
<file path=[Content_Types].xml><?xml version="1.0" encoding="utf-8"?>
<Types xmlns="http://schemas.openxmlformats.org/package/2006/content-types">
  <Default Extension="bin" ContentType="application/vnd.openxmlformats-officedocument.spreadsheetml.printerSetting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SunitaPfitzner\Downloads\"/>
    </mc:Choice>
  </mc:AlternateContent>
  <xr:revisionPtr revIDLastSave="0" documentId="13_ncr:1_{AE0A92EB-B048-4623-9EA4-0562A17C29BA}" xr6:coauthVersionLast="47" xr6:coauthVersionMax="47" xr10:uidLastSave="{00000000-0000-0000-0000-000000000000}"/>
  <bookViews>
    <workbookView xWindow="-28920" yWindow="-120" windowWidth="29040" windowHeight="15720" xr2:uid="{00000000-000D-0000-FFFF-FFFF00000000}"/>
  </bookViews>
  <sheets>
    <sheet name="Cover Sheet" sheetId="1" r:id="rId1"/>
    <sheet name="Contents" sheetId="2" r:id="rId2"/>
    <sheet name="Table 1" sheetId="4" r:id="rId3"/>
    <sheet name="Table 2" sheetId="5" r:id="rId4"/>
    <sheet name="Table 3" sheetId="6" r:id="rId5"/>
    <sheet name="Table 4" sheetId="7" r:id="rId6"/>
    <sheet name="Table 5" sheetId="8" r:id="rId7"/>
    <sheet name="Table 6" sheetId="9" r:id="rId8"/>
    <sheet name="Table 7" sheetId="10" r:id="rId9"/>
    <sheet name="Table 8" sheetId="11" r:id="rId10"/>
    <sheet name="Table 9" sheetId="12" r:id="rId11"/>
    <sheet name="Table 10" sheetId="13" r:id="rId12"/>
    <sheet name="Table 11" sheetId="14" r:id="rId13"/>
    <sheet name="Table 12" sheetId="15" r:id="rId14"/>
    <sheet name="Table 13" sheetId="16" r:id="rId15"/>
    <sheet name="Table 14" sheetId="17" r:id="rId16"/>
    <sheet name="Table 15" sheetId="18" r:id="rId17"/>
    <sheet name="Table 16" sheetId="19" r:id="rId18"/>
    <sheet name="Table 17" sheetId="20" r:id="rId19"/>
    <sheet name="Table 18" sheetId="21" r:id="rId20"/>
    <sheet name="Table 19" sheetId="22" r:id="rId21"/>
    <sheet name="Table 20" sheetId="23" r:id="rId22"/>
    <sheet name="Table 21" sheetId="24" r:id="rId23"/>
    <sheet name="Table 22" sheetId="25" r:id="rId24"/>
    <sheet name="Table 23" sheetId="26" r:id="rId25"/>
    <sheet name="Table 24" sheetId="27" r:id="rId26"/>
    <sheet name="Table 25" sheetId="28" r:id="rId27"/>
    <sheet name="Table 26" sheetId="29" r:id="rId28"/>
    <sheet name="Table 27" sheetId="30" r:id="rId29"/>
    <sheet name="Table 28" sheetId="31" r:id="rId30"/>
    <sheet name="Table 29" sheetId="32" r:id="rId31"/>
    <sheet name="Table 30" sheetId="33" r:id="rId32"/>
    <sheet name="Table 31" sheetId="34" r:id="rId33"/>
    <sheet name="Table 32" sheetId="35" r:id="rId34"/>
    <sheet name="Table 33" sheetId="36" r:id="rId35"/>
    <sheet name="Table 34" sheetId="37" r:id="rId36"/>
    <sheet name="Table 35" sheetId="38" r:id="rId37"/>
    <sheet name="Table 36" sheetId="39" r:id="rId38"/>
    <sheet name="Table 37" sheetId="40" r:id="rId39"/>
    <sheet name="Table 38" sheetId="41" r:id="rId40"/>
    <sheet name="Table 39" sheetId="42" r:id="rId41"/>
    <sheet name="Table 40" sheetId="43" r:id="rId42"/>
    <sheet name="Table 41" sheetId="44" r:id="rId43"/>
    <sheet name="Table 42" sheetId="45" r:id="rId44"/>
    <sheet name="Table 43" sheetId="46" r:id="rId45"/>
    <sheet name="Table 44" sheetId="47" r:id="rId46"/>
    <sheet name="Table 45" sheetId="48" r:id="rId47"/>
    <sheet name="Table 46" sheetId="49" r:id="rId48"/>
    <sheet name="Table 47" sheetId="50" r:id="rId49"/>
    <sheet name="Table 48" sheetId="51" r:id="rId50"/>
    <sheet name="Table 49" sheetId="52" r:id="rId51"/>
    <sheet name="Table 50" sheetId="53" r:id="rId52"/>
    <sheet name="Table 51" sheetId="54" r:id="rId53"/>
    <sheet name="Table 52" sheetId="55" r:id="rId54"/>
    <sheet name="Table 53" sheetId="56" r:id="rId55"/>
    <sheet name="Table 54" sheetId="57" r:id="rId56"/>
    <sheet name="Table 55" sheetId="58" r:id="rId57"/>
    <sheet name="Table 56" sheetId="59" r:id="rId58"/>
    <sheet name="Table 57" sheetId="60" r:id="rId59"/>
    <sheet name="Table 58" sheetId="61" r:id="rId60"/>
    <sheet name="Table 59" sheetId="62" r:id="rId6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62" l="1"/>
  <c r="B17" i="61"/>
  <c r="B17" i="60"/>
  <c r="B17" i="59"/>
  <c r="B17" i="58"/>
  <c r="B17" i="57"/>
  <c r="B17" i="56"/>
  <c r="B17" i="55"/>
  <c r="B17" i="54"/>
  <c r="B17" i="53"/>
  <c r="B17" i="52"/>
  <c r="B17" i="51"/>
  <c r="B17" i="50"/>
  <c r="B27" i="49"/>
  <c r="B18" i="48"/>
  <c r="B22" i="47"/>
  <c r="B22" i="46"/>
  <c r="B22" i="45"/>
  <c r="B18" i="44"/>
  <c r="B20" i="43"/>
  <c r="B17" i="42"/>
  <c r="B17" i="41"/>
  <c r="B17" i="40"/>
  <c r="B17" i="39"/>
  <c r="B17" i="38"/>
  <c r="B17" i="37"/>
  <c r="B17" i="36"/>
  <c r="B17" i="35"/>
  <c r="B17" i="34"/>
  <c r="B17" i="33"/>
  <c r="B17" i="32"/>
  <c r="B18" i="31"/>
  <c r="B19" i="30"/>
  <c r="B17" i="29"/>
  <c r="B17" i="28"/>
  <c r="B17" i="27"/>
  <c r="B16" i="26"/>
  <c r="B19" i="25"/>
  <c r="B20" i="24"/>
  <c r="B20" i="23"/>
  <c r="B20" i="22"/>
  <c r="B20" i="21"/>
  <c r="B20" i="20"/>
  <c r="B16" i="19"/>
  <c r="B16" i="18"/>
  <c r="B16" i="17"/>
  <c r="B16" i="16"/>
  <c r="B16" i="15"/>
  <c r="B16" i="14"/>
  <c r="B17" i="13"/>
  <c r="B16" i="12"/>
  <c r="B18" i="11"/>
  <c r="B18" i="10"/>
  <c r="B18" i="9"/>
  <c r="B18" i="8"/>
  <c r="B18" i="7"/>
  <c r="B18" i="6"/>
  <c r="B19" i="5"/>
  <c r="B27" i="4"/>
  <c r="E67" i="2"/>
  <c r="D67" i="2"/>
  <c r="E66" i="2"/>
  <c r="D66" i="2"/>
  <c r="E65" i="2"/>
  <c r="D65" i="2"/>
  <c r="E64" i="2"/>
  <c r="D64" i="2"/>
  <c r="E63" i="2"/>
  <c r="D63" i="2"/>
  <c r="E62" i="2"/>
  <c r="D62" i="2"/>
  <c r="E61" i="2"/>
  <c r="D61" i="2"/>
  <c r="E60" i="2"/>
  <c r="D60" i="2"/>
  <c r="E59" i="2"/>
  <c r="D59" i="2"/>
  <c r="E58" i="2"/>
  <c r="D58" i="2"/>
  <c r="E57" i="2"/>
  <c r="D57" i="2"/>
  <c r="E56" i="2"/>
  <c r="D56" i="2"/>
  <c r="D55" i="2"/>
  <c r="E54" i="2"/>
  <c r="D54" i="2"/>
  <c r="E53" i="2"/>
  <c r="D53" i="2"/>
  <c r="E52" i="2"/>
  <c r="D52" i="2"/>
  <c r="E51" i="2"/>
  <c r="D51" i="2"/>
  <c r="D50" i="2"/>
  <c r="E49" i="2"/>
  <c r="D49" i="2"/>
  <c r="E48" i="2"/>
  <c r="D48" i="2"/>
  <c r="E47" i="2"/>
  <c r="D47" i="2"/>
  <c r="E46" i="2"/>
  <c r="D46" i="2"/>
  <c r="E45" i="2"/>
  <c r="D45" i="2"/>
  <c r="E44" i="2"/>
  <c r="D44" i="2"/>
  <c r="E43" i="2"/>
  <c r="D43" i="2"/>
  <c r="E42" i="2"/>
  <c r="D42" i="2"/>
  <c r="E41" i="2"/>
  <c r="D41" i="2"/>
  <c r="E40" i="2"/>
  <c r="D40" i="2"/>
  <c r="E39" i="2"/>
  <c r="D39" i="2"/>
  <c r="E38" i="2"/>
  <c r="D38" i="2"/>
  <c r="D37" i="2"/>
  <c r="E36" i="2"/>
  <c r="D36" i="2"/>
  <c r="E35" i="2"/>
  <c r="D35" i="2"/>
  <c r="E34" i="2"/>
  <c r="D34" i="2"/>
  <c r="E33" i="2"/>
  <c r="D33" i="2"/>
  <c r="D32" i="2"/>
  <c r="E31" i="2"/>
  <c r="D31" i="2"/>
  <c r="E30" i="2"/>
  <c r="D30" i="2"/>
  <c r="E29" i="2"/>
  <c r="D29" i="2"/>
  <c r="E28" i="2"/>
  <c r="D28" i="2"/>
  <c r="E27" i="2"/>
  <c r="D27" i="2"/>
  <c r="E26" i="2"/>
  <c r="D26" i="2"/>
  <c r="D25" i="2"/>
  <c r="E24" i="2"/>
  <c r="D24" i="2"/>
  <c r="E23" i="2"/>
  <c r="D23" i="2"/>
  <c r="E22" i="2"/>
  <c r="D22" i="2"/>
  <c r="E21" i="2"/>
  <c r="D21" i="2"/>
  <c r="E20" i="2"/>
  <c r="D20" i="2"/>
  <c r="D19" i="2"/>
  <c r="E18" i="2"/>
  <c r="D18" i="2"/>
  <c r="E17" i="2"/>
  <c r="D17" i="2"/>
  <c r="E16" i="2"/>
  <c r="D16" i="2"/>
  <c r="E15" i="2"/>
  <c r="D15" i="2"/>
  <c r="E14" i="2"/>
  <c r="D14" i="2"/>
  <c r="E13" i="2"/>
  <c r="D13" i="2"/>
  <c r="E12" i="2"/>
  <c r="D12" i="2"/>
  <c r="D11" i="2"/>
  <c r="E10" i="2"/>
  <c r="D10" i="2"/>
  <c r="E9" i="2"/>
  <c r="D9" i="2"/>
  <c r="D6" i="2"/>
  <c r="F20" i="1"/>
</calcChain>
</file>

<file path=xl/sharedStrings.xml><?xml version="1.0" encoding="utf-8"?>
<sst xmlns="http://schemas.openxmlformats.org/spreadsheetml/2006/main" count="4962" uniqueCount="278">
  <si>
    <t>Fieldwork:</t>
  </si>
  <si>
    <t>17th Jun - 1st Jul 2025</t>
  </si>
  <si>
    <t xml:space="preserve">Interview Method: </t>
  </si>
  <si>
    <t>Online Survey</t>
  </si>
  <si>
    <t>Population represented:</t>
  </si>
  <si>
    <t>18-30 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</si>
  <si>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</si>
  <si>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</si>
  <si>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</si>
  <si>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</si>
  <si>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</si>
  <si>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</si>
  <si>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</si>
  <si>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</si>
  <si>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</si>
  <si>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</si>
  <si>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</si>
  <si>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</si>
  <si>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</si>
  <si>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</si>
  <si>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18-19</t>
  </si>
  <si>
    <t>20-21</t>
  </si>
  <si>
    <t>22-24</t>
  </si>
  <si>
    <t>25-27</t>
  </si>
  <si>
    <t>28-30</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</si>
  <si>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</si>
  <si>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</si>
  <si>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</si>
  <si>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</si>
  <si>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</si>
  <si>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</si>
  <si>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</si>
  <si>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</si>
  <si>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</si>
  <si>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</si>
  <si>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</si>
  <si>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</si>
  <si>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</si>
  <si>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</si>
  <si>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</si>
  <si>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</si>
  <si>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No annual income</t>
  </si>
  <si>
    <t>Less than £10,000</t>
  </si>
  <si>
    <t>£10,000 - £14,999</t>
  </si>
  <si>
    <t>£15,000 - £19,999</t>
  </si>
  <si>
    <t>£20,000 - £24,999</t>
  </si>
  <si>
    <t>£25,000 - £29,999</t>
  </si>
  <si>
    <t>£30,000 - £34,999</t>
  </si>
  <si>
    <t>£35,000 - £39,999</t>
  </si>
  <si>
    <t>£40,000 - £44,999</t>
  </si>
  <si>
    <t>£45,000 - £49,999</t>
  </si>
  <si>
    <t>£50,000 - £59,999</t>
  </si>
  <si>
    <t>£60,000 - £69,999</t>
  </si>
  <si>
    <t>£70,000 - £79,999</t>
  </si>
  <si>
    <t>£80,000 - £89,999</t>
  </si>
  <si>
    <t>£90,000 - £99,999</t>
  </si>
  <si>
    <t>£100,000 or more</t>
  </si>
  <si>
    <t>White</t>
  </si>
  <si>
    <t>BAME</t>
  </si>
  <si>
    <t>Yes</t>
  </si>
  <si>
    <t>No</t>
  </si>
  <si>
    <t>Comfortable financially</t>
  </si>
  <si>
    <t>Comfortably cover the essentials</t>
  </si>
  <si>
    <t>Not financially comfortable</t>
  </si>
  <si>
    <t>Good</t>
  </si>
  <si>
    <t>Average</t>
  </si>
  <si>
    <t>Bad</t>
  </si>
  <si>
    <t>Gender</t>
  </si>
  <si>
    <t>Age</t>
  </si>
  <si>
    <t>Social Grade</t>
  </si>
  <si>
    <t>Region</t>
  </si>
  <si>
    <t>Income</t>
  </si>
  <si>
    <t>Ethnicity</t>
  </si>
  <si>
    <t>Secondary school in the UK?</t>
  </si>
  <si>
    <t>Free School Meals?</t>
  </si>
  <si>
    <t>SEND</t>
  </si>
  <si>
    <t>Financial Literacy in school</t>
  </si>
  <si>
    <t>Financial Comfortability</t>
  </si>
  <si>
    <t>Maths attainment</t>
  </si>
  <si>
    <t>Region of secondary school</t>
  </si>
  <si>
    <t>English</t>
  </si>
  <si>
    <t>Maths</t>
  </si>
  <si>
    <t>Sciences (e.g. Biology, Chemistry, Physics)</t>
  </si>
  <si>
    <t>History</t>
  </si>
  <si>
    <t>Physical Education and Sports (e.g. PE, games)</t>
  </si>
  <si>
    <t>Arts and Design (e.g. Art, Design &amp; Technology, Food Tech)</t>
  </si>
  <si>
    <t>Computing and IT</t>
  </si>
  <si>
    <t>Social Sciences (e.g. Economics, Psychology, Politics)</t>
  </si>
  <si>
    <t>Performing Arts (e.g. music, dance, drama)</t>
  </si>
  <si>
    <t>Geography</t>
  </si>
  <si>
    <t>Modern Foreign Languages (e.g. French, Spanish)</t>
  </si>
  <si>
    <t>Citizenship and Religious Education</t>
  </si>
  <si>
    <t>Don’t Know</t>
  </si>
  <si>
    <t>None of the above</t>
  </si>
  <si>
    <t>Which of the following would you say were your favourite subjects at school? Select up to three of the following</t>
  </si>
  <si>
    <t>BASE: All Respondents</t>
  </si>
  <si>
    <t>Fieldwork:  17th Jun - 1st Jul 2025</t>
  </si>
  <si>
    <t>Data weighted by interlocking age &amp; gender, region and social grade to Nationally Representative Proportions</t>
  </si>
  <si>
    <t>I think of myself as very good at Maths</t>
  </si>
  <si>
    <t>I think of myself as good at Maths</t>
  </si>
  <si>
    <t>I think of myself as average at Maths</t>
  </si>
  <si>
    <t>I think of myself as bad at Maths</t>
  </si>
  <si>
    <t>I think of myself as very bad  at Maths</t>
  </si>
  <si>
    <t>Don't know</t>
  </si>
  <si>
    <t xml:space="preserve"> How would you rate your ability in Maths?</t>
  </si>
  <si>
    <t xml:space="preserve"> I tend to lose track of my spending</t>
  </si>
  <si>
    <t xml:space="preserve"> I am very careful with my money</t>
  </si>
  <si>
    <t xml:space="preserve"> I save everything I can because every penny counts</t>
  </si>
  <si>
    <t xml:space="preserve"> I often don’t know how much money I have in my bank accounts</t>
  </si>
  <si>
    <t xml:space="preserve"> I compare rates on bank accounts and investments carefully</t>
  </si>
  <si>
    <t>This describes me very well</t>
  </si>
  <si>
    <t>This describes me well</t>
  </si>
  <si>
    <t>This describes me poorly</t>
  </si>
  <si>
    <t>This describes me very poorly</t>
  </si>
  <si>
    <t>Grid Summary: Thinking about your approach to money management and finances, would you say the following descriptions apply well or poorly to you?</t>
  </si>
  <si>
    <t>Thinking about your approach to money management and finances, would you say the following descriptions apply well or poorly to you?: I tend to lose track of my spending</t>
  </si>
  <si>
    <t>Thinking about your approach to money management and finances, would you say the following descriptions apply well or poorly to you?: I am very careful with my money</t>
  </si>
  <si>
    <t>Thinking about your approach to money management and finances, would you say the following descriptions apply well or poorly to you?: I save everything I can because every penny counts</t>
  </si>
  <si>
    <t>Thinking about your approach to money management and finances, would you say the following descriptions apply well or poorly to you?: I often don’t know how much money I have in my bank accounts</t>
  </si>
  <si>
    <t>Thinking about your approach to money management and finances, would you say the following descriptions apply well or poorly to you?: I compare rates on bank accounts and investments carefully</t>
  </si>
  <si>
    <t>I like to spend the money I have to buy things I want or need</t>
  </si>
  <si>
    <t>I like to save up the money I have for the future</t>
  </si>
  <si>
    <t xml:space="preserve"> Which of the following best describes your approach to money?</t>
  </si>
  <si>
    <t>Yes, within the last year</t>
  </si>
  <si>
    <t>Yes, before the last year</t>
  </si>
  <si>
    <t>No, never</t>
  </si>
  <si>
    <t xml:space="preserve"> Have you ever been a victim of a financial scam or crime?</t>
  </si>
  <si>
    <t xml:space="preserve"> I invest my money (e.g. in stocks/shares/ISAs)</t>
  </si>
  <si>
    <t xml:space="preserve"> I have a mortgage</t>
  </si>
  <si>
    <t xml:space="preserve"> I use a credit card which I pay off on a monthly basis</t>
  </si>
  <si>
    <t xml:space="preserve"> I have multiple bank accounts</t>
  </si>
  <si>
    <t xml:space="preserve"> I have been in debt before</t>
  </si>
  <si>
    <t>True for me</t>
  </si>
  <si>
    <t>Not true for me</t>
  </si>
  <si>
    <t>Grid Summary: Which of the following are true for you?</t>
  </si>
  <si>
    <t>Which of the following are true for you?: I invest my money (e.g. in stocks/shares/ISAs)</t>
  </si>
  <si>
    <t>Which of the following are true for you?: I have a mortgage</t>
  </si>
  <si>
    <t>Which of the following are true for you?: I use a credit card which I pay off on a monthly basis</t>
  </si>
  <si>
    <t>Which of the following are true for you?: I have multiple bank accounts</t>
  </si>
  <si>
    <t>Which of the following are true for you?: I have been in debt before</t>
  </si>
  <si>
    <t xml:space="preserve"> How much money is in my pension</t>
  </si>
  <si>
    <t xml:space="preserve"> How mortgages work</t>
  </si>
  <si>
    <t xml:space="preserve"> How to save and invest money</t>
  </si>
  <si>
    <t xml:space="preserve"> How credit cards work</t>
  </si>
  <si>
    <t>Very confident</t>
  </si>
  <si>
    <t>Somewhat confident</t>
  </si>
  <si>
    <t>Not that confident</t>
  </si>
  <si>
    <t>Not at all confident</t>
  </si>
  <si>
    <t>Total Confident:</t>
  </si>
  <si>
    <t>Net:</t>
  </si>
  <si>
    <t>Grid Summary: How confident are you that you understand the following?</t>
  </si>
  <si>
    <t>How confident are you that you understand the following?: How mortgages work</t>
  </si>
  <si>
    <t>How confident are you that you understand the following?: How credit cards work</t>
  </si>
  <si>
    <t>How confident are you that you understand the following?: How to save and invest money</t>
  </si>
  <si>
    <t>How confident are you that you understand the following?: How much money is in my pension</t>
  </si>
  <si>
    <t>£110</t>
  </si>
  <si>
    <t>£130</t>
  </si>
  <si>
    <t>£133.10</t>
  </si>
  <si>
    <t>£140.20</t>
  </si>
  <si>
    <t>£145</t>
  </si>
  <si>
    <t xml:space="preserve"> If you have £100 invested, and every year you receive 10% interest on your investment. How much money will you have at the end of year 3?</t>
  </si>
  <si>
    <t>The APR of 10%</t>
  </si>
  <si>
    <t>The APR of 30%</t>
  </si>
  <si>
    <t xml:space="preserve"> If you had a choice of two credit cards, one with an APR of 10% and the other with an APR of 30%, which would you choose if all else was equal?</t>
  </si>
  <si>
    <t xml:space="preserve"> People who are saving money in variable rate savings accounts</t>
  </si>
  <si>
    <t xml:space="preserve"> Those who are on variable rate mortgages</t>
  </si>
  <si>
    <t>This group would benefit</t>
  </si>
  <si>
    <t>This group would not benefit or lose out</t>
  </si>
  <si>
    <t>This group would lose out</t>
  </si>
  <si>
    <t>Grid Summary: If the Bank of England raises interest rates, which of the following best describes who benefits and loses out?</t>
  </si>
  <si>
    <t>If the Bank of England raises interest rates, which of the following best describes who benefits and loses out?: People who are saving money in variable rate savings accounts</t>
  </si>
  <si>
    <t>If the Bank of England raises interest rates, which of the following best describes who benefits and loses out?: Those who are on variable rate mortgages</t>
  </si>
  <si>
    <t>Grown by roughly 7%</t>
  </si>
  <si>
    <t>Grown by roughly 3%</t>
  </si>
  <si>
    <t>Stayed exactly the same</t>
  </si>
  <si>
    <t>Fallen by roughly 3%</t>
  </si>
  <si>
    <t>Fallen by roughly 7%</t>
  </si>
  <si>
    <t xml:space="preserve"> Last year you put £1,000 into a savings account paying 2% interest. During the same period, the UK rate of inflation was 5%. At the end of the year, have the purchasing power of your savings…</t>
  </si>
  <si>
    <t>The amount of income you can earn each year before paying income tax</t>
  </si>
  <si>
    <t>The maximum you can contribute to a pension tax-free</t>
  </si>
  <si>
    <t>The size of your annual ISA allowance</t>
  </si>
  <si>
    <t>The threshold at which National Insurance starts</t>
  </si>
  <si>
    <t xml:space="preserve"> In the current UK income tax system, which of the following best describes the “personal allowance”?</t>
  </si>
  <si>
    <t xml:space="preserve"> Inflation</t>
  </si>
  <si>
    <t xml:space="preserve"> Interest</t>
  </si>
  <si>
    <t xml:space="preserve"> Fixed rate mortgage</t>
  </si>
  <si>
    <t xml:space="preserve"> VAT</t>
  </si>
  <si>
    <t xml:space="preserve"> Capital Gain</t>
  </si>
  <si>
    <t xml:space="preserve"> Hedge Fund</t>
  </si>
  <si>
    <t xml:space="preserve"> Radial Inflation</t>
  </si>
  <si>
    <t xml:space="preserve"> Stillery</t>
  </si>
  <si>
    <t xml:space="preserve"> Endoublement</t>
  </si>
  <si>
    <t xml:space="preserve"> PYTE</t>
  </si>
  <si>
    <t>I could explain what this means</t>
  </si>
  <si>
    <t>I have heard of this, but could not explain what it means</t>
  </si>
  <si>
    <t>I have never heard of this</t>
  </si>
  <si>
    <t>Grid Summary: Which of the following terms are you familiar with, if any?</t>
  </si>
  <si>
    <t>Which of the following terms are you familiar with, if any?: Inflation</t>
  </si>
  <si>
    <t>Which of the following terms are you familiar with, if any?: Interest</t>
  </si>
  <si>
    <t>Which of the following terms are you familiar with, if any?: Fixed rate mortgage</t>
  </si>
  <si>
    <t>Which of the following terms are you familiar with, if any?: VAT</t>
  </si>
  <si>
    <t>Which of the following terms are you familiar with, if any?: Capital Gain</t>
  </si>
  <si>
    <t>Which of the following terms are you familiar with, if any?: Hedge Fund</t>
  </si>
  <si>
    <t>Which of the following terms are you familiar with, if any?: Radial Inflation</t>
  </si>
  <si>
    <t>Which of the following terms are you familiar with, if any?: Stillery</t>
  </si>
  <si>
    <t>Which of the following terms are you familiar with, if any?: Endoublement</t>
  </si>
  <si>
    <t>Which of the following terms are you familiar with, if any?: PYTE</t>
  </si>
  <si>
    <t>I learned a lot of it from teaching myself</t>
  </si>
  <si>
    <t>I learned a lot of it from my parents/carers</t>
  </si>
  <si>
    <t>I learned a lot of it from other family members or friends</t>
  </si>
  <si>
    <t>I learned a lot of it from school</t>
  </si>
  <si>
    <t>I learned a lot of it from university</t>
  </si>
  <si>
    <t>When it comes to your knowledge and understanding of finances and the economy, which would you say best describes how you learned what you know? Select any which apply</t>
  </si>
  <si>
    <t>I definitely received this</t>
  </si>
  <si>
    <t>I think I received this</t>
  </si>
  <si>
    <t>I don’t think I received this</t>
  </si>
  <si>
    <t>I definitely did not receive this</t>
  </si>
  <si>
    <t xml:space="preserve"> During your time at secondary school, did you receive any education on “financial literacy”?</t>
  </si>
  <si>
    <t xml:space="preserve"> My school did not adequately prepare me for financial decisions</t>
  </si>
  <si>
    <t xml:space="preserve"> My school education did not really help me in my life</t>
  </si>
  <si>
    <t>Strongly Agree</t>
  </si>
  <si>
    <t>Agree</t>
  </si>
  <si>
    <t>Neither Agree nor Disagree</t>
  </si>
  <si>
    <t>Disagree</t>
  </si>
  <si>
    <t>Strongly Disagree</t>
  </si>
  <si>
    <t>Total Agree:</t>
  </si>
  <si>
    <t>Total Disagree:</t>
  </si>
  <si>
    <t>Grid Summary: Do you agree or disagree with the following?</t>
  </si>
  <si>
    <t>Do you agree or disagree with the following?: My school did not adequately prepare me for financial decisions</t>
  </si>
  <si>
    <t>Do you agree or disagree with the following?: My school education did not really help me in my life</t>
  </si>
  <si>
    <t>Schools should teach how the economy works</t>
  </si>
  <si>
    <t>Schools should teach how to manage money and savings</t>
  </si>
  <si>
    <t>Schools should teach how to apply for financial products like credit cards or mortgages</t>
  </si>
  <si>
    <t>It is not important to teach any of these</t>
  </si>
  <si>
    <t xml:space="preserve"> Which of the following would you say is more important for schools to teach when it comes to “financial literacy”?</t>
  </si>
  <si>
    <t>How to manage money</t>
  </si>
  <si>
    <t>Understanding financial products like mortgages, pensions and insurance</t>
  </si>
  <si>
    <t>How to invest money</t>
  </si>
  <si>
    <t>How the national economy works</t>
  </si>
  <si>
    <t>How banks and credit cards work</t>
  </si>
  <si>
    <t>How people get paid and taxed</t>
  </si>
  <si>
    <t>How to keep track of the money you are spending</t>
  </si>
  <si>
    <t>How to avoid scams and financial crime</t>
  </si>
  <si>
    <t>The meaning of key financial terminology</t>
  </si>
  <si>
    <t>How to make major financial purchases like a house</t>
  </si>
  <si>
    <t>Understanding which sources of financial information can be trusted</t>
  </si>
  <si>
    <t>Knowing how much things like food or rent cost</t>
  </si>
  <si>
    <t>None of the above are important</t>
  </si>
  <si>
    <t>Which of the following, if any, do you think it is most important to learn at school? Select up to three of the following</t>
  </si>
  <si>
    <t xml:space="preserve"> How the national economy works</t>
  </si>
  <si>
    <t xml:space="preserve"> The meaning of key financial terminology</t>
  </si>
  <si>
    <t xml:space="preserve"> How to manage money</t>
  </si>
  <si>
    <t xml:space="preserve"> How to make major financial purchases like a house</t>
  </si>
  <si>
    <t xml:space="preserve"> How to avoid scams and financial crime</t>
  </si>
  <si>
    <t xml:space="preserve"> How to keep track of the money you are spending</t>
  </si>
  <si>
    <t xml:space="preserve"> Understanding which sources of financial information can be trusted</t>
  </si>
  <si>
    <t xml:space="preserve"> How people get paid and taxed</t>
  </si>
  <si>
    <t xml:space="preserve"> How banks and credit cards work</t>
  </si>
  <si>
    <t xml:space="preserve"> Knowing how much things like food or rent cost</t>
  </si>
  <si>
    <t xml:space="preserve"> Understanding financial products like mortgages, pensions and insurance</t>
  </si>
  <si>
    <t xml:space="preserve"> How to invest money</t>
  </si>
  <si>
    <t>This should be taught in maths</t>
  </si>
  <si>
    <t>This should be taught but not in maths</t>
  </si>
  <si>
    <t>This does not need to be taught at school</t>
  </si>
  <si>
    <t>Grid Summary: For each of the following, do you believe that it should be taught in Maths, another subject or not at all?</t>
  </si>
  <si>
    <t>For each of the following, do you believe that it should be taught in Maths, another subject or not at all?: How the national economy works</t>
  </si>
  <si>
    <t>For each of the following, do you believe that it should be taught in Maths, another subject or not at all?: The meaning of key financial terminology</t>
  </si>
  <si>
    <t>For each of the following, do you believe that it should be taught in Maths, another subject or not at all?: How to manage money</t>
  </si>
  <si>
    <t>For each of the following, do you believe that it should be taught in Maths, another subject or not at all?: How to make major financial purchases like a house</t>
  </si>
  <si>
    <t>For each of the following, do you believe that it should be taught in Maths, another subject or not at all?: How to avoid scams and financial crime</t>
  </si>
  <si>
    <t>For each of the following, do you believe that it should be taught in Maths, another subject or not at all?: How to keep track of the money you are spending</t>
  </si>
  <si>
    <t>For each of the following, do you believe that it should be taught in Maths, another subject or not at all?: Understanding which sources of financial information can be trusted</t>
  </si>
  <si>
    <t>For each of the following, do you believe that it should be taught in Maths, another subject or not at all?: How people get paid and taxed</t>
  </si>
  <si>
    <t>For each of the following, do you believe that it should be taught in Maths, another subject or not at all?: How banks and credit cards work</t>
  </si>
  <si>
    <t>For each of the following, do you believe that it should be taught in Maths, another subject or not at all?: Knowing how much things like food or rent cost</t>
  </si>
  <si>
    <t>For each of the following, do you believe that it should be taught in Maths, another subject or not at all?: Understanding financial products like mortgages, pensions and insurance</t>
  </si>
  <si>
    <t>For each of the following, do you believe that it should be taught in Maths, another subject or not at all?: How to invest money</t>
  </si>
  <si>
    <t>Public First Poll for Maths Horizons Financial Literacy (18-30)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</si>
</sst>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0">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9" fontId="8" fillId="2" borderId="0" xfId="0" applyNumberFormat="1" applyFont="1" applyFill="1" applyAlignment="1">
      <alignment horizontal="center" vertical="center"/>
    </xf>
    <xf numFmtId="9" fontId="8" fillId="2" borderId="2" xfId="0" applyNumberFormat="1" applyFont="1" applyFill="1" applyBorder="1" applyAlignment="1">
      <alignment horizontal="center" vertical="center"/>
    </xf>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editAs="oneCell">
    <xdr:from>
      <xdr:col>0</xdr:col>
      <xdr:colOff>0</xdr:colOff>
      <xdr:row>1</xdr:row>
      <xdr:rowOff>0</xdr:rowOff>
    </xdr:from>
    <xdr:to>
      <xdr:col>1</xdr:col>
      <xdr:colOff>698500</xdr:colOff>
      <xdr:row>1</xdr:row>
      <xdr:rowOff>273050</xdr:rowOff>
    </xdr:to>
    <xdr:pic>
      <xdr:nvPicPr>
        <xdr:cNvPr id="25601" name="Picture 1">
          <a:extLst>
            <a:ext uri="{FF2B5EF4-FFF2-40B4-BE49-F238E27FC236}">
              <a16:creationId xmlns:a16="http://schemas.microsoft.com/office/drawing/2014/main" id="{CFE66CDE-CF89-D4C7-3917-F22413A7CE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4150"/>
          <a:ext cx="1460500"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editAs="oneCell">
    <xdr:from>
      <xdr:col>0</xdr:col>
      <xdr:colOff>0</xdr:colOff>
      <xdr:row>1</xdr:row>
      <xdr:rowOff>0</xdr:rowOff>
    </xdr:from>
    <xdr:to>
      <xdr:col>1</xdr:col>
      <xdr:colOff>698500</xdr:colOff>
      <xdr:row>1</xdr:row>
      <xdr:rowOff>273050</xdr:rowOff>
    </xdr:to>
    <xdr:pic>
      <xdr:nvPicPr>
        <xdr:cNvPr id="26625" name="Picture 1">
          <a:extLst>
            <a:ext uri="{FF2B5EF4-FFF2-40B4-BE49-F238E27FC236}">
              <a16:creationId xmlns:a16="http://schemas.microsoft.com/office/drawing/2014/main" id="{5AE7B203-780F-6BF5-8E77-6454A6668B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4150"/>
          <a:ext cx="1460500"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4.bin"/></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5.bin"/></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6.bin"/></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8.bin"/></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I14" sqref="I14"/>
    </sheetView>
  </sheetViews>
  <sheetFormatPr defaultColWidth="10.88671875" defaultRowHeight="14.4" x14ac:dyDescent="0.3"/>
  <sheetData>
    <row r="7" spans="6:12" ht="40.049999999999997" customHeight="1" x14ac:dyDescent="0.3">
      <c r="F7" s="25" t="s">
        <v>277</v>
      </c>
      <c r="G7" s="26"/>
      <c r="H7" s="26"/>
      <c r="I7" s="26"/>
      <c r="J7" s="26"/>
      <c r="K7" s="26"/>
      <c r="L7" s="26"/>
    </row>
    <row r="10" spans="6:12" ht="19.95" customHeight="1" x14ac:dyDescent="0.35">
      <c r="F10" s="2" t="s">
        <v>0</v>
      </c>
      <c r="K10" s="3" t="s">
        <v>1</v>
      </c>
    </row>
    <row r="11" spans="6:12" ht="19.95" customHeight="1" x14ac:dyDescent="0.35">
      <c r="F11" s="2" t="s">
        <v>2</v>
      </c>
      <c r="K11" s="3" t="s">
        <v>3</v>
      </c>
    </row>
    <row r="12" spans="6:12" ht="19.95" customHeight="1" x14ac:dyDescent="0.35">
      <c r="F12" s="2" t="s">
        <v>4</v>
      </c>
      <c r="K12" s="3" t="s">
        <v>5</v>
      </c>
    </row>
    <row r="13" spans="6:12" ht="19.95" customHeight="1" x14ac:dyDescent="0.35">
      <c r="F13" s="2" t="s">
        <v>6</v>
      </c>
      <c r="K13" s="3">
        <v>1999</v>
      </c>
    </row>
    <row r="14" spans="6:12" ht="18" x14ac:dyDescent="0.35">
      <c r="F14" s="2"/>
    </row>
    <row r="15" spans="6:12" ht="18" x14ac:dyDescent="0.35">
      <c r="F15" s="2"/>
    </row>
    <row r="16" spans="6:12" ht="18" x14ac:dyDescent="0.35">
      <c r="F16" s="2" t="s">
        <v>7</v>
      </c>
    </row>
    <row r="17" spans="6:13" ht="49.95" customHeight="1" x14ac:dyDescent="0.3">
      <c r="F17" s="27" t="s">
        <v>8</v>
      </c>
      <c r="G17" s="26"/>
      <c r="H17" s="26"/>
      <c r="I17" s="26"/>
      <c r="J17" s="26"/>
      <c r="K17" s="26"/>
      <c r="L17" s="26"/>
      <c r="M17" s="26"/>
    </row>
    <row r="19" spans="6:13" ht="30" customHeight="1" x14ac:dyDescent="0.3">
      <c r="F19" s="4" t="s">
        <v>9</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67"/>
  <sheetViews>
    <sheetView showGridLines="0" workbookViewId="0"/>
  </sheetViews>
  <sheetFormatPr defaultColWidth="10.88671875" defaultRowHeight="14.4" x14ac:dyDescent="0.3"/>
  <cols>
    <col min="4" max="4" width="100.77734375" customWidth="1"/>
    <col min="5" max="5" width="20.77734375" customWidth="1"/>
  </cols>
  <sheetData>
    <row r="2" spans="3:6" ht="40.049999999999997" customHeight="1" x14ac:dyDescent="0.3">
      <c r="D2" s="1" t="s">
        <v>10</v>
      </c>
    </row>
    <row r="6" spans="3:6" x14ac:dyDescent="0.3">
      <c r="D6" s="8" t="str">
        <f>HYPERLINK("#'Full Results'!A1", "Full Results")</f>
        <v>Full Results</v>
      </c>
    </row>
    <row r="8" spans="3:6" x14ac:dyDescent="0.3">
      <c r="D8" s="6" t="s">
        <v>11</v>
      </c>
      <c r="E8" s="6" t="s">
        <v>12</v>
      </c>
      <c r="F8" s="6" t="s">
        <v>13</v>
      </c>
    </row>
    <row r="9" spans="3:6" x14ac:dyDescent="0.3">
      <c r="C9">
        <v>1</v>
      </c>
      <c r="D9" s="8" t="str">
        <f>HYPERLINK("#'Table 1'!A1", "Which of the following would you say were your favourite subjects at school? Select up to three of the following")</f>
        <v>Which of the following would you say were your favourite subjects at school? Select up to three of the following</v>
      </c>
      <c r="E9" s="13" t="str">
        <f>HYPERLINK("#'Full Results'!A11", "11")</f>
        <v>11</v>
      </c>
      <c r="F9" t="s">
        <v>95</v>
      </c>
    </row>
    <row r="10" spans="3:6" x14ac:dyDescent="0.3">
      <c r="C10">
        <v>2</v>
      </c>
      <c r="D10" s="8" t="str">
        <f>HYPERLINK("#'Table 2'!A1", " How would you rate your ability in Maths?")</f>
        <v xml:space="preserve"> How would you rate your ability in Maths?</v>
      </c>
      <c r="E10" s="13" t="str">
        <f>HYPERLINK("#'Full Results'!A28", "28")</f>
        <v>28</v>
      </c>
      <c r="F10" t="s">
        <v>95</v>
      </c>
    </row>
    <row r="11" spans="3:6" x14ac:dyDescent="0.3">
      <c r="C11">
        <v>3</v>
      </c>
      <c r="D11" s="8" t="str">
        <f>HYPERLINK("#'Table 3'!A1", "Grid Summary: Thinking about your approach to money management and finances, would you say the following descriptions apply well or poorly to you?")</f>
        <v>Grid Summary: Thinking about your approach to money management and finances, would you say the following descriptions apply well or poorly to you?</v>
      </c>
      <c r="E11" s="7"/>
      <c r="F11" t="s">
        <v>95</v>
      </c>
    </row>
    <row r="12" spans="3:6" x14ac:dyDescent="0.3">
      <c r="C12">
        <v>4</v>
      </c>
      <c r="D12" s="8" t="str">
        <f>HYPERLINK("#'Table 4'!A1", "Thinking about your approach to money management and finances, would you say the following descriptions apply well or poorly to you?: I tend to lose track of my spending")</f>
        <v>Thinking about your approach to money management and finances, would you say the following descriptions apply well or poorly to you?: I tend to lose track of my spending</v>
      </c>
      <c r="E12" s="13" t="str">
        <f>HYPERLINK("#'Full Results'!A37", "37")</f>
        <v>37</v>
      </c>
      <c r="F12" t="s">
        <v>95</v>
      </c>
    </row>
    <row r="13" spans="3:6" x14ac:dyDescent="0.3">
      <c r="C13">
        <v>5</v>
      </c>
      <c r="D13" s="8" t="str">
        <f>HYPERLINK("#'Table 5'!A1", "Thinking about your approach to money management and finances, would you say the following descriptions apply well or poorly to you?: I am very careful with my money")</f>
        <v>Thinking about your approach to money management and finances, would you say the following descriptions apply well or poorly to you?: I am very careful with my money</v>
      </c>
      <c r="E13" s="13" t="str">
        <f>HYPERLINK("#'Full Results'!A45", "45")</f>
        <v>45</v>
      </c>
      <c r="F13" t="s">
        <v>95</v>
      </c>
    </row>
    <row r="14" spans="3:6" x14ac:dyDescent="0.3">
      <c r="C14">
        <v>6</v>
      </c>
      <c r="D14" s="8" t="str">
        <f>HYPERLINK("#'Table 6'!A1", "Thinking about your approach to money management and finances, would you say the following descriptions apply well or poorly to you?: I save everything I can because every penny counts")</f>
        <v>Thinking about your approach to money management and finances, would you say the following descriptions apply well or poorly to you?: I save everything I can because every penny counts</v>
      </c>
      <c r="E14" s="13" t="str">
        <f>HYPERLINK("#'Full Results'!A53", "53")</f>
        <v>53</v>
      </c>
      <c r="F14" t="s">
        <v>95</v>
      </c>
    </row>
    <row r="15" spans="3:6" x14ac:dyDescent="0.3">
      <c r="C15">
        <v>7</v>
      </c>
      <c r="D15" s="8" t="str">
        <f>HYPERLINK("#'Table 7'!A1", "Thinking about your approach to money management and finances, would you say the following descriptions apply well or poorly to you?: I often don’t know how much money I have in my bank accounts")</f>
        <v>Thinking about your approach to money management and finances, would you say the following descriptions apply well or poorly to you?: I often don’t know how much money I have in my bank accounts</v>
      </c>
      <c r="E15" s="13" t="str">
        <f>HYPERLINK("#'Full Results'!A61", "61")</f>
        <v>61</v>
      </c>
      <c r="F15" t="s">
        <v>95</v>
      </c>
    </row>
    <row r="16" spans="3:6" x14ac:dyDescent="0.3">
      <c r="C16">
        <v>8</v>
      </c>
      <c r="D16" s="8" t="str">
        <f>HYPERLINK("#'Table 8'!A1", "Thinking about your approach to money management and finances, would you say the following descriptions apply well or poorly to you?: I compare rates on bank accounts and investments carefully")</f>
        <v>Thinking about your approach to money management and finances, would you say the following descriptions apply well or poorly to you?: I compare rates on bank accounts and investments carefully</v>
      </c>
      <c r="E16" s="13" t="str">
        <f>HYPERLINK("#'Full Results'!A69", "69")</f>
        <v>69</v>
      </c>
      <c r="F16" t="s">
        <v>95</v>
      </c>
    </row>
    <row r="17" spans="3:6" x14ac:dyDescent="0.3">
      <c r="C17">
        <v>9</v>
      </c>
      <c r="D17" s="8" t="str">
        <f>HYPERLINK("#'Table 9'!A1", " Which of the following best describes your approach to money?")</f>
        <v xml:space="preserve"> Which of the following best describes your approach to money?</v>
      </c>
      <c r="E17" s="13" t="str">
        <f>HYPERLINK("#'Full Results'!A77", "77")</f>
        <v>77</v>
      </c>
      <c r="F17" t="s">
        <v>95</v>
      </c>
    </row>
    <row r="18" spans="3:6" x14ac:dyDescent="0.3">
      <c r="C18">
        <v>10</v>
      </c>
      <c r="D18" s="8" t="str">
        <f>HYPERLINK("#'Table 10'!A1", " Have you ever been a victim of a financial scam or crime?")</f>
        <v xml:space="preserve"> Have you ever been a victim of a financial scam or crime?</v>
      </c>
      <c r="E18" s="13" t="str">
        <f>HYPERLINK("#'Full Results'!A83", "83")</f>
        <v>83</v>
      </c>
      <c r="F18" t="s">
        <v>95</v>
      </c>
    </row>
    <row r="19" spans="3:6" x14ac:dyDescent="0.3">
      <c r="C19">
        <v>11</v>
      </c>
      <c r="D19" s="8" t="str">
        <f>HYPERLINK("#'Table 11'!A1", "Grid Summary: Which of the following are true for you?")</f>
        <v>Grid Summary: Which of the following are true for you?</v>
      </c>
      <c r="E19" s="7"/>
      <c r="F19" t="s">
        <v>95</v>
      </c>
    </row>
    <row r="20" spans="3:6" x14ac:dyDescent="0.3">
      <c r="C20">
        <v>12</v>
      </c>
      <c r="D20" s="8" t="str">
        <f>HYPERLINK("#'Table 12'!A1", "Which of the following are true for you?: I invest my money (e.g. in stocks/shares/ISAs)")</f>
        <v>Which of the following are true for you?: I invest my money (e.g. in stocks/shares/ISAs)</v>
      </c>
      <c r="E20" s="13" t="str">
        <f>HYPERLINK("#'Full Results'!A90", "90")</f>
        <v>90</v>
      </c>
      <c r="F20" t="s">
        <v>95</v>
      </c>
    </row>
    <row r="21" spans="3:6" x14ac:dyDescent="0.3">
      <c r="C21">
        <v>13</v>
      </c>
      <c r="D21" s="8" t="str">
        <f>HYPERLINK("#'Table 13'!A1", "Which of the following are true for you?: I have a mortgage")</f>
        <v>Which of the following are true for you?: I have a mortgage</v>
      </c>
      <c r="E21" s="13" t="str">
        <f>HYPERLINK("#'Full Results'!A96", "96")</f>
        <v>96</v>
      </c>
      <c r="F21" t="s">
        <v>95</v>
      </c>
    </row>
    <row r="22" spans="3:6" x14ac:dyDescent="0.3">
      <c r="C22">
        <v>14</v>
      </c>
      <c r="D22" s="8" t="str">
        <f>HYPERLINK("#'Table 14'!A1", "Which of the following are true for you?: I use a credit card which I pay off on a monthly basis")</f>
        <v>Which of the following are true for you?: I use a credit card which I pay off on a monthly basis</v>
      </c>
      <c r="E22" s="13" t="str">
        <f>HYPERLINK("#'Full Results'!A102", "102")</f>
        <v>102</v>
      </c>
      <c r="F22" t="s">
        <v>95</v>
      </c>
    </row>
    <row r="23" spans="3:6" x14ac:dyDescent="0.3">
      <c r="C23">
        <v>15</v>
      </c>
      <c r="D23" s="8" t="str">
        <f>HYPERLINK("#'Table 15'!A1", "Which of the following are true for you?: I have multiple bank accounts")</f>
        <v>Which of the following are true for you?: I have multiple bank accounts</v>
      </c>
      <c r="E23" s="13" t="str">
        <f>HYPERLINK("#'Full Results'!A108", "108")</f>
        <v>108</v>
      </c>
      <c r="F23" t="s">
        <v>95</v>
      </c>
    </row>
    <row r="24" spans="3:6" x14ac:dyDescent="0.3">
      <c r="C24">
        <v>16</v>
      </c>
      <c r="D24" s="8" t="str">
        <f>HYPERLINK("#'Table 16'!A1", "Which of the following are true for you?: I have been in debt before")</f>
        <v>Which of the following are true for you?: I have been in debt before</v>
      </c>
      <c r="E24" s="13" t="str">
        <f>HYPERLINK("#'Full Results'!A114", "114")</f>
        <v>114</v>
      </c>
      <c r="F24" t="s">
        <v>95</v>
      </c>
    </row>
    <row r="25" spans="3:6" x14ac:dyDescent="0.3">
      <c r="C25">
        <v>17</v>
      </c>
      <c r="D25" s="8" t="str">
        <f>HYPERLINK("#'Table 17'!A1", "Grid Summary: How confident are you that you understand the following?")</f>
        <v>Grid Summary: How confident are you that you understand the following?</v>
      </c>
      <c r="E25" s="7"/>
      <c r="F25" t="s">
        <v>95</v>
      </c>
    </row>
    <row r="26" spans="3:6" x14ac:dyDescent="0.3">
      <c r="C26">
        <v>18</v>
      </c>
      <c r="D26" s="8" t="str">
        <f>HYPERLINK("#'Table 18'!A1", "How confident are you that you understand the following?: How mortgages work")</f>
        <v>How confident are you that you understand the following?: How mortgages work</v>
      </c>
      <c r="E26" s="13" t="str">
        <f>HYPERLINK("#'Full Results'!A120", "120")</f>
        <v>120</v>
      </c>
      <c r="F26" t="s">
        <v>95</v>
      </c>
    </row>
    <row r="27" spans="3:6" x14ac:dyDescent="0.3">
      <c r="C27">
        <v>19</v>
      </c>
      <c r="D27" s="8" t="str">
        <f>HYPERLINK("#'Table 19'!A1", "How confident are you that you understand the following?: How credit cards work")</f>
        <v>How confident are you that you understand the following?: How credit cards work</v>
      </c>
      <c r="E27" s="13" t="str">
        <f>HYPERLINK("#'Full Results'!A130", "130")</f>
        <v>130</v>
      </c>
      <c r="F27" t="s">
        <v>95</v>
      </c>
    </row>
    <row r="28" spans="3:6" x14ac:dyDescent="0.3">
      <c r="C28">
        <v>20</v>
      </c>
      <c r="D28" s="8" t="str">
        <f>HYPERLINK("#'Table 20'!A1", "How confident are you that you understand the following?: How to save and invest money")</f>
        <v>How confident are you that you understand the following?: How to save and invest money</v>
      </c>
      <c r="E28" s="13" t="str">
        <f>HYPERLINK("#'Full Results'!A140", "140")</f>
        <v>140</v>
      </c>
      <c r="F28" t="s">
        <v>95</v>
      </c>
    </row>
    <row r="29" spans="3:6" x14ac:dyDescent="0.3">
      <c r="C29">
        <v>21</v>
      </c>
      <c r="D29" s="8" t="str">
        <f>HYPERLINK("#'Table 21'!A1", "How confident are you that you understand the following?: How much money is in my pension")</f>
        <v>How confident are you that you understand the following?: How much money is in my pension</v>
      </c>
      <c r="E29" s="13" t="str">
        <f>HYPERLINK("#'Full Results'!A150", "150")</f>
        <v>150</v>
      </c>
      <c r="F29" t="s">
        <v>95</v>
      </c>
    </row>
    <row r="30" spans="3:6" x14ac:dyDescent="0.3">
      <c r="C30">
        <v>22</v>
      </c>
      <c r="D30" s="8" t="str">
        <f>HYPERLINK("#'Table 22'!A1", " If you have £100 invested, and every year you receive 10% interest on your investment. How much money will you have at the end of year 3?")</f>
        <v xml:space="preserve"> If you have £100 invested, and every year you receive 10% interest on your investment. How much money will you have at the end of year 3?</v>
      </c>
      <c r="E30" s="13" t="str">
        <f>HYPERLINK("#'Full Results'!A160", "160")</f>
        <v>160</v>
      </c>
      <c r="F30" t="s">
        <v>95</v>
      </c>
    </row>
    <row r="31" spans="3:6" x14ac:dyDescent="0.3">
      <c r="C31">
        <v>23</v>
      </c>
      <c r="D31" s="8" t="str">
        <f>HYPERLINK("#'Table 23'!A1", " If you had a choice of two credit cards, one with an APR of 10% and the other with an APR of 30%, which would you choose if all else was equal?")</f>
        <v xml:space="preserve"> If you had a choice of two credit cards, one with an APR of 10% and the other with an APR of 30%, which would you choose if all else was equal?</v>
      </c>
      <c r="E31" s="13" t="str">
        <f>HYPERLINK("#'Full Results'!A169", "169")</f>
        <v>169</v>
      </c>
      <c r="F31" t="s">
        <v>95</v>
      </c>
    </row>
    <row r="32" spans="3:6" x14ac:dyDescent="0.3">
      <c r="C32">
        <v>24</v>
      </c>
      <c r="D32" s="8" t="str">
        <f>HYPERLINK("#'Table 24'!A1", "Grid Summary: If the Bank of England raises interest rates, which of the following best describes who benefits and loses out?")</f>
        <v>Grid Summary: If the Bank of England raises interest rates, which of the following best describes who benefits and loses out?</v>
      </c>
      <c r="E32" s="7"/>
      <c r="F32" t="s">
        <v>95</v>
      </c>
    </row>
    <row r="33" spans="3:6" x14ac:dyDescent="0.3">
      <c r="C33">
        <v>25</v>
      </c>
      <c r="D33" s="8" t="str">
        <f>HYPERLINK("#'Table 25'!A1", "If the Bank of England raises interest rates, which of the following best describes who benefits and loses out?: People who are saving money in variable rate savings accounts")</f>
        <v>If the Bank of England raises interest rates, which of the following best describes who benefits and loses out?: People who are saving money in variable rate savings accounts</v>
      </c>
      <c r="E33" s="13" t="str">
        <f>HYPERLINK("#'Full Results'!A175", "175")</f>
        <v>175</v>
      </c>
      <c r="F33" t="s">
        <v>95</v>
      </c>
    </row>
    <row r="34" spans="3:6" x14ac:dyDescent="0.3">
      <c r="C34">
        <v>26</v>
      </c>
      <c r="D34" s="8" t="str">
        <f>HYPERLINK("#'Table 26'!A1", "If the Bank of England raises interest rates, which of the following best describes who benefits and loses out?: Those who are on variable rate mortgages")</f>
        <v>If the Bank of England raises interest rates, which of the following best describes who benefits and loses out?: Those who are on variable rate mortgages</v>
      </c>
      <c r="E34" s="13" t="str">
        <f>HYPERLINK("#'Full Results'!A182", "182")</f>
        <v>182</v>
      </c>
      <c r="F34" t="s">
        <v>95</v>
      </c>
    </row>
    <row r="35" spans="3:6" x14ac:dyDescent="0.3">
      <c r="C35">
        <v>27</v>
      </c>
      <c r="D35" s="8" t="str">
        <f>HYPERLINK("#'Table 27'!A1", " Last year you put £1,000 into a savings account paying 2% interest. During the same period, the UK rate of inflation was 5%. At the end of the year, have the purchasing power of your savings…")</f>
        <v xml:space="preserve"> Last year you put £1,000 into a savings account paying 2% interest. During the same period, the UK rate of inflation was 5%. At the end of the year, have the purchasing power of your savings…</v>
      </c>
      <c r="E35" s="13" t="str">
        <f>HYPERLINK("#'Full Results'!A189", "189")</f>
        <v>189</v>
      </c>
      <c r="F35" t="s">
        <v>95</v>
      </c>
    </row>
    <row r="36" spans="3:6" x14ac:dyDescent="0.3">
      <c r="C36">
        <v>28</v>
      </c>
      <c r="D36" s="8" t="str">
        <f>HYPERLINK("#'Table 28'!A1", " In the current UK income tax system, which of the following best describes the “personal allowance”?")</f>
        <v xml:space="preserve"> In the current UK income tax system, which of the following best describes the “personal allowance”?</v>
      </c>
      <c r="E36" s="13" t="str">
        <f>HYPERLINK("#'Full Results'!A198", "198")</f>
        <v>198</v>
      </c>
      <c r="F36" t="s">
        <v>95</v>
      </c>
    </row>
    <row r="37" spans="3:6" x14ac:dyDescent="0.3">
      <c r="C37">
        <v>29</v>
      </c>
      <c r="D37" s="8" t="str">
        <f>HYPERLINK("#'Table 29'!A1", "Grid Summary: Which of the following terms are you familiar with, if any?")</f>
        <v>Grid Summary: Which of the following terms are you familiar with, if any?</v>
      </c>
      <c r="E37" s="7"/>
      <c r="F37" t="s">
        <v>95</v>
      </c>
    </row>
    <row r="38" spans="3:6" x14ac:dyDescent="0.3">
      <c r="C38">
        <v>30</v>
      </c>
      <c r="D38" s="8" t="str">
        <f>HYPERLINK("#'Table 30'!A1", "Which of the following terms are you familiar with, if any?: Inflation")</f>
        <v>Which of the following terms are you familiar with, if any?: Inflation</v>
      </c>
      <c r="E38" s="13" t="str">
        <f>HYPERLINK("#'Full Results'!A206", "206")</f>
        <v>206</v>
      </c>
      <c r="F38" t="s">
        <v>95</v>
      </c>
    </row>
    <row r="39" spans="3:6" x14ac:dyDescent="0.3">
      <c r="C39">
        <v>31</v>
      </c>
      <c r="D39" s="8" t="str">
        <f>HYPERLINK("#'Table 31'!A1", "Which of the following terms are you familiar with, if any?: Interest")</f>
        <v>Which of the following terms are you familiar with, if any?: Interest</v>
      </c>
      <c r="E39" s="13" t="str">
        <f>HYPERLINK("#'Full Results'!A213", "213")</f>
        <v>213</v>
      </c>
      <c r="F39" t="s">
        <v>95</v>
      </c>
    </row>
    <row r="40" spans="3:6" x14ac:dyDescent="0.3">
      <c r="C40">
        <v>32</v>
      </c>
      <c r="D40" s="8" t="str">
        <f>HYPERLINK("#'Table 32'!A1", "Which of the following terms are you familiar with, if any?: Fixed rate mortgage")</f>
        <v>Which of the following terms are you familiar with, if any?: Fixed rate mortgage</v>
      </c>
      <c r="E40" s="13" t="str">
        <f>HYPERLINK("#'Full Results'!A220", "220")</f>
        <v>220</v>
      </c>
      <c r="F40" t="s">
        <v>95</v>
      </c>
    </row>
    <row r="41" spans="3:6" x14ac:dyDescent="0.3">
      <c r="C41">
        <v>33</v>
      </c>
      <c r="D41" s="8" t="str">
        <f>HYPERLINK("#'Table 33'!A1", "Which of the following terms are you familiar with, if any?: VAT")</f>
        <v>Which of the following terms are you familiar with, if any?: VAT</v>
      </c>
      <c r="E41" s="13" t="str">
        <f>HYPERLINK("#'Full Results'!A227", "227")</f>
        <v>227</v>
      </c>
      <c r="F41" t="s">
        <v>95</v>
      </c>
    </row>
    <row r="42" spans="3:6" x14ac:dyDescent="0.3">
      <c r="C42">
        <v>34</v>
      </c>
      <c r="D42" s="8" t="str">
        <f>HYPERLINK("#'Table 34'!A1", "Which of the following terms are you familiar with, if any?: Capital Gain")</f>
        <v>Which of the following terms are you familiar with, if any?: Capital Gain</v>
      </c>
      <c r="E42" s="13" t="str">
        <f>HYPERLINK("#'Full Results'!A234", "234")</f>
        <v>234</v>
      </c>
      <c r="F42" t="s">
        <v>95</v>
      </c>
    </row>
    <row r="43" spans="3:6" x14ac:dyDescent="0.3">
      <c r="C43">
        <v>35</v>
      </c>
      <c r="D43" s="8" t="str">
        <f>HYPERLINK("#'Table 35'!A1", "Which of the following terms are you familiar with, if any?: Hedge Fund")</f>
        <v>Which of the following terms are you familiar with, if any?: Hedge Fund</v>
      </c>
      <c r="E43" s="13" t="str">
        <f>HYPERLINK("#'Full Results'!A241", "241")</f>
        <v>241</v>
      </c>
      <c r="F43" t="s">
        <v>95</v>
      </c>
    </row>
    <row r="44" spans="3:6" x14ac:dyDescent="0.3">
      <c r="C44">
        <v>36</v>
      </c>
      <c r="D44" s="8" t="str">
        <f>HYPERLINK("#'Table 36'!A1", "Which of the following terms are you familiar with, if any?: Radial Inflation")</f>
        <v>Which of the following terms are you familiar with, if any?: Radial Inflation</v>
      </c>
      <c r="E44" s="13" t="str">
        <f>HYPERLINK("#'Full Results'!A248", "248")</f>
        <v>248</v>
      </c>
      <c r="F44" t="s">
        <v>95</v>
      </c>
    </row>
    <row r="45" spans="3:6" x14ac:dyDescent="0.3">
      <c r="C45">
        <v>37</v>
      </c>
      <c r="D45" s="8" t="str">
        <f>HYPERLINK("#'Table 37'!A1", "Which of the following terms are you familiar with, if any?: Stillery")</f>
        <v>Which of the following terms are you familiar with, if any?: Stillery</v>
      </c>
      <c r="E45" s="13" t="str">
        <f>HYPERLINK("#'Full Results'!A255", "255")</f>
        <v>255</v>
      </c>
      <c r="F45" t="s">
        <v>95</v>
      </c>
    </row>
    <row r="46" spans="3:6" x14ac:dyDescent="0.3">
      <c r="C46">
        <v>38</v>
      </c>
      <c r="D46" s="8" t="str">
        <f>HYPERLINK("#'Table 38'!A1", "Which of the following terms are you familiar with, if any?: Endoublement")</f>
        <v>Which of the following terms are you familiar with, if any?: Endoublement</v>
      </c>
      <c r="E46" s="13" t="str">
        <f>HYPERLINK("#'Full Results'!A262", "262")</f>
        <v>262</v>
      </c>
      <c r="F46" t="s">
        <v>95</v>
      </c>
    </row>
    <row r="47" spans="3:6" x14ac:dyDescent="0.3">
      <c r="C47">
        <v>39</v>
      </c>
      <c r="D47" s="8" t="str">
        <f>HYPERLINK("#'Table 39'!A1", "Which of the following terms are you familiar with, if any?: PYTE")</f>
        <v>Which of the following terms are you familiar with, if any?: PYTE</v>
      </c>
      <c r="E47" s="13" t="str">
        <f>HYPERLINK("#'Full Results'!A269", "269")</f>
        <v>269</v>
      </c>
      <c r="F47" t="s">
        <v>95</v>
      </c>
    </row>
    <row r="48" spans="3:6" x14ac:dyDescent="0.3">
      <c r="C48">
        <v>40</v>
      </c>
      <c r="D48" s="8" t="str">
        <f>HYPERLINK("#'Table 40'!A1", "When it comes to your knowledge and understanding of finances and the economy, which would you say best describes how you learned what you know? Select any which apply")</f>
        <v>When it comes to your knowledge and understanding of finances and the economy, which would you say best describes how you learned what you know? Select any which apply</v>
      </c>
      <c r="E48" s="13" t="str">
        <f>HYPERLINK("#'Full Results'!A276", "276")</f>
        <v>276</v>
      </c>
      <c r="F48" t="s">
        <v>95</v>
      </c>
    </row>
    <row r="49" spans="3:6" x14ac:dyDescent="0.3">
      <c r="C49">
        <v>41</v>
      </c>
      <c r="D49" s="8" t="str">
        <f>HYPERLINK("#'Table 41'!A1", " During your time at secondary school, did you receive any education on “financial literacy”?")</f>
        <v xml:space="preserve"> During your time at secondary school, did you receive any education on “financial literacy”?</v>
      </c>
      <c r="E49" s="13" t="str">
        <f>HYPERLINK("#'Full Results'!A286", "286")</f>
        <v>286</v>
      </c>
      <c r="F49" t="s">
        <v>95</v>
      </c>
    </row>
    <row r="50" spans="3:6" x14ac:dyDescent="0.3">
      <c r="C50">
        <v>42</v>
      </c>
      <c r="D50" s="8" t="str">
        <f>HYPERLINK("#'Table 42'!A1", "Grid Summary: Do you agree or disagree with the following?")</f>
        <v>Grid Summary: Do you agree or disagree with the following?</v>
      </c>
      <c r="E50" s="7"/>
      <c r="F50" t="s">
        <v>95</v>
      </c>
    </row>
    <row r="51" spans="3:6" x14ac:dyDescent="0.3">
      <c r="C51">
        <v>43</v>
      </c>
      <c r="D51" s="8" t="str">
        <f>HYPERLINK("#'Table 43'!A1", "Do you agree or disagree with the following?: My school did not adequately prepare me for financial decisions")</f>
        <v>Do you agree or disagree with the following?: My school did not adequately prepare me for financial decisions</v>
      </c>
      <c r="E51" s="13" t="str">
        <f>HYPERLINK("#'Full Results'!A294", "294")</f>
        <v>294</v>
      </c>
      <c r="F51" t="s">
        <v>95</v>
      </c>
    </row>
    <row r="52" spans="3:6" x14ac:dyDescent="0.3">
      <c r="C52">
        <v>44</v>
      </c>
      <c r="D52" s="8" t="str">
        <f>HYPERLINK("#'Table 44'!A1", "Do you agree or disagree with the following?: My school education did not really help me in my life")</f>
        <v>Do you agree or disagree with the following?: My school education did not really help me in my life</v>
      </c>
      <c r="E52" s="13" t="str">
        <f>HYPERLINK("#'Full Results'!A306", "306")</f>
        <v>306</v>
      </c>
      <c r="F52" t="s">
        <v>95</v>
      </c>
    </row>
    <row r="53" spans="3:6" x14ac:dyDescent="0.3">
      <c r="C53">
        <v>45</v>
      </c>
      <c r="D53" s="8" t="str">
        <f>HYPERLINK("#'Table 45'!A1", " Which of the following would you say is more important for schools to teach when it comes to “financial literacy”?")</f>
        <v xml:space="preserve"> Which of the following would you say is more important for schools to teach when it comes to “financial literacy”?</v>
      </c>
      <c r="E53" s="13" t="str">
        <f>HYPERLINK("#'Full Results'!A318", "318")</f>
        <v>318</v>
      </c>
      <c r="F53" t="s">
        <v>95</v>
      </c>
    </row>
    <row r="54" spans="3:6" x14ac:dyDescent="0.3">
      <c r="C54">
        <v>46</v>
      </c>
      <c r="D54" s="8" t="str">
        <f>HYPERLINK("#'Table 46'!A1", "Which of the following, if any, do you think it is most important to learn at school? Select up to three of the following")</f>
        <v>Which of the following, if any, do you think it is most important to learn at school? Select up to three of the following</v>
      </c>
      <c r="E54" s="13" t="str">
        <f>HYPERLINK("#'Full Results'!A326", "326")</f>
        <v>326</v>
      </c>
      <c r="F54" t="s">
        <v>95</v>
      </c>
    </row>
    <row r="55" spans="3:6" x14ac:dyDescent="0.3">
      <c r="C55">
        <v>47</v>
      </c>
      <c r="D55" s="8" t="str">
        <f>HYPERLINK("#'Table 47'!A1", "Grid Summary: For each of the following, do you believe that it should be taught in Maths, another subject or not at all?")</f>
        <v>Grid Summary: For each of the following, do you believe that it should be taught in Maths, another subject or not at all?</v>
      </c>
      <c r="E55" s="7"/>
      <c r="F55" t="s">
        <v>95</v>
      </c>
    </row>
    <row r="56" spans="3:6" x14ac:dyDescent="0.3">
      <c r="C56">
        <v>48</v>
      </c>
      <c r="D56" s="8" t="str">
        <f>HYPERLINK("#'Table 48'!A1", "For each of the following, do you believe that it should be taught in Maths, another subject or not at all?: How the national economy works")</f>
        <v>For each of the following, do you believe that it should be taught in Maths, another subject or not at all?: How the national economy works</v>
      </c>
      <c r="E56" s="13" t="str">
        <f>HYPERLINK("#'Full Results'!A343", "343")</f>
        <v>343</v>
      </c>
      <c r="F56" t="s">
        <v>95</v>
      </c>
    </row>
    <row r="57" spans="3:6" x14ac:dyDescent="0.3">
      <c r="C57">
        <v>49</v>
      </c>
      <c r="D57" s="8" t="str">
        <f>HYPERLINK("#'Table 49'!A1", "For each of the following, do you believe that it should be taught in Maths, another subject or not at all?: The meaning of key financial terminology")</f>
        <v>For each of the following, do you believe that it should be taught in Maths, another subject or not at all?: The meaning of key financial terminology</v>
      </c>
      <c r="E57" s="13" t="str">
        <f>HYPERLINK("#'Full Results'!A350", "350")</f>
        <v>350</v>
      </c>
      <c r="F57" t="s">
        <v>95</v>
      </c>
    </row>
    <row r="58" spans="3:6" x14ac:dyDescent="0.3">
      <c r="C58">
        <v>50</v>
      </c>
      <c r="D58" s="8" t="str">
        <f>HYPERLINK("#'Table 50'!A1", "For each of the following, do you believe that it should be taught in Maths, another subject or not at all?: How to manage money")</f>
        <v>For each of the following, do you believe that it should be taught in Maths, another subject or not at all?: How to manage money</v>
      </c>
      <c r="E58" s="13" t="str">
        <f>HYPERLINK("#'Full Results'!A357", "357")</f>
        <v>357</v>
      </c>
      <c r="F58" t="s">
        <v>95</v>
      </c>
    </row>
    <row r="59" spans="3:6" x14ac:dyDescent="0.3">
      <c r="C59">
        <v>51</v>
      </c>
      <c r="D59" s="8" t="str">
        <f>HYPERLINK("#'Table 51'!A1", "For each of the following, do you believe that it should be taught in Maths, another subject or not at all?: How to make major financial purchases like a house")</f>
        <v>For each of the following, do you believe that it should be taught in Maths, another subject or not at all?: How to make major financial purchases like a house</v>
      </c>
      <c r="E59" s="13" t="str">
        <f>HYPERLINK("#'Full Results'!A364", "364")</f>
        <v>364</v>
      </c>
      <c r="F59" t="s">
        <v>95</v>
      </c>
    </row>
    <row r="60" spans="3:6" x14ac:dyDescent="0.3">
      <c r="C60">
        <v>52</v>
      </c>
      <c r="D60" s="8" t="str">
        <f>HYPERLINK("#'Table 52'!A1", "For each of the following, do you believe that it should be taught in Maths, another subject or not at all?: How to avoid scams and financial crime")</f>
        <v>For each of the following, do you believe that it should be taught in Maths, another subject or not at all?: How to avoid scams and financial crime</v>
      </c>
      <c r="E60" s="13" t="str">
        <f>HYPERLINK("#'Full Results'!A371", "371")</f>
        <v>371</v>
      </c>
      <c r="F60" t="s">
        <v>95</v>
      </c>
    </row>
    <row r="61" spans="3:6" x14ac:dyDescent="0.3">
      <c r="C61">
        <v>53</v>
      </c>
      <c r="D61" s="8" t="str">
        <f>HYPERLINK("#'Table 53'!A1", "For each of the following, do you believe that it should be taught in Maths, another subject or not at all?: How to keep track of the money you are spending")</f>
        <v>For each of the following, do you believe that it should be taught in Maths, another subject or not at all?: How to keep track of the money you are spending</v>
      </c>
      <c r="E61" s="13" t="str">
        <f>HYPERLINK("#'Full Results'!A378", "378")</f>
        <v>378</v>
      </c>
      <c r="F61" t="s">
        <v>95</v>
      </c>
    </row>
    <row r="62" spans="3:6" x14ac:dyDescent="0.3">
      <c r="C62">
        <v>54</v>
      </c>
      <c r="D62" s="8" t="str">
        <f>HYPERLINK("#'Table 54'!A1", "For each of the following, do you believe that it should be taught in Maths, another subject or not at all?: Understanding which sources of financial information can be trusted")</f>
        <v>For each of the following, do you believe that it should be taught in Maths, another subject or not at all?: Understanding which sources of financial information can be trusted</v>
      </c>
      <c r="E62" s="13" t="str">
        <f>HYPERLINK("#'Full Results'!A385", "385")</f>
        <v>385</v>
      </c>
      <c r="F62" t="s">
        <v>95</v>
      </c>
    </row>
    <row r="63" spans="3:6" x14ac:dyDescent="0.3">
      <c r="C63">
        <v>55</v>
      </c>
      <c r="D63" s="8" t="str">
        <f>HYPERLINK("#'Table 55'!A1", "For each of the following, do you believe that it should be taught in Maths, another subject or not at all?: How people get paid and taxed")</f>
        <v>For each of the following, do you believe that it should be taught in Maths, another subject or not at all?: How people get paid and taxed</v>
      </c>
      <c r="E63" s="13" t="str">
        <f>HYPERLINK("#'Full Results'!A392", "392")</f>
        <v>392</v>
      </c>
      <c r="F63" t="s">
        <v>95</v>
      </c>
    </row>
    <row r="64" spans="3:6" x14ac:dyDescent="0.3">
      <c r="C64">
        <v>56</v>
      </c>
      <c r="D64" s="8" t="str">
        <f>HYPERLINK("#'Table 56'!A1", "For each of the following, do you believe that it should be taught in Maths, another subject or not at all?: How banks and credit cards work")</f>
        <v>For each of the following, do you believe that it should be taught in Maths, another subject or not at all?: How banks and credit cards work</v>
      </c>
      <c r="E64" s="13" t="str">
        <f>HYPERLINK("#'Full Results'!A399", "399")</f>
        <v>399</v>
      </c>
      <c r="F64" t="s">
        <v>95</v>
      </c>
    </row>
    <row r="65" spans="3:6" x14ac:dyDescent="0.3">
      <c r="C65">
        <v>57</v>
      </c>
      <c r="D65" s="8" t="str">
        <f>HYPERLINK("#'Table 57'!A1", "For each of the following, do you believe that it should be taught in Maths, another subject or not at all?: Knowing how much things like food or rent cost")</f>
        <v>For each of the following, do you believe that it should be taught in Maths, another subject or not at all?: Knowing how much things like food or rent cost</v>
      </c>
      <c r="E65" s="13" t="str">
        <f>HYPERLINK("#'Full Results'!A406", "406")</f>
        <v>406</v>
      </c>
      <c r="F65" t="s">
        <v>95</v>
      </c>
    </row>
    <row r="66" spans="3:6" x14ac:dyDescent="0.3">
      <c r="C66">
        <v>58</v>
      </c>
      <c r="D66" s="8" t="str">
        <f>HYPERLINK("#'Table 58'!A1", "For each of the following, do you believe that it should be taught in Maths, another subject or not at all?: Understanding financial products like mortgages, pensions and insurance")</f>
        <v>For each of the following, do you believe that it should be taught in Maths, another subject or not at all?: Understanding financial products like mortgages, pensions and insurance</v>
      </c>
      <c r="E66" s="13" t="str">
        <f>HYPERLINK("#'Full Results'!A413", "413")</f>
        <v>413</v>
      </c>
      <c r="F66" t="s">
        <v>95</v>
      </c>
    </row>
    <row r="67" spans="3:6" x14ac:dyDescent="0.3">
      <c r="C67">
        <v>59</v>
      </c>
      <c r="D67" s="8" t="str">
        <f>HYPERLINK("#'Table 59'!A1", "For each of the following, do you believe that it should be taught in Maths, another subject or not at all?: How to invest money")</f>
        <v>For each of the following, do you believe that it should be taught in Maths, another subject or not at all?: How to invest money</v>
      </c>
      <c r="E67" s="13" t="str">
        <f>HYPERLINK("#'Full Results'!A420", "420")</f>
        <v>420</v>
      </c>
      <c r="F67" t="s">
        <v>95</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D27"/>
  <sheetViews>
    <sheetView showGridLines="0" topLeftCell="A8"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80</v>
      </c>
      <c r="C9" s="16">
        <v>0.35017527449208602</v>
      </c>
      <c r="D9" s="16">
        <v>0.28827822423744398</v>
      </c>
      <c r="E9" s="16">
        <v>0.412493325854347</v>
      </c>
      <c r="F9" s="16"/>
      <c r="G9" s="16">
        <v>0.30222978183017801</v>
      </c>
      <c r="H9" s="16">
        <v>0.33239031741253899</v>
      </c>
      <c r="I9" s="16">
        <v>0.34456598728147902</v>
      </c>
      <c r="J9" s="16">
        <v>0.355688106283088</v>
      </c>
      <c r="K9" s="16">
        <v>0.38850414098897801</v>
      </c>
      <c r="L9" s="16"/>
      <c r="M9" s="16">
        <v>0.36892797504445202</v>
      </c>
      <c r="N9" s="16">
        <v>0.37549550788971198</v>
      </c>
      <c r="O9" s="16">
        <v>0.313808527010564</v>
      </c>
      <c r="P9" s="16">
        <v>0.33724503196228101</v>
      </c>
      <c r="Q9" s="16"/>
      <c r="R9" s="16">
        <v>0.366336854774025</v>
      </c>
      <c r="S9" s="16">
        <v>0.38367873503766597</v>
      </c>
      <c r="T9" s="16">
        <v>0.26896959863647102</v>
      </c>
      <c r="U9" s="16">
        <v>0.33723520277279501</v>
      </c>
      <c r="V9" s="16">
        <v>0.35090983222023597</v>
      </c>
      <c r="W9" s="16">
        <v>0.305498175455376</v>
      </c>
      <c r="X9" s="16">
        <v>0.29630263893293801</v>
      </c>
      <c r="Y9" s="16">
        <v>0.38081370410696103</v>
      </c>
      <c r="Z9" s="16">
        <v>0.41764441309718903</v>
      </c>
      <c r="AA9" s="16">
        <v>0.32425052984758002</v>
      </c>
      <c r="AB9" s="16">
        <v>0.36510879061465301</v>
      </c>
      <c r="AC9" s="16">
        <v>0.42611671808413898</v>
      </c>
      <c r="AD9" s="16"/>
      <c r="AE9" s="16">
        <v>0.18836256468585699</v>
      </c>
      <c r="AF9" s="16">
        <v>0.381331727343035</v>
      </c>
      <c r="AG9" s="16">
        <v>0.32641944898641601</v>
      </c>
      <c r="AH9" s="16">
        <v>0.41265685222975501</v>
      </c>
      <c r="AI9" s="16">
        <v>0.39968249747433898</v>
      </c>
      <c r="AJ9" s="16">
        <v>0.33865014873771798</v>
      </c>
      <c r="AK9" s="16">
        <v>0.40277800982099299</v>
      </c>
      <c r="AL9" s="16">
        <v>0.33992959087011698</v>
      </c>
      <c r="AM9" s="16">
        <v>0.29684689291622302</v>
      </c>
      <c r="AN9" s="16">
        <v>0.30208424551229501</v>
      </c>
      <c r="AO9" s="16">
        <v>0.32849372236865398</v>
      </c>
      <c r="AP9" s="16">
        <v>0.35124534269505198</v>
      </c>
      <c r="AQ9" s="16">
        <v>0.33967993038468702</v>
      </c>
      <c r="AR9" s="16">
        <v>0.33233058296819601</v>
      </c>
      <c r="AS9" s="16">
        <v>0.30436178680461201</v>
      </c>
      <c r="AT9" s="16">
        <v>0.36712082458633599</v>
      </c>
      <c r="AU9" s="16"/>
      <c r="AV9" s="16">
        <v>0.33943823712154297</v>
      </c>
      <c r="AW9" s="16">
        <v>0.37322218986435002</v>
      </c>
      <c r="AX9" s="16"/>
      <c r="AY9" s="16">
        <v>0.34158148106650899</v>
      </c>
      <c r="AZ9" s="16">
        <v>0.42681843999191799</v>
      </c>
      <c r="BA9" s="16"/>
      <c r="BB9" s="16">
        <v>0.39216889411304701</v>
      </c>
      <c r="BC9" s="16">
        <v>0.32548557477864498</v>
      </c>
      <c r="BD9" s="16"/>
      <c r="BE9" s="16">
        <v>0.41067467759038501</v>
      </c>
      <c r="BF9" s="16">
        <v>0.34161156196567</v>
      </c>
      <c r="BG9" s="16"/>
      <c r="BH9" s="16">
        <v>0.31628414145580003</v>
      </c>
      <c r="BI9" s="16">
        <v>0.37346943296509499</v>
      </c>
      <c r="BJ9" s="16"/>
      <c r="BK9" s="16">
        <v>0.35874637644319102</v>
      </c>
      <c r="BL9" s="16">
        <v>0.32775492765323799</v>
      </c>
      <c r="BM9" s="16">
        <v>0.370281439018742</v>
      </c>
      <c r="BN9" s="16"/>
      <c r="BO9" s="16">
        <v>0.27933531283933599</v>
      </c>
      <c r="BP9" s="16">
        <v>0.40437951339536399</v>
      </c>
      <c r="BQ9" s="16">
        <v>0.50740386638453505</v>
      </c>
      <c r="BR9" s="16"/>
      <c r="BS9" s="16">
        <v>0.33000318970915699</v>
      </c>
      <c r="BT9" s="16">
        <v>0.36492223945832197</v>
      </c>
      <c r="BU9" s="16">
        <v>0.29240207095711102</v>
      </c>
      <c r="BV9" s="16">
        <v>0.35461532072363899</v>
      </c>
      <c r="BW9" s="16">
        <v>0.33632504218913201</v>
      </c>
      <c r="BX9" s="16">
        <v>0.30998542571774801</v>
      </c>
      <c r="BY9" s="16">
        <v>0.29664726721992202</v>
      </c>
      <c r="BZ9" s="16">
        <v>0.389468469935567</v>
      </c>
      <c r="CA9" s="16">
        <v>0.35782110942870299</v>
      </c>
      <c r="CB9" s="16">
        <v>0.34989178440319901</v>
      </c>
      <c r="CC9" s="16">
        <v>0.38007509803387202</v>
      </c>
      <c r="CD9" s="16">
        <v>0.39205016316229602</v>
      </c>
    </row>
    <row r="10" spans="2:82" x14ac:dyDescent="0.3">
      <c r="B10" s="17" t="s">
        <v>81</v>
      </c>
      <c r="C10" s="16">
        <v>0.31535786454941001</v>
      </c>
      <c r="D10" s="16">
        <v>0.36293306217309002</v>
      </c>
      <c r="E10" s="16">
        <v>0.26926840875526997</v>
      </c>
      <c r="F10" s="16"/>
      <c r="G10" s="16">
        <v>0.35890260278613501</v>
      </c>
      <c r="H10" s="16">
        <v>0.36471910245051797</v>
      </c>
      <c r="I10" s="16">
        <v>0.25492479491597803</v>
      </c>
      <c r="J10" s="16">
        <v>0.330952119300503</v>
      </c>
      <c r="K10" s="16">
        <v>0.30139420714295401</v>
      </c>
      <c r="L10" s="16"/>
      <c r="M10" s="16">
        <v>0.34960319789263899</v>
      </c>
      <c r="N10" s="16">
        <v>0.30008178787699902</v>
      </c>
      <c r="O10" s="16">
        <v>0.30245724587531198</v>
      </c>
      <c r="P10" s="16">
        <v>0.30410653525504899</v>
      </c>
      <c r="Q10" s="16"/>
      <c r="R10" s="16">
        <v>0.39492941234817802</v>
      </c>
      <c r="S10" s="16">
        <v>0.24403626070809301</v>
      </c>
      <c r="T10" s="16">
        <v>0.347258441105815</v>
      </c>
      <c r="U10" s="16">
        <v>0.35687051589922603</v>
      </c>
      <c r="V10" s="16">
        <v>0.33611879374721199</v>
      </c>
      <c r="W10" s="16">
        <v>0.28949559307811201</v>
      </c>
      <c r="X10" s="16">
        <v>0.246683597747762</v>
      </c>
      <c r="Y10" s="16">
        <v>0.39494470096942702</v>
      </c>
      <c r="Z10" s="16">
        <v>0.30265925458757498</v>
      </c>
      <c r="AA10" s="16">
        <v>0.32152419400610499</v>
      </c>
      <c r="AB10" s="16">
        <v>0.225329872466069</v>
      </c>
      <c r="AC10" s="16">
        <v>0.32941566062362698</v>
      </c>
      <c r="AD10" s="16"/>
      <c r="AE10" s="16">
        <v>9.9317963888270397E-2</v>
      </c>
      <c r="AF10" s="16">
        <v>0.31916602458439602</v>
      </c>
      <c r="AG10" s="16">
        <v>0.26447064612401799</v>
      </c>
      <c r="AH10" s="16">
        <v>0.31962329229620701</v>
      </c>
      <c r="AI10" s="16">
        <v>0.27126353858515301</v>
      </c>
      <c r="AJ10" s="16">
        <v>0.27843564429776202</v>
      </c>
      <c r="AK10" s="16">
        <v>0.34602687842899899</v>
      </c>
      <c r="AL10" s="16">
        <v>0.33382041761160602</v>
      </c>
      <c r="AM10" s="16">
        <v>0.34308764512206602</v>
      </c>
      <c r="AN10" s="16">
        <v>0.23295161538411299</v>
      </c>
      <c r="AO10" s="16">
        <v>0.30965191731250502</v>
      </c>
      <c r="AP10" s="16">
        <v>0.34122665373267003</v>
      </c>
      <c r="AQ10" s="16">
        <v>0.416428635394405</v>
      </c>
      <c r="AR10" s="16">
        <v>0.43322938291575402</v>
      </c>
      <c r="AS10" s="16">
        <v>0.36780832277999898</v>
      </c>
      <c r="AT10" s="16">
        <v>0.39900424569301401</v>
      </c>
      <c r="AU10" s="16"/>
      <c r="AV10" s="16">
        <v>0.272722830877491</v>
      </c>
      <c r="AW10" s="16">
        <v>0.40687342689866901</v>
      </c>
      <c r="AX10" s="16"/>
      <c r="AY10" s="16">
        <v>0.31228028478809999</v>
      </c>
      <c r="AZ10" s="16">
        <v>0.35128241904482199</v>
      </c>
      <c r="BA10" s="16"/>
      <c r="BB10" s="16">
        <v>0.32505513172865202</v>
      </c>
      <c r="BC10" s="16">
        <v>0.30849183140835501</v>
      </c>
      <c r="BD10" s="16"/>
      <c r="BE10" s="16">
        <v>0.32857196610867101</v>
      </c>
      <c r="BF10" s="16">
        <v>0.31553874651495301</v>
      </c>
      <c r="BG10" s="16"/>
      <c r="BH10" s="16">
        <v>0.33071034326618698</v>
      </c>
      <c r="BI10" s="16">
        <v>0.30480575135215598</v>
      </c>
      <c r="BJ10" s="16"/>
      <c r="BK10" s="16">
        <v>0.35305396407724299</v>
      </c>
      <c r="BL10" s="16">
        <v>0.304903143163886</v>
      </c>
      <c r="BM10" s="16">
        <v>0.223715502604276</v>
      </c>
      <c r="BN10" s="16"/>
      <c r="BO10" s="16">
        <v>0.497710551507479</v>
      </c>
      <c r="BP10" s="16">
        <v>0.102092772304543</v>
      </c>
      <c r="BQ10" s="16">
        <v>3.6197062484095301E-2</v>
      </c>
      <c r="BR10" s="16"/>
      <c r="BS10" s="16">
        <v>0.37863581141974401</v>
      </c>
      <c r="BT10" s="16">
        <v>0.25972611637878101</v>
      </c>
      <c r="BU10" s="16">
        <v>0.31697853287851702</v>
      </c>
      <c r="BV10" s="16">
        <v>0.34341148783397901</v>
      </c>
      <c r="BW10" s="16">
        <v>0.26462318802996598</v>
      </c>
      <c r="BX10" s="16">
        <v>0.29379181956320599</v>
      </c>
      <c r="BY10" s="16">
        <v>0.27945827711090099</v>
      </c>
      <c r="BZ10" s="16">
        <v>0.37275023746823599</v>
      </c>
      <c r="CA10" s="16">
        <v>0.31812297951997198</v>
      </c>
      <c r="CB10" s="16">
        <v>0.30323259373971601</v>
      </c>
      <c r="CC10" s="16">
        <v>0.28875180077352702</v>
      </c>
      <c r="CD10" s="16">
        <v>0.33367651858219199</v>
      </c>
    </row>
    <row r="11" spans="2:82" ht="28.8" x14ac:dyDescent="0.3">
      <c r="B11" s="17" t="s">
        <v>82</v>
      </c>
      <c r="C11" s="16">
        <v>0.29446621381135801</v>
      </c>
      <c r="D11" s="16">
        <v>0.30874961664978801</v>
      </c>
      <c r="E11" s="16">
        <v>0.28023866085916599</v>
      </c>
      <c r="F11" s="16"/>
      <c r="G11" s="16">
        <v>0.262622581364306</v>
      </c>
      <c r="H11" s="16">
        <v>0.28718362698911198</v>
      </c>
      <c r="I11" s="16">
        <v>0.30428532314300899</v>
      </c>
      <c r="J11" s="16">
        <v>0.33345381856999501</v>
      </c>
      <c r="K11" s="16">
        <v>0.27069431370144997</v>
      </c>
      <c r="L11" s="16"/>
      <c r="M11" s="16">
        <v>0.35354760879330799</v>
      </c>
      <c r="N11" s="16">
        <v>0.27990265307529999</v>
      </c>
      <c r="O11" s="16">
        <v>0.27627103692682697</v>
      </c>
      <c r="P11" s="16">
        <v>0.26537507705667301</v>
      </c>
      <c r="Q11" s="16"/>
      <c r="R11" s="16">
        <v>0.30416372129170599</v>
      </c>
      <c r="S11" s="16">
        <v>0.24411671551050601</v>
      </c>
      <c r="T11" s="16">
        <v>0.31690132732820803</v>
      </c>
      <c r="U11" s="16">
        <v>0.32577379701638998</v>
      </c>
      <c r="V11" s="16">
        <v>0.300000276312682</v>
      </c>
      <c r="W11" s="16">
        <v>0.32084359102718202</v>
      </c>
      <c r="X11" s="16">
        <v>0.28286094872373502</v>
      </c>
      <c r="Y11" s="16">
        <v>0.23052915929436699</v>
      </c>
      <c r="Z11" s="16">
        <v>0.278808134747559</v>
      </c>
      <c r="AA11" s="16">
        <v>0.278855879280135</v>
      </c>
      <c r="AB11" s="16">
        <v>0.32454868603718401</v>
      </c>
      <c r="AC11" s="16">
        <v>0.39211648523653603</v>
      </c>
      <c r="AD11" s="16"/>
      <c r="AE11" s="16">
        <v>0.12644467603919499</v>
      </c>
      <c r="AF11" s="16">
        <v>0.31726001379376101</v>
      </c>
      <c r="AG11" s="16">
        <v>0.29278315960835999</v>
      </c>
      <c r="AH11" s="16">
        <v>0.27535729090386801</v>
      </c>
      <c r="AI11" s="16">
        <v>0.24840151864047999</v>
      </c>
      <c r="AJ11" s="16">
        <v>0.28369236333923598</v>
      </c>
      <c r="AK11" s="16">
        <v>0.312607947278153</v>
      </c>
      <c r="AL11" s="16">
        <v>0.36198934416564599</v>
      </c>
      <c r="AM11" s="16">
        <v>0.29008856994286403</v>
      </c>
      <c r="AN11" s="16">
        <v>0.31207690553320599</v>
      </c>
      <c r="AO11" s="16">
        <v>0.26631536861632399</v>
      </c>
      <c r="AP11" s="16">
        <v>0.28974365115175799</v>
      </c>
      <c r="AQ11" s="16">
        <v>0.34389378372579399</v>
      </c>
      <c r="AR11" s="16">
        <v>0.34104563591704901</v>
      </c>
      <c r="AS11" s="16">
        <v>0.28996206311498901</v>
      </c>
      <c r="AT11" s="16">
        <v>0.36255576713464199</v>
      </c>
      <c r="AU11" s="16"/>
      <c r="AV11" s="16">
        <v>0.26985406732323702</v>
      </c>
      <c r="AW11" s="16">
        <v>0.34729587600454798</v>
      </c>
      <c r="AX11" s="16"/>
      <c r="AY11" s="16">
        <v>0.28889433386399299</v>
      </c>
      <c r="AZ11" s="16">
        <v>0.34424863424274599</v>
      </c>
      <c r="BA11" s="16"/>
      <c r="BB11" s="16">
        <v>0.276807162391421</v>
      </c>
      <c r="BC11" s="16">
        <v>0.310012242590195</v>
      </c>
      <c r="BD11" s="16"/>
      <c r="BE11" s="16">
        <v>0.257597905834065</v>
      </c>
      <c r="BF11" s="16">
        <v>0.30246013566318403</v>
      </c>
      <c r="BG11" s="16"/>
      <c r="BH11" s="16">
        <v>0.30987054296213301</v>
      </c>
      <c r="BI11" s="16">
        <v>0.28387846261329902</v>
      </c>
      <c r="BJ11" s="16"/>
      <c r="BK11" s="16">
        <v>0.30789568333015299</v>
      </c>
      <c r="BL11" s="16">
        <v>0.29896911352413802</v>
      </c>
      <c r="BM11" s="16">
        <v>0.24445245986691899</v>
      </c>
      <c r="BN11" s="16"/>
      <c r="BO11" s="16">
        <v>0.35330972705375902</v>
      </c>
      <c r="BP11" s="16">
        <v>0.25460534266611801</v>
      </c>
      <c r="BQ11" s="16">
        <v>0.15506927984420599</v>
      </c>
      <c r="BR11" s="16"/>
      <c r="BS11" s="16">
        <v>0.321741614041826</v>
      </c>
      <c r="BT11" s="16">
        <v>0.26487475320335002</v>
      </c>
      <c r="BU11" s="16">
        <v>0.27588575716316299</v>
      </c>
      <c r="BV11" s="16">
        <v>0.32336250107093101</v>
      </c>
      <c r="BW11" s="16">
        <v>0.25781694932201099</v>
      </c>
      <c r="BX11" s="16">
        <v>0.30251949602737299</v>
      </c>
      <c r="BY11" s="16">
        <v>0.24909481898476299</v>
      </c>
      <c r="BZ11" s="16">
        <v>0.25890879727608801</v>
      </c>
      <c r="CA11" s="16">
        <v>0.25911897438923298</v>
      </c>
      <c r="CB11" s="16">
        <v>0.25774233998739998</v>
      </c>
      <c r="CC11" s="16">
        <v>0.366147726537142</v>
      </c>
      <c r="CD11" s="16">
        <v>0.39358810402414102</v>
      </c>
    </row>
    <row r="12" spans="2:82" x14ac:dyDescent="0.3">
      <c r="B12" s="17" t="s">
        <v>83</v>
      </c>
      <c r="C12" s="16">
        <v>0.241086936644339</v>
      </c>
      <c r="D12" s="16">
        <v>0.25761743747431698</v>
      </c>
      <c r="E12" s="16">
        <v>0.22234938655464601</v>
      </c>
      <c r="F12" s="16"/>
      <c r="G12" s="16">
        <v>0.24680666697925099</v>
      </c>
      <c r="H12" s="16">
        <v>0.21244747186688401</v>
      </c>
      <c r="I12" s="16">
        <v>0.265380362744847</v>
      </c>
      <c r="J12" s="16">
        <v>0.25420262506900299</v>
      </c>
      <c r="K12" s="16">
        <v>0.21964398208512401</v>
      </c>
      <c r="L12" s="16"/>
      <c r="M12" s="16">
        <v>0.23011108729875401</v>
      </c>
      <c r="N12" s="16">
        <v>0.23381255528131301</v>
      </c>
      <c r="O12" s="16">
        <v>0.26533952320693199</v>
      </c>
      <c r="P12" s="16">
        <v>0.23735607284736401</v>
      </c>
      <c r="Q12" s="16"/>
      <c r="R12" s="16">
        <v>0.197945603695801</v>
      </c>
      <c r="S12" s="16">
        <v>0.240606719695942</v>
      </c>
      <c r="T12" s="16">
        <v>0.236847909141812</v>
      </c>
      <c r="U12" s="16">
        <v>0.25470833178859398</v>
      </c>
      <c r="V12" s="16">
        <v>0.24483053583835701</v>
      </c>
      <c r="W12" s="16">
        <v>0.18123173538948301</v>
      </c>
      <c r="X12" s="16">
        <v>0.25097820876809401</v>
      </c>
      <c r="Y12" s="16">
        <v>0.21322936172679499</v>
      </c>
      <c r="Z12" s="16">
        <v>0.26469785566875498</v>
      </c>
      <c r="AA12" s="16">
        <v>0.28063702558429099</v>
      </c>
      <c r="AB12" s="16">
        <v>0.33565312355064603</v>
      </c>
      <c r="AC12" s="16">
        <v>0.23279917661618199</v>
      </c>
      <c r="AD12" s="16"/>
      <c r="AE12" s="16">
        <v>0.11216887007479499</v>
      </c>
      <c r="AF12" s="16">
        <v>0.24470886543082199</v>
      </c>
      <c r="AG12" s="16">
        <v>0.146803062078534</v>
      </c>
      <c r="AH12" s="16">
        <v>0.26061695112906003</v>
      </c>
      <c r="AI12" s="16">
        <v>0.27511979798163499</v>
      </c>
      <c r="AJ12" s="16">
        <v>0.23939583826384001</v>
      </c>
      <c r="AK12" s="16">
        <v>0.192322060620085</v>
      </c>
      <c r="AL12" s="16">
        <v>0.26618771237133299</v>
      </c>
      <c r="AM12" s="16">
        <v>0.197598352779218</v>
      </c>
      <c r="AN12" s="16">
        <v>0.34684880919045902</v>
      </c>
      <c r="AO12" s="16">
        <v>0.31824401335220298</v>
      </c>
      <c r="AP12" s="16">
        <v>0.23647060961201699</v>
      </c>
      <c r="AQ12" s="16">
        <v>0.26213353790868599</v>
      </c>
      <c r="AR12" s="16">
        <v>0.228543476819452</v>
      </c>
      <c r="AS12" s="16">
        <v>0.158189251520196</v>
      </c>
      <c r="AT12" s="16">
        <v>0.197106995557778</v>
      </c>
      <c r="AU12" s="16"/>
      <c r="AV12" s="16">
        <v>0.27778491677114298</v>
      </c>
      <c r="AW12" s="16">
        <v>0.162315184891311</v>
      </c>
      <c r="AX12" s="16"/>
      <c r="AY12" s="16">
        <v>0.248342897632891</v>
      </c>
      <c r="AZ12" s="16">
        <v>0.171477923739665</v>
      </c>
      <c r="BA12" s="16"/>
      <c r="BB12" s="16">
        <v>0.25092089494574998</v>
      </c>
      <c r="BC12" s="16">
        <v>0.24005479465521501</v>
      </c>
      <c r="BD12" s="16"/>
      <c r="BE12" s="16">
        <v>0.22869836416953701</v>
      </c>
      <c r="BF12" s="16">
        <v>0.24529139672705699</v>
      </c>
      <c r="BG12" s="16"/>
      <c r="BH12" s="16">
        <v>0.252968203371366</v>
      </c>
      <c r="BI12" s="16">
        <v>0.23292066761747801</v>
      </c>
      <c r="BJ12" s="16"/>
      <c r="BK12" s="16">
        <v>0.24247981288826501</v>
      </c>
      <c r="BL12" s="16">
        <v>0.25039223935187199</v>
      </c>
      <c r="BM12" s="16">
        <v>0.21731784314469299</v>
      </c>
      <c r="BN12" s="16"/>
      <c r="BO12" s="16">
        <v>0.20470919110881899</v>
      </c>
      <c r="BP12" s="16">
        <v>0.27097230206327499</v>
      </c>
      <c r="BQ12" s="16">
        <v>0.318335208080538</v>
      </c>
      <c r="BR12" s="16"/>
      <c r="BS12" s="16">
        <v>0.20475649138209401</v>
      </c>
      <c r="BT12" s="16">
        <v>0.20562949981425599</v>
      </c>
      <c r="BU12" s="16">
        <v>0.20201236526010699</v>
      </c>
      <c r="BV12" s="16">
        <v>0.27247343833760002</v>
      </c>
      <c r="BW12" s="16">
        <v>0.29130768772947402</v>
      </c>
      <c r="BX12" s="16">
        <v>0.23149559389303501</v>
      </c>
      <c r="BY12" s="16">
        <v>0.28071941331966099</v>
      </c>
      <c r="BZ12" s="16">
        <v>0.234437707114904</v>
      </c>
      <c r="CA12" s="16">
        <v>0.253830180391171</v>
      </c>
      <c r="CB12" s="16">
        <v>0.318088272000212</v>
      </c>
      <c r="CC12" s="16">
        <v>0.31991151422965097</v>
      </c>
      <c r="CD12" s="16">
        <v>0.233672875261728</v>
      </c>
    </row>
    <row r="13" spans="2:82" ht="28.8" x14ac:dyDescent="0.3">
      <c r="B13" s="17" t="s">
        <v>84</v>
      </c>
      <c r="C13" s="16">
        <v>0.223960602828017</v>
      </c>
      <c r="D13" s="16">
        <v>0.301676757568341</v>
      </c>
      <c r="E13" s="16">
        <v>0.148068955845192</v>
      </c>
      <c r="F13" s="16"/>
      <c r="G13" s="16">
        <v>0.26769557538106498</v>
      </c>
      <c r="H13" s="16">
        <v>0.26588988591638502</v>
      </c>
      <c r="I13" s="16">
        <v>0.223120085578732</v>
      </c>
      <c r="J13" s="16">
        <v>0.24052630522938601</v>
      </c>
      <c r="K13" s="16">
        <v>0.15846519081792099</v>
      </c>
      <c r="L13" s="16"/>
      <c r="M13" s="16">
        <v>0.18319069624491699</v>
      </c>
      <c r="N13" s="16">
        <v>0.209609105600853</v>
      </c>
      <c r="O13" s="16">
        <v>0.30999853149800399</v>
      </c>
      <c r="P13" s="16">
        <v>0.20604828913054701</v>
      </c>
      <c r="Q13" s="16"/>
      <c r="R13" s="16">
        <v>0.24259286261222901</v>
      </c>
      <c r="S13" s="16">
        <v>0.20087610430981701</v>
      </c>
      <c r="T13" s="16">
        <v>0.34212157860480602</v>
      </c>
      <c r="U13" s="16">
        <v>0.21868043357971201</v>
      </c>
      <c r="V13" s="16">
        <v>0.19788994892367701</v>
      </c>
      <c r="W13" s="16">
        <v>0.229944659950783</v>
      </c>
      <c r="X13" s="16">
        <v>0.25007418993582398</v>
      </c>
      <c r="Y13" s="16">
        <v>0.178832077804253</v>
      </c>
      <c r="Z13" s="16">
        <v>0.19078545710242001</v>
      </c>
      <c r="AA13" s="16">
        <v>0.23460235279022701</v>
      </c>
      <c r="AB13" s="16">
        <v>0.16915888950480201</v>
      </c>
      <c r="AC13" s="16">
        <v>0.15246379553359099</v>
      </c>
      <c r="AD13" s="16"/>
      <c r="AE13" s="16">
        <v>0.39093003523983</v>
      </c>
      <c r="AF13" s="16">
        <v>0.26627604110291297</v>
      </c>
      <c r="AG13" s="16">
        <v>0.18780255724230299</v>
      </c>
      <c r="AH13" s="16">
        <v>0.112676612814524</v>
      </c>
      <c r="AI13" s="16">
        <v>0.17445498259515299</v>
      </c>
      <c r="AJ13" s="16">
        <v>0.27303662201926998</v>
      </c>
      <c r="AK13" s="16">
        <v>0.25804578988106802</v>
      </c>
      <c r="AL13" s="16">
        <v>0.26091844247474499</v>
      </c>
      <c r="AM13" s="16">
        <v>0.21904024096998101</v>
      </c>
      <c r="AN13" s="16">
        <v>0.31445543873742099</v>
      </c>
      <c r="AO13" s="16">
        <v>0.245674482979759</v>
      </c>
      <c r="AP13" s="16">
        <v>0.17105007081647999</v>
      </c>
      <c r="AQ13" s="16">
        <v>0.15541567980812199</v>
      </c>
      <c r="AR13" s="16">
        <v>0.22043666387976199</v>
      </c>
      <c r="AS13" s="16">
        <v>0.24858626519500199</v>
      </c>
      <c r="AT13" s="16">
        <v>0.166403119329354</v>
      </c>
      <c r="AU13" s="16"/>
      <c r="AV13" s="16">
        <v>0.22855770086324101</v>
      </c>
      <c r="AW13" s="16">
        <v>0.21409298984322001</v>
      </c>
      <c r="AX13" s="16"/>
      <c r="AY13" s="16">
        <v>0.22764295928846401</v>
      </c>
      <c r="AZ13" s="16">
        <v>0.19838183019327801</v>
      </c>
      <c r="BA13" s="16"/>
      <c r="BB13" s="16">
        <v>0.20710779309232</v>
      </c>
      <c r="BC13" s="16">
        <v>0.23680319063315899</v>
      </c>
      <c r="BD13" s="16"/>
      <c r="BE13" s="16">
        <v>0.166736281940286</v>
      </c>
      <c r="BF13" s="16">
        <v>0.23595910256060401</v>
      </c>
      <c r="BG13" s="16"/>
      <c r="BH13" s="16">
        <v>0.24479832185696301</v>
      </c>
      <c r="BI13" s="16">
        <v>0.20963835727911101</v>
      </c>
      <c r="BJ13" s="16"/>
      <c r="BK13" s="16">
        <v>0.19670660080070401</v>
      </c>
      <c r="BL13" s="16">
        <v>0.26623508888991898</v>
      </c>
      <c r="BM13" s="16">
        <v>0.21539214708323101</v>
      </c>
      <c r="BN13" s="16"/>
      <c r="BO13" s="16">
        <v>0.21888786244924299</v>
      </c>
      <c r="BP13" s="16">
        <v>0.259622818303825</v>
      </c>
      <c r="BQ13" s="16">
        <v>0.181097753295241</v>
      </c>
      <c r="BR13" s="16"/>
      <c r="BS13" s="16">
        <v>0.24292612094538499</v>
      </c>
      <c r="BT13" s="16">
        <v>0.17941802051792499</v>
      </c>
      <c r="BU13" s="16">
        <v>0.31597195049864202</v>
      </c>
      <c r="BV13" s="16">
        <v>0.21863835086118499</v>
      </c>
      <c r="BW13" s="16">
        <v>0.26935966277992801</v>
      </c>
      <c r="BX13" s="16">
        <v>0.25937503451997301</v>
      </c>
      <c r="BY13" s="16">
        <v>0.23674139850789899</v>
      </c>
      <c r="BZ13" s="16">
        <v>0.221853474493727</v>
      </c>
      <c r="CA13" s="16">
        <v>0.21032084028956599</v>
      </c>
      <c r="CB13" s="16">
        <v>0.244764685604623</v>
      </c>
      <c r="CC13" s="16">
        <v>0.13094298476059399</v>
      </c>
      <c r="CD13" s="16">
        <v>0.15111761833949999</v>
      </c>
    </row>
    <row r="14" spans="2:82" ht="43.2" x14ac:dyDescent="0.3">
      <c r="B14" s="17" t="s">
        <v>85</v>
      </c>
      <c r="C14" s="16">
        <v>0.222003169937985</v>
      </c>
      <c r="D14" s="16">
        <v>0.159293468378362</v>
      </c>
      <c r="E14" s="16">
        <v>0.28295851361037</v>
      </c>
      <c r="F14" s="16"/>
      <c r="G14" s="16">
        <v>0.23164209388738999</v>
      </c>
      <c r="H14" s="16">
        <v>0.25530197492706802</v>
      </c>
      <c r="I14" s="16">
        <v>0.230945033176812</v>
      </c>
      <c r="J14" s="16">
        <v>0.205529662219056</v>
      </c>
      <c r="K14" s="16">
        <v>0.204367851244763</v>
      </c>
      <c r="L14" s="16"/>
      <c r="M14" s="16">
        <v>0.185715220828476</v>
      </c>
      <c r="N14" s="16">
        <v>0.218217544333804</v>
      </c>
      <c r="O14" s="16">
        <v>0.23281297557178199</v>
      </c>
      <c r="P14" s="16">
        <v>0.25259821226335899</v>
      </c>
      <c r="Q14" s="16"/>
      <c r="R14" s="16">
        <v>0.18605671691338099</v>
      </c>
      <c r="S14" s="16">
        <v>0.33124614213939702</v>
      </c>
      <c r="T14" s="16">
        <v>0.19950171806253</v>
      </c>
      <c r="U14" s="16">
        <v>0.20285960568428499</v>
      </c>
      <c r="V14" s="16">
        <v>0.259985164297239</v>
      </c>
      <c r="W14" s="16">
        <v>0.23365247119517499</v>
      </c>
      <c r="X14" s="16">
        <v>0.24273198397281801</v>
      </c>
      <c r="Y14" s="16">
        <v>9.1892078018445303E-2</v>
      </c>
      <c r="Z14" s="16">
        <v>0.23269784430909901</v>
      </c>
      <c r="AA14" s="16">
        <v>0.20093745762625101</v>
      </c>
      <c r="AB14" s="16">
        <v>0.16716276691742499</v>
      </c>
      <c r="AC14" s="16">
        <v>0.142998608311</v>
      </c>
      <c r="AD14" s="16"/>
      <c r="AE14" s="16">
        <v>0.31319460137334398</v>
      </c>
      <c r="AF14" s="16">
        <v>0.227465269059867</v>
      </c>
      <c r="AG14" s="16">
        <v>0.242526325119436</v>
      </c>
      <c r="AH14" s="16">
        <v>0.29432200793518198</v>
      </c>
      <c r="AI14" s="16">
        <v>0.26521147750569002</v>
      </c>
      <c r="AJ14" s="16">
        <v>0.28560124039378698</v>
      </c>
      <c r="AK14" s="16">
        <v>0.21623874053523201</v>
      </c>
      <c r="AL14" s="16">
        <v>0.117936353086666</v>
      </c>
      <c r="AM14" s="16">
        <v>0.30260586837883902</v>
      </c>
      <c r="AN14" s="16">
        <v>0.15908300141642201</v>
      </c>
      <c r="AO14" s="16">
        <v>0.189922895929307</v>
      </c>
      <c r="AP14" s="16">
        <v>0.21748022665109501</v>
      </c>
      <c r="AQ14" s="16">
        <v>0.17076912765298899</v>
      </c>
      <c r="AR14" s="16">
        <v>0.18405434752222899</v>
      </c>
      <c r="AS14" s="16">
        <v>0.136540694225777</v>
      </c>
      <c r="AT14" s="16">
        <v>0.16730009171851901</v>
      </c>
      <c r="AU14" s="16"/>
      <c r="AV14" s="16">
        <v>0.231318465516582</v>
      </c>
      <c r="AW14" s="16">
        <v>0.20200800540065</v>
      </c>
      <c r="AX14" s="16"/>
      <c r="AY14" s="16">
        <v>0.22213095706557401</v>
      </c>
      <c r="AZ14" s="16">
        <v>0.214803392356954</v>
      </c>
      <c r="BA14" s="16"/>
      <c r="BB14" s="16">
        <v>0.21309507753842499</v>
      </c>
      <c r="BC14" s="16">
        <v>0.224982767101915</v>
      </c>
      <c r="BD14" s="16"/>
      <c r="BE14" s="16">
        <v>0.21208088915842199</v>
      </c>
      <c r="BF14" s="16">
        <v>0.22285564132786501</v>
      </c>
      <c r="BG14" s="16"/>
      <c r="BH14" s="16">
        <v>0.21739252986079599</v>
      </c>
      <c r="BI14" s="16">
        <v>0.225172169348688</v>
      </c>
      <c r="BJ14" s="16"/>
      <c r="BK14" s="16">
        <v>0.201561931041527</v>
      </c>
      <c r="BL14" s="16">
        <v>0.234081922490747</v>
      </c>
      <c r="BM14" s="16">
        <v>0.25939974013407202</v>
      </c>
      <c r="BN14" s="16"/>
      <c r="BO14" s="16">
        <v>0.180869681922919</v>
      </c>
      <c r="BP14" s="16">
        <v>0.27892200469659501</v>
      </c>
      <c r="BQ14" s="16">
        <v>0.26996647823777398</v>
      </c>
      <c r="BR14" s="16"/>
      <c r="BS14" s="16">
        <v>0.22788717669991301</v>
      </c>
      <c r="BT14" s="16">
        <v>0.322049317620418</v>
      </c>
      <c r="BU14" s="16">
        <v>0.19420669150240799</v>
      </c>
      <c r="BV14" s="16">
        <v>0.212917050252623</v>
      </c>
      <c r="BW14" s="16">
        <v>0.218687676480081</v>
      </c>
      <c r="BX14" s="16">
        <v>0.256058850572081</v>
      </c>
      <c r="BY14" s="16">
        <v>0.22400595202454399</v>
      </c>
      <c r="BZ14" s="16">
        <v>8.8259301344008306E-2</v>
      </c>
      <c r="CA14" s="16">
        <v>0.22431084106910701</v>
      </c>
      <c r="CB14" s="16">
        <v>0.19909704496157099</v>
      </c>
      <c r="CC14" s="16">
        <v>0.134745563924139</v>
      </c>
      <c r="CD14" s="16">
        <v>0.14655984040112499</v>
      </c>
    </row>
    <row r="15" spans="2:82" x14ac:dyDescent="0.3">
      <c r="B15" s="17" t="s">
        <v>86</v>
      </c>
      <c r="C15" s="16">
        <v>0.21449109033507599</v>
      </c>
      <c r="D15" s="16">
        <v>0.30718364043858798</v>
      </c>
      <c r="E15" s="16">
        <v>0.12252794584406999</v>
      </c>
      <c r="F15" s="16"/>
      <c r="G15" s="16">
        <v>0.15543254656432401</v>
      </c>
      <c r="H15" s="16">
        <v>0.185747801560112</v>
      </c>
      <c r="I15" s="16">
        <v>0.204468092056804</v>
      </c>
      <c r="J15" s="16">
        <v>0.21653571257747301</v>
      </c>
      <c r="K15" s="16">
        <v>0.27318783656015599</v>
      </c>
      <c r="L15" s="16"/>
      <c r="M15" s="16">
        <v>0.26171893781272798</v>
      </c>
      <c r="N15" s="16">
        <v>0.19709166936738801</v>
      </c>
      <c r="O15" s="16">
        <v>0.224697452107947</v>
      </c>
      <c r="P15" s="16">
        <v>0.17515509001781801</v>
      </c>
      <c r="Q15" s="16"/>
      <c r="R15" s="16">
        <v>0.26733645911443499</v>
      </c>
      <c r="S15" s="16">
        <v>0.15608415787459201</v>
      </c>
      <c r="T15" s="16">
        <v>0.22146913290686199</v>
      </c>
      <c r="U15" s="16">
        <v>0.16788781560411201</v>
      </c>
      <c r="V15" s="16">
        <v>0.236518148773703</v>
      </c>
      <c r="W15" s="16">
        <v>0.199951694991646</v>
      </c>
      <c r="X15" s="16">
        <v>0.180443277993004</v>
      </c>
      <c r="Y15" s="16">
        <v>0.227948220728731</v>
      </c>
      <c r="Z15" s="16">
        <v>0.26952956173314901</v>
      </c>
      <c r="AA15" s="16">
        <v>0.210166161888373</v>
      </c>
      <c r="AB15" s="16">
        <v>0.22680740035770899</v>
      </c>
      <c r="AC15" s="16">
        <v>0.199105178033986</v>
      </c>
      <c r="AD15" s="16"/>
      <c r="AE15" s="16">
        <v>0.146484323770844</v>
      </c>
      <c r="AF15" s="16">
        <v>0.19771999750236599</v>
      </c>
      <c r="AG15" s="16">
        <v>0.16897870764787401</v>
      </c>
      <c r="AH15" s="16">
        <v>0.20629754780944401</v>
      </c>
      <c r="AI15" s="16">
        <v>0.241597646052639</v>
      </c>
      <c r="AJ15" s="16">
        <v>0.17314660396419701</v>
      </c>
      <c r="AK15" s="16">
        <v>0.140808946431353</v>
      </c>
      <c r="AL15" s="16">
        <v>0.22059650375704501</v>
      </c>
      <c r="AM15" s="16">
        <v>0.107515329430006</v>
      </c>
      <c r="AN15" s="16">
        <v>0.209481027085647</v>
      </c>
      <c r="AO15" s="16">
        <v>0.19740883814791599</v>
      </c>
      <c r="AP15" s="16">
        <v>0.216723634309371</v>
      </c>
      <c r="AQ15" s="16">
        <v>0.31023602290269697</v>
      </c>
      <c r="AR15" s="16">
        <v>0.27761483056481201</v>
      </c>
      <c r="AS15" s="16">
        <v>0.37650746937572599</v>
      </c>
      <c r="AT15" s="16">
        <v>0.45309100937388902</v>
      </c>
      <c r="AU15" s="16"/>
      <c r="AV15" s="16">
        <v>0.20774012162348601</v>
      </c>
      <c r="AW15" s="16">
        <v>0.228981959576497</v>
      </c>
      <c r="AX15" s="16"/>
      <c r="AY15" s="16">
        <v>0.221070521512954</v>
      </c>
      <c r="AZ15" s="16">
        <v>0.15950076121297899</v>
      </c>
      <c r="BA15" s="16"/>
      <c r="BB15" s="16">
        <v>0.24974528207772101</v>
      </c>
      <c r="BC15" s="16">
        <v>0.195039461338814</v>
      </c>
      <c r="BD15" s="16"/>
      <c r="BE15" s="16">
        <v>0.268032856542603</v>
      </c>
      <c r="BF15" s="16">
        <v>0.20646606714226401</v>
      </c>
      <c r="BG15" s="16"/>
      <c r="BH15" s="16">
        <v>0.184335388541572</v>
      </c>
      <c r="BI15" s="16">
        <v>0.23521780064277101</v>
      </c>
      <c r="BJ15" s="16"/>
      <c r="BK15" s="16">
        <v>0.26052726946462101</v>
      </c>
      <c r="BL15" s="16">
        <v>0.17710188023481499</v>
      </c>
      <c r="BM15" s="16">
        <v>0.15637611341858099</v>
      </c>
      <c r="BN15" s="16"/>
      <c r="BO15" s="16">
        <v>0.24346574746579699</v>
      </c>
      <c r="BP15" s="16">
        <v>0.19318066361045499</v>
      </c>
      <c r="BQ15" s="16">
        <v>0.14871763989387499</v>
      </c>
      <c r="BR15" s="16"/>
      <c r="BS15" s="16">
        <v>0.29746997815084097</v>
      </c>
      <c r="BT15" s="16">
        <v>0.14226945253232601</v>
      </c>
      <c r="BU15" s="16">
        <v>0.23436793006623899</v>
      </c>
      <c r="BV15" s="16">
        <v>0.17382491014610099</v>
      </c>
      <c r="BW15" s="16">
        <v>0.19198890323985601</v>
      </c>
      <c r="BX15" s="16">
        <v>0.19559693630737701</v>
      </c>
      <c r="BY15" s="16">
        <v>0.18263040801655001</v>
      </c>
      <c r="BZ15" s="16">
        <v>0.249166426588527</v>
      </c>
      <c r="CA15" s="16">
        <v>0.28676679882585898</v>
      </c>
      <c r="CB15" s="16">
        <v>0.24261277692285901</v>
      </c>
      <c r="CC15" s="16">
        <v>0.236988015954994</v>
      </c>
      <c r="CD15" s="16">
        <v>0.199852422620062</v>
      </c>
    </row>
    <row r="16" spans="2:82" ht="43.2" x14ac:dyDescent="0.3">
      <c r="B16" s="17" t="s">
        <v>87</v>
      </c>
      <c r="C16" s="16">
        <v>0.14496670867341899</v>
      </c>
      <c r="D16" s="16">
        <v>0.140872793784833</v>
      </c>
      <c r="E16" s="16">
        <v>0.148475673737791</v>
      </c>
      <c r="F16" s="16"/>
      <c r="G16" s="16">
        <v>0.137108833280326</v>
      </c>
      <c r="H16" s="16">
        <v>0.13667438459560799</v>
      </c>
      <c r="I16" s="16">
        <v>0.13846959697092601</v>
      </c>
      <c r="J16" s="16">
        <v>0.130307311832662</v>
      </c>
      <c r="K16" s="16">
        <v>0.17457542752340099</v>
      </c>
      <c r="L16" s="16"/>
      <c r="M16" s="16">
        <v>0.19930485650678401</v>
      </c>
      <c r="N16" s="16">
        <v>0.15201626277167399</v>
      </c>
      <c r="O16" s="16">
        <v>0.106221727796284</v>
      </c>
      <c r="P16" s="16">
        <v>0.110169952571083</v>
      </c>
      <c r="Q16" s="16"/>
      <c r="R16" s="16">
        <v>0.16302779721053401</v>
      </c>
      <c r="S16" s="16">
        <v>0.136752638153638</v>
      </c>
      <c r="T16" s="16">
        <v>0.104720784871632</v>
      </c>
      <c r="U16" s="16">
        <v>0.146182752296836</v>
      </c>
      <c r="V16" s="16">
        <v>0.130735344719699</v>
      </c>
      <c r="W16" s="16">
        <v>0.14241206795438599</v>
      </c>
      <c r="X16" s="16">
        <v>0.15674015661030799</v>
      </c>
      <c r="Y16" s="16">
        <v>0.21440575716722199</v>
      </c>
      <c r="Z16" s="16">
        <v>0.117477809263421</v>
      </c>
      <c r="AA16" s="16">
        <v>0.18336162527729399</v>
      </c>
      <c r="AB16" s="16">
        <v>0.14269259736871301</v>
      </c>
      <c r="AC16" s="16">
        <v>0.106550291033834</v>
      </c>
      <c r="AD16" s="16"/>
      <c r="AE16" s="16">
        <v>5.5996781531891297E-2</v>
      </c>
      <c r="AF16" s="16">
        <v>7.2330418291610896E-2</v>
      </c>
      <c r="AG16" s="16">
        <v>0.13441338733466901</v>
      </c>
      <c r="AH16" s="16">
        <v>0.11651685748893</v>
      </c>
      <c r="AI16" s="16">
        <v>0.12429777283303101</v>
      </c>
      <c r="AJ16" s="16">
        <v>0.17160609197891699</v>
      </c>
      <c r="AK16" s="16">
        <v>9.6989504976317406E-2</v>
      </c>
      <c r="AL16" s="16">
        <v>0.137302186179043</v>
      </c>
      <c r="AM16" s="16">
        <v>0.13148790838308</v>
      </c>
      <c r="AN16" s="16">
        <v>0.15215975645226701</v>
      </c>
      <c r="AO16" s="16">
        <v>0.21418655705048401</v>
      </c>
      <c r="AP16" s="16">
        <v>0.21518807128457099</v>
      </c>
      <c r="AQ16" s="16">
        <v>0.187770285083005</v>
      </c>
      <c r="AR16" s="16">
        <v>0.16505789775228299</v>
      </c>
      <c r="AS16" s="16">
        <v>0.27959358305007098</v>
      </c>
      <c r="AT16" s="16">
        <v>0.123642290551568</v>
      </c>
      <c r="AU16" s="16"/>
      <c r="AV16" s="16">
        <v>0.13472435247700901</v>
      </c>
      <c r="AW16" s="16">
        <v>0.16695179714100999</v>
      </c>
      <c r="AX16" s="16"/>
      <c r="AY16" s="16">
        <v>0.140621087560063</v>
      </c>
      <c r="AZ16" s="16">
        <v>0.18230673896861899</v>
      </c>
      <c r="BA16" s="16"/>
      <c r="BB16" s="16">
        <v>0.123579803123424</v>
      </c>
      <c r="BC16" s="16">
        <v>0.16320711362184001</v>
      </c>
      <c r="BD16" s="16"/>
      <c r="BE16" s="16">
        <v>0.15577193574071299</v>
      </c>
      <c r="BF16" s="16">
        <v>0.14113231435988599</v>
      </c>
      <c r="BG16" s="16"/>
      <c r="BH16" s="16">
        <v>0.131695977776038</v>
      </c>
      <c r="BI16" s="16">
        <v>0.15408798851511801</v>
      </c>
      <c r="BJ16" s="16"/>
      <c r="BK16" s="16">
        <v>0.14079593186421599</v>
      </c>
      <c r="BL16" s="16">
        <v>0.14697207047764499</v>
      </c>
      <c r="BM16" s="16">
        <v>0.14920367552111799</v>
      </c>
      <c r="BN16" s="16"/>
      <c r="BO16" s="16">
        <v>0.13269819447862</v>
      </c>
      <c r="BP16" s="16">
        <v>0.17982319199782401</v>
      </c>
      <c r="BQ16" s="16">
        <v>0.12882343880175201</v>
      </c>
      <c r="BR16" s="16"/>
      <c r="BS16" s="16">
        <v>0.15492323736851199</v>
      </c>
      <c r="BT16" s="16">
        <v>0.16166603910431901</v>
      </c>
      <c r="BU16" s="16">
        <v>0.12132894911639</v>
      </c>
      <c r="BV16" s="16">
        <v>0.118247569035539</v>
      </c>
      <c r="BW16" s="16">
        <v>0.123092422613939</v>
      </c>
      <c r="BX16" s="16">
        <v>0.140342601305988</v>
      </c>
      <c r="BY16" s="16">
        <v>0.13994117367247</v>
      </c>
      <c r="BZ16" s="16">
        <v>0.195599111030514</v>
      </c>
      <c r="CA16" s="16">
        <v>0.117252864000194</v>
      </c>
      <c r="CB16" s="16">
        <v>0.17814629093862899</v>
      </c>
      <c r="CC16" s="16">
        <v>0.13578290697275899</v>
      </c>
      <c r="CD16" s="16">
        <v>7.6143593321805994E-2</v>
      </c>
    </row>
    <row r="17" spans="2:82" ht="28.8" x14ac:dyDescent="0.3">
      <c r="B17" s="17" t="s">
        <v>88</v>
      </c>
      <c r="C17" s="16">
        <v>0.139897517674064</v>
      </c>
      <c r="D17" s="16">
        <v>0.105843391829563</v>
      </c>
      <c r="E17" s="16">
        <v>0.17014973818601301</v>
      </c>
      <c r="F17" s="16"/>
      <c r="G17" s="16">
        <v>0.160243325473167</v>
      </c>
      <c r="H17" s="16">
        <v>0.138565167193235</v>
      </c>
      <c r="I17" s="16">
        <v>0.16041775213592499</v>
      </c>
      <c r="J17" s="16">
        <v>0.14611942959452601</v>
      </c>
      <c r="K17" s="16">
        <v>0.103914743421605</v>
      </c>
      <c r="L17" s="16"/>
      <c r="M17" s="16">
        <v>0.121736540554763</v>
      </c>
      <c r="N17" s="16">
        <v>0.15827322627312801</v>
      </c>
      <c r="O17" s="16">
        <v>0.117755052077264</v>
      </c>
      <c r="P17" s="16">
        <v>0.159539393435501</v>
      </c>
      <c r="Q17" s="16"/>
      <c r="R17" s="16">
        <v>0.125411116851261</v>
      </c>
      <c r="S17" s="16">
        <v>0.150484410819752</v>
      </c>
      <c r="T17" s="16">
        <v>0.13767115586640899</v>
      </c>
      <c r="U17" s="16">
        <v>0.14651073997877101</v>
      </c>
      <c r="V17" s="16">
        <v>0.18798286263911601</v>
      </c>
      <c r="W17" s="16">
        <v>0.15626182708376299</v>
      </c>
      <c r="X17" s="16">
        <v>0.17894326481871101</v>
      </c>
      <c r="Y17" s="16">
        <v>0.106834891053415</v>
      </c>
      <c r="Z17" s="16">
        <v>0.141792611429882</v>
      </c>
      <c r="AA17" s="16">
        <v>7.7785256205082698E-2</v>
      </c>
      <c r="AB17" s="16">
        <v>0.151489310295853</v>
      </c>
      <c r="AC17" s="16">
        <v>8.6205460602182302E-2</v>
      </c>
      <c r="AD17" s="16"/>
      <c r="AE17" s="16">
        <v>0.200334050652796</v>
      </c>
      <c r="AF17" s="16">
        <v>0.20270893491794501</v>
      </c>
      <c r="AG17" s="16">
        <v>0.149373657459836</v>
      </c>
      <c r="AH17" s="16">
        <v>9.8332788455380807E-2</v>
      </c>
      <c r="AI17" s="16">
        <v>0.131231428030092</v>
      </c>
      <c r="AJ17" s="16">
        <v>0.134415774027771</v>
      </c>
      <c r="AK17" s="16">
        <v>0.112240105883557</v>
      </c>
      <c r="AL17" s="16">
        <v>0.17324570551818999</v>
      </c>
      <c r="AM17" s="16">
        <v>0.19055155855115599</v>
      </c>
      <c r="AN17" s="16">
        <v>0.122341032362662</v>
      </c>
      <c r="AO17" s="16">
        <v>0.12909203100498401</v>
      </c>
      <c r="AP17" s="16">
        <v>0.101050114446957</v>
      </c>
      <c r="AQ17" s="16">
        <v>0.121163372935676</v>
      </c>
      <c r="AR17" s="16">
        <v>6.4717412902696198E-2</v>
      </c>
      <c r="AS17" s="16">
        <v>0.12254407751824301</v>
      </c>
      <c r="AT17" s="16">
        <v>0.13543910858059099</v>
      </c>
      <c r="AU17" s="16"/>
      <c r="AV17" s="16">
        <v>0.137228840713395</v>
      </c>
      <c r="AW17" s="16">
        <v>0.14562579913065901</v>
      </c>
      <c r="AX17" s="16"/>
      <c r="AY17" s="16">
        <v>0.14414354149727601</v>
      </c>
      <c r="AZ17" s="16">
        <v>0.108232646145716</v>
      </c>
      <c r="BA17" s="16"/>
      <c r="BB17" s="16">
        <v>0.141590693848437</v>
      </c>
      <c r="BC17" s="16">
        <v>0.144713657612627</v>
      </c>
      <c r="BD17" s="16"/>
      <c r="BE17" s="16">
        <v>0.121058796678758</v>
      </c>
      <c r="BF17" s="16">
        <v>0.14393662317504499</v>
      </c>
      <c r="BG17" s="16"/>
      <c r="BH17" s="16">
        <v>0.13390455543357199</v>
      </c>
      <c r="BI17" s="16">
        <v>0.14401661903321</v>
      </c>
      <c r="BJ17" s="16"/>
      <c r="BK17" s="16">
        <v>0.12955698821327</v>
      </c>
      <c r="BL17" s="16">
        <v>0.13757704522400499</v>
      </c>
      <c r="BM17" s="16">
        <v>0.17765954100707201</v>
      </c>
      <c r="BN17" s="16"/>
      <c r="BO17" s="16">
        <v>0.11320329892752699</v>
      </c>
      <c r="BP17" s="16">
        <v>0.17610938781041199</v>
      </c>
      <c r="BQ17" s="16">
        <v>0.17226125764745001</v>
      </c>
      <c r="BR17" s="16"/>
      <c r="BS17" s="16">
        <v>0.14044004738538099</v>
      </c>
      <c r="BT17" s="16">
        <v>0.14458234372346301</v>
      </c>
      <c r="BU17" s="16">
        <v>0.16869931946661701</v>
      </c>
      <c r="BV17" s="16">
        <v>0.13064685212642399</v>
      </c>
      <c r="BW17" s="16">
        <v>0.190129522320058</v>
      </c>
      <c r="BX17" s="16">
        <v>0.16525772764639299</v>
      </c>
      <c r="BY17" s="16">
        <v>0.19326056684986301</v>
      </c>
      <c r="BZ17" s="16">
        <v>5.30443605311448E-2</v>
      </c>
      <c r="CA17" s="16">
        <v>0.155963337369245</v>
      </c>
      <c r="CB17" s="16">
        <v>9.1313361719834396E-2</v>
      </c>
      <c r="CC17" s="16">
        <v>0.13220881491255199</v>
      </c>
      <c r="CD17" s="16">
        <v>8.9553547195185698E-2</v>
      </c>
    </row>
    <row r="18" spans="2:82" x14ac:dyDescent="0.3">
      <c r="B18" s="17" t="s">
        <v>89</v>
      </c>
      <c r="C18" s="16">
        <v>0.12879797771490101</v>
      </c>
      <c r="D18" s="16">
        <v>0.15753683013705</v>
      </c>
      <c r="E18" s="16">
        <v>0.10193228757263501</v>
      </c>
      <c r="F18" s="16"/>
      <c r="G18" s="16">
        <v>7.1590226004025898E-2</v>
      </c>
      <c r="H18" s="16">
        <v>0.13400978378832201</v>
      </c>
      <c r="I18" s="16">
        <v>0.117105804686169</v>
      </c>
      <c r="J18" s="16">
        <v>0.12424593851613799</v>
      </c>
      <c r="K18" s="16">
        <v>0.174258290222287</v>
      </c>
      <c r="L18" s="16"/>
      <c r="M18" s="16">
        <v>0.11877331942991499</v>
      </c>
      <c r="N18" s="16">
        <v>0.15731866740786499</v>
      </c>
      <c r="O18" s="16">
        <v>0.133934563031848</v>
      </c>
      <c r="P18" s="16">
        <v>0.106985479338429</v>
      </c>
      <c r="Q18" s="16"/>
      <c r="R18" s="16">
        <v>8.73652779698397E-2</v>
      </c>
      <c r="S18" s="16">
        <v>0.140008232281948</v>
      </c>
      <c r="T18" s="16">
        <v>0.13989170221884301</v>
      </c>
      <c r="U18" s="16">
        <v>8.7610832918987205E-2</v>
      </c>
      <c r="V18" s="16">
        <v>0.12584158397164</v>
      </c>
      <c r="W18" s="16">
        <v>0.20110816348157501</v>
      </c>
      <c r="X18" s="16">
        <v>0.126738124985975</v>
      </c>
      <c r="Y18" s="16">
        <v>0.131604800859767</v>
      </c>
      <c r="Z18" s="16">
        <v>0.12650255463855101</v>
      </c>
      <c r="AA18" s="16">
        <v>0.11939982170407</v>
      </c>
      <c r="AB18" s="16">
        <v>0.13301515471678399</v>
      </c>
      <c r="AC18" s="16">
        <v>0.18801163242683799</v>
      </c>
      <c r="AD18" s="16"/>
      <c r="AE18" s="16">
        <v>2.4938642395047301E-2</v>
      </c>
      <c r="AF18" s="16">
        <v>0.12757817458616699</v>
      </c>
      <c r="AG18" s="16">
        <v>7.1793748926967299E-2</v>
      </c>
      <c r="AH18" s="16">
        <v>9.1997413377149603E-2</v>
      </c>
      <c r="AI18" s="16">
        <v>0.11741858361721901</v>
      </c>
      <c r="AJ18" s="16">
        <v>0.14753186919473599</v>
      </c>
      <c r="AK18" s="16">
        <v>0.134702825437786</v>
      </c>
      <c r="AL18" s="16">
        <v>0.120651405639172</v>
      </c>
      <c r="AM18" s="16">
        <v>0.19862019557337099</v>
      </c>
      <c r="AN18" s="16">
        <v>0.18178902564564101</v>
      </c>
      <c r="AO18" s="16">
        <v>0.13036502141002901</v>
      </c>
      <c r="AP18" s="16">
        <v>0.17529898772489799</v>
      </c>
      <c r="AQ18" s="16">
        <v>0.129722650432434</v>
      </c>
      <c r="AR18" s="16">
        <v>9.0507288586393495E-2</v>
      </c>
      <c r="AS18" s="16">
        <v>0.195044215476088</v>
      </c>
      <c r="AT18" s="16">
        <v>0.11728477398818</v>
      </c>
      <c r="AU18" s="16"/>
      <c r="AV18" s="16">
        <v>0.13094158458350599</v>
      </c>
      <c r="AW18" s="16">
        <v>0.124196752592254</v>
      </c>
      <c r="AX18" s="16"/>
      <c r="AY18" s="16">
        <v>0.12759734892192201</v>
      </c>
      <c r="AZ18" s="16">
        <v>0.14261982969499701</v>
      </c>
      <c r="BA18" s="16"/>
      <c r="BB18" s="16">
        <v>0.13209790332263299</v>
      </c>
      <c r="BC18" s="16">
        <v>0.123433314108399</v>
      </c>
      <c r="BD18" s="16"/>
      <c r="BE18" s="16">
        <v>0.107075509269562</v>
      </c>
      <c r="BF18" s="16">
        <v>0.13130103554714001</v>
      </c>
      <c r="BG18" s="16"/>
      <c r="BH18" s="16">
        <v>0.115346947752275</v>
      </c>
      <c r="BI18" s="16">
        <v>0.13804318126826401</v>
      </c>
      <c r="BJ18" s="16"/>
      <c r="BK18" s="16">
        <v>0.143090694483958</v>
      </c>
      <c r="BL18" s="16">
        <v>0.124119583060726</v>
      </c>
      <c r="BM18" s="16">
        <v>9.5681833079201806E-2</v>
      </c>
      <c r="BN18" s="16"/>
      <c r="BO18" s="16">
        <v>0.13655681893837099</v>
      </c>
      <c r="BP18" s="16">
        <v>0.123058402535107</v>
      </c>
      <c r="BQ18" s="16">
        <v>0.11124145242623</v>
      </c>
      <c r="BR18" s="16"/>
      <c r="BS18" s="16">
        <v>7.3703581456580902E-2</v>
      </c>
      <c r="BT18" s="16">
        <v>0.15489927533820799</v>
      </c>
      <c r="BU18" s="16">
        <v>0.14291033034148501</v>
      </c>
      <c r="BV18" s="16">
        <v>8.4045832040646196E-2</v>
      </c>
      <c r="BW18" s="16">
        <v>0.18270080215830001</v>
      </c>
      <c r="BX18" s="16">
        <v>0.196950806494017</v>
      </c>
      <c r="BY18" s="16">
        <v>0.12528430373921601</v>
      </c>
      <c r="BZ18" s="16">
        <v>0.133043784239053</v>
      </c>
      <c r="CA18" s="16">
        <v>0.105170308093283</v>
      </c>
      <c r="CB18" s="16">
        <v>0.110405619507032</v>
      </c>
      <c r="CC18" s="16">
        <v>0.11987636620172799</v>
      </c>
      <c r="CD18" s="16">
        <v>0.183858048187794</v>
      </c>
    </row>
    <row r="19" spans="2:82" ht="28.8" x14ac:dyDescent="0.3">
      <c r="B19" s="17" t="s">
        <v>90</v>
      </c>
      <c r="C19" s="16">
        <v>7.4597348856716206E-2</v>
      </c>
      <c r="D19" s="16">
        <v>5.0374610630882798E-2</v>
      </c>
      <c r="E19" s="16">
        <v>9.8720001139834201E-2</v>
      </c>
      <c r="F19" s="16"/>
      <c r="G19" s="16">
        <v>9.6161978491526107E-2</v>
      </c>
      <c r="H19" s="16">
        <v>7.05537959711348E-2</v>
      </c>
      <c r="I19" s="16">
        <v>7.8093768952861894E-2</v>
      </c>
      <c r="J19" s="16">
        <v>6.51015112536667E-2</v>
      </c>
      <c r="K19" s="16">
        <v>7.0344342796927598E-2</v>
      </c>
      <c r="L19" s="16"/>
      <c r="M19" s="16">
        <v>6.5932383309412798E-2</v>
      </c>
      <c r="N19" s="16">
        <v>0.111237339918329</v>
      </c>
      <c r="O19" s="16">
        <v>5.1895239912445101E-2</v>
      </c>
      <c r="P19" s="16">
        <v>6.5080968837035194E-2</v>
      </c>
      <c r="Q19" s="16"/>
      <c r="R19" s="16">
        <v>6.3317007707727996E-2</v>
      </c>
      <c r="S19" s="16">
        <v>6.2576374393901998E-2</v>
      </c>
      <c r="T19" s="16">
        <v>8.9900104619675195E-2</v>
      </c>
      <c r="U19" s="16">
        <v>7.9965324704581106E-2</v>
      </c>
      <c r="V19" s="16">
        <v>5.8548220747059503E-2</v>
      </c>
      <c r="W19" s="16">
        <v>5.1581498278448198E-2</v>
      </c>
      <c r="X19" s="16">
        <v>0.124502268894706</v>
      </c>
      <c r="Y19" s="16">
        <v>0.12391619711985601</v>
      </c>
      <c r="Z19" s="16">
        <v>9.5082665009756803E-2</v>
      </c>
      <c r="AA19" s="16">
        <v>5.7044787529392502E-2</v>
      </c>
      <c r="AB19" s="16">
        <v>4.9941695426109697E-2</v>
      </c>
      <c r="AC19" s="16">
        <v>4.8555525668706398E-2</v>
      </c>
      <c r="AD19" s="16"/>
      <c r="AE19" s="16">
        <v>3.3184949754807597E-2</v>
      </c>
      <c r="AF19" s="16">
        <v>3.5083938039629899E-2</v>
      </c>
      <c r="AG19" s="16">
        <v>7.8181511747611204E-2</v>
      </c>
      <c r="AH19" s="16">
        <v>5.4214902065464601E-2</v>
      </c>
      <c r="AI19" s="16">
        <v>5.35563122243626E-2</v>
      </c>
      <c r="AJ19" s="16">
        <v>6.7137953470927395E-2</v>
      </c>
      <c r="AK19" s="16">
        <v>7.5747653577184396E-2</v>
      </c>
      <c r="AL19" s="16">
        <v>5.9104592713805498E-2</v>
      </c>
      <c r="AM19" s="16">
        <v>0.12774114323532099</v>
      </c>
      <c r="AN19" s="16">
        <v>6.9487369788005696E-2</v>
      </c>
      <c r="AO19" s="16">
        <v>0.101394748826158</v>
      </c>
      <c r="AP19" s="16">
        <v>8.1415657277073006E-2</v>
      </c>
      <c r="AQ19" s="16">
        <v>0.12713541413065901</v>
      </c>
      <c r="AR19" s="16">
        <v>7.9687772323025596E-2</v>
      </c>
      <c r="AS19" s="16">
        <v>2.78236402060771E-2</v>
      </c>
      <c r="AT19" s="16">
        <v>9.1446557157107006E-2</v>
      </c>
      <c r="AU19" s="16"/>
      <c r="AV19" s="16">
        <v>7.7051655927035903E-2</v>
      </c>
      <c r="AW19" s="16">
        <v>6.9329209667558997E-2</v>
      </c>
      <c r="AX19" s="16"/>
      <c r="AY19" s="16">
        <v>7.74483047016504E-2</v>
      </c>
      <c r="AZ19" s="16">
        <v>5.2035161803182198E-2</v>
      </c>
      <c r="BA19" s="16"/>
      <c r="BB19" s="16">
        <v>6.8556562421660805E-2</v>
      </c>
      <c r="BC19" s="16">
        <v>8.3562341100453297E-2</v>
      </c>
      <c r="BD19" s="16"/>
      <c r="BE19" s="16">
        <v>7.6928436941551104E-2</v>
      </c>
      <c r="BF19" s="16">
        <v>7.6738043525359498E-2</v>
      </c>
      <c r="BG19" s="16"/>
      <c r="BH19" s="16">
        <v>7.7718024771206706E-2</v>
      </c>
      <c r="BI19" s="16">
        <v>7.24524362267015E-2</v>
      </c>
      <c r="BJ19" s="16"/>
      <c r="BK19" s="16">
        <v>8.5013469245204296E-2</v>
      </c>
      <c r="BL19" s="16">
        <v>6.8538004154272303E-2</v>
      </c>
      <c r="BM19" s="16">
        <v>5.6249327811921802E-2</v>
      </c>
      <c r="BN19" s="16"/>
      <c r="BO19" s="16">
        <v>7.4557471255968302E-2</v>
      </c>
      <c r="BP19" s="16">
        <v>7.2991106715863993E-2</v>
      </c>
      <c r="BQ19" s="16">
        <v>7.7473207283177303E-2</v>
      </c>
      <c r="BR19" s="16"/>
      <c r="BS19" s="16">
        <v>6.8304321174058699E-2</v>
      </c>
      <c r="BT19" s="16">
        <v>6.3753392524025704E-2</v>
      </c>
      <c r="BU19" s="16">
        <v>0.10574691266441701</v>
      </c>
      <c r="BV19" s="16">
        <v>7.1524659284216405E-2</v>
      </c>
      <c r="BW19" s="16">
        <v>7.9733281152448002E-2</v>
      </c>
      <c r="BX19" s="16">
        <v>4.8357324585989299E-2</v>
      </c>
      <c r="BY19" s="16">
        <v>9.4613713237558406E-2</v>
      </c>
      <c r="BZ19" s="16">
        <v>0.15206961111112299</v>
      </c>
      <c r="CA19" s="16">
        <v>0.106632243378669</v>
      </c>
      <c r="CB19" s="16">
        <v>5.9679614773882603E-2</v>
      </c>
      <c r="CC19" s="16">
        <v>4.0645235996727098E-2</v>
      </c>
      <c r="CD19" s="16">
        <v>6.7969496292259193E-2</v>
      </c>
    </row>
    <row r="20" spans="2:82" ht="28.8" x14ac:dyDescent="0.3">
      <c r="B20" s="17" t="s">
        <v>91</v>
      </c>
      <c r="C20" s="16">
        <v>5.2006443458809497E-2</v>
      </c>
      <c r="D20" s="16">
        <v>4.3175094849406702E-2</v>
      </c>
      <c r="E20" s="16">
        <v>5.93854339121744E-2</v>
      </c>
      <c r="F20" s="16"/>
      <c r="G20" s="16">
        <v>3.4289074296550197E-2</v>
      </c>
      <c r="H20" s="16">
        <v>5.7896371126314003E-2</v>
      </c>
      <c r="I20" s="16">
        <v>8.2134725998509003E-2</v>
      </c>
      <c r="J20" s="16">
        <v>2.6746686684809302E-2</v>
      </c>
      <c r="K20" s="16">
        <v>5.5492128775665402E-2</v>
      </c>
      <c r="L20" s="16"/>
      <c r="M20" s="16">
        <v>4.4581400668154698E-2</v>
      </c>
      <c r="N20" s="16">
        <v>6.1358381801686401E-2</v>
      </c>
      <c r="O20" s="16">
        <v>6.0078644116197497E-2</v>
      </c>
      <c r="P20" s="16">
        <v>4.3811085089174001E-2</v>
      </c>
      <c r="Q20" s="16"/>
      <c r="R20" s="16">
        <v>8.4902258699583802E-2</v>
      </c>
      <c r="S20" s="16">
        <v>4.49346879818487E-2</v>
      </c>
      <c r="T20" s="16">
        <v>4.0488374693520499E-2</v>
      </c>
      <c r="U20" s="16">
        <v>2.4897788674343901E-2</v>
      </c>
      <c r="V20" s="16">
        <v>4.1562296450135497E-2</v>
      </c>
      <c r="W20" s="16">
        <v>6.4163789222403206E-2</v>
      </c>
      <c r="X20" s="16">
        <v>2.8703056574794099E-2</v>
      </c>
      <c r="Y20" s="16">
        <v>7.7901578292847898E-2</v>
      </c>
      <c r="Z20" s="16">
        <v>5.4362629231665099E-2</v>
      </c>
      <c r="AA20" s="16">
        <v>5.83606829163522E-2</v>
      </c>
      <c r="AB20" s="16">
        <v>3.9132191607012097E-2</v>
      </c>
      <c r="AC20" s="16">
        <v>5.1131544640017797E-2</v>
      </c>
      <c r="AD20" s="16"/>
      <c r="AE20" s="16">
        <v>2.8065662879353401E-2</v>
      </c>
      <c r="AF20" s="16">
        <v>8.2569843584775496E-2</v>
      </c>
      <c r="AG20" s="16">
        <v>9.3832257302817901E-3</v>
      </c>
      <c r="AH20" s="16">
        <v>4.4638648532738502E-2</v>
      </c>
      <c r="AI20" s="16">
        <v>7.5654128131468504E-2</v>
      </c>
      <c r="AJ20" s="16">
        <v>5.6398484977416098E-2</v>
      </c>
      <c r="AK20" s="16">
        <v>4.0206841466196401E-2</v>
      </c>
      <c r="AL20" s="16">
        <v>4.8883070735156103E-2</v>
      </c>
      <c r="AM20" s="16">
        <v>7.4572297301950793E-2</v>
      </c>
      <c r="AN20" s="16">
        <v>3.2930981639566898E-2</v>
      </c>
      <c r="AO20" s="16">
        <v>3.17882430375152E-2</v>
      </c>
      <c r="AP20" s="16">
        <v>3.2538988145008399E-2</v>
      </c>
      <c r="AQ20" s="16">
        <v>5.2765675459058803E-2</v>
      </c>
      <c r="AR20" s="16">
        <v>5.8848070458330799E-2</v>
      </c>
      <c r="AS20" s="16">
        <v>7.7824668089432295E-2</v>
      </c>
      <c r="AT20" s="16">
        <v>7.2058773647715804E-2</v>
      </c>
      <c r="AU20" s="16"/>
      <c r="AV20" s="16">
        <v>4.1561860953908299E-2</v>
      </c>
      <c r="AW20" s="16">
        <v>7.4425608148453407E-2</v>
      </c>
      <c r="AX20" s="16"/>
      <c r="AY20" s="16">
        <v>5.0623762371807102E-2</v>
      </c>
      <c r="AZ20" s="16">
        <v>6.8882789184202306E-2</v>
      </c>
      <c r="BA20" s="16"/>
      <c r="BB20" s="16">
        <v>6.1413058056818702E-2</v>
      </c>
      <c r="BC20" s="16">
        <v>4.7086776794106402E-2</v>
      </c>
      <c r="BD20" s="16"/>
      <c r="BE20" s="16">
        <v>7.3159662899978994E-2</v>
      </c>
      <c r="BF20" s="16">
        <v>4.8653575692735603E-2</v>
      </c>
      <c r="BG20" s="16"/>
      <c r="BH20" s="16">
        <v>5.1516844387484197E-2</v>
      </c>
      <c r="BI20" s="16">
        <v>5.2342956208131702E-2</v>
      </c>
      <c r="BJ20" s="16"/>
      <c r="BK20" s="16">
        <v>5.63171482782827E-2</v>
      </c>
      <c r="BL20" s="16">
        <v>3.9134868587575297E-2</v>
      </c>
      <c r="BM20" s="16">
        <v>6.2615237665952006E-2</v>
      </c>
      <c r="BN20" s="16"/>
      <c r="BO20" s="16">
        <v>4.9971364437115501E-2</v>
      </c>
      <c r="BP20" s="16">
        <v>5.1198224748261099E-2</v>
      </c>
      <c r="BQ20" s="16">
        <v>6.0551476516102001E-2</v>
      </c>
      <c r="BR20" s="16"/>
      <c r="BS20" s="16">
        <v>5.9443233703704502E-2</v>
      </c>
      <c r="BT20" s="16">
        <v>6.1676490947479699E-2</v>
      </c>
      <c r="BU20" s="16">
        <v>3.6171544627629101E-2</v>
      </c>
      <c r="BV20" s="16">
        <v>2.3219433193336698E-2</v>
      </c>
      <c r="BW20" s="16">
        <v>4.8534608864963802E-2</v>
      </c>
      <c r="BX20" s="16">
        <v>6.3665880404526698E-2</v>
      </c>
      <c r="BY20" s="16">
        <v>2.2243232705592201E-2</v>
      </c>
      <c r="BZ20" s="16">
        <v>6.3854294037423098E-2</v>
      </c>
      <c r="CA20" s="16">
        <v>5.93666392964095E-2</v>
      </c>
      <c r="CB20" s="16">
        <v>6.7888101392263298E-2</v>
      </c>
      <c r="CC20" s="16">
        <v>5.6678208470477998E-2</v>
      </c>
      <c r="CD20" s="16">
        <v>2.7232506430217799E-2</v>
      </c>
    </row>
    <row r="21" spans="2:82" x14ac:dyDescent="0.3">
      <c r="B21" s="17" t="s">
        <v>92</v>
      </c>
      <c r="C21" s="16">
        <v>5.8990593056146802E-3</v>
      </c>
      <c r="D21" s="16">
        <v>3.6168075391091801E-3</v>
      </c>
      <c r="E21" s="16">
        <v>8.2750846495376704E-3</v>
      </c>
      <c r="F21" s="16"/>
      <c r="G21" s="16">
        <v>0</v>
      </c>
      <c r="H21" s="16">
        <v>3.9908001898000403E-3</v>
      </c>
      <c r="I21" s="16">
        <v>6.1188830841423904E-3</v>
      </c>
      <c r="J21" s="16">
        <v>7.8978193503938497E-3</v>
      </c>
      <c r="K21" s="16">
        <v>8.3377098683891301E-3</v>
      </c>
      <c r="L21" s="16"/>
      <c r="M21" s="16">
        <v>5.3568146495543102E-3</v>
      </c>
      <c r="N21" s="16">
        <v>5.3167993528987299E-3</v>
      </c>
      <c r="O21" s="16">
        <v>4.5898508352825796E-3</v>
      </c>
      <c r="P21" s="16">
        <v>8.3156760822749604E-3</v>
      </c>
      <c r="Q21" s="16"/>
      <c r="R21" s="16">
        <v>0</v>
      </c>
      <c r="S21" s="16">
        <v>5.29239331259554E-3</v>
      </c>
      <c r="T21" s="16">
        <v>0</v>
      </c>
      <c r="U21" s="16">
        <v>2.95757902073252E-2</v>
      </c>
      <c r="V21" s="16">
        <v>0</v>
      </c>
      <c r="W21" s="16">
        <v>5.8200169075014801E-3</v>
      </c>
      <c r="X21" s="16">
        <v>0</v>
      </c>
      <c r="Y21" s="16">
        <v>0</v>
      </c>
      <c r="Z21" s="16">
        <v>1.19046532030735E-2</v>
      </c>
      <c r="AA21" s="16">
        <v>0</v>
      </c>
      <c r="AB21" s="16">
        <v>1.4267334910578701E-2</v>
      </c>
      <c r="AC21" s="16">
        <v>0</v>
      </c>
      <c r="AD21" s="16"/>
      <c r="AE21" s="16">
        <v>3.6778091477036402E-2</v>
      </c>
      <c r="AF21" s="16">
        <v>9.6011937669869592E-3</v>
      </c>
      <c r="AG21" s="16">
        <v>0</v>
      </c>
      <c r="AH21" s="16">
        <v>0</v>
      </c>
      <c r="AI21" s="16">
        <v>6.37461158467205E-3</v>
      </c>
      <c r="AJ21" s="16">
        <v>6.5862597455353502E-3</v>
      </c>
      <c r="AK21" s="16">
        <v>1.24401433912666E-2</v>
      </c>
      <c r="AL21" s="16">
        <v>0</v>
      </c>
      <c r="AM21" s="16">
        <v>0</v>
      </c>
      <c r="AN21" s="16">
        <v>0</v>
      </c>
      <c r="AO21" s="16">
        <v>0</v>
      </c>
      <c r="AP21" s="16">
        <v>1.3079521238507899E-2</v>
      </c>
      <c r="AQ21" s="16">
        <v>0</v>
      </c>
      <c r="AR21" s="16">
        <v>0</v>
      </c>
      <c r="AS21" s="16">
        <v>0</v>
      </c>
      <c r="AT21" s="16">
        <v>0</v>
      </c>
      <c r="AU21" s="16"/>
      <c r="AV21" s="16">
        <v>5.5764829404256E-3</v>
      </c>
      <c r="AW21" s="16">
        <v>6.5914654073202204E-3</v>
      </c>
      <c r="AX21" s="16"/>
      <c r="AY21" s="16">
        <v>5.3746843405383703E-3</v>
      </c>
      <c r="AZ21" s="16">
        <v>6.7790765236517897E-3</v>
      </c>
      <c r="BA21" s="16"/>
      <c r="BB21" s="16">
        <v>4.3852164209129399E-3</v>
      </c>
      <c r="BC21" s="16">
        <v>2.9036634354826E-3</v>
      </c>
      <c r="BD21" s="16"/>
      <c r="BE21" s="16">
        <v>4.4856888337132797E-3</v>
      </c>
      <c r="BF21" s="16">
        <v>4.6322567332418704E-3</v>
      </c>
      <c r="BG21" s="16"/>
      <c r="BH21" s="16">
        <v>1.4255058293724801E-3</v>
      </c>
      <c r="BI21" s="16">
        <v>8.9738359293849799E-3</v>
      </c>
      <c r="BJ21" s="16"/>
      <c r="BK21" s="16">
        <v>4.1792933724075602E-3</v>
      </c>
      <c r="BL21" s="16">
        <v>8.9470987631557492E-3</v>
      </c>
      <c r="BM21" s="16">
        <v>4.4737253496000603E-3</v>
      </c>
      <c r="BN21" s="16"/>
      <c r="BO21" s="16">
        <v>5.6226402126473597E-3</v>
      </c>
      <c r="BP21" s="16">
        <v>4.7872336275453196E-3</v>
      </c>
      <c r="BQ21" s="16">
        <v>8.7661677264765196E-3</v>
      </c>
      <c r="BR21" s="16"/>
      <c r="BS21" s="16">
        <v>0</v>
      </c>
      <c r="BT21" s="16">
        <v>5.7624620432494503E-3</v>
      </c>
      <c r="BU21" s="16">
        <v>0</v>
      </c>
      <c r="BV21" s="16">
        <v>3.0498588013037502E-2</v>
      </c>
      <c r="BW21" s="16">
        <v>0</v>
      </c>
      <c r="BX21" s="16">
        <v>1.2753464388891101E-3</v>
      </c>
      <c r="BY21" s="16">
        <v>0</v>
      </c>
      <c r="BZ21" s="16">
        <v>0</v>
      </c>
      <c r="CA21" s="16">
        <v>1.37305825483898E-2</v>
      </c>
      <c r="CB21" s="16">
        <v>0</v>
      </c>
      <c r="CC21" s="16">
        <v>0</v>
      </c>
      <c r="CD21" s="16">
        <v>0</v>
      </c>
    </row>
    <row r="22" spans="2:82" x14ac:dyDescent="0.3">
      <c r="B22" s="17" t="s">
        <v>93</v>
      </c>
      <c r="C22" s="18">
        <v>1.6710466489702699E-2</v>
      </c>
      <c r="D22" s="18">
        <v>9.8487369987388402E-3</v>
      </c>
      <c r="E22" s="18">
        <v>2.24505282105474E-2</v>
      </c>
      <c r="F22" s="18"/>
      <c r="G22" s="18">
        <v>3.79025316555303E-3</v>
      </c>
      <c r="H22" s="18">
        <v>6.80720558181825E-3</v>
      </c>
      <c r="I22" s="18">
        <v>1.5086400174735601E-2</v>
      </c>
      <c r="J22" s="18">
        <v>2.1891393855029601E-2</v>
      </c>
      <c r="K22" s="18">
        <v>2.65966219153967E-2</v>
      </c>
      <c r="L22" s="18"/>
      <c r="M22" s="18">
        <v>1.25563757619639E-2</v>
      </c>
      <c r="N22" s="18">
        <v>7.2684847149165699E-3</v>
      </c>
      <c r="O22" s="18">
        <v>6.7689352682971902E-3</v>
      </c>
      <c r="P22" s="18">
        <v>3.9984447164397398E-2</v>
      </c>
      <c r="Q22" s="18"/>
      <c r="R22" s="18">
        <v>5.1751286414236002E-3</v>
      </c>
      <c r="S22" s="18">
        <v>4.3222720961055797E-2</v>
      </c>
      <c r="T22" s="18">
        <v>1.5052670848158201E-2</v>
      </c>
      <c r="U22" s="18">
        <v>2.0331044669283999E-2</v>
      </c>
      <c r="V22" s="18">
        <v>5.8621271458710097E-3</v>
      </c>
      <c r="W22" s="18">
        <v>1.9805398963033401E-2</v>
      </c>
      <c r="X22" s="18">
        <v>1.45108011336609E-2</v>
      </c>
      <c r="Y22" s="18">
        <v>1.3614370669223899E-2</v>
      </c>
      <c r="Z22" s="18">
        <v>5.1074628657200704E-3</v>
      </c>
      <c r="AA22" s="18">
        <v>2.34575624616888E-2</v>
      </c>
      <c r="AB22" s="18">
        <v>1.50638063034621E-2</v>
      </c>
      <c r="AC22" s="18">
        <v>0</v>
      </c>
      <c r="AD22" s="18"/>
      <c r="AE22" s="18">
        <v>5.1392666889801798E-2</v>
      </c>
      <c r="AF22" s="18">
        <v>1.13365576755084E-2</v>
      </c>
      <c r="AG22" s="18">
        <v>6.4366502437932502E-2</v>
      </c>
      <c r="AH22" s="18">
        <v>5.9814793655056701E-2</v>
      </c>
      <c r="AI22" s="18">
        <v>5.6750347577352303E-3</v>
      </c>
      <c r="AJ22" s="18">
        <v>4.5261820622465396E-3</v>
      </c>
      <c r="AK22" s="18">
        <v>1.3096824058331499E-2</v>
      </c>
      <c r="AL22" s="18">
        <v>8.6507253603473801E-3</v>
      </c>
      <c r="AM22" s="18">
        <v>2.10571527812905E-2</v>
      </c>
      <c r="AN22" s="18">
        <v>1.3985183273427199E-2</v>
      </c>
      <c r="AO22" s="18">
        <v>8.0690201404317406E-3</v>
      </c>
      <c r="AP22" s="18">
        <v>2.2970626318010001E-2</v>
      </c>
      <c r="AQ22" s="18">
        <v>1.42442707977942E-2</v>
      </c>
      <c r="AR22" s="18">
        <v>0</v>
      </c>
      <c r="AS22" s="18">
        <v>0</v>
      </c>
      <c r="AT22" s="18">
        <v>0</v>
      </c>
      <c r="AU22" s="18"/>
      <c r="AV22" s="18">
        <v>2.1003245206190499E-2</v>
      </c>
      <c r="AW22" s="18">
        <v>7.4960710865380302E-3</v>
      </c>
      <c r="AX22" s="18"/>
      <c r="AY22" s="18">
        <v>1.7752504531174901E-2</v>
      </c>
      <c r="AZ22" s="18">
        <v>7.7536235808621798E-3</v>
      </c>
      <c r="BA22" s="18"/>
      <c r="BB22" s="18">
        <v>1.5739876117845698E-2</v>
      </c>
      <c r="BC22" s="18">
        <v>1.44713916127265E-2</v>
      </c>
      <c r="BD22" s="18"/>
      <c r="BE22" s="18">
        <v>1.0585609985121701E-2</v>
      </c>
      <c r="BF22" s="18">
        <v>1.78181176348279E-2</v>
      </c>
      <c r="BG22" s="18"/>
      <c r="BH22" s="18">
        <v>1.2372853373684E-2</v>
      </c>
      <c r="BI22" s="18">
        <v>1.9691808164262799E-2</v>
      </c>
      <c r="BJ22" s="18"/>
      <c r="BK22" s="18">
        <v>6.4042016187835296E-3</v>
      </c>
      <c r="BL22" s="18">
        <v>1.83769369434106E-2</v>
      </c>
      <c r="BM22" s="18">
        <v>4.4915298573182397E-2</v>
      </c>
      <c r="BN22" s="18"/>
      <c r="BO22" s="18">
        <v>8.2568712104664904E-3</v>
      </c>
      <c r="BP22" s="18">
        <v>8.5302292136561503E-3</v>
      </c>
      <c r="BQ22" s="18">
        <v>6.0419365894392001E-2</v>
      </c>
      <c r="BR22" s="18"/>
      <c r="BS22" s="18">
        <v>0</v>
      </c>
      <c r="BT22" s="18">
        <v>4.7061749615486502E-2</v>
      </c>
      <c r="BU22" s="18">
        <v>1.6084247147331199E-2</v>
      </c>
      <c r="BV22" s="18">
        <v>2.0965396051855299E-2</v>
      </c>
      <c r="BW22" s="18">
        <v>7.17008677481395E-3</v>
      </c>
      <c r="BX22" s="18">
        <v>1.5861543513559E-2</v>
      </c>
      <c r="BY22" s="18">
        <v>1.6038260699129999E-2</v>
      </c>
      <c r="BZ22" s="18">
        <v>1.6707517671713801E-2</v>
      </c>
      <c r="CA22" s="18">
        <v>5.5407233872859403E-3</v>
      </c>
      <c r="CB22" s="18">
        <v>2.73647331225862E-2</v>
      </c>
      <c r="CC22" s="18">
        <v>2.8462507115475402E-2</v>
      </c>
      <c r="CD22" s="18">
        <v>0</v>
      </c>
    </row>
    <row r="23" spans="2:82" x14ac:dyDescent="0.3">
      <c r="B23" s="15"/>
    </row>
    <row r="24" spans="2:82" x14ac:dyDescent="0.3">
      <c r="B24" t="s">
        <v>96</v>
      </c>
    </row>
    <row r="25" spans="2:82" x14ac:dyDescent="0.3">
      <c r="B25" t="s">
        <v>97</v>
      </c>
    </row>
    <row r="27" spans="2:82" x14ac:dyDescent="0.3">
      <c r="B2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D19"/>
  <sheetViews>
    <sheetView showGridLines="0" topLeftCell="A8" workbookViewId="0">
      <pane xSplit="2" topLeftCell="C1" activePane="topRight" state="frozen"/>
      <selection pane="topRight" activeCell="B19" sqref="B19"/>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98</v>
      </c>
      <c r="C9" s="16">
        <v>0.20779733050858401</v>
      </c>
      <c r="D9" s="16">
        <v>0.26031664816104899</v>
      </c>
      <c r="E9" s="16">
        <v>0.15526582143868001</v>
      </c>
      <c r="F9" s="16"/>
      <c r="G9" s="16">
        <v>0.282932778697778</v>
      </c>
      <c r="H9" s="16">
        <v>0.22491374891141999</v>
      </c>
      <c r="I9" s="16">
        <v>0.192818448788243</v>
      </c>
      <c r="J9" s="16">
        <v>0.18725756687963599</v>
      </c>
      <c r="K9" s="16">
        <v>0.18745293353484199</v>
      </c>
      <c r="L9" s="16"/>
      <c r="M9" s="16">
        <v>0.24358608161520401</v>
      </c>
      <c r="N9" s="16">
        <v>0.22427297778751101</v>
      </c>
      <c r="O9" s="16">
        <v>0.204843215258389</v>
      </c>
      <c r="P9" s="16">
        <v>0.15515191624627001</v>
      </c>
      <c r="Q9" s="16"/>
      <c r="R9" s="16">
        <v>0.28203255728681598</v>
      </c>
      <c r="S9" s="16">
        <v>0.117154084757078</v>
      </c>
      <c r="T9" s="16">
        <v>0.226959639726767</v>
      </c>
      <c r="U9" s="16">
        <v>0.24271633371022799</v>
      </c>
      <c r="V9" s="16">
        <v>0.25315101414954899</v>
      </c>
      <c r="W9" s="16">
        <v>0.16761429237346401</v>
      </c>
      <c r="X9" s="16">
        <v>0.22132162480248099</v>
      </c>
      <c r="Y9" s="16">
        <v>0.29777684713927499</v>
      </c>
      <c r="Z9" s="16">
        <v>0.172385369342617</v>
      </c>
      <c r="AA9" s="16">
        <v>0.20511631674762701</v>
      </c>
      <c r="AB9" s="16">
        <v>0.138863705444769</v>
      </c>
      <c r="AC9" s="16">
        <v>0.211274672772572</v>
      </c>
      <c r="AD9" s="16"/>
      <c r="AE9" s="16">
        <v>0.10650385585896099</v>
      </c>
      <c r="AF9" s="16">
        <v>0.18084758915715801</v>
      </c>
      <c r="AG9" s="16">
        <v>0.11171285080327099</v>
      </c>
      <c r="AH9" s="16">
        <v>0.181556672649898</v>
      </c>
      <c r="AI9" s="16">
        <v>0.167233910469337</v>
      </c>
      <c r="AJ9" s="16">
        <v>0.18434104173581101</v>
      </c>
      <c r="AK9" s="16">
        <v>0.26923470960022</v>
      </c>
      <c r="AL9" s="16">
        <v>0.23303721219489701</v>
      </c>
      <c r="AM9" s="16">
        <v>0.201854329031883</v>
      </c>
      <c r="AN9" s="16">
        <v>0.16881518020813599</v>
      </c>
      <c r="AO9" s="16">
        <v>0.25698183075406</v>
      </c>
      <c r="AP9" s="16">
        <v>0.22316097442826999</v>
      </c>
      <c r="AQ9" s="16">
        <v>0.28733106440867601</v>
      </c>
      <c r="AR9" s="16">
        <v>0.26182436838293299</v>
      </c>
      <c r="AS9" s="16">
        <v>0.152263388672323</v>
      </c>
      <c r="AT9" s="16">
        <v>0.34196817942255298</v>
      </c>
      <c r="AU9" s="16"/>
      <c r="AV9" s="16">
        <v>0.190681798668277</v>
      </c>
      <c r="AW9" s="16">
        <v>0.24453560385734099</v>
      </c>
      <c r="AX9" s="16"/>
      <c r="AY9" s="16">
        <v>0.21059762722171399</v>
      </c>
      <c r="AZ9" s="16">
        <v>0.18992028831324301</v>
      </c>
      <c r="BA9" s="16"/>
      <c r="BB9" s="16">
        <v>0.21126005675583601</v>
      </c>
      <c r="BC9" s="16">
        <v>0.215699750010134</v>
      </c>
      <c r="BD9" s="16"/>
      <c r="BE9" s="16">
        <v>0.263304733074463</v>
      </c>
      <c r="BF9" s="16">
        <v>0.20137793267506299</v>
      </c>
      <c r="BG9" s="16"/>
      <c r="BH9" s="16">
        <v>0.22054014846278</v>
      </c>
      <c r="BI9" s="16">
        <v>0.19903889742521899</v>
      </c>
      <c r="BJ9" s="16"/>
      <c r="BK9" s="16">
        <v>0.25415538144502697</v>
      </c>
      <c r="BL9" s="16">
        <v>0.16836398624148499</v>
      </c>
      <c r="BM9" s="16">
        <v>0.153192028514364</v>
      </c>
      <c r="BN9" s="16"/>
      <c r="BO9" s="16">
        <v>0.36724756536840503</v>
      </c>
      <c r="BP9" s="16">
        <v>0</v>
      </c>
      <c r="BQ9" s="16">
        <v>0</v>
      </c>
      <c r="BR9" s="16"/>
      <c r="BS9" s="16">
        <v>0.29306664468278298</v>
      </c>
      <c r="BT9" s="16">
        <v>0.13674880295566899</v>
      </c>
      <c r="BU9" s="16">
        <v>0.192446057003923</v>
      </c>
      <c r="BV9" s="16">
        <v>0.239139945783027</v>
      </c>
      <c r="BW9" s="16">
        <v>0.16201003551350401</v>
      </c>
      <c r="BX9" s="16">
        <v>0.183567942872704</v>
      </c>
      <c r="BY9" s="16">
        <v>0.25663022759611598</v>
      </c>
      <c r="BZ9" s="16">
        <v>0.332497994804204</v>
      </c>
      <c r="CA9" s="16">
        <v>0.20025579445376501</v>
      </c>
      <c r="CB9" s="16">
        <v>0.18000568287084401</v>
      </c>
      <c r="CC9" s="16">
        <v>0.17128613719516</v>
      </c>
      <c r="CD9" s="16">
        <v>0.21509214591092701</v>
      </c>
    </row>
    <row r="10" spans="2:82" ht="28.8" x14ac:dyDescent="0.3">
      <c r="B10" s="17" t="s">
        <v>99</v>
      </c>
      <c r="C10" s="16">
        <v>0.35421834305581701</v>
      </c>
      <c r="D10" s="16">
        <v>0.383271829068703</v>
      </c>
      <c r="E10" s="16">
        <v>0.32559495155592</v>
      </c>
      <c r="F10" s="16"/>
      <c r="G10" s="16">
        <v>0.29892309309589898</v>
      </c>
      <c r="H10" s="16">
        <v>0.35744560699792399</v>
      </c>
      <c r="I10" s="16">
        <v>0.37353408400320198</v>
      </c>
      <c r="J10" s="16">
        <v>0.36273749299918401</v>
      </c>
      <c r="K10" s="16">
        <v>0.35857206283929</v>
      </c>
      <c r="L10" s="16"/>
      <c r="M10" s="16">
        <v>0.36508952213293899</v>
      </c>
      <c r="N10" s="16">
        <v>0.32530629708793701</v>
      </c>
      <c r="O10" s="16">
        <v>0.40284960361405298</v>
      </c>
      <c r="P10" s="16">
        <v>0.32965659225880301</v>
      </c>
      <c r="Q10" s="16"/>
      <c r="R10" s="16">
        <v>0.357643220713522</v>
      </c>
      <c r="S10" s="16">
        <v>0.34173984705583199</v>
      </c>
      <c r="T10" s="16">
        <v>0.371428379603923</v>
      </c>
      <c r="U10" s="16">
        <v>0.39101279982979198</v>
      </c>
      <c r="V10" s="16">
        <v>0.33931820085515502</v>
      </c>
      <c r="W10" s="16">
        <v>0.38259240745246498</v>
      </c>
      <c r="X10" s="16">
        <v>0.30510838600866602</v>
      </c>
      <c r="Y10" s="16">
        <v>0.33478316126999702</v>
      </c>
      <c r="Z10" s="16">
        <v>0.34841658771886602</v>
      </c>
      <c r="AA10" s="16">
        <v>0.37858881357213697</v>
      </c>
      <c r="AB10" s="16">
        <v>0.33631202515212999</v>
      </c>
      <c r="AC10" s="16">
        <v>0.32060861734982099</v>
      </c>
      <c r="AD10" s="16"/>
      <c r="AE10" s="16">
        <v>0.103607331770995</v>
      </c>
      <c r="AF10" s="16">
        <v>0.273461394638226</v>
      </c>
      <c r="AG10" s="16">
        <v>0.30240975612437299</v>
      </c>
      <c r="AH10" s="16">
        <v>0.34379425152362603</v>
      </c>
      <c r="AI10" s="16">
        <v>0.33953568681455998</v>
      </c>
      <c r="AJ10" s="16">
        <v>0.39105524832106198</v>
      </c>
      <c r="AK10" s="16">
        <v>0.26847381834133799</v>
      </c>
      <c r="AL10" s="16">
        <v>0.398897578231865</v>
      </c>
      <c r="AM10" s="16">
        <v>0.35168518235506402</v>
      </c>
      <c r="AN10" s="16">
        <v>0.38065290447855599</v>
      </c>
      <c r="AO10" s="16">
        <v>0.36938081639089299</v>
      </c>
      <c r="AP10" s="16">
        <v>0.34856994457288398</v>
      </c>
      <c r="AQ10" s="16">
        <v>0.389033628128088</v>
      </c>
      <c r="AR10" s="16">
        <v>0.42595382601295301</v>
      </c>
      <c r="AS10" s="16">
        <v>0.63121619237222304</v>
      </c>
      <c r="AT10" s="16">
        <v>0.41795692948628699</v>
      </c>
      <c r="AU10" s="16"/>
      <c r="AV10" s="16">
        <v>0.34283384003385298</v>
      </c>
      <c r="AW10" s="16">
        <v>0.37865503528735101</v>
      </c>
      <c r="AX10" s="16"/>
      <c r="AY10" s="16">
        <v>0.35433966827264002</v>
      </c>
      <c r="AZ10" s="16">
        <v>0.36054113456739501</v>
      </c>
      <c r="BA10" s="16"/>
      <c r="BB10" s="16">
        <v>0.37925036782794602</v>
      </c>
      <c r="BC10" s="16">
        <v>0.33130388865303201</v>
      </c>
      <c r="BD10" s="16"/>
      <c r="BE10" s="16">
        <v>0.352848614988443</v>
      </c>
      <c r="BF10" s="16">
        <v>0.353516643457153</v>
      </c>
      <c r="BG10" s="16"/>
      <c r="BH10" s="16">
        <v>0.35285963437136503</v>
      </c>
      <c r="BI10" s="16">
        <v>0.35515221491487697</v>
      </c>
      <c r="BJ10" s="16"/>
      <c r="BK10" s="16">
        <v>0.39616469404087301</v>
      </c>
      <c r="BL10" s="16">
        <v>0.30598451708401297</v>
      </c>
      <c r="BM10" s="16">
        <v>0.33348169451507997</v>
      </c>
      <c r="BN10" s="16"/>
      <c r="BO10" s="16">
        <v>0.62602259508191804</v>
      </c>
      <c r="BP10" s="16">
        <v>0</v>
      </c>
      <c r="BQ10" s="16">
        <v>0</v>
      </c>
      <c r="BR10" s="16"/>
      <c r="BS10" s="16">
        <v>0.36560291650608201</v>
      </c>
      <c r="BT10" s="16">
        <v>0.36317024664325398</v>
      </c>
      <c r="BU10" s="16">
        <v>0.378646865252734</v>
      </c>
      <c r="BV10" s="16">
        <v>0.40293689939301802</v>
      </c>
      <c r="BW10" s="16">
        <v>0.35586637057866599</v>
      </c>
      <c r="BX10" s="16">
        <v>0.35072483686879402</v>
      </c>
      <c r="BY10" s="16">
        <v>0.27154553325363001</v>
      </c>
      <c r="BZ10" s="16">
        <v>0.30685857235075997</v>
      </c>
      <c r="CA10" s="16">
        <v>0.338257939889614</v>
      </c>
      <c r="CB10" s="16">
        <v>0.37911390197664901</v>
      </c>
      <c r="CC10" s="16">
        <v>0.321288513933084</v>
      </c>
      <c r="CD10" s="16">
        <v>0.369931813602285</v>
      </c>
    </row>
    <row r="11" spans="2:82" ht="28.8" x14ac:dyDescent="0.3">
      <c r="B11" s="17" t="s">
        <v>100</v>
      </c>
      <c r="C11" s="16">
        <v>0.27354724065012198</v>
      </c>
      <c r="D11" s="16">
        <v>0.25418631194116498</v>
      </c>
      <c r="E11" s="16">
        <v>0.29267675443551799</v>
      </c>
      <c r="F11" s="16"/>
      <c r="G11" s="16">
        <v>0.26518577545369099</v>
      </c>
      <c r="H11" s="16">
        <v>0.261270665515003</v>
      </c>
      <c r="I11" s="16">
        <v>0.252518170576017</v>
      </c>
      <c r="J11" s="16">
        <v>0.31373569795036599</v>
      </c>
      <c r="K11" s="16">
        <v>0.26627026864279801</v>
      </c>
      <c r="L11" s="16"/>
      <c r="M11" s="16">
        <v>0.28795401354684602</v>
      </c>
      <c r="N11" s="16">
        <v>0.27215510442312102</v>
      </c>
      <c r="O11" s="16">
        <v>0.25585573430443498</v>
      </c>
      <c r="P11" s="16">
        <v>0.27251540331986701</v>
      </c>
      <c r="Q11" s="16"/>
      <c r="R11" s="16">
        <v>0.25852053014405701</v>
      </c>
      <c r="S11" s="16">
        <v>0.28010918331749601</v>
      </c>
      <c r="T11" s="16">
        <v>0.28689892290609098</v>
      </c>
      <c r="U11" s="16">
        <v>0.20954431168718099</v>
      </c>
      <c r="V11" s="16">
        <v>0.25556187487045101</v>
      </c>
      <c r="W11" s="16">
        <v>0.27826912996485897</v>
      </c>
      <c r="X11" s="16">
        <v>0.30736844030913502</v>
      </c>
      <c r="Y11" s="16">
        <v>0.20161303544739501</v>
      </c>
      <c r="Z11" s="16">
        <v>0.34377150588577299</v>
      </c>
      <c r="AA11" s="16">
        <v>0.26087797782550498</v>
      </c>
      <c r="AB11" s="16">
        <v>0.26790468184036997</v>
      </c>
      <c r="AC11" s="16">
        <v>0.29488560480777998</v>
      </c>
      <c r="AD11" s="16"/>
      <c r="AE11" s="16">
        <v>0.564146520236948</v>
      </c>
      <c r="AF11" s="16">
        <v>0.27298143317839102</v>
      </c>
      <c r="AG11" s="16">
        <v>0.340782766459583</v>
      </c>
      <c r="AH11" s="16">
        <v>0.30948093582491998</v>
      </c>
      <c r="AI11" s="16">
        <v>0.28387039240148898</v>
      </c>
      <c r="AJ11" s="16">
        <v>0.26716514029249999</v>
      </c>
      <c r="AK11" s="16">
        <v>0.303451525582835</v>
      </c>
      <c r="AL11" s="16">
        <v>0.25712018428568001</v>
      </c>
      <c r="AM11" s="16">
        <v>0.27764353360583299</v>
      </c>
      <c r="AN11" s="16">
        <v>0.264883410605181</v>
      </c>
      <c r="AO11" s="16">
        <v>0.25676654633416501</v>
      </c>
      <c r="AP11" s="16">
        <v>0.23397698474575199</v>
      </c>
      <c r="AQ11" s="16">
        <v>0.227821819900592</v>
      </c>
      <c r="AR11" s="16">
        <v>0.27944123218101202</v>
      </c>
      <c r="AS11" s="16">
        <v>0.13392851873606099</v>
      </c>
      <c r="AT11" s="16">
        <v>0.20366897428696601</v>
      </c>
      <c r="AU11" s="16"/>
      <c r="AV11" s="16">
        <v>0.275830855717138</v>
      </c>
      <c r="AW11" s="16">
        <v>0.26864548969443303</v>
      </c>
      <c r="AX11" s="16"/>
      <c r="AY11" s="16">
        <v>0.272291011412652</v>
      </c>
      <c r="AZ11" s="16">
        <v>0.28755225089882103</v>
      </c>
      <c r="BA11" s="16"/>
      <c r="BB11" s="16">
        <v>0.26624413108953598</v>
      </c>
      <c r="BC11" s="16">
        <v>0.27509863119967098</v>
      </c>
      <c r="BD11" s="16"/>
      <c r="BE11" s="16">
        <v>0.19719550055159599</v>
      </c>
      <c r="BF11" s="16">
        <v>0.290899280051514</v>
      </c>
      <c r="BG11" s="16"/>
      <c r="BH11" s="16">
        <v>0.270430446828199</v>
      </c>
      <c r="BI11" s="16">
        <v>0.27568948502825602</v>
      </c>
      <c r="BJ11" s="16"/>
      <c r="BK11" s="16">
        <v>0.23180150380246101</v>
      </c>
      <c r="BL11" s="16">
        <v>0.34136392890308798</v>
      </c>
      <c r="BM11" s="16">
        <v>0.25328335287977299</v>
      </c>
      <c r="BN11" s="16"/>
      <c r="BO11" s="16">
        <v>0</v>
      </c>
      <c r="BP11" s="16">
        <v>1</v>
      </c>
      <c r="BQ11" s="16">
        <v>0</v>
      </c>
      <c r="BR11" s="16"/>
      <c r="BS11" s="16">
        <v>0.269678421766331</v>
      </c>
      <c r="BT11" s="16">
        <v>0.29410330994835798</v>
      </c>
      <c r="BU11" s="16">
        <v>0.29460525150905997</v>
      </c>
      <c r="BV11" s="16">
        <v>0.18563849986587799</v>
      </c>
      <c r="BW11" s="16">
        <v>0.29714896144733599</v>
      </c>
      <c r="BX11" s="16">
        <v>0.26170412453897102</v>
      </c>
      <c r="BY11" s="16">
        <v>0.27096362038479099</v>
      </c>
      <c r="BZ11" s="16">
        <v>0.17682389023203099</v>
      </c>
      <c r="CA11" s="16">
        <v>0.32025861292207303</v>
      </c>
      <c r="CB11" s="16">
        <v>0.27334302494217999</v>
      </c>
      <c r="CC11" s="16">
        <v>0.30369205625180401</v>
      </c>
      <c r="CD11" s="16">
        <v>0.26518573222694197</v>
      </c>
    </row>
    <row r="12" spans="2:82" ht="28.8" x14ac:dyDescent="0.3">
      <c r="B12" s="17" t="s">
        <v>101</v>
      </c>
      <c r="C12" s="16">
        <v>0.10961194990602501</v>
      </c>
      <c r="D12" s="16">
        <v>6.6201677557015698E-2</v>
      </c>
      <c r="E12" s="16">
        <v>0.15357656776326001</v>
      </c>
      <c r="F12" s="16"/>
      <c r="G12" s="16">
        <v>0.101903454068621</v>
      </c>
      <c r="H12" s="16">
        <v>0.110829171081432</v>
      </c>
      <c r="I12" s="16">
        <v>0.12002314464599501</v>
      </c>
      <c r="J12" s="16">
        <v>8.7450949155740906E-2</v>
      </c>
      <c r="K12" s="16">
        <v>0.125183866594093</v>
      </c>
      <c r="L12" s="16"/>
      <c r="M12" s="16">
        <v>7.5965103278341606E-2</v>
      </c>
      <c r="N12" s="16">
        <v>0.12658144131844601</v>
      </c>
      <c r="O12" s="16">
        <v>8.6681486012114797E-2</v>
      </c>
      <c r="P12" s="16">
        <v>0.149844785815508</v>
      </c>
      <c r="Q12" s="16"/>
      <c r="R12" s="16">
        <v>7.0850563934264393E-2</v>
      </c>
      <c r="S12" s="16">
        <v>0.18017217689502699</v>
      </c>
      <c r="T12" s="16">
        <v>5.4944691368637499E-2</v>
      </c>
      <c r="U12" s="16">
        <v>8.4091839575473198E-2</v>
      </c>
      <c r="V12" s="16">
        <v>0.103227300251374</v>
      </c>
      <c r="W12" s="16">
        <v>0.109727302631604</v>
      </c>
      <c r="X12" s="16">
        <v>0.115359869280315</v>
      </c>
      <c r="Y12" s="16">
        <v>0.113361182740659</v>
      </c>
      <c r="Z12" s="16">
        <v>0.10857789133545299</v>
      </c>
      <c r="AA12" s="16">
        <v>0.134124573263535</v>
      </c>
      <c r="AB12" s="16">
        <v>0.136423172870382</v>
      </c>
      <c r="AC12" s="16">
        <v>8.60204992192031E-2</v>
      </c>
      <c r="AD12" s="16"/>
      <c r="AE12" s="16">
        <v>0.125785176176512</v>
      </c>
      <c r="AF12" s="16">
        <v>0.159462232965671</v>
      </c>
      <c r="AG12" s="16">
        <v>0.13311396146440299</v>
      </c>
      <c r="AH12" s="16">
        <v>0.101591751307581</v>
      </c>
      <c r="AI12" s="16">
        <v>0.136195452659645</v>
      </c>
      <c r="AJ12" s="16">
        <v>0.12833138495505</v>
      </c>
      <c r="AK12" s="16">
        <v>9.9317237709025494E-2</v>
      </c>
      <c r="AL12" s="16">
        <v>9.5147849178357197E-2</v>
      </c>
      <c r="AM12" s="16">
        <v>0.107544680433561</v>
      </c>
      <c r="AN12" s="16">
        <v>0.13509107863657399</v>
      </c>
      <c r="AO12" s="16">
        <v>8.5189948672838106E-2</v>
      </c>
      <c r="AP12" s="16">
        <v>0.14281920532739101</v>
      </c>
      <c r="AQ12" s="16">
        <v>6.8485526647558803E-2</v>
      </c>
      <c r="AR12" s="16">
        <v>2.1521941352936599E-2</v>
      </c>
      <c r="AS12" s="16">
        <v>8.2591900219393097E-2</v>
      </c>
      <c r="AT12" s="16">
        <v>2.3546358710347701E-2</v>
      </c>
      <c r="AU12" s="16"/>
      <c r="AV12" s="16">
        <v>0.13051697385085401</v>
      </c>
      <c r="AW12" s="16">
        <v>6.4739579522609197E-2</v>
      </c>
      <c r="AX12" s="16"/>
      <c r="AY12" s="16">
        <v>0.109733916368407</v>
      </c>
      <c r="AZ12" s="16">
        <v>9.9271794206589006E-2</v>
      </c>
      <c r="BA12" s="16"/>
      <c r="BB12" s="16">
        <v>9.3871969906910893E-2</v>
      </c>
      <c r="BC12" s="16">
        <v>0.12006967542880501</v>
      </c>
      <c r="BD12" s="16"/>
      <c r="BE12" s="16">
        <v>0.11354479089427399</v>
      </c>
      <c r="BF12" s="16">
        <v>0.10383330845804201</v>
      </c>
      <c r="BG12" s="16"/>
      <c r="BH12" s="16">
        <v>0.10576722241964299</v>
      </c>
      <c r="BI12" s="16">
        <v>0.11225451990382999</v>
      </c>
      <c r="BJ12" s="16"/>
      <c r="BK12" s="16">
        <v>7.69806502526931E-2</v>
      </c>
      <c r="BL12" s="16">
        <v>0.135080351208474</v>
      </c>
      <c r="BM12" s="16">
        <v>0.154381286861516</v>
      </c>
      <c r="BN12" s="16"/>
      <c r="BO12" s="16">
        <v>0</v>
      </c>
      <c r="BP12" s="16">
        <v>0</v>
      </c>
      <c r="BQ12" s="16">
        <v>0.68239125194019901</v>
      </c>
      <c r="BR12" s="16"/>
      <c r="BS12" s="16">
        <v>4.5724657003827003E-2</v>
      </c>
      <c r="BT12" s="16">
        <v>0.15386515369203699</v>
      </c>
      <c r="BU12" s="16">
        <v>5.4371314294520703E-2</v>
      </c>
      <c r="BV12" s="16">
        <v>8.8860828188320098E-2</v>
      </c>
      <c r="BW12" s="16">
        <v>0.13070819351531901</v>
      </c>
      <c r="BX12" s="16">
        <v>0.135940904027993</v>
      </c>
      <c r="BY12" s="16">
        <v>0.152229848930822</v>
      </c>
      <c r="BZ12" s="16">
        <v>0.136516143067795</v>
      </c>
      <c r="CA12" s="16">
        <v>0.111396137403639</v>
      </c>
      <c r="CB12" s="16">
        <v>0.144003843110486</v>
      </c>
      <c r="CC12" s="16">
        <v>0.113650285221715</v>
      </c>
      <c r="CD12" s="16">
        <v>6.2252399755851499E-2</v>
      </c>
    </row>
    <row r="13" spans="2:82" ht="28.8" x14ac:dyDescent="0.3">
      <c r="B13" s="17" t="s">
        <v>102</v>
      </c>
      <c r="C13" s="16">
        <v>5.1017234003312102E-2</v>
      </c>
      <c r="D13" s="16">
        <v>2.9531355791107099E-2</v>
      </c>
      <c r="E13" s="16">
        <v>7.1698959443551105E-2</v>
      </c>
      <c r="F13" s="16"/>
      <c r="G13" s="16">
        <v>4.5303379681564199E-2</v>
      </c>
      <c r="H13" s="16">
        <v>4.5540807494221097E-2</v>
      </c>
      <c r="I13" s="16">
        <v>5.59319752783611E-2</v>
      </c>
      <c r="J13" s="16">
        <v>4.7020147467308197E-2</v>
      </c>
      <c r="K13" s="16">
        <v>5.6916894784299697E-2</v>
      </c>
      <c r="L13" s="16"/>
      <c r="M13" s="16">
        <v>2.52171066553213E-2</v>
      </c>
      <c r="N13" s="16">
        <v>4.5439774044926599E-2</v>
      </c>
      <c r="O13" s="16">
        <v>4.7824222649815902E-2</v>
      </c>
      <c r="P13" s="16">
        <v>8.8120503400636305E-2</v>
      </c>
      <c r="Q13" s="16"/>
      <c r="R13" s="16">
        <v>3.0953127921341202E-2</v>
      </c>
      <c r="S13" s="16">
        <v>7.55323146619713E-2</v>
      </c>
      <c r="T13" s="16">
        <v>5.9768366394581003E-2</v>
      </c>
      <c r="U13" s="16">
        <v>5.8067233609872801E-2</v>
      </c>
      <c r="V13" s="16">
        <v>3.7443357291929401E-2</v>
      </c>
      <c r="W13" s="16">
        <v>5.0511563529715899E-2</v>
      </c>
      <c r="X13" s="16">
        <v>5.0841679599403201E-2</v>
      </c>
      <c r="Y13" s="16">
        <v>5.2465773402674103E-2</v>
      </c>
      <c r="Z13" s="16">
        <v>2.6848645717290901E-2</v>
      </c>
      <c r="AA13" s="16">
        <v>2.1292318591195999E-2</v>
      </c>
      <c r="AB13" s="16">
        <v>0.12049641469234799</v>
      </c>
      <c r="AC13" s="16">
        <v>8.7210605850623901E-2</v>
      </c>
      <c r="AD13" s="16"/>
      <c r="AE13" s="16">
        <v>9.9957115956585005E-2</v>
      </c>
      <c r="AF13" s="16">
        <v>9.6883015055054603E-2</v>
      </c>
      <c r="AG13" s="16">
        <v>0.10059035694157099</v>
      </c>
      <c r="AH13" s="16">
        <v>6.3576388693974098E-2</v>
      </c>
      <c r="AI13" s="16">
        <v>7.3164557654969306E-2</v>
      </c>
      <c r="AJ13" s="16">
        <v>2.9107184695577E-2</v>
      </c>
      <c r="AK13" s="16">
        <v>5.4249059884350102E-2</v>
      </c>
      <c r="AL13" s="16">
        <v>1.5797176109200801E-2</v>
      </c>
      <c r="AM13" s="16">
        <v>6.12722745736584E-2</v>
      </c>
      <c r="AN13" s="16">
        <v>5.0557426071552801E-2</v>
      </c>
      <c r="AO13" s="16">
        <v>2.3611837707613399E-2</v>
      </c>
      <c r="AP13" s="16">
        <v>5.1472890925702501E-2</v>
      </c>
      <c r="AQ13" s="16">
        <v>2.7327960915085499E-2</v>
      </c>
      <c r="AR13" s="16">
        <v>1.12586320701651E-2</v>
      </c>
      <c r="AS13" s="16">
        <v>0</v>
      </c>
      <c r="AT13" s="16">
        <v>1.28595580938462E-2</v>
      </c>
      <c r="AU13" s="16"/>
      <c r="AV13" s="16">
        <v>5.7935901055166501E-2</v>
      </c>
      <c r="AW13" s="16">
        <v>3.6166402388400798E-2</v>
      </c>
      <c r="AX13" s="16"/>
      <c r="AY13" s="16">
        <v>5.0162997964850103E-2</v>
      </c>
      <c r="AZ13" s="16">
        <v>6.2714532013952107E-2</v>
      </c>
      <c r="BA13" s="16"/>
      <c r="BB13" s="16">
        <v>4.82733761593023E-2</v>
      </c>
      <c r="BC13" s="16">
        <v>5.3293130421554098E-2</v>
      </c>
      <c r="BD13" s="16"/>
      <c r="BE13" s="16">
        <v>7.3106360491223599E-2</v>
      </c>
      <c r="BF13" s="16">
        <v>4.6499611200113901E-2</v>
      </c>
      <c r="BG13" s="16"/>
      <c r="BH13" s="16">
        <v>4.8373168373941802E-2</v>
      </c>
      <c r="BI13" s="16">
        <v>5.2834561376747601E-2</v>
      </c>
      <c r="BJ13" s="16"/>
      <c r="BK13" s="16">
        <v>3.4978587814873001E-2</v>
      </c>
      <c r="BL13" s="16">
        <v>4.7991907068722903E-2</v>
      </c>
      <c r="BM13" s="16">
        <v>0.102600365135215</v>
      </c>
      <c r="BN13" s="16"/>
      <c r="BO13" s="16">
        <v>0</v>
      </c>
      <c r="BP13" s="16">
        <v>0</v>
      </c>
      <c r="BQ13" s="16">
        <v>0.31760874805980099</v>
      </c>
      <c r="BR13" s="16"/>
      <c r="BS13" s="16">
        <v>2.5927360040976798E-2</v>
      </c>
      <c r="BT13" s="16">
        <v>4.6350024717432603E-2</v>
      </c>
      <c r="BU13" s="16">
        <v>7.9930511939761598E-2</v>
      </c>
      <c r="BV13" s="16">
        <v>7.3956530956006697E-2</v>
      </c>
      <c r="BW13" s="16">
        <v>4.5797730796848103E-2</v>
      </c>
      <c r="BX13" s="16">
        <v>6.0301315182245303E-2</v>
      </c>
      <c r="BY13" s="16">
        <v>4.8630769834641298E-2</v>
      </c>
      <c r="BZ13" s="16">
        <v>4.7303399545209901E-2</v>
      </c>
      <c r="CA13" s="16">
        <v>2.9831515330909199E-2</v>
      </c>
      <c r="CB13" s="16">
        <v>2.3533547099839899E-2</v>
      </c>
      <c r="CC13" s="16">
        <v>9.0083007398237394E-2</v>
      </c>
      <c r="CD13" s="16">
        <v>8.7537908503994205E-2</v>
      </c>
    </row>
    <row r="14" spans="2:82" x14ac:dyDescent="0.3">
      <c r="B14" s="17" t="s">
        <v>103</v>
      </c>
      <c r="C14" s="18">
        <v>3.8079018761395401E-3</v>
      </c>
      <c r="D14" s="18">
        <v>6.4921774809597703E-3</v>
      </c>
      <c r="E14" s="18">
        <v>1.1869453630715401E-3</v>
      </c>
      <c r="F14" s="18"/>
      <c r="G14" s="18">
        <v>5.7515190024474E-3</v>
      </c>
      <c r="H14" s="18">
        <v>0</v>
      </c>
      <c r="I14" s="18">
        <v>5.1741767081822897E-3</v>
      </c>
      <c r="J14" s="18">
        <v>1.79814554776514E-3</v>
      </c>
      <c r="K14" s="18">
        <v>5.6039736046781001E-3</v>
      </c>
      <c r="L14" s="18"/>
      <c r="M14" s="18">
        <v>2.1881727713488099E-3</v>
      </c>
      <c r="N14" s="18">
        <v>6.24440533805773E-3</v>
      </c>
      <c r="O14" s="18">
        <v>1.9457381611924199E-3</v>
      </c>
      <c r="P14" s="18">
        <v>4.71079895891547E-3</v>
      </c>
      <c r="Q14" s="18"/>
      <c r="R14" s="18">
        <v>0</v>
      </c>
      <c r="S14" s="18">
        <v>5.29239331259554E-3</v>
      </c>
      <c r="T14" s="18">
        <v>0</v>
      </c>
      <c r="U14" s="18">
        <v>1.4567481587453799E-2</v>
      </c>
      <c r="V14" s="18">
        <v>1.12982525815416E-2</v>
      </c>
      <c r="W14" s="18">
        <v>1.12853040478917E-2</v>
      </c>
      <c r="X14" s="18">
        <v>0</v>
      </c>
      <c r="Y14" s="18">
        <v>0</v>
      </c>
      <c r="Z14" s="18">
        <v>0</v>
      </c>
      <c r="AA14" s="18">
        <v>0</v>
      </c>
      <c r="AB14" s="18">
        <v>0</v>
      </c>
      <c r="AC14" s="18">
        <v>0</v>
      </c>
      <c r="AD14" s="18"/>
      <c r="AE14" s="18">
        <v>0</v>
      </c>
      <c r="AF14" s="18">
        <v>1.6364335005500701E-2</v>
      </c>
      <c r="AG14" s="18">
        <v>1.1390308206799499E-2</v>
      </c>
      <c r="AH14" s="18">
        <v>0</v>
      </c>
      <c r="AI14" s="18">
        <v>0</v>
      </c>
      <c r="AJ14" s="18">
        <v>0</v>
      </c>
      <c r="AK14" s="18">
        <v>5.27364888223058E-3</v>
      </c>
      <c r="AL14" s="18">
        <v>0</v>
      </c>
      <c r="AM14" s="18">
        <v>0</v>
      </c>
      <c r="AN14" s="18">
        <v>0</v>
      </c>
      <c r="AO14" s="18">
        <v>8.0690201404317406E-3</v>
      </c>
      <c r="AP14" s="18">
        <v>0</v>
      </c>
      <c r="AQ14" s="18">
        <v>0</v>
      </c>
      <c r="AR14" s="18">
        <v>0</v>
      </c>
      <c r="AS14" s="18">
        <v>0</v>
      </c>
      <c r="AT14" s="18">
        <v>0</v>
      </c>
      <c r="AU14" s="18"/>
      <c r="AV14" s="18">
        <v>2.2006306747109198E-3</v>
      </c>
      <c r="AW14" s="18">
        <v>7.2578892498656603E-3</v>
      </c>
      <c r="AX14" s="18"/>
      <c r="AY14" s="18">
        <v>2.8747787597369701E-3</v>
      </c>
      <c r="AZ14" s="18">
        <v>0</v>
      </c>
      <c r="BA14" s="18"/>
      <c r="BB14" s="18">
        <v>1.1000982604696501E-3</v>
      </c>
      <c r="BC14" s="18">
        <v>4.5349242868044501E-3</v>
      </c>
      <c r="BD14" s="18"/>
      <c r="BE14" s="18">
        <v>0</v>
      </c>
      <c r="BF14" s="18">
        <v>3.87322415811451E-3</v>
      </c>
      <c r="BG14" s="18"/>
      <c r="BH14" s="18">
        <v>2.0293795440709502E-3</v>
      </c>
      <c r="BI14" s="18">
        <v>5.03032135106925E-3</v>
      </c>
      <c r="BJ14" s="18"/>
      <c r="BK14" s="18">
        <v>5.9191826440719202E-3</v>
      </c>
      <c r="BL14" s="18">
        <v>1.2153094942175E-3</v>
      </c>
      <c r="BM14" s="18">
        <v>3.0612720940512502E-3</v>
      </c>
      <c r="BN14" s="18"/>
      <c r="BO14" s="18">
        <v>6.7298395496772504E-3</v>
      </c>
      <c r="BP14" s="18">
        <v>0</v>
      </c>
      <c r="BQ14" s="18">
        <v>0</v>
      </c>
      <c r="BR14" s="18"/>
      <c r="BS14" s="18">
        <v>0</v>
      </c>
      <c r="BT14" s="18">
        <v>5.7624620432494503E-3</v>
      </c>
      <c r="BU14" s="18">
        <v>0</v>
      </c>
      <c r="BV14" s="18">
        <v>9.46729581374991E-3</v>
      </c>
      <c r="BW14" s="18">
        <v>8.4687081483265699E-3</v>
      </c>
      <c r="BX14" s="18">
        <v>7.7608765092943097E-3</v>
      </c>
      <c r="BY14" s="18">
        <v>0</v>
      </c>
      <c r="BZ14" s="18">
        <v>0</v>
      </c>
      <c r="CA14" s="18">
        <v>0</v>
      </c>
      <c r="CB14" s="18">
        <v>0</v>
      </c>
      <c r="CC14" s="18">
        <v>0</v>
      </c>
      <c r="CD14" s="18">
        <v>0</v>
      </c>
    </row>
    <row r="15" spans="2:82" x14ac:dyDescent="0.3">
      <c r="B15" s="15"/>
    </row>
    <row r="16" spans="2:82" x14ac:dyDescent="0.3">
      <c r="B16" t="s">
        <v>96</v>
      </c>
    </row>
    <row r="17" spans="2:2" x14ac:dyDescent="0.3">
      <c r="B17" t="s">
        <v>97</v>
      </c>
    </row>
    <row r="19" spans="2:2" x14ac:dyDescent="0.3">
      <c r="B19"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18"/>
  <sheetViews>
    <sheetView showGridLines="0" workbookViewId="0">
      <pane xSplit="2" topLeftCell="C1" activePane="topRight" state="frozen"/>
      <selection pane="topRight" activeCell="B18" sqref="B18"/>
    </sheetView>
  </sheetViews>
  <sheetFormatPr defaultColWidth="10.88671875" defaultRowHeight="14.4" x14ac:dyDescent="0.3"/>
  <cols>
    <col min="2" max="2" width="25.77734375" customWidth="1"/>
    <col min="3" max="8" width="20.77734375" customWidth="1"/>
  </cols>
  <sheetData>
    <row r="2" spans="2:8" ht="40.049999999999997" customHeight="1" x14ac:dyDescent="0.3">
      <c r="D2" s="29" t="s">
        <v>114</v>
      </c>
      <c r="E2" s="26"/>
      <c r="F2" s="26"/>
      <c r="G2" s="26"/>
      <c r="H2" s="26"/>
    </row>
    <row r="6" spans="2:8" ht="49.95" customHeight="1" x14ac:dyDescent="0.3">
      <c r="B6" s="19" t="s">
        <v>14</v>
      </c>
      <c r="C6" s="19" t="s">
        <v>105</v>
      </c>
      <c r="D6" s="19" t="s">
        <v>106</v>
      </c>
      <c r="E6" s="19" t="s">
        <v>107</v>
      </c>
      <c r="F6" s="19" t="s">
        <v>108</v>
      </c>
      <c r="G6" s="19" t="s">
        <v>109</v>
      </c>
    </row>
    <row r="7" spans="2:8" x14ac:dyDescent="0.3">
      <c r="B7" s="17" t="s">
        <v>110</v>
      </c>
      <c r="C7" s="16">
        <v>0.100767951741409</v>
      </c>
      <c r="D7" s="16">
        <v>0.25859573261791502</v>
      </c>
      <c r="E7" s="16">
        <v>0.20057299884674001</v>
      </c>
      <c r="F7" s="16">
        <v>7.9675565352397407E-2</v>
      </c>
      <c r="G7" s="16">
        <v>0.13635933927211</v>
      </c>
    </row>
    <row r="8" spans="2:8" x14ac:dyDescent="0.3">
      <c r="B8" s="17" t="s">
        <v>111</v>
      </c>
      <c r="C8" s="16">
        <v>0.29698599582229201</v>
      </c>
      <c r="D8" s="16">
        <v>0.46811943914542897</v>
      </c>
      <c r="E8" s="16">
        <v>0.44645349936180001</v>
      </c>
      <c r="F8" s="16">
        <v>0.19142713954131499</v>
      </c>
      <c r="G8" s="16">
        <v>0.41501298477799797</v>
      </c>
    </row>
    <row r="9" spans="2:8" x14ac:dyDescent="0.3">
      <c r="B9" s="17" t="s">
        <v>112</v>
      </c>
      <c r="C9" s="16">
        <v>0.34996233887732398</v>
      </c>
      <c r="D9" s="16">
        <v>0.19391366731783399</v>
      </c>
      <c r="E9" s="16">
        <v>0.233999295825324</v>
      </c>
      <c r="F9" s="16">
        <v>0.30409739468681302</v>
      </c>
      <c r="G9" s="16">
        <v>0.22256340876175401</v>
      </c>
    </row>
    <row r="10" spans="2:8" x14ac:dyDescent="0.3">
      <c r="B10" s="17" t="s">
        <v>113</v>
      </c>
      <c r="C10" s="16">
        <v>0.23101164389052001</v>
      </c>
      <c r="D10" s="16">
        <v>6.12183417170203E-2</v>
      </c>
      <c r="E10" s="16">
        <v>9.3355030203807102E-2</v>
      </c>
      <c r="F10" s="16">
        <v>0.40275653123493599</v>
      </c>
      <c r="G10" s="16">
        <v>0.16066635766245799</v>
      </c>
    </row>
    <row r="11" spans="2:8" x14ac:dyDescent="0.3">
      <c r="B11" s="17" t="s">
        <v>92</v>
      </c>
      <c r="C11" s="16">
        <v>2.1272069668455601E-2</v>
      </c>
      <c r="D11" s="16">
        <v>1.8152819201801899E-2</v>
      </c>
      <c r="E11" s="16">
        <v>2.5619175762328798E-2</v>
      </c>
      <c r="F11" s="16">
        <v>2.2043369184538902E-2</v>
      </c>
      <c r="G11" s="16">
        <v>6.5397909525680101E-2</v>
      </c>
    </row>
    <row r="12" spans="2:8" x14ac:dyDescent="0.3">
      <c r="B12" s="15"/>
      <c r="C12" s="15"/>
      <c r="D12" s="15"/>
      <c r="E12" s="15"/>
      <c r="F12" s="15"/>
      <c r="G12" s="15"/>
    </row>
    <row r="13" spans="2:8" x14ac:dyDescent="0.3">
      <c r="B13" t="s">
        <v>96</v>
      </c>
    </row>
    <row r="14" spans="2:8" x14ac:dyDescent="0.3">
      <c r="B14" t="s">
        <v>97</v>
      </c>
    </row>
    <row r="18" spans="2:2" x14ac:dyDescent="0.3">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CD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110</v>
      </c>
      <c r="C9" s="16">
        <v>0.100767951741409</v>
      </c>
      <c r="D9" s="16">
        <v>9.2752311804756293E-2</v>
      </c>
      <c r="E9" s="16">
        <v>0.107337205120053</v>
      </c>
      <c r="F9" s="16"/>
      <c r="G9" s="16">
        <v>0.11522887015210601</v>
      </c>
      <c r="H9" s="16">
        <v>0.116524462651671</v>
      </c>
      <c r="I9" s="16">
        <v>0.105811189545194</v>
      </c>
      <c r="J9" s="16">
        <v>8.1922559281185303E-2</v>
      </c>
      <c r="K9" s="16">
        <v>9.6559546210891897E-2</v>
      </c>
      <c r="L9" s="16"/>
      <c r="M9" s="16">
        <v>9.9260298269996702E-2</v>
      </c>
      <c r="N9" s="16">
        <v>7.8361716879785603E-2</v>
      </c>
      <c r="O9" s="16">
        <v>0.11689513344449499</v>
      </c>
      <c r="P9" s="16">
        <v>0.11008891839741999</v>
      </c>
      <c r="Q9" s="16"/>
      <c r="R9" s="16">
        <v>7.6290297778878399E-2</v>
      </c>
      <c r="S9" s="16">
        <v>8.8629256291701305E-2</v>
      </c>
      <c r="T9" s="16">
        <v>0.125525439286474</v>
      </c>
      <c r="U9" s="16">
        <v>9.3962975369381904E-2</v>
      </c>
      <c r="V9" s="16">
        <v>9.02623537529815E-2</v>
      </c>
      <c r="W9" s="16">
        <v>0.103808530701772</v>
      </c>
      <c r="X9" s="16">
        <v>8.5625769252410305E-2</v>
      </c>
      <c r="Y9" s="16">
        <v>0.14631937210812701</v>
      </c>
      <c r="Z9" s="16">
        <v>0.12556003389384701</v>
      </c>
      <c r="AA9" s="16">
        <v>6.2807576424022696E-2</v>
      </c>
      <c r="AB9" s="16">
        <v>0.11571610333965</v>
      </c>
      <c r="AC9" s="16">
        <v>0.214722329461808</v>
      </c>
      <c r="AD9" s="16"/>
      <c r="AE9" s="16">
        <v>0.167540370159215</v>
      </c>
      <c r="AF9" s="16">
        <v>0.12908407168434899</v>
      </c>
      <c r="AG9" s="16">
        <v>9.6072814355283698E-2</v>
      </c>
      <c r="AH9" s="16">
        <v>0.105751425661313</v>
      </c>
      <c r="AI9" s="16">
        <v>0.14851383428071799</v>
      </c>
      <c r="AJ9" s="16">
        <v>8.6041061503284902E-2</v>
      </c>
      <c r="AK9" s="16">
        <v>0.15533537218999599</v>
      </c>
      <c r="AL9" s="16">
        <v>0.114320846582597</v>
      </c>
      <c r="AM9" s="16">
        <v>6.5927826297426106E-2</v>
      </c>
      <c r="AN9" s="16">
        <v>6.4844875929038995E-2</v>
      </c>
      <c r="AO9" s="16">
        <v>7.3262100949647704E-2</v>
      </c>
      <c r="AP9" s="16">
        <v>6.9263481875661406E-2</v>
      </c>
      <c r="AQ9" s="16">
        <v>5.0264240758930302E-2</v>
      </c>
      <c r="AR9" s="16">
        <v>0.16529871036271901</v>
      </c>
      <c r="AS9" s="16">
        <v>0.108420421342873</v>
      </c>
      <c r="AT9" s="16">
        <v>7.2382861309975399E-2</v>
      </c>
      <c r="AU9" s="16"/>
      <c r="AV9" s="16">
        <v>0.11309167760929</v>
      </c>
      <c r="AW9" s="16">
        <v>7.4315229510299993E-2</v>
      </c>
      <c r="AX9" s="16"/>
      <c r="AY9" s="16">
        <v>0.101186301772532</v>
      </c>
      <c r="AZ9" s="16">
        <v>0.10350121215293399</v>
      </c>
      <c r="BA9" s="16"/>
      <c r="BB9" s="16">
        <v>0.11616717473813901</v>
      </c>
      <c r="BC9" s="16">
        <v>8.5710866148973303E-2</v>
      </c>
      <c r="BD9" s="16"/>
      <c r="BE9" s="16">
        <v>0.168851174895886</v>
      </c>
      <c r="BF9" s="16">
        <v>8.8566289591394606E-2</v>
      </c>
      <c r="BG9" s="16"/>
      <c r="BH9" s="16">
        <v>0.108820437031731</v>
      </c>
      <c r="BI9" s="16">
        <v>9.5233292624126498E-2</v>
      </c>
      <c r="BJ9" s="16"/>
      <c r="BK9" s="16">
        <v>8.13895241343945E-2</v>
      </c>
      <c r="BL9" s="16">
        <v>0.10040736022380101</v>
      </c>
      <c r="BM9" s="16">
        <v>0.16189387708858599</v>
      </c>
      <c r="BN9" s="16"/>
      <c r="BO9" s="16">
        <v>9.2257645647129405E-2</v>
      </c>
      <c r="BP9" s="16">
        <v>9.3613455522110797E-2</v>
      </c>
      <c r="BQ9" s="16">
        <v>0.14292980774145</v>
      </c>
      <c r="BR9" s="16"/>
      <c r="BS9" s="16">
        <v>6.6931943823500401E-2</v>
      </c>
      <c r="BT9" s="16">
        <v>9.8158349335835601E-2</v>
      </c>
      <c r="BU9" s="16">
        <v>0.11941061533203</v>
      </c>
      <c r="BV9" s="16">
        <v>9.0250424294087098E-2</v>
      </c>
      <c r="BW9" s="16">
        <v>9.8640921011854801E-2</v>
      </c>
      <c r="BX9" s="16">
        <v>8.3725134252752201E-2</v>
      </c>
      <c r="BY9" s="16">
        <v>0.1253918434039</v>
      </c>
      <c r="BZ9" s="16">
        <v>0.16331247434724599</v>
      </c>
      <c r="CA9" s="16">
        <v>0.113136992021713</v>
      </c>
      <c r="CB9" s="16">
        <v>6.0305737418973299E-2</v>
      </c>
      <c r="CC9" s="16">
        <v>0.111052239846261</v>
      </c>
      <c r="CD9" s="16">
        <v>0.215528185440966</v>
      </c>
    </row>
    <row r="10" spans="2:82" x14ac:dyDescent="0.3">
      <c r="B10" s="17" t="s">
        <v>111</v>
      </c>
      <c r="C10" s="16">
        <v>0.29698599582229201</v>
      </c>
      <c r="D10" s="16">
        <v>0.293627238162122</v>
      </c>
      <c r="E10" s="16">
        <v>0.30008637173787001</v>
      </c>
      <c r="F10" s="16"/>
      <c r="G10" s="16">
        <v>0.334806008157642</v>
      </c>
      <c r="H10" s="16">
        <v>0.334783697138612</v>
      </c>
      <c r="I10" s="16">
        <v>0.29891373225922602</v>
      </c>
      <c r="J10" s="16">
        <v>0.29257267880872001</v>
      </c>
      <c r="K10" s="16">
        <v>0.25507296593507001</v>
      </c>
      <c r="L10" s="16"/>
      <c r="M10" s="16">
        <v>0.220181554632566</v>
      </c>
      <c r="N10" s="16">
        <v>0.30410488097033</v>
      </c>
      <c r="O10" s="16">
        <v>0.28685667749177002</v>
      </c>
      <c r="P10" s="16">
        <v>0.38131617313493898</v>
      </c>
      <c r="Q10" s="16"/>
      <c r="R10" s="16">
        <v>0.25429582584343302</v>
      </c>
      <c r="S10" s="16">
        <v>0.35118046181642498</v>
      </c>
      <c r="T10" s="16">
        <v>0.25751484868373398</v>
      </c>
      <c r="U10" s="16">
        <v>0.35496879998254199</v>
      </c>
      <c r="V10" s="16">
        <v>0.32174887047978901</v>
      </c>
      <c r="W10" s="16">
        <v>0.31634791856226302</v>
      </c>
      <c r="X10" s="16">
        <v>0.34881751533315603</v>
      </c>
      <c r="Y10" s="16">
        <v>0.35127717737752001</v>
      </c>
      <c r="Z10" s="16">
        <v>0.21177655024044401</v>
      </c>
      <c r="AA10" s="16">
        <v>0.29613893319807799</v>
      </c>
      <c r="AB10" s="16">
        <v>0.24739376598080801</v>
      </c>
      <c r="AC10" s="16">
        <v>0.26279697424084197</v>
      </c>
      <c r="AD10" s="16"/>
      <c r="AE10" s="16">
        <v>0.35489614191813901</v>
      </c>
      <c r="AF10" s="16">
        <v>0.29583731343284803</v>
      </c>
      <c r="AG10" s="16">
        <v>0.444054659823366</v>
      </c>
      <c r="AH10" s="16">
        <v>0.41374209758804698</v>
      </c>
      <c r="AI10" s="16">
        <v>0.33283723072703503</v>
      </c>
      <c r="AJ10" s="16">
        <v>0.396297967690246</v>
      </c>
      <c r="AK10" s="16">
        <v>0.239404265731919</v>
      </c>
      <c r="AL10" s="16">
        <v>0.208301077217282</v>
      </c>
      <c r="AM10" s="16">
        <v>0.30147322479667799</v>
      </c>
      <c r="AN10" s="16">
        <v>0.222839528066198</v>
      </c>
      <c r="AO10" s="16">
        <v>0.25406630621474002</v>
      </c>
      <c r="AP10" s="16">
        <v>0.24234098393705999</v>
      </c>
      <c r="AQ10" s="16">
        <v>0.28599805242898702</v>
      </c>
      <c r="AR10" s="16">
        <v>0.14834286170691299</v>
      </c>
      <c r="AS10" s="16">
        <v>0.42059556090831202</v>
      </c>
      <c r="AT10" s="16">
        <v>0.167756240949851</v>
      </c>
      <c r="AU10" s="16"/>
      <c r="AV10" s="16">
        <v>0.29812795019812099</v>
      </c>
      <c r="AW10" s="16">
        <v>0.29453480514925501</v>
      </c>
      <c r="AX10" s="16"/>
      <c r="AY10" s="16">
        <v>0.30042574400667998</v>
      </c>
      <c r="AZ10" s="16">
        <v>0.252343418373633</v>
      </c>
      <c r="BA10" s="16"/>
      <c r="BB10" s="16">
        <v>0.330548173926762</v>
      </c>
      <c r="BC10" s="16">
        <v>0.28081526767752701</v>
      </c>
      <c r="BD10" s="16"/>
      <c r="BE10" s="16">
        <v>0.31667560126681399</v>
      </c>
      <c r="BF10" s="16">
        <v>0.29316145620471601</v>
      </c>
      <c r="BG10" s="16"/>
      <c r="BH10" s="16">
        <v>0.31706938200046503</v>
      </c>
      <c r="BI10" s="16">
        <v>0.283182220663517</v>
      </c>
      <c r="BJ10" s="16"/>
      <c r="BK10" s="16">
        <v>0.25306637123199499</v>
      </c>
      <c r="BL10" s="16">
        <v>0.30540662789159501</v>
      </c>
      <c r="BM10" s="16">
        <v>0.410457992817583</v>
      </c>
      <c r="BN10" s="16"/>
      <c r="BO10" s="16">
        <v>0.27263776643858301</v>
      </c>
      <c r="BP10" s="16">
        <v>0.31968572180426302</v>
      </c>
      <c r="BQ10" s="16">
        <v>0.34409670519329599</v>
      </c>
      <c r="BR10" s="16"/>
      <c r="BS10" s="16">
        <v>0.27986084136494699</v>
      </c>
      <c r="BT10" s="16">
        <v>0.35879255313501801</v>
      </c>
      <c r="BU10" s="16">
        <v>0.25358137400901198</v>
      </c>
      <c r="BV10" s="16">
        <v>0.34539980950397398</v>
      </c>
      <c r="BW10" s="16">
        <v>0.29666936999669302</v>
      </c>
      <c r="BX10" s="16">
        <v>0.30050343685096997</v>
      </c>
      <c r="BY10" s="16">
        <v>0.36116946709400899</v>
      </c>
      <c r="BZ10" s="16">
        <v>0.36215821205343701</v>
      </c>
      <c r="CA10" s="16">
        <v>0.21782089850384301</v>
      </c>
      <c r="CB10" s="16">
        <v>0.29069222164852598</v>
      </c>
      <c r="CC10" s="16">
        <v>0.29886584096165297</v>
      </c>
      <c r="CD10" s="16">
        <v>0.23969231942122099</v>
      </c>
    </row>
    <row r="11" spans="2:82" x14ac:dyDescent="0.3">
      <c r="B11" s="17" t="s">
        <v>112</v>
      </c>
      <c r="C11" s="16">
        <v>0.34996233887732398</v>
      </c>
      <c r="D11" s="16">
        <v>0.35983837038897698</v>
      </c>
      <c r="E11" s="16">
        <v>0.33977441231669198</v>
      </c>
      <c r="F11" s="16"/>
      <c r="G11" s="16">
        <v>0.34695554040555698</v>
      </c>
      <c r="H11" s="16">
        <v>0.337311042821408</v>
      </c>
      <c r="I11" s="16">
        <v>0.33295145082011302</v>
      </c>
      <c r="J11" s="16">
        <v>0.36410162282114999</v>
      </c>
      <c r="K11" s="16">
        <v>0.36121310103100701</v>
      </c>
      <c r="L11" s="16"/>
      <c r="M11" s="16">
        <v>0.39738484995233497</v>
      </c>
      <c r="N11" s="16">
        <v>0.35317519494260002</v>
      </c>
      <c r="O11" s="16">
        <v>0.34422864820409099</v>
      </c>
      <c r="P11" s="16">
        <v>0.30102016608854099</v>
      </c>
      <c r="Q11" s="16"/>
      <c r="R11" s="16">
        <v>0.35372637697924603</v>
      </c>
      <c r="S11" s="16">
        <v>0.33003714678183399</v>
      </c>
      <c r="T11" s="16">
        <v>0.38172198580932398</v>
      </c>
      <c r="U11" s="16">
        <v>0.34093822255682799</v>
      </c>
      <c r="V11" s="16">
        <v>0.41370347096108201</v>
      </c>
      <c r="W11" s="16">
        <v>0.33263809862775601</v>
      </c>
      <c r="X11" s="16">
        <v>0.35874034896166301</v>
      </c>
      <c r="Y11" s="16">
        <v>0.25413833812077702</v>
      </c>
      <c r="Z11" s="16">
        <v>0.385006112752243</v>
      </c>
      <c r="AA11" s="16">
        <v>0.33051247874693501</v>
      </c>
      <c r="AB11" s="16">
        <v>0.32705746217158099</v>
      </c>
      <c r="AC11" s="16">
        <v>0.336860677218422</v>
      </c>
      <c r="AD11" s="16"/>
      <c r="AE11" s="16">
        <v>0.36359510744001</v>
      </c>
      <c r="AF11" s="16">
        <v>0.28345445863865099</v>
      </c>
      <c r="AG11" s="16">
        <v>0.225799627160402</v>
      </c>
      <c r="AH11" s="16">
        <v>0.25961357134392399</v>
      </c>
      <c r="AI11" s="16">
        <v>0.34287901282037497</v>
      </c>
      <c r="AJ11" s="16">
        <v>0.33517334939080701</v>
      </c>
      <c r="AK11" s="16">
        <v>0.31813748347898002</v>
      </c>
      <c r="AL11" s="16">
        <v>0.44372132819468502</v>
      </c>
      <c r="AM11" s="16">
        <v>0.39499737955764802</v>
      </c>
      <c r="AN11" s="16">
        <v>0.45624297538761499</v>
      </c>
      <c r="AO11" s="16">
        <v>0.42038164926299498</v>
      </c>
      <c r="AP11" s="16">
        <v>0.41063268946492898</v>
      </c>
      <c r="AQ11" s="16">
        <v>0.41601013467109099</v>
      </c>
      <c r="AR11" s="16">
        <v>0.255100806357975</v>
      </c>
      <c r="AS11" s="16">
        <v>0.31353542040503102</v>
      </c>
      <c r="AT11" s="16">
        <v>0.37771215434789002</v>
      </c>
      <c r="AU11" s="16"/>
      <c r="AV11" s="16">
        <v>0.35169499600489001</v>
      </c>
      <c r="AW11" s="16">
        <v>0.34624321219367099</v>
      </c>
      <c r="AX11" s="16"/>
      <c r="AY11" s="16">
        <v>0.35058638499668199</v>
      </c>
      <c r="AZ11" s="16">
        <v>0.34462446058460899</v>
      </c>
      <c r="BA11" s="16"/>
      <c r="BB11" s="16">
        <v>0.32228738606709101</v>
      </c>
      <c r="BC11" s="16">
        <v>0.36285920934000299</v>
      </c>
      <c r="BD11" s="16"/>
      <c r="BE11" s="16">
        <v>0.275741901161422</v>
      </c>
      <c r="BF11" s="16">
        <v>0.36050906753225698</v>
      </c>
      <c r="BG11" s="16"/>
      <c r="BH11" s="16">
        <v>0.35059476823019198</v>
      </c>
      <c r="BI11" s="16">
        <v>0.34952765557674198</v>
      </c>
      <c r="BJ11" s="16"/>
      <c r="BK11" s="16">
        <v>0.37899610220235502</v>
      </c>
      <c r="BL11" s="16">
        <v>0.36240150080195899</v>
      </c>
      <c r="BM11" s="16">
        <v>0.23442961942734</v>
      </c>
      <c r="BN11" s="16"/>
      <c r="BO11" s="16">
        <v>0.37787793633594102</v>
      </c>
      <c r="BP11" s="16">
        <v>0.35158830391871998</v>
      </c>
      <c r="BQ11" s="16">
        <v>0.24885940714464999</v>
      </c>
      <c r="BR11" s="16"/>
      <c r="BS11" s="16">
        <v>0.33926633654885002</v>
      </c>
      <c r="BT11" s="16">
        <v>0.35393420731902597</v>
      </c>
      <c r="BU11" s="16">
        <v>0.394630071257695</v>
      </c>
      <c r="BV11" s="16">
        <v>0.34011824121324702</v>
      </c>
      <c r="BW11" s="16">
        <v>0.43943599945977102</v>
      </c>
      <c r="BX11" s="16">
        <v>0.369112798566469</v>
      </c>
      <c r="BY11" s="16">
        <v>0.29218350488036399</v>
      </c>
      <c r="BZ11" s="16">
        <v>0.21422396686133299</v>
      </c>
      <c r="CA11" s="16">
        <v>0.37353456075489999</v>
      </c>
      <c r="CB11" s="16">
        <v>0.32890347262950698</v>
      </c>
      <c r="CC11" s="16">
        <v>0.36128991644949998</v>
      </c>
      <c r="CD11" s="16">
        <v>0.33923110042761101</v>
      </c>
    </row>
    <row r="12" spans="2:82" x14ac:dyDescent="0.3">
      <c r="B12" s="17" t="s">
        <v>113</v>
      </c>
      <c r="C12" s="16">
        <v>0.23101164389052001</v>
      </c>
      <c r="D12" s="16">
        <v>0.23514245682319301</v>
      </c>
      <c r="E12" s="16">
        <v>0.22941288893588499</v>
      </c>
      <c r="F12" s="16"/>
      <c r="G12" s="16">
        <v>0.18887502195980799</v>
      </c>
      <c r="H12" s="16">
        <v>0.17408957330216901</v>
      </c>
      <c r="I12" s="16">
        <v>0.225885998747969</v>
      </c>
      <c r="J12" s="16">
        <v>0.25149580941358701</v>
      </c>
      <c r="K12" s="16">
        <v>0.274180763839522</v>
      </c>
      <c r="L12" s="16"/>
      <c r="M12" s="16">
        <v>0.27109892494680699</v>
      </c>
      <c r="N12" s="16">
        <v>0.24268593463888399</v>
      </c>
      <c r="O12" s="16">
        <v>0.24044026899603099</v>
      </c>
      <c r="P12" s="16">
        <v>0.167981735379095</v>
      </c>
      <c r="Q12" s="16"/>
      <c r="R12" s="16">
        <v>0.29674381904076202</v>
      </c>
      <c r="S12" s="16">
        <v>0.20081495495364299</v>
      </c>
      <c r="T12" s="16">
        <v>0.22915935219634001</v>
      </c>
      <c r="U12" s="16">
        <v>0.18048380164748501</v>
      </c>
      <c r="V12" s="16">
        <v>0.15732402003740101</v>
      </c>
      <c r="W12" s="16">
        <v>0.21327134376449799</v>
      </c>
      <c r="X12" s="16">
        <v>0.20231019003475301</v>
      </c>
      <c r="Y12" s="16">
        <v>0.21335802873800899</v>
      </c>
      <c r="Z12" s="16">
        <v>0.26222746339397401</v>
      </c>
      <c r="AA12" s="16">
        <v>0.29469055835650898</v>
      </c>
      <c r="AB12" s="16">
        <v>0.259263595669809</v>
      </c>
      <c r="AC12" s="16">
        <v>0.185620019078928</v>
      </c>
      <c r="AD12" s="16"/>
      <c r="AE12" s="16">
        <v>9.3384708877860795E-2</v>
      </c>
      <c r="AF12" s="16">
        <v>0.22274496947734199</v>
      </c>
      <c r="AG12" s="16">
        <v>0.19377724529423301</v>
      </c>
      <c r="AH12" s="16">
        <v>0.208377788804396</v>
      </c>
      <c r="AI12" s="16">
        <v>0.16451581712359201</v>
      </c>
      <c r="AJ12" s="16">
        <v>0.17408742686269399</v>
      </c>
      <c r="AK12" s="16">
        <v>0.26323887522749301</v>
      </c>
      <c r="AL12" s="16">
        <v>0.22571750390352699</v>
      </c>
      <c r="AM12" s="16">
        <v>0.20625699839945999</v>
      </c>
      <c r="AN12" s="16">
        <v>0.25607262061714697</v>
      </c>
      <c r="AO12" s="16">
        <v>0.234639506270023</v>
      </c>
      <c r="AP12" s="16">
        <v>0.260059863809742</v>
      </c>
      <c r="AQ12" s="16">
        <v>0.247727572140992</v>
      </c>
      <c r="AR12" s="16">
        <v>0.431257621572394</v>
      </c>
      <c r="AS12" s="16">
        <v>0.157448597343783</v>
      </c>
      <c r="AT12" s="16">
        <v>0.37199666625286998</v>
      </c>
      <c r="AU12" s="16"/>
      <c r="AV12" s="16">
        <v>0.21740089637438101</v>
      </c>
      <c r="AW12" s="16">
        <v>0.26022694186631601</v>
      </c>
      <c r="AX12" s="16"/>
      <c r="AY12" s="16">
        <v>0.22888538212162399</v>
      </c>
      <c r="AZ12" s="16">
        <v>0.26712698527703699</v>
      </c>
      <c r="BA12" s="16"/>
      <c r="BB12" s="16">
        <v>0.211666875720669</v>
      </c>
      <c r="BC12" s="16">
        <v>0.25012455968121799</v>
      </c>
      <c r="BD12" s="16"/>
      <c r="BE12" s="16">
        <v>0.204563444238928</v>
      </c>
      <c r="BF12" s="16">
        <v>0.239401552381584</v>
      </c>
      <c r="BG12" s="16"/>
      <c r="BH12" s="16">
        <v>0.203862058008379</v>
      </c>
      <c r="BI12" s="16">
        <v>0.249672181304185</v>
      </c>
      <c r="BJ12" s="16"/>
      <c r="BK12" s="16">
        <v>0.27016262813318398</v>
      </c>
      <c r="BL12" s="16">
        <v>0.21519426347359999</v>
      </c>
      <c r="BM12" s="16">
        <v>0.14636452885319201</v>
      </c>
      <c r="BN12" s="16"/>
      <c r="BO12" s="16">
        <v>0.24008133233891901</v>
      </c>
      <c r="BP12" s="16">
        <v>0.21778597073661299</v>
      </c>
      <c r="BQ12" s="16">
        <v>0.221586226216305</v>
      </c>
      <c r="BR12" s="16"/>
      <c r="BS12" s="16">
        <v>0.29545884395810701</v>
      </c>
      <c r="BT12" s="16">
        <v>0.16805242461659201</v>
      </c>
      <c r="BU12" s="16">
        <v>0.216719646937621</v>
      </c>
      <c r="BV12" s="16">
        <v>0.180212502448684</v>
      </c>
      <c r="BW12" s="16">
        <v>0.15832713984452801</v>
      </c>
      <c r="BX12" s="16">
        <v>0.212020940663948</v>
      </c>
      <c r="BY12" s="16">
        <v>0.213336240436967</v>
      </c>
      <c r="BZ12" s="16">
        <v>0.23505851587731599</v>
      </c>
      <c r="CA12" s="16">
        <v>0.28283682068094701</v>
      </c>
      <c r="CB12" s="16">
        <v>0.31069357875067199</v>
      </c>
      <c r="CC12" s="16">
        <v>0.21270523360093799</v>
      </c>
      <c r="CD12" s="16">
        <v>0.205548394710203</v>
      </c>
    </row>
    <row r="13" spans="2:82" x14ac:dyDescent="0.3">
      <c r="B13" s="17" t="s">
        <v>92</v>
      </c>
      <c r="C13" s="18">
        <v>2.1272069668455601E-2</v>
      </c>
      <c r="D13" s="18">
        <v>1.8639622820951902E-2</v>
      </c>
      <c r="E13" s="18">
        <v>2.3389121889499799E-2</v>
      </c>
      <c r="F13" s="18"/>
      <c r="G13" s="18">
        <v>1.4134559324887301E-2</v>
      </c>
      <c r="H13" s="18">
        <v>3.7291224086139899E-2</v>
      </c>
      <c r="I13" s="18">
        <v>3.6437628627498199E-2</v>
      </c>
      <c r="J13" s="18">
        <v>9.9073296753571394E-3</v>
      </c>
      <c r="K13" s="18">
        <v>1.29736229835092E-2</v>
      </c>
      <c r="L13" s="18"/>
      <c r="M13" s="18">
        <v>1.20743721982955E-2</v>
      </c>
      <c r="N13" s="18">
        <v>2.1672272568400399E-2</v>
      </c>
      <c r="O13" s="18">
        <v>1.15792718636134E-2</v>
      </c>
      <c r="P13" s="18">
        <v>3.9593007000004399E-2</v>
      </c>
      <c r="Q13" s="18"/>
      <c r="R13" s="18">
        <v>1.89436803576809E-2</v>
      </c>
      <c r="S13" s="18">
        <v>2.9338180156395902E-2</v>
      </c>
      <c r="T13" s="18">
        <v>6.0783740241276201E-3</v>
      </c>
      <c r="U13" s="18">
        <v>2.9646200443762701E-2</v>
      </c>
      <c r="V13" s="18">
        <v>1.6961284768746601E-2</v>
      </c>
      <c r="W13" s="18">
        <v>3.3934108343710301E-2</v>
      </c>
      <c r="X13" s="18">
        <v>4.50617641801772E-3</v>
      </c>
      <c r="Y13" s="18">
        <v>3.4907083655567703E-2</v>
      </c>
      <c r="Z13" s="18">
        <v>1.5429839719492E-2</v>
      </c>
      <c r="AA13" s="18">
        <v>1.5850453274455001E-2</v>
      </c>
      <c r="AB13" s="18">
        <v>5.05690728381517E-2</v>
      </c>
      <c r="AC13" s="18">
        <v>0</v>
      </c>
      <c r="AD13" s="18"/>
      <c r="AE13" s="18">
        <v>2.0583671604775401E-2</v>
      </c>
      <c r="AF13" s="18">
        <v>6.8879186766810693E-2</v>
      </c>
      <c r="AG13" s="18">
        <v>4.0295653366715402E-2</v>
      </c>
      <c r="AH13" s="18">
        <v>1.25151166023201E-2</v>
      </c>
      <c r="AI13" s="18">
        <v>1.1254105048280399E-2</v>
      </c>
      <c r="AJ13" s="18">
        <v>8.4001945529679108E-3</v>
      </c>
      <c r="AK13" s="18">
        <v>2.3884003371611801E-2</v>
      </c>
      <c r="AL13" s="18">
        <v>7.9392441019093003E-3</v>
      </c>
      <c r="AM13" s="18">
        <v>3.1344570948787398E-2</v>
      </c>
      <c r="AN13" s="18">
        <v>0</v>
      </c>
      <c r="AO13" s="18">
        <v>1.7650437302594298E-2</v>
      </c>
      <c r="AP13" s="18">
        <v>1.7702980912606699E-2</v>
      </c>
      <c r="AQ13" s="18">
        <v>0</v>
      </c>
      <c r="AR13" s="18">
        <v>0</v>
      </c>
      <c r="AS13" s="18">
        <v>0</v>
      </c>
      <c r="AT13" s="18">
        <v>1.0152077139414101E-2</v>
      </c>
      <c r="AU13" s="18"/>
      <c r="AV13" s="18">
        <v>1.96844798133178E-2</v>
      </c>
      <c r="AW13" s="18">
        <v>2.4679811280458E-2</v>
      </c>
      <c r="AX13" s="18"/>
      <c r="AY13" s="18">
        <v>1.8916187102482E-2</v>
      </c>
      <c r="AZ13" s="18">
        <v>3.24039236117874E-2</v>
      </c>
      <c r="BA13" s="18"/>
      <c r="BB13" s="18">
        <v>1.9330389547339202E-2</v>
      </c>
      <c r="BC13" s="18">
        <v>2.0490097152277901E-2</v>
      </c>
      <c r="BD13" s="18"/>
      <c r="BE13" s="18">
        <v>3.4167878436948899E-2</v>
      </c>
      <c r="BF13" s="18">
        <v>1.83616342900484E-2</v>
      </c>
      <c r="BG13" s="18"/>
      <c r="BH13" s="18">
        <v>1.9653354729231898E-2</v>
      </c>
      <c r="BI13" s="18">
        <v>2.2384649831430199E-2</v>
      </c>
      <c r="BJ13" s="18"/>
      <c r="BK13" s="18">
        <v>1.63853742980716E-2</v>
      </c>
      <c r="BL13" s="18">
        <v>1.6590247609045601E-2</v>
      </c>
      <c r="BM13" s="18">
        <v>4.6853981813299299E-2</v>
      </c>
      <c r="BN13" s="18"/>
      <c r="BO13" s="18">
        <v>1.71453192394278E-2</v>
      </c>
      <c r="BP13" s="18">
        <v>1.7326548018293701E-2</v>
      </c>
      <c r="BQ13" s="18">
        <v>4.2527853704297597E-2</v>
      </c>
      <c r="BR13" s="18"/>
      <c r="BS13" s="18">
        <v>1.8482034304594702E-2</v>
      </c>
      <c r="BT13" s="18">
        <v>2.1062465593528101E-2</v>
      </c>
      <c r="BU13" s="18">
        <v>1.5658292463643E-2</v>
      </c>
      <c r="BV13" s="18">
        <v>4.4019022540008099E-2</v>
      </c>
      <c r="BW13" s="18">
        <v>6.9265696871525896E-3</v>
      </c>
      <c r="BX13" s="18">
        <v>3.4637689665860803E-2</v>
      </c>
      <c r="BY13" s="18">
        <v>7.9189441847596406E-3</v>
      </c>
      <c r="BZ13" s="18">
        <v>2.5246830860668298E-2</v>
      </c>
      <c r="CA13" s="18">
        <v>1.26707280385964E-2</v>
      </c>
      <c r="CB13" s="18">
        <v>9.4049895523214497E-3</v>
      </c>
      <c r="CC13" s="18">
        <v>1.6086769141647101E-2</v>
      </c>
      <c r="CD13" s="18">
        <v>0</v>
      </c>
    </row>
    <row r="14" spans="2:82" x14ac:dyDescent="0.3">
      <c r="B14" s="15"/>
    </row>
    <row r="15" spans="2:82" x14ac:dyDescent="0.3">
      <c r="B15" t="s">
        <v>96</v>
      </c>
    </row>
    <row r="16" spans="2:82" x14ac:dyDescent="0.3">
      <c r="B16" t="s">
        <v>97</v>
      </c>
    </row>
    <row r="18" spans="2:2" x14ac:dyDescent="0.3">
      <c r="B18"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CD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110</v>
      </c>
      <c r="C9" s="16">
        <v>0.25859573261791502</v>
      </c>
      <c r="D9" s="16">
        <v>0.28496232036157398</v>
      </c>
      <c r="E9" s="16">
        <v>0.23214924264183001</v>
      </c>
      <c r="F9" s="16"/>
      <c r="G9" s="16">
        <v>0.24449213547620599</v>
      </c>
      <c r="H9" s="16">
        <v>0.18358033164124599</v>
      </c>
      <c r="I9" s="16">
        <v>0.23933010009289499</v>
      </c>
      <c r="J9" s="16">
        <v>0.29566202145546999</v>
      </c>
      <c r="K9" s="16">
        <v>0.29311805197527402</v>
      </c>
      <c r="L9" s="16"/>
      <c r="M9" s="16">
        <v>0.33024180276150999</v>
      </c>
      <c r="N9" s="16">
        <v>0.205921086013688</v>
      </c>
      <c r="O9" s="16">
        <v>0.26773869678858903</v>
      </c>
      <c r="P9" s="16">
        <v>0.23104090195228599</v>
      </c>
      <c r="Q9" s="16"/>
      <c r="R9" s="16">
        <v>0.34308343815232001</v>
      </c>
      <c r="S9" s="16">
        <v>0.22701334925593</v>
      </c>
      <c r="T9" s="16">
        <v>0.22825195210333599</v>
      </c>
      <c r="U9" s="16">
        <v>0.24707422746150101</v>
      </c>
      <c r="V9" s="16">
        <v>0.15915212535470699</v>
      </c>
      <c r="W9" s="16">
        <v>0.23210189227428499</v>
      </c>
      <c r="X9" s="16">
        <v>0.23158611972031401</v>
      </c>
      <c r="Y9" s="16">
        <v>0.241833249529918</v>
      </c>
      <c r="Z9" s="16">
        <v>0.27198616263210201</v>
      </c>
      <c r="AA9" s="16">
        <v>0.32941518460435698</v>
      </c>
      <c r="AB9" s="16">
        <v>0.17894574210654099</v>
      </c>
      <c r="AC9" s="16">
        <v>0.395483904535121</v>
      </c>
      <c r="AD9" s="16"/>
      <c r="AE9" s="16">
        <v>9.3693784183597403E-2</v>
      </c>
      <c r="AF9" s="16">
        <v>0.23907534837943301</v>
      </c>
      <c r="AG9" s="16">
        <v>0.207457698573494</v>
      </c>
      <c r="AH9" s="16">
        <v>0.199317938615551</v>
      </c>
      <c r="AI9" s="16">
        <v>0.21871040321559501</v>
      </c>
      <c r="AJ9" s="16">
        <v>0.22054519707818701</v>
      </c>
      <c r="AK9" s="16">
        <v>0.284609142851599</v>
      </c>
      <c r="AL9" s="16">
        <v>0.30430054747588098</v>
      </c>
      <c r="AM9" s="16">
        <v>0.28247726589991201</v>
      </c>
      <c r="AN9" s="16">
        <v>0.26052728035864903</v>
      </c>
      <c r="AO9" s="16">
        <v>0.244097234688776</v>
      </c>
      <c r="AP9" s="16">
        <v>0.20743867362287399</v>
      </c>
      <c r="AQ9" s="16">
        <v>0.322959889193012</v>
      </c>
      <c r="AR9" s="16">
        <v>0.42646098480351202</v>
      </c>
      <c r="AS9" s="16">
        <v>0.23981702716903999</v>
      </c>
      <c r="AT9" s="16">
        <v>0.41870684221724103</v>
      </c>
      <c r="AU9" s="16"/>
      <c r="AV9" s="16">
        <v>0.23760556193945201</v>
      </c>
      <c r="AW9" s="16">
        <v>0.30365086939177699</v>
      </c>
      <c r="AX9" s="16"/>
      <c r="AY9" s="16">
        <v>0.25268100881820099</v>
      </c>
      <c r="AZ9" s="16">
        <v>0.317300345625533</v>
      </c>
      <c r="BA9" s="16"/>
      <c r="BB9" s="16">
        <v>0.27551259319434401</v>
      </c>
      <c r="BC9" s="16">
        <v>0.25397729621953402</v>
      </c>
      <c r="BD9" s="16"/>
      <c r="BE9" s="16">
        <v>0.34537100624215999</v>
      </c>
      <c r="BF9" s="16">
        <v>0.24070584399290099</v>
      </c>
      <c r="BG9" s="16"/>
      <c r="BH9" s="16">
        <v>0.24591672790709701</v>
      </c>
      <c r="BI9" s="16">
        <v>0.26731030538529899</v>
      </c>
      <c r="BJ9" s="16"/>
      <c r="BK9" s="16">
        <v>0.30782233637941098</v>
      </c>
      <c r="BL9" s="16">
        <v>0.231696564982762</v>
      </c>
      <c r="BM9" s="16">
        <v>0.167567148803244</v>
      </c>
      <c r="BN9" s="16"/>
      <c r="BO9" s="16">
        <v>0.30493425861641099</v>
      </c>
      <c r="BP9" s="16">
        <v>0.215197554776488</v>
      </c>
      <c r="BQ9" s="16">
        <v>0.16927212208742801</v>
      </c>
      <c r="BR9" s="16"/>
      <c r="BS9" s="16">
        <v>0.33662155249629599</v>
      </c>
      <c r="BT9" s="16">
        <v>0.23110328346321299</v>
      </c>
      <c r="BU9" s="16">
        <v>0.22195033778948101</v>
      </c>
      <c r="BV9" s="16">
        <v>0.22560339955380801</v>
      </c>
      <c r="BW9" s="16">
        <v>0.17188025644067401</v>
      </c>
      <c r="BX9" s="16">
        <v>0.204378089833997</v>
      </c>
      <c r="BY9" s="16">
        <v>0.24712898084809901</v>
      </c>
      <c r="BZ9" s="16">
        <v>0.16989627754985101</v>
      </c>
      <c r="CA9" s="16">
        <v>0.26688611964469899</v>
      </c>
      <c r="CB9" s="16">
        <v>0.30494596925216799</v>
      </c>
      <c r="CC9" s="16">
        <v>0.20280133631390701</v>
      </c>
      <c r="CD9" s="16">
        <v>0.419224458599739</v>
      </c>
    </row>
    <row r="10" spans="2:82" x14ac:dyDescent="0.3">
      <c r="B10" s="17" t="s">
        <v>111</v>
      </c>
      <c r="C10" s="16">
        <v>0.46811943914542897</v>
      </c>
      <c r="D10" s="16">
        <v>0.46493586065937997</v>
      </c>
      <c r="E10" s="16">
        <v>0.47217571838303102</v>
      </c>
      <c r="F10" s="16"/>
      <c r="G10" s="16">
        <v>0.44934036257000298</v>
      </c>
      <c r="H10" s="16">
        <v>0.48654267856247002</v>
      </c>
      <c r="I10" s="16">
        <v>0.46848534217834698</v>
      </c>
      <c r="J10" s="16">
        <v>0.45414142110913402</v>
      </c>
      <c r="K10" s="16">
        <v>0.48134269269194901</v>
      </c>
      <c r="L10" s="16"/>
      <c r="M10" s="16">
        <v>0.473760330951846</v>
      </c>
      <c r="N10" s="16">
        <v>0.52375128050300901</v>
      </c>
      <c r="O10" s="16">
        <v>0.45390321721774401</v>
      </c>
      <c r="P10" s="16">
        <v>0.41457170517775599</v>
      </c>
      <c r="Q10" s="16"/>
      <c r="R10" s="16">
        <v>0.47235093586297799</v>
      </c>
      <c r="S10" s="16">
        <v>0.41742684370886202</v>
      </c>
      <c r="T10" s="16">
        <v>0.50391591401332703</v>
      </c>
      <c r="U10" s="16">
        <v>0.49290106297098402</v>
      </c>
      <c r="V10" s="16">
        <v>0.47661857505174898</v>
      </c>
      <c r="W10" s="16">
        <v>0.53242753715302404</v>
      </c>
      <c r="X10" s="16">
        <v>0.48624665266093597</v>
      </c>
      <c r="Y10" s="16">
        <v>0.426993129635025</v>
      </c>
      <c r="Z10" s="16">
        <v>0.48995321807566</v>
      </c>
      <c r="AA10" s="16">
        <v>0.39849481341311799</v>
      </c>
      <c r="AB10" s="16">
        <v>0.49872629418616699</v>
      </c>
      <c r="AC10" s="16">
        <v>0.37000693863950401</v>
      </c>
      <c r="AD10" s="16"/>
      <c r="AE10" s="16">
        <v>0.49566419559923203</v>
      </c>
      <c r="AF10" s="16">
        <v>0.39032060208427199</v>
      </c>
      <c r="AG10" s="16">
        <v>0.40367346796968601</v>
      </c>
      <c r="AH10" s="16">
        <v>0.49201052057164801</v>
      </c>
      <c r="AI10" s="16">
        <v>0.44080482268639098</v>
      </c>
      <c r="AJ10" s="16">
        <v>0.45506145220750499</v>
      </c>
      <c r="AK10" s="16">
        <v>0.42893947219717199</v>
      </c>
      <c r="AL10" s="16">
        <v>0.49417636582188601</v>
      </c>
      <c r="AM10" s="16">
        <v>0.41571077652062599</v>
      </c>
      <c r="AN10" s="16">
        <v>0.57982906577009297</v>
      </c>
      <c r="AO10" s="16">
        <v>0.507860720303417</v>
      </c>
      <c r="AP10" s="16">
        <v>0.57531994740509595</v>
      </c>
      <c r="AQ10" s="16">
        <v>0.52405531602878797</v>
      </c>
      <c r="AR10" s="16">
        <v>0.39014157881973699</v>
      </c>
      <c r="AS10" s="16">
        <v>0.53449955231903101</v>
      </c>
      <c r="AT10" s="16">
        <v>0.44378265364983199</v>
      </c>
      <c r="AU10" s="16"/>
      <c r="AV10" s="16">
        <v>0.45427779267021201</v>
      </c>
      <c r="AW10" s="16">
        <v>0.49783035882633597</v>
      </c>
      <c r="AX10" s="16"/>
      <c r="AY10" s="16">
        <v>0.46877144101415802</v>
      </c>
      <c r="AZ10" s="16">
        <v>0.47191515287559699</v>
      </c>
      <c r="BA10" s="16"/>
      <c r="BB10" s="16">
        <v>0.44649831276961999</v>
      </c>
      <c r="BC10" s="16">
        <v>0.488145727606558</v>
      </c>
      <c r="BD10" s="16"/>
      <c r="BE10" s="16">
        <v>0.39828065654674999</v>
      </c>
      <c r="BF10" s="16">
        <v>0.482477998362006</v>
      </c>
      <c r="BG10" s="16"/>
      <c r="BH10" s="16">
        <v>0.46389884799543801</v>
      </c>
      <c r="BI10" s="16">
        <v>0.47102034892004202</v>
      </c>
      <c r="BJ10" s="16"/>
      <c r="BK10" s="16">
        <v>0.51414030306385605</v>
      </c>
      <c r="BL10" s="16">
        <v>0.44687644222351097</v>
      </c>
      <c r="BM10" s="16">
        <v>0.37056284396312</v>
      </c>
      <c r="BN10" s="16"/>
      <c r="BO10" s="16">
        <v>0.49849810932580302</v>
      </c>
      <c r="BP10" s="16">
        <v>0.47963995825650302</v>
      </c>
      <c r="BQ10" s="16">
        <v>0.34149005899642798</v>
      </c>
      <c r="BR10" s="16"/>
      <c r="BS10" s="16">
        <v>0.50366990009692503</v>
      </c>
      <c r="BT10" s="16">
        <v>0.42480880470642202</v>
      </c>
      <c r="BU10" s="16">
        <v>0.454389745229836</v>
      </c>
      <c r="BV10" s="16">
        <v>0.50492737213558103</v>
      </c>
      <c r="BW10" s="16">
        <v>0.47957435416421101</v>
      </c>
      <c r="BX10" s="16">
        <v>0.54457822516151499</v>
      </c>
      <c r="BY10" s="16">
        <v>0.43288984931728097</v>
      </c>
      <c r="BZ10" s="16">
        <v>0.48980587879788301</v>
      </c>
      <c r="CA10" s="16">
        <v>0.47635166641287602</v>
      </c>
      <c r="CB10" s="16">
        <v>0.40584397361340901</v>
      </c>
      <c r="CC10" s="16">
        <v>0.49441406814384198</v>
      </c>
      <c r="CD10" s="16">
        <v>0.376192850830118</v>
      </c>
    </row>
    <row r="11" spans="2:82" x14ac:dyDescent="0.3">
      <c r="B11" s="17" t="s">
        <v>112</v>
      </c>
      <c r="C11" s="16">
        <v>0.19391366731783399</v>
      </c>
      <c r="D11" s="16">
        <v>0.17301190614043899</v>
      </c>
      <c r="E11" s="16">
        <v>0.21463830890344701</v>
      </c>
      <c r="F11" s="16"/>
      <c r="G11" s="16">
        <v>0.256709016448326</v>
      </c>
      <c r="H11" s="16">
        <v>0.24223508892253201</v>
      </c>
      <c r="I11" s="16">
        <v>0.196242748324193</v>
      </c>
      <c r="J11" s="16">
        <v>0.175064076049992</v>
      </c>
      <c r="K11" s="16">
        <v>0.14476869817279001</v>
      </c>
      <c r="L11" s="16"/>
      <c r="M11" s="16">
        <v>0.146158674144863</v>
      </c>
      <c r="N11" s="16">
        <v>0.20711379630339599</v>
      </c>
      <c r="O11" s="16">
        <v>0.204493937321645</v>
      </c>
      <c r="P11" s="16">
        <v>0.22049515114658799</v>
      </c>
      <c r="Q11" s="16"/>
      <c r="R11" s="16">
        <v>0.13791398046280501</v>
      </c>
      <c r="S11" s="16">
        <v>0.252129201804906</v>
      </c>
      <c r="T11" s="16">
        <v>0.18913826678582699</v>
      </c>
      <c r="U11" s="16">
        <v>0.182872424378343</v>
      </c>
      <c r="V11" s="16">
        <v>0.27097009775469399</v>
      </c>
      <c r="W11" s="16">
        <v>0.164620881127194</v>
      </c>
      <c r="X11" s="16">
        <v>0.22370010060579501</v>
      </c>
      <c r="Y11" s="16">
        <v>0.23132265186817899</v>
      </c>
      <c r="Z11" s="16">
        <v>0.147741837578411</v>
      </c>
      <c r="AA11" s="16">
        <v>0.189924501860052</v>
      </c>
      <c r="AB11" s="16">
        <v>0.214247268218583</v>
      </c>
      <c r="AC11" s="16">
        <v>0.173679588580302</v>
      </c>
      <c r="AD11" s="16"/>
      <c r="AE11" s="16">
        <v>0.16931733152074899</v>
      </c>
      <c r="AF11" s="16">
        <v>0.25080355740336602</v>
      </c>
      <c r="AG11" s="16">
        <v>0.20187461645096899</v>
      </c>
      <c r="AH11" s="16">
        <v>0.200335421149752</v>
      </c>
      <c r="AI11" s="16">
        <v>0.24369888496200201</v>
      </c>
      <c r="AJ11" s="16">
        <v>0.25325646549283998</v>
      </c>
      <c r="AK11" s="16">
        <v>0.223835549405003</v>
      </c>
      <c r="AL11" s="16">
        <v>0.13469093507466701</v>
      </c>
      <c r="AM11" s="16">
        <v>0.21861704215546701</v>
      </c>
      <c r="AN11" s="16">
        <v>0.125709547833946</v>
      </c>
      <c r="AO11" s="16">
        <v>0.19881976938519999</v>
      </c>
      <c r="AP11" s="16">
        <v>0.13649299654278299</v>
      </c>
      <c r="AQ11" s="16">
        <v>0.13180291880973499</v>
      </c>
      <c r="AR11" s="16">
        <v>0.120193260520391</v>
      </c>
      <c r="AS11" s="16">
        <v>0.19308607619267201</v>
      </c>
      <c r="AT11" s="16">
        <v>0.12240439108128701</v>
      </c>
      <c r="AU11" s="16"/>
      <c r="AV11" s="16">
        <v>0.21180237981278999</v>
      </c>
      <c r="AW11" s="16">
        <v>0.15551577144004999</v>
      </c>
      <c r="AX11" s="16"/>
      <c r="AY11" s="16">
        <v>0.198553770507578</v>
      </c>
      <c r="AZ11" s="16">
        <v>0.145187781510171</v>
      </c>
      <c r="BA11" s="16"/>
      <c r="BB11" s="16">
        <v>0.19343507977524399</v>
      </c>
      <c r="BC11" s="16">
        <v>0.190932254711671</v>
      </c>
      <c r="BD11" s="16"/>
      <c r="BE11" s="16">
        <v>0.17832206608887999</v>
      </c>
      <c r="BF11" s="16">
        <v>0.19778670386507699</v>
      </c>
      <c r="BG11" s="16"/>
      <c r="BH11" s="16">
        <v>0.223849723530649</v>
      </c>
      <c r="BI11" s="16">
        <v>0.17333792449060001</v>
      </c>
      <c r="BJ11" s="16"/>
      <c r="BK11" s="16">
        <v>0.12986540840119601</v>
      </c>
      <c r="BL11" s="16">
        <v>0.23624962010486</v>
      </c>
      <c r="BM11" s="16">
        <v>0.29866568576582198</v>
      </c>
      <c r="BN11" s="16"/>
      <c r="BO11" s="16">
        <v>0.14915266964579299</v>
      </c>
      <c r="BP11" s="16">
        <v>0.23225683384266699</v>
      </c>
      <c r="BQ11" s="16">
        <v>0.28628891309383497</v>
      </c>
      <c r="BR11" s="16"/>
      <c r="BS11" s="16">
        <v>0.12805578802612599</v>
      </c>
      <c r="BT11" s="16">
        <v>0.250010416700299</v>
      </c>
      <c r="BU11" s="16">
        <v>0.23701700152472799</v>
      </c>
      <c r="BV11" s="16">
        <v>0.16233656236854699</v>
      </c>
      <c r="BW11" s="16">
        <v>0.269830132393027</v>
      </c>
      <c r="BX11" s="16">
        <v>0.17175522092472101</v>
      </c>
      <c r="BY11" s="16">
        <v>0.25345298845938602</v>
      </c>
      <c r="BZ11" s="16">
        <v>0.23046880850818399</v>
      </c>
      <c r="CA11" s="16">
        <v>0.16686590177400101</v>
      </c>
      <c r="CB11" s="16">
        <v>0.202439102026476</v>
      </c>
      <c r="CC11" s="16">
        <v>0.20837005333471301</v>
      </c>
      <c r="CD11" s="16">
        <v>0.14352482808384101</v>
      </c>
    </row>
    <row r="12" spans="2:82" x14ac:dyDescent="0.3">
      <c r="B12" s="17" t="s">
        <v>113</v>
      </c>
      <c r="C12" s="16">
        <v>6.12183417170203E-2</v>
      </c>
      <c r="D12" s="16">
        <v>5.50450233490287E-2</v>
      </c>
      <c r="E12" s="16">
        <v>6.7337395350136206E-2</v>
      </c>
      <c r="F12" s="16"/>
      <c r="G12" s="16">
        <v>3.9091638759737202E-2</v>
      </c>
      <c r="H12" s="16">
        <v>5.7178551005393798E-2</v>
      </c>
      <c r="I12" s="16">
        <v>7.9841761800324998E-2</v>
      </c>
      <c r="J12" s="16">
        <v>5.2623676983342201E-2</v>
      </c>
      <c r="K12" s="16">
        <v>6.7658722556205197E-2</v>
      </c>
      <c r="L12" s="16"/>
      <c r="M12" s="16">
        <v>3.9169848851918397E-2</v>
      </c>
      <c r="N12" s="16">
        <v>5.1012381992439397E-2</v>
      </c>
      <c r="O12" s="16">
        <v>5.7679492600214197E-2</v>
      </c>
      <c r="P12" s="16">
        <v>9.9510793747819098E-2</v>
      </c>
      <c r="Q12" s="16"/>
      <c r="R12" s="16">
        <v>3.8481066318833003E-2</v>
      </c>
      <c r="S12" s="16">
        <v>7.8603811969467904E-2</v>
      </c>
      <c r="T12" s="16">
        <v>7.8693867097509695E-2</v>
      </c>
      <c r="U12" s="16">
        <v>6.1513938572602102E-2</v>
      </c>
      <c r="V12" s="16">
        <v>7.2002035975289203E-2</v>
      </c>
      <c r="W12" s="16">
        <v>4.1824752114932397E-2</v>
      </c>
      <c r="X12" s="16">
        <v>5.38025271606309E-2</v>
      </c>
      <c r="Y12" s="16">
        <v>8.0077539362211098E-2</v>
      </c>
      <c r="Z12" s="16">
        <v>7.8638849615561696E-2</v>
      </c>
      <c r="AA12" s="16">
        <v>3.5757300198385598E-2</v>
      </c>
      <c r="AB12" s="16">
        <v>7.5264255917902798E-2</v>
      </c>
      <c r="AC12" s="16">
        <v>6.0829568245072102E-2</v>
      </c>
      <c r="AD12" s="16"/>
      <c r="AE12" s="16">
        <v>0.16043268154225601</v>
      </c>
      <c r="AF12" s="16">
        <v>9.0823603229727198E-2</v>
      </c>
      <c r="AG12" s="16">
        <v>0.100958592899837</v>
      </c>
      <c r="AH12" s="16">
        <v>9.7609062202136596E-2</v>
      </c>
      <c r="AI12" s="16">
        <v>9.6785889136012895E-2</v>
      </c>
      <c r="AJ12" s="16">
        <v>5.8775030294328102E-2</v>
      </c>
      <c r="AK12" s="16">
        <v>5.7342186663995598E-2</v>
      </c>
      <c r="AL12" s="16">
        <v>5.39813967298238E-2</v>
      </c>
      <c r="AM12" s="16">
        <v>6.3564511903816998E-2</v>
      </c>
      <c r="AN12" s="16">
        <v>3.3934106037311798E-2</v>
      </c>
      <c r="AO12" s="16">
        <v>4.1153255482175202E-2</v>
      </c>
      <c r="AP12" s="16">
        <v>4.5822828705685603E-2</v>
      </c>
      <c r="AQ12" s="16">
        <v>2.11818759684658E-2</v>
      </c>
      <c r="AR12" s="16">
        <v>6.04347449150969E-2</v>
      </c>
      <c r="AS12" s="16">
        <v>2.7238952209213699E-2</v>
      </c>
      <c r="AT12" s="16">
        <v>1.5106113051639799E-2</v>
      </c>
      <c r="AU12" s="16"/>
      <c r="AV12" s="16">
        <v>7.3550305290513193E-2</v>
      </c>
      <c r="AW12" s="16">
        <v>3.47479373546545E-2</v>
      </c>
      <c r="AX12" s="16"/>
      <c r="AY12" s="16">
        <v>6.36022120289719E-2</v>
      </c>
      <c r="AZ12" s="16">
        <v>4.22747451710596E-2</v>
      </c>
      <c r="BA12" s="16"/>
      <c r="BB12" s="16">
        <v>6.2965875838378094E-2</v>
      </c>
      <c r="BC12" s="16">
        <v>5.6381197870640498E-2</v>
      </c>
      <c r="BD12" s="16"/>
      <c r="BE12" s="16">
        <v>5.1686778304576797E-2</v>
      </c>
      <c r="BF12" s="16">
        <v>6.2963258958038004E-2</v>
      </c>
      <c r="BG12" s="16"/>
      <c r="BH12" s="16">
        <v>4.2306649409646402E-2</v>
      </c>
      <c r="BI12" s="16">
        <v>7.4216784617382306E-2</v>
      </c>
      <c r="BJ12" s="16"/>
      <c r="BK12" s="16">
        <v>3.1160456260131801E-2</v>
      </c>
      <c r="BL12" s="16">
        <v>6.7598686232779107E-2</v>
      </c>
      <c r="BM12" s="16">
        <v>0.14016455041217199</v>
      </c>
      <c r="BN12" s="16"/>
      <c r="BO12" s="16">
        <v>3.6589671543890603E-2</v>
      </c>
      <c r="BP12" s="16">
        <v>5.3014179893349403E-2</v>
      </c>
      <c r="BQ12" s="16">
        <v>0.16194541789733999</v>
      </c>
      <c r="BR12" s="16"/>
      <c r="BS12" s="16">
        <v>2.2559703202390799E-2</v>
      </c>
      <c r="BT12" s="16">
        <v>7.2164654372057199E-2</v>
      </c>
      <c r="BU12" s="16">
        <v>8.6642915455954095E-2</v>
      </c>
      <c r="BV12" s="16">
        <v>8.0834064665466998E-2</v>
      </c>
      <c r="BW12" s="16">
        <v>6.6534307896399997E-2</v>
      </c>
      <c r="BX12" s="16">
        <v>5.0476374315369298E-2</v>
      </c>
      <c r="BY12" s="16">
        <v>6.6528181375233697E-2</v>
      </c>
      <c r="BZ12" s="16">
        <v>9.8270932715670306E-2</v>
      </c>
      <c r="CA12" s="16">
        <v>7.7225584129828204E-2</v>
      </c>
      <c r="CB12" s="16">
        <v>4.2624971358976603E-2</v>
      </c>
      <c r="CC12" s="16">
        <v>7.8327773065891407E-2</v>
      </c>
      <c r="CD12" s="16">
        <v>6.1057862486303301E-2</v>
      </c>
    </row>
    <row r="13" spans="2:82" x14ac:dyDescent="0.3">
      <c r="B13" s="17" t="s">
        <v>92</v>
      </c>
      <c r="C13" s="18">
        <v>1.8152819201801899E-2</v>
      </c>
      <c r="D13" s="18">
        <v>2.20448894895784E-2</v>
      </c>
      <c r="E13" s="18">
        <v>1.36993347215547E-2</v>
      </c>
      <c r="F13" s="18"/>
      <c r="G13" s="18">
        <v>1.03668467457281E-2</v>
      </c>
      <c r="H13" s="18">
        <v>3.04633498683585E-2</v>
      </c>
      <c r="I13" s="18">
        <v>1.6100047604240501E-2</v>
      </c>
      <c r="J13" s="18">
        <v>2.2508804402061499E-2</v>
      </c>
      <c r="K13" s="18">
        <v>1.31118346037815E-2</v>
      </c>
      <c r="L13" s="18"/>
      <c r="M13" s="18">
        <v>1.06693432898622E-2</v>
      </c>
      <c r="N13" s="18">
        <v>1.2201455187467399E-2</v>
      </c>
      <c r="O13" s="18">
        <v>1.6184656071807298E-2</v>
      </c>
      <c r="P13" s="18">
        <v>3.4381447975551302E-2</v>
      </c>
      <c r="Q13" s="18"/>
      <c r="R13" s="18">
        <v>8.1705792030634192E-3</v>
      </c>
      <c r="S13" s="18">
        <v>2.4826793260834701E-2</v>
      </c>
      <c r="T13" s="18">
        <v>0</v>
      </c>
      <c r="U13" s="18">
        <v>1.5638346616570601E-2</v>
      </c>
      <c r="V13" s="18">
        <v>2.1257165863561099E-2</v>
      </c>
      <c r="W13" s="18">
        <v>2.9024937330563699E-2</v>
      </c>
      <c r="X13" s="18">
        <v>4.6645998523245002E-3</v>
      </c>
      <c r="Y13" s="18">
        <v>1.9773429604666899E-2</v>
      </c>
      <c r="Z13" s="18">
        <v>1.16799320982651E-2</v>
      </c>
      <c r="AA13" s="18">
        <v>4.64081999240872E-2</v>
      </c>
      <c r="AB13" s="18">
        <v>3.2816439570806898E-2</v>
      </c>
      <c r="AC13" s="18">
        <v>0</v>
      </c>
      <c r="AD13" s="18"/>
      <c r="AE13" s="18">
        <v>8.0892007154165196E-2</v>
      </c>
      <c r="AF13" s="18">
        <v>2.8976888903201999E-2</v>
      </c>
      <c r="AG13" s="18">
        <v>8.6035624106014799E-2</v>
      </c>
      <c r="AH13" s="18">
        <v>1.0727057460911901E-2</v>
      </c>
      <c r="AI13" s="18">
        <v>0</v>
      </c>
      <c r="AJ13" s="18">
        <v>1.236185492714E-2</v>
      </c>
      <c r="AK13" s="18">
        <v>5.27364888223058E-3</v>
      </c>
      <c r="AL13" s="18">
        <v>1.28507548977427E-2</v>
      </c>
      <c r="AM13" s="18">
        <v>1.96304035201781E-2</v>
      </c>
      <c r="AN13" s="18">
        <v>0</v>
      </c>
      <c r="AO13" s="18">
        <v>8.0690201404317406E-3</v>
      </c>
      <c r="AP13" s="18">
        <v>3.4925553723561202E-2</v>
      </c>
      <c r="AQ13" s="18">
        <v>0</v>
      </c>
      <c r="AR13" s="18">
        <v>2.7694309412629502E-3</v>
      </c>
      <c r="AS13" s="18">
        <v>5.3583921100427102E-3</v>
      </c>
      <c r="AT13" s="18">
        <v>0</v>
      </c>
      <c r="AU13" s="18"/>
      <c r="AV13" s="18">
        <v>2.27639602870334E-2</v>
      </c>
      <c r="AW13" s="18">
        <v>8.2550629871825897E-3</v>
      </c>
      <c r="AX13" s="18"/>
      <c r="AY13" s="18">
        <v>1.6391567631091598E-2</v>
      </c>
      <c r="AZ13" s="18">
        <v>2.3321974817639701E-2</v>
      </c>
      <c r="BA13" s="18"/>
      <c r="BB13" s="18">
        <v>2.1588138422413999E-2</v>
      </c>
      <c r="BC13" s="18">
        <v>1.0563523591596799E-2</v>
      </c>
      <c r="BD13" s="18"/>
      <c r="BE13" s="18">
        <v>2.6339492817632999E-2</v>
      </c>
      <c r="BF13" s="18">
        <v>1.60661948219782E-2</v>
      </c>
      <c r="BG13" s="18"/>
      <c r="BH13" s="18">
        <v>2.4028051157170199E-2</v>
      </c>
      <c r="BI13" s="18">
        <v>1.4114636586676501E-2</v>
      </c>
      <c r="BJ13" s="18"/>
      <c r="BK13" s="18">
        <v>1.7011495895404599E-2</v>
      </c>
      <c r="BL13" s="18">
        <v>1.7578686456087698E-2</v>
      </c>
      <c r="BM13" s="18">
        <v>2.3039771055641801E-2</v>
      </c>
      <c r="BN13" s="18"/>
      <c r="BO13" s="18">
        <v>1.0825290868103001E-2</v>
      </c>
      <c r="BP13" s="18">
        <v>1.9891473230993099E-2</v>
      </c>
      <c r="BQ13" s="18">
        <v>4.10034879249686E-2</v>
      </c>
      <c r="BR13" s="18"/>
      <c r="BS13" s="18">
        <v>9.0930561782621901E-3</v>
      </c>
      <c r="BT13" s="18">
        <v>2.1912840758008801E-2</v>
      </c>
      <c r="BU13" s="18">
        <v>0</v>
      </c>
      <c r="BV13" s="18">
        <v>2.6298601276596702E-2</v>
      </c>
      <c r="BW13" s="18">
        <v>1.2180949105688101E-2</v>
      </c>
      <c r="BX13" s="18">
        <v>2.8812089764397902E-2</v>
      </c>
      <c r="BY13" s="18">
        <v>0</v>
      </c>
      <c r="BZ13" s="18">
        <v>1.15581024284116E-2</v>
      </c>
      <c r="CA13" s="18">
        <v>1.26707280385964E-2</v>
      </c>
      <c r="CB13" s="18">
        <v>4.4145983748970698E-2</v>
      </c>
      <c r="CC13" s="18">
        <v>1.6086769141647101E-2</v>
      </c>
      <c r="CD13" s="18">
        <v>0</v>
      </c>
    </row>
    <row r="14" spans="2:82" x14ac:dyDescent="0.3">
      <c r="B14" s="15"/>
    </row>
    <row r="15" spans="2:82" x14ac:dyDescent="0.3">
      <c r="B15" t="s">
        <v>96</v>
      </c>
    </row>
    <row r="16" spans="2:82" x14ac:dyDescent="0.3">
      <c r="B16" t="s">
        <v>97</v>
      </c>
    </row>
    <row r="18" spans="2:2" x14ac:dyDescent="0.3">
      <c r="B18"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D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110</v>
      </c>
      <c r="C9" s="16">
        <v>0.20057299884674001</v>
      </c>
      <c r="D9" s="16">
        <v>0.21764357546090099</v>
      </c>
      <c r="E9" s="16">
        <v>0.18213522828488701</v>
      </c>
      <c r="F9" s="16"/>
      <c r="G9" s="16">
        <v>0.18589880641987</v>
      </c>
      <c r="H9" s="16">
        <v>0.16517631646182801</v>
      </c>
      <c r="I9" s="16">
        <v>0.20608416640471899</v>
      </c>
      <c r="J9" s="16">
        <v>0.20638922257398901</v>
      </c>
      <c r="K9" s="16">
        <v>0.21935869090948301</v>
      </c>
      <c r="L9" s="16"/>
      <c r="M9" s="16">
        <v>0.20783147520838099</v>
      </c>
      <c r="N9" s="16">
        <v>0.19920105750602199</v>
      </c>
      <c r="O9" s="16">
        <v>0.194277791549408</v>
      </c>
      <c r="P9" s="16">
        <v>0.20212448344219999</v>
      </c>
      <c r="Q9" s="16"/>
      <c r="R9" s="16">
        <v>0.249601251198141</v>
      </c>
      <c r="S9" s="16">
        <v>0.195429179263199</v>
      </c>
      <c r="T9" s="16">
        <v>0.18993873410058101</v>
      </c>
      <c r="U9" s="16">
        <v>0.19351767593399699</v>
      </c>
      <c r="V9" s="16">
        <v>0.18046809959792401</v>
      </c>
      <c r="W9" s="16">
        <v>0.14567207077687699</v>
      </c>
      <c r="X9" s="16">
        <v>0.18164106552621601</v>
      </c>
      <c r="Y9" s="16">
        <v>0.19973360343579399</v>
      </c>
      <c r="Z9" s="16">
        <v>0.18531274091896499</v>
      </c>
      <c r="AA9" s="16">
        <v>0.21464411880204101</v>
      </c>
      <c r="AB9" s="16">
        <v>0.18819568632264799</v>
      </c>
      <c r="AC9" s="16">
        <v>0.34214444156563001</v>
      </c>
      <c r="AD9" s="16"/>
      <c r="AE9" s="16">
        <v>0.15834717577842999</v>
      </c>
      <c r="AF9" s="16">
        <v>0.24395109708387999</v>
      </c>
      <c r="AG9" s="16">
        <v>0.180658576341686</v>
      </c>
      <c r="AH9" s="16">
        <v>0.28563998339246499</v>
      </c>
      <c r="AI9" s="16">
        <v>0.15761737734246201</v>
      </c>
      <c r="AJ9" s="16">
        <v>0.174131819279321</v>
      </c>
      <c r="AK9" s="16">
        <v>0.22334675726672201</v>
      </c>
      <c r="AL9" s="16">
        <v>0.176189581842982</v>
      </c>
      <c r="AM9" s="16">
        <v>0.26392465691780198</v>
      </c>
      <c r="AN9" s="16">
        <v>0.159992807978517</v>
      </c>
      <c r="AO9" s="16">
        <v>0.15571143722338401</v>
      </c>
      <c r="AP9" s="16">
        <v>0.170335080478863</v>
      </c>
      <c r="AQ9" s="16">
        <v>0.22969369063208001</v>
      </c>
      <c r="AR9" s="16">
        <v>0.26835552570640497</v>
      </c>
      <c r="AS9" s="16">
        <v>0.124528380503731</v>
      </c>
      <c r="AT9" s="16">
        <v>0.259414620599072</v>
      </c>
      <c r="AU9" s="16"/>
      <c r="AV9" s="16">
        <v>0.191504216647158</v>
      </c>
      <c r="AW9" s="16">
        <v>0.22003902552339599</v>
      </c>
      <c r="AX9" s="16"/>
      <c r="AY9" s="16">
        <v>0.19484828431394799</v>
      </c>
      <c r="AZ9" s="16">
        <v>0.25891566451165399</v>
      </c>
      <c r="BA9" s="16"/>
      <c r="BB9" s="16">
        <v>0.20938643498641701</v>
      </c>
      <c r="BC9" s="16">
        <v>0.199005948560777</v>
      </c>
      <c r="BD9" s="16"/>
      <c r="BE9" s="16">
        <v>0.241749801468048</v>
      </c>
      <c r="BF9" s="16">
        <v>0.19163656145248401</v>
      </c>
      <c r="BG9" s="16"/>
      <c r="BH9" s="16">
        <v>0.191697069295936</v>
      </c>
      <c r="BI9" s="16">
        <v>0.20667363022221899</v>
      </c>
      <c r="BJ9" s="16"/>
      <c r="BK9" s="16">
        <v>0.22593295028504201</v>
      </c>
      <c r="BL9" s="16">
        <v>0.17951254091810501</v>
      </c>
      <c r="BM9" s="16">
        <v>0.16999248793354599</v>
      </c>
      <c r="BN9" s="16"/>
      <c r="BO9" s="16">
        <v>0.21180343503431501</v>
      </c>
      <c r="BP9" s="16">
        <v>0.18670728592645899</v>
      </c>
      <c r="BQ9" s="16">
        <v>0.184626220147632</v>
      </c>
      <c r="BR9" s="16"/>
      <c r="BS9" s="16">
        <v>0.244206054767278</v>
      </c>
      <c r="BT9" s="16">
        <v>0.18158798087252601</v>
      </c>
      <c r="BU9" s="16">
        <v>0.19128072724221501</v>
      </c>
      <c r="BV9" s="16">
        <v>0.220749334023701</v>
      </c>
      <c r="BW9" s="16">
        <v>0.20632008727524501</v>
      </c>
      <c r="BX9" s="16">
        <v>0.15104024565854901</v>
      </c>
      <c r="BY9" s="16">
        <v>0.14625170596554801</v>
      </c>
      <c r="BZ9" s="16">
        <v>0.18751452940299501</v>
      </c>
      <c r="CA9" s="16">
        <v>0.18325836425898701</v>
      </c>
      <c r="CB9" s="16">
        <v>0.173453649597552</v>
      </c>
      <c r="CC9" s="16">
        <v>0.15675386435129099</v>
      </c>
      <c r="CD9" s="16">
        <v>0.343428514557305</v>
      </c>
    </row>
    <row r="10" spans="2:82" x14ac:dyDescent="0.3">
      <c r="B10" s="17" t="s">
        <v>111</v>
      </c>
      <c r="C10" s="16">
        <v>0.44645349936180001</v>
      </c>
      <c r="D10" s="16">
        <v>0.43635107017209401</v>
      </c>
      <c r="E10" s="16">
        <v>0.45946825948155601</v>
      </c>
      <c r="F10" s="16"/>
      <c r="G10" s="16">
        <v>0.42990080021421301</v>
      </c>
      <c r="H10" s="16">
        <v>0.46168799675926198</v>
      </c>
      <c r="I10" s="16">
        <v>0.416765398773145</v>
      </c>
      <c r="J10" s="16">
        <v>0.47301346860916499</v>
      </c>
      <c r="K10" s="16">
        <v>0.448826518469358</v>
      </c>
      <c r="L10" s="16"/>
      <c r="M10" s="16">
        <v>0.50603941198928404</v>
      </c>
      <c r="N10" s="16">
        <v>0.43379948749464697</v>
      </c>
      <c r="O10" s="16">
        <v>0.43731357229801598</v>
      </c>
      <c r="P10" s="16">
        <v>0.40699272373526701</v>
      </c>
      <c r="Q10" s="16"/>
      <c r="R10" s="16">
        <v>0.50820493389820498</v>
      </c>
      <c r="S10" s="16">
        <v>0.38977906031053899</v>
      </c>
      <c r="T10" s="16">
        <v>0.447400192922975</v>
      </c>
      <c r="U10" s="16">
        <v>0.39236330798793301</v>
      </c>
      <c r="V10" s="16">
        <v>0.36768735985298301</v>
      </c>
      <c r="W10" s="16">
        <v>0.49012603004045202</v>
      </c>
      <c r="X10" s="16">
        <v>0.41909320456854998</v>
      </c>
      <c r="Y10" s="16">
        <v>0.46691704329939099</v>
      </c>
      <c r="Z10" s="16">
        <v>0.481005393379555</v>
      </c>
      <c r="AA10" s="16">
        <v>0.44494532561162298</v>
      </c>
      <c r="AB10" s="16">
        <v>0.50480294242632695</v>
      </c>
      <c r="AC10" s="16">
        <v>0.44403309025340998</v>
      </c>
      <c r="AD10" s="16"/>
      <c r="AE10" s="16">
        <v>0.241561603403909</v>
      </c>
      <c r="AF10" s="16">
        <v>0.35437857146189999</v>
      </c>
      <c r="AG10" s="16">
        <v>0.41689635819471699</v>
      </c>
      <c r="AH10" s="16">
        <v>0.47055714981052199</v>
      </c>
      <c r="AI10" s="16">
        <v>0.46476413508022701</v>
      </c>
      <c r="AJ10" s="16">
        <v>0.36727806033463001</v>
      </c>
      <c r="AK10" s="16">
        <v>0.41229268515591699</v>
      </c>
      <c r="AL10" s="16">
        <v>0.55792556706288698</v>
      </c>
      <c r="AM10" s="16">
        <v>0.39068407136248501</v>
      </c>
      <c r="AN10" s="16">
        <v>0.51684094041416195</v>
      </c>
      <c r="AO10" s="16">
        <v>0.46708944480372999</v>
      </c>
      <c r="AP10" s="16">
        <v>0.54409972431951403</v>
      </c>
      <c r="AQ10" s="16">
        <v>0.50659486733612502</v>
      </c>
      <c r="AR10" s="16">
        <v>0.458213659451777</v>
      </c>
      <c r="AS10" s="16">
        <v>0.52024824456043195</v>
      </c>
      <c r="AT10" s="16">
        <v>0.43216654976381402</v>
      </c>
      <c r="AU10" s="16"/>
      <c r="AV10" s="16">
        <v>0.44111785769689599</v>
      </c>
      <c r="AW10" s="16">
        <v>0.45790638693813501</v>
      </c>
      <c r="AX10" s="16"/>
      <c r="AY10" s="16">
        <v>0.44862526510170198</v>
      </c>
      <c r="AZ10" s="16">
        <v>0.428707613755202</v>
      </c>
      <c r="BA10" s="16"/>
      <c r="BB10" s="16">
        <v>0.44846739929285601</v>
      </c>
      <c r="BC10" s="16">
        <v>0.445050408756274</v>
      </c>
      <c r="BD10" s="16"/>
      <c r="BE10" s="16">
        <v>0.44007165314920599</v>
      </c>
      <c r="BF10" s="16">
        <v>0.44899573158890999</v>
      </c>
      <c r="BG10" s="16"/>
      <c r="BH10" s="16">
        <v>0.45012307276782398</v>
      </c>
      <c r="BI10" s="16">
        <v>0.443931316808719</v>
      </c>
      <c r="BJ10" s="16"/>
      <c r="BK10" s="16">
        <v>0.49681594780516097</v>
      </c>
      <c r="BL10" s="16">
        <v>0.43144961046928598</v>
      </c>
      <c r="BM10" s="16">
        <v>0.32154024176580698</v>
      </c>
      <c r="BN10" s="16"/>
      <c r="BO10" s="16">
        <v>0.46422281081620398</v>
      </c>
      <c r="BP10" s="16">
        <v>0.46820830805038699</v>
      </c>
      <c r="BQ10" s="16">
        <v>0.34681243266176898</v>
      </c>
      <c r="BR10" s="16"/>
      <c r="BS10" s="16">
        <v>0.50793145468262502</v>
      </c>
      <c r="BT10" s="16">
        <v>0.39451369649608098</v>
      </c>
      <c r="BU10" s="16">
        <v>0.44539261919446599</v>
      </c>
      <c r="BV10" s="16">
        <v>0.357015779757481</v>
      </c>
      <c r="BW10" s="16">
        <v>0.38743096330629401</v>
      </c>
      <c r="BX10" s="16">
        <v>0.51726003398542497</v>
      </c>
      <c r="BY10" s="16">
        <v>0.405320350698125</v>
      </c>
      <c r="BZ10" s="16">
        <v>0.45205561052163201</v>
      </c>
      <c r="CA10" s="16">
        <v>0.49095602062314098</v>
      </c>
      <c r="CB10" s="16">
        <v>0.48040355351955399</v>
      </c>
      <c r="CC10" s="16">
        <v>0.50463128165521198</v>
      </c>
      <c r="CD10" s="16">
        <v>0.422714797434877</v>
      </c>
    </row>
    <row r="11" spans="2:82" x14ac:dyDescent="0.3">
      <c r="B11" s="17" t="s">
        <v>112</v>
      </c>
      <c r="C11" s="16">
        <v>0.233999295825324</v>
      </c>
      <c r="D11" s="16">
        <v>0.24125350134745799</v>
      </c>
      <c r="E11" s="16">
        <v>0.229708941425665</v>
      </c>
      <c r="F11" s="16"/>
      <c r="G11" s="16">
        <v>0.28592082989316098</v>
      </c>
      <c r="H11" s="16">
        <v>0.21944444654534701</v>
      </c>
      <c r="I11" s="16">
        <v>0.23283771709810699</v>
      </c>
      <c r="J11" s="16">
        <v>0.221517364862483</v>
      </c>
      <c r="K11" s="16">
        <v>0.22541194115617699</v>
      </c>
      <c r="L11" s="16"/>
      <c r="M11" s="16">
        <v>0.204652361609128</v>
      </c>
      <c r="N11" s="16">
        <v>0.24197824547167399</v>
      </c>
      <c r="O11" s="16">
        <v>0.25134478943382899</v>
      </c>
      <c r="P11" s="16">
        <v>0.23624880271110099</v>
      </c>
      <c r="Q11" s="16"/>
      <c r="R11" s="16">
        <v>0.17178413282812499</v>
      </c>
      <c r="S11" s="16">
        <v>0.26922772434568698</v>
      </c>
      <c r="T11" s="16">
        <v>0.28089978185696901</v>
      </c>
      <c r="U11" s="16">
        <v>0.27930303492099101</v>
      </c>
      <c r="V11" s="16">
        <v>0.29636864469459101</v>
      </c>
      <c r="W11" s="16">
        <v>0.23304007192840501</v>
      </c>
      <c r="X11" s="16">
        <v>0.27618022710225998</v>
      </c>
      <c r="Y11" s="16">
        <v>0.190682711454496</v>
      </c>
      <c r="Z11" s="16">
        <v>0.18776612285243899</v>
      </c>
      <c r="AA11" s="16">
        <v>0.26638675952459301</v>
      </c>
      <c r="AB11" s="16">
        <v>0.16520781396999501</v>
      </c>
      <c r="AC11" s="16">
        <v>9.8841044066011602E-2</v>
      </c>
      <c r="AD11" s="16"/>
      <c r="AE11" s="16">
        <v>0.32872791667305301</v>
      </c>
      <c r="AF11" s="16">
        <v>0.277581656197944</v>
      </c>
      <c r="AG11" s="16">
        <v>0.19439578951728301</v>
      </c>
      <c r="AH11" s="16">
        <v>0.16955999666192401</v>
      </c>
      <c r="AI11" s="16">
        <v>0.223789426005366</v>
      </c>
      <c r="AJ11" s="16">
        <v>0.31645038440615297</v>
      </c>
      <c r="AK11" s="16">
        <v>0.271843464500924</v>
      </c>
      <c r="AL11" s="16">
        <v>0.1860227342795</v>
      </c>
      <c r="AM11" s="16">
        <v>0.26881107465985499</v>
      </c>
      <c r="AN11" s="16">
        <v>0.20130931594080201</v>
      </c>
      <c r="AO11" s="16">
        <v>0.24209601130655201</v>
      </c>
      <c r="AP11" s="16">
        <v>0.18680863771027201</v>
      </c>
      <c r="AQ11" s="16">
        <v>0.14574808603228301</v>
      </c>
      <c r="AR11" s="16">
        <v>0.25739912752861899</v>
      </c>
      <c r="AS11" s="16">
        <v>0.240780979543471</v>
      </c>
      <c r="AT11" s="16">
        <v>0.25956542550734102</v>
      </c>
      <c r="AU11" s="16"/>
      <c r="AV11" s="16">
        <v>0.22622194243205401</v>
      </c>
      <c r="AW11" s="16">
        <v>0.25069328684808201</v>
      </c>
      <c r="AX11" s="16"/>
      <c r="AY11" s="16">
        <v>0.232731200965202</v>
      </c>
      <c r="AZ11" s="16">
        <v>0.25005154398991902</v>
      </c>
      <c r="BA11" s="16"/>
      <c r="BB11" s="16">
        <v>0.221537017898331</v>
      </c>
      <c r="BC11" s="16">
        <v>0.24721344507656101</v>
      </c>
      <c r="BD11" s="16"/>
      <c r="BE11" s="16">
        <v>0.196860949010772</v>
      </c>
      <c r="BF11" s="16">
        <v>0.24477997536172799</v>
      </c>
      <c r="BG11" s="16"/>
      <c r="BH11" s="16">
        <v>0.24238625745220799</v>
      </c>
      <c r="BI11" s="16">
        <v>0.228234743396979</v>
      </c>
      <c r="BJ11" s="16"/>
      <c r="BK11" s="16">
        <v>0.19969500750105601</v>
      </c>
      <c r="BL11" s="16">
        <v>0.26813932868379298</v>
      </c>
      <c r="BM11" s="16">
        <v>0.26529986150072399</v>
      </c>
      <c r="BN11" s="16"/>
      <c r="BO11" s="16">
        <v>0.23043693944941099</v>
      </c>
      <c r="BP11" s="16">
        <v>0.24525909720302799</v>
      </c>
      <c r="BQ11" s="16">
        <v>0.227372714343543</v>
      </c>
      <c r="BR11" s="16"/>
      <c r="BS11" s="16">
        <v>0.20432607227852001</v>
      </c>
      <c r="BT11" s="16">
        <v>0.29387338370856703</v>
      </c>
      <c r="BU11" s="16">
        <v>0.22759271120845601</v>
      </c>
      <c r="BV11" s="16">
        <v>0.272698965147462</v>
      </c>
      <c r="BW11" s="16">
        <v>0.24330368780865799</v>
      </c>
      <c r="BX11" s="16">
        <v>0.20311025228431501</v>
      </c>
      <c r="BY11" s="16">
        <v>0.29703865190934498</v>
      </c>
      <c r="BZ11" s="16">
        <v>0.18534975559443401</v>
      </c>
      <c r="CA11" s="16">
        <v>0.17931462947207299</v>
      </c>
      <c r="CB11" s="16">
        <v>0.267741339818931</v>
      </c>
      <c r="CC11" s="16">
        <v>0.198232765552633</v>
      </c>
      <c r="CD11" s="16">
        <v>9.9211995920653107E-2</v>
      </c>
    </row>
    <row r="12" spans="2:82" x14ac:dyDescent="0.3">
      <c r="B12" s="17" t="s">
        <v>113</v>
      </c>
      <c r="C12" s="16">
        <v>9.3355030203807102E-2</v>
      </c>
      <c r="D12" s="16">
        <v>8.5177921893245606E-2</v>
      </c>
      <c r="E12" s="16">
        <v>9.8389294981215E-2</v>
      </c>
      <c r="F12" s="16"/>
      <c r="G12" s="16">
        <v>8.5039060724787702E-2</v>
      </c>
      <c r="H12" s="16">
        <v>0.10825209252007501</v>
      </c>
      <c r="I12" s="16">
        <v>0.112554564479194</v>
      </c>
      <c r="J12" s="16">
        <v>8.1895099960741902E-2</v>
      </c>
      <c r="K12" s="16">
        <v>8.2784344580703106E-2</v>
      </c>
      <c r="L12" s="16"/>
      <c r="M12" s="16">
        <v>6.6426726662528399E-2</v>
      </c>
      <c r="N12" s="16">
        <v>0.102295493054203</v>
      </c>
      <c r="O12" s="16">
        <v>9.1777720917776598E-2</v>
      </c>
      <c r="P12" s="16">
        <v>0.113984815831283</v>
      </c>
      <c r="Q12" s="16"/>
      <c r="R12" s="16">
        <v>6.2492661916763198E-2</v>
      </c>
      <c r="S12" s="16">
        <v>0.101639974795768</v>
      </c>
      <c r="T12" s="16">
        <v>5.9155687205400397E-2</v>
      </c>
      <c r="U12" s="16">
        <v>0.105045834852595</v>
      </c>
      <c r="V12" s="16">
        <v>0.130930928703229</v>
      </c>
      <c r="W12" s="16">
        <v>0.10196101596464301</v>
      </c>
      <c r="X12" s="16">
        <v>9.9308206218425302E-2</v>
      </c>
      <c r="Y12" s="16">
        <v>9.9584634671868399E-2</v>
      </c>
      <c r="Z12" s="16">
        <v>0.134071032103803</v>
      </c>
      <c r="AA12" s="16">
        <v>6.5458361370745205E-2</v>
      </c>
      <c r="AB12" s="16">
        <v>8.5872803871647099E-2</v>
      </c>
      <c r="AC12" s="16">
        <v>6.6305371054179801E-2</v>
      </c>
      <c r="AD12" s="16"/>
      <c r="AE12" s="16">
        <v>0.23458521266757201</v>
      </c>
      <c r="AF12" s="16">
        <v>9.6847150261594905E-2</v>
      </c>
      <c r="AG12" s="16">
        <v>0.153680102337868</v>
      </c>
      <c r="AH12" s="16">
        <v>5.3348785386637503E-2</v>
      </c>
      <c r="AI12" s="16">
        <v>0.14392164051727099</v>
      </c>
      <c r="AJ12" s="16">
        <v>9.1574355638533597E-2</v>
      </c>
      <c r="AK12" s="16">
        <v>8.12318691562951E-2</v>
      </c>
      <c r="AL12" s="16">
        <v>6.4033257680648797E-2</v>
      </c>
      <c r="AM12" s="16">
        <v>6.2824107455836206E-2</v>
      </c>
      <c r="AN12" s="16">
        <v>0.108081623749112</v>
      </c>
      <c r="AO12" s="16">
        <v>0.116712918760947</v>
      </c>
      <c r="AP12" s="16">
        <v>6.8355608198377896E-2</v>
      </c>
      <c r="AQ12" s="16">
        <v>0.103732828251496</v>
      </c>
      <c r="AR12" s="16">
        <v>1.60316873131988E-2</v>
      </c>
      <c r="AS12" s="16">
        <v>0.114442395392366</v>
      </c>
      <c r="AT12" s="16">
        <v>4.6804833915115397E-2</v>
      </c>
      <c r="AU12" s="16"/>
      <c r="AV12" s="16">
        <v>0.110333573329729</v>
      </c>
      <c r="AW12" s="16">
        <v>5.69108014036942E-2</v>
      </c>
      <c r="AX12" s="16"/>
      <c r="AY12" s="16">
        <v>9.9484648518111798E-2</v>
      </c>
      <c r="AZ12" s="16">
        <v>3.1833679148113303E-2</v>
      </c>
      <c r="BA12" s="16"/>
      <c r="BB12" s="16">
        <v>9.6810588703214406E-2</v>
      </c>
      <c r="BC12" s="16">
        <v>8.9279148691190094E-2</v>
      </c>
      <c r="BD12" s="16"/>
      <c r="BE12" s="16">
        <v>0.10155096494032199</v>
      </c>
      <c r="BF12" s="16">
        <v>9.2832989928622697E-2</v>
      </c>
      <c r="BG12" s="16"/>
      <c r="BH12" s="16">
        <v>8.9050659135585505E-2</v>
      </c>
      <c r="BI12" s="16">
        <v>9.6313523851169994E-2</v>
      </c>
      <c r="BJ12" s="16"/>
      <c r="BK12" s="16">
        <v>6.0250395211935003E-2</v>
      </c>
      <c r="BL12" s="16">
        <v>9.3428923849918494E-2</v>
      </c>
      <c r="BM12" s="16">
        <v>0.195860792011226</v>
      </c>
      <c r="BN12" s="16"/>
      <c r="BO12" s="16">
        <v>7.32278280622677E-2</v>
      </c>
      <c r="BP12" s="16">
        <v>8.4355406771747701E-2</v>
      </c>
      <c r="BQ12" s="16">
        <v>0.17958013139019999</v>
      </c>
      <c r="BR12" s="16"/>
      <c r="BS12" s="16">
        <v>3.8381217664394902E-2</v>
      </c>
      <c r="BT12" s="16">
        <v>8.73186167249555E-2</v>
      </c>
      <c r="BU12" s="16">
        <v>0.109641744699534</v>
      </c>
      <c r="BV12" s="16">
        <v>0.108664592116373</v>
      </c>
      <c r="BW12" s="16">
        <v>0.13292381376667001</v>
      </c>
      <c r="BX12" s="16">
        <v>0.115223138366968</v>
      </c>
      <c r="BY12" s="16">
        <v>0.125109110351457</v>
      </c>
      <c r="BZ12" s="16">
        <v>0.12220998561266901</v>
      </c>
      <c r="CA12" s="16">
        <v>0.137689509174239</v>
      </c>
      <c r="CB12" s="16">
        <v>7.8401457063963398E-2</v>
      </c>
      <c r="CC12" s="16">
        <v>9.9622022563324295E-2</v>
      </c>
      <c r="CD12" s="16">
        <v>8.5785957101796095E-2</v>
      </c>
    </row>
    <row r="13" spans="2:82" x14ac:dyDescent="0.3">
      <c r="B13" s="17" t="s">
        <v>92</v>
      </c>
      <c r="C13" s="18">
        <v>2.5619175762328798E-2</v>
      </c>
      <c r="D13" s="18">
        <v>1.95739311263015E-2</v>
      </c>
      <c r="E13" s="18">
        <v>3.0298275826677101E-2</v>
      </c>
      <c r="F13" s="18"/>
      <c r="G13" s="18">
        <v>1.32405027479683E-2</v>
      </c>
      <c r="H13" s="18">
        <v>4.5439147713488302E-2</v>
      </c>
      <c r="I13" s="18">
        <v>3.1758153244835302E-2</v>
      </c>
      <c r="J13" s="18">
        <v>1.7184843993620701E-2</v>
      </c>
      <c r="K13" s="18">
        <v>2.36185048842797E-2</v>
      </c>
      <c r="L13" s="18"/>
      <c r="M13" s="18">
        <v>1.50500245306793E-2</v>
      </c>
      <c r="N13" s="18">
        <v>2.27257164734543E-2</v>
      </c>
      <c r="O13" s="18">
        <v>2.5286125800970501E-2</v>
      </c>
      <c r="P13" s="18">
        <v>4.06491742801494E-2</v>
      </c>
      <c r="Q13" s="18"/>
      <c r="R13" s="18">
        <v>7.91702015876539E-3</v>
      </c>
      <c r="S13" s="18">
        <v>4.3924061284807102E-2</v>
      </c>
      <c r="T13" s="18">
        <v>2.26056039140741E-2</v>
      </c>
      <c r="U13" s="18">
        <v>2.9770146304484001E-2</v>
      </c>
      <c r="V13" s="18">
        <v>2.4544967151272599E-2</v>
      </c>
      <c r="W13" s="18">
        <v>2.92008112896225E-2</v>
      </c>
      <c r="X13" s="18">
        <v>2.3777296584549201E-2</v>
      </c>
      <c r="Y13" s="18">
        <v>4.3082007138450097E-2</v>
      </c>
      <c r="Z13" s="18">
        <v>1.18447107452386E-2</v>
      </c>
      <c r="AA13" s="18">
        <v>8.5654346909976604E-3</v>
      </c>
      <c r="AB13" s="18">
        <v>5.5920753409382302E-2</v>
      </c>
      <c r="AC13" s="18">
        <v>4.8676053060768297E-2</v>
      </c>
      <c r="AD13" s="18"/>
      <c r="AE13" s="18">
        <v>3.6778091477036402E-2</v>
      </c>
      <c r="AF13" s="18">
        <v>2.7241524994680601E-2</v>
      </c>
      <c r="AG13" s="18">
        <v>5.4369173608444801E-2</v>
      </c>
      <c r="AH13" s="18">
        <v>2.08940847484516E-2</v>
      </c>
      <c r="AI13" s="18">
        <v>9.9074210546742994E-3</v>
      </c>
      <c r="AJ13" s="18">
        <v>5.0565380341362598E-2</v>
      </c>
      <c r="AK13" s="18">
        <v>1.1285223920141901E-2</v>
      </c>
      <c r="AL13" s="18">
        <v>1.5828859133982999E-2</v>
      </c>
      <c r="AM13" s="18">
        <v>1.3756089604022199E-2</v>
      </c>
      <c r="AN13" s="18">
        <v>1.37753119174066E-2</v>
      </c>
      <c r="AO13" s="18">
        <v>1.8390187905387202E-2</v>
      </c>
      <c r="AP13" s="18">
        <v>3.0400949292973201E-2</v>
      </c>
      <c r="AQ13" s="18">
        <v>1.4230527748016201E-2</v>
      </c>
      <c r="AR13" s="18">
        <v>0</v>
      </c>
      <c r="AS13" s="18">
        <v>0</v>
      </c>
      <c r="AT13" s="18">
        <v>2.0485702146581402E-3</v>
      </c>
      <c r="AU13" s="18"/>
      <c r="AV13" s="18">
        <v>3.08224098941615E-2</v>
      </c>
      <c r="AW13" s="18">
        <v>1.44504992866923E-2</v>
      </c>
      <c r="AX13" s="18"/>
      <c r="AY13" s="18">
        <v>2.4310601101035799E-2</v>
      </c>
      <c r="AZ13" s="18">
        <v>3.0491498595112E-2</v>
      </c>
      <c r="BA13" s="18"/>
      <c r="BB13" s="18">
        <v>2.3798559119181401E-2</v>
      </c>
      <c r="BC13" s="18">
        <v>1.9451048915198201E-2</v>
      </c>
      <c r="BD13" s="18"/>
      <c r="BE13" s="18">
        <v>1.9766631431651499E-2</v>
      </c>
      <c r="BF13" s="18">
        <v>2.1754741668255601E-2</v>
      </c>
      <c r="BG13" s="18"/>
      <c r="BH13" s="18">
        <v>2.6742941348446601E-2</v>
      </c>
      <c r="BI13" s="18">
        <v>2.48467857209125E-2</v>
      </c>
      <c r="BJ13" s="18"/>
      <c r="BK13" s="18">
        <v>1.73056991968061E-2</v>
      </c>
      <c r="BL13" s="18">
        <v>2.7469596078897499E-2</v>
      </c>
      <c r="BM13" s="18">
        <v>4.7306616788696798E-2</v>
      </c>
      <c r="BN13" s="18"/>
      <c r="BO13" s="18">
        <v>2.0308986637801899E-2</v>
      </c>
      <c r="BP13" s="18">
        <v>1.5469902048378399E-2</v>
      </c>
      <c r="BQ13" s="18">
        <v>6.1608501456855799E-2</v>
      </c>
      <c r="BR13" s="18"/>
      <c r="BS13" s="18">
        <v>5.15520060718199E-3</v>
      </c>
      <c r="BT13" s="18">
        <v>4.2706322197870197E-2</v>
      </c>
      <c r="BU13" s="18">
        <v>2.60921976553289E-2</v>
      </c>
      <c r="BV13" s="18">
        <v>4.0871328954983299E-2</v>
      </c>
      <c r="BW13" s="18">
        <v>3.0021447843133299E-2</v>
      </c>
      <c r="BX13" s="18">
        <v>1.33663297047431E-2</v>
      </c>
      <c r="BY13" s="18">
        <v>2.6280181075524399E-2</v>
      </c>
      <c r="BZ13" s="18">
        <v>5.2870118868269797E-2</v>
      </c>
      <c r="CA13" s="18">
        <v>8.7814764715599403E-3</v>
      </c>
      <c r="CB13" s="18">
        <v>0</v>
      </c>
      <c r="CC13" s="18">
        <v>4.07600658775394E-2</v>
      </c>
      <c r="CD13" s="18">
        <v>4.8858734985369003E-2</v>
      </c>
    </row>
    <row r="14" spans="2:82" x14ac:dyDescent="0.3">
      <c r="B14" s="15"/>
    </row>
    <row r="15" spans="2:82" x14ac:dyDescent="0.3">
      <c r="B15" t="s">
        <v>96</v>
      </c>
    </row>
    <row r="16" spans="2:82" x14ac:dyDescent="0.3">
      <c r="B16" t="s">
        <v>97</v>
      </c>
    </row>
    <row r="18" spans="2:2" x14ac:dyDescent="0.3">
      <c r="B18"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CD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110</v>
      </c>
      <c r="C9" s="16">
        <v>7.9675565352397407E-2</v>
      </c>
      <c r="D9" s="16">
        <v>8.3801645855919898E-2</v>
      </c>
      <c r="E9" s="16">
        <v>7.5942921760677504E-2</v>
      </c>
      <c r="F9" s="16"/>
      <c r="G9" s="16">
        <v>6.53504407796381E-2</v>
      </c>
      <c r="H9" s="16">
        <v>9.0915788905912995E-2</v>
      </c>
      <c r="I9" s="16">
        <v>9.8168234428849102E-2</v>
      </c>
      <c r="J9" s="16">
        <v>6.9024834897913501E-2</v>
      </c>
      <c r="K9" s="16">
        <v>7.4641607691745299E-2</v>
      </c>
      <c r="L9" s="16"/>
      <c r="M9" s="16">
        <v>7.7212669896458697E-2</v>
      </c>
      <c r="N9" s="16">
        <v>5.4141334824316802E-2</v>
      </c>
      <c r="O9" s="16">
        <v>0.10096053693677599</v>
      </c>
      <c r="P9" s="16">
        <v>9.1092673857242595E-2</v>
      </c>
      <c r="Q9" s="16"/>
      <c r="R9" s="16">
        <v>8.91405634274752E-2</v>
      </c>
      <c r="S9" s="16">
        <v>7.9580642160571702E-2</v>
      </c>
      <c r="T9" s="16">
        <v>6.3775990594679102E-2</v>
      </c>
      <c r="U9" s="16">
        <v>6.7733941886653298E-2</v>
      </c>
      <c r="V9" s="16">
        <v>8.1518665629041101E-2</v>
      </c>
      <c r="W9" s="16">
        <v>0.10607275145582901</v>
      </c>
      <c r="X9" s="16">
        <v>5.6095819507190003E-2</v>
      </c>
      <c r="Y9" s="16">
        <v>0.15051509382928199</v>
      </c>
      <c r="Z9" s="16">
        <v>9.6870013957659595E-2</v>
      </c>
      <c r="AA9" s="16">
        <v>3.6393358569790903E-2</v>
      </c>
      <c r="AB9" s="16">
        <v>7.2951504782937202E-2</v>
      </c>
      <c r="AC9" s="16">
        <v>7.7405486995815106E-2</v>
      </c>
      <c r="AD9" s="16"/>
      <c r="AE9" s="16">
        <v>0.12349452650545099</v>
      </c>
      <c r="AF9" s="16">
        <v>0.115339288321771</v>
      </c>
      <c r="AG9" s="16">
        <v>0.10487767386246</v>
      </c>
      <c r="AH9" s="16">
        <v>6.7560250575829206E-2</v>
      </c>
      <c r="AI9" s="16">
        <v>6.7248943561894398E-2</v>
      </c>
      <c r="AJ9" s="16">
        <v>0.10887415775902</v>
      </c>
      <c r="AK9" s="16">
        <v>7.4134693067562402E-2</v>
      </c>
      <c r="AL9" s="16">
        <v>9.0855495892823199E-2</v>
      </c>
      <c r="AM9" s="16">
        <v>7.2363969991777494E-2</v>
      </c>
      <c r="AN9" s="16">
        <v>6.8993357764572702E-2</v>
      </c>
      <c r="AO9" s="16">
        <v>0.113379496916601</v>
      </c>
      <c r="AP9" s="16">
        <v>2.4460904456946202E-2</v>
      </c>
      <c r="AQ9" s="16">
        <v>4.3837747744246099E-2</v>
      </c>
      <c r="AR9" s="16">
        <v>8.8269925203181998E-2</v>
      </c>
      <c r="AS9" s="16">
        <v>8.0773295695660094E-2</v>
      </c>
      <c r="AT9" s="16">
        <v>6.4718055764770799E-2</v>
      </c>
      <c r="AU9" s="16"/>
      <c r="AV9" s="16">
        <v>7.5864873948750799E-2</v>
      </c>
      <c r="AW9" s="16">
        <v>8.7855166415405306E-2</v>
      </c>
      <c r="AX9" s="16"/>
      <c r="AY9" s="16">
        <v>8.0022996021068896E-2</v>
      </c>
      <c r="AZ9" s="16">
        <v>8.0595801471789894E-2</v>
      </c>
      <c r="BA9" s="16"/>
      <c r="BB9" s="16">
        <v>0.112613867053797</v>
      </c>
      <c r="BC9" s="16">
        <v>5.6113088858515799E-2</v>
      </c>
      <c r="BD9" s="16"/>
      <c r="BE9" s="16">
        <v>0.17466374485379799</v>
      </c>
      <c r="BF9" s="16">
        <v>6.0499002975861998E-2</v>
      </c>
      <c r="BG9" s="16"/>
      <c r="BH9" s="16">
        <v>7.38069608455941E-2</v>
      </c>
      <c r="BI9" s="16">
        <v>8.3709192769058902E-2</v>
      </c>
      <c r="BJ9" s="16"/>
      <c r="BK9" s="16">
        <v>8.83051027861564E-2</v>
      </c>
      <c r="BL9" s="16">
        <v>7.0400495046091499E-2</v>
      </c>
      <c r="BM9" s="16">
        <v>7.4004828145329896E-2</v>
      </c>
      <c r="BN9" s="16"/>
      <c r="BO9" s="16">
        <v>9.4224966491213105E-2</v>
      </c>
      <c r="BP9" s="16">
        <v>5.5497832573077999E-2</v>
      </c>
      <c r="BQ9" s="16">
        <v>6.9598678658892604E-2</v>
      </c>
      <c r="BR9" s="16"/>
      <c r="BS9" s="16">
        <v>7.4951488222215701E-2</v>
      </c>
      <c r="BT9" s="16">
        <v>8.4665055682590806E-2</v>
      </c>
      <c r="BU9" s="16">
        <v>5.9834723779676503E-2</v>
      </c>
      <c r="BV9" s="16">
        <v>6.0454939023210898E-2</v>
      </c>
      <c r="BW9" s="16">
        <v>0.109449159074383</v>
      </c>
      <c r="BX9" s="16">
        <v>9.01816194476973E-2</v>
      </c>
      <c r="BY9" s="16">
        <v>5.0290337180502798E-2</v>
      </c>
      <c r="BZ9" s="16">
        <v>0.13956409517467</v>
      </c>
      <c r="CA9" s="16">
        <v>0.106291088462553</v>
      </c>
      <c r="CB9" s="16">
        <v>3.3369590387874702E-2</v>
      </c>
      <c r="CC9" s="16">
        <v>0.124147482186158</v>
      </c>
      <c r="CD9" s="16">
        <v>7.7695990897628894E-2</v>
      </c>
    </row>
    <row r="10" spans="2:82" x14ac:dyDescent="0.3">
      <c r="B10" s="17" t="s">
        <v>111</v>
      </c>
      <c r="C10" s="16">
        <v>0.19142713954131499</v>
      </c>
      <c r="D10" s="16">
        <v>0.191196672597403</v>
      </c>
      <c r="E10" s="16">
        <v>0.19159747560250101</v>
      </c>
      <c r="F10" s="16"/>
      <c r="G10" s="16">
        <v>0.17984599433303999</v>
      </c>
      <c r="H10" s="16">
        <v>0.22104982348528401</v>
      </c>
      <c r="I10" s="16">
        <v>0.17685831256950699</v>
      </c>
      <c r="J10" s="16">
        <v>0.20687758695552899</v>
      </c>
      <c r="K10" s="16">
        <v>0.1791958229724</v>
      </c>
      <c r="L10" s="16"/>
      <c r="M10" s="16">
        <v>0.17891051213685299</v>
      </c>
      <c r="N10" s="16">
        <v>0.19861750141845799</v>
      </c>
      <c r="O10" s="16">
        <v>0.17746263549595701</v>
      </c>
      <c r="P10" s="16">
        <v>0.21040929805615599</v>
      </c>
      <c r="Q10" s="16"/>
      <c r="R10" s="16">
        <v>0.186655566713753</v>
      </c>
      <c r="S10" s="16">
        <v>0.216419787120852</v>
      </c>
      <c r="T10" s="16">
        <v>0.12762502870992401</v>
      </c>
      <c r="U10" s="16">
        <v>0.24927787673294399</v>
      </c>
      <c r="V10" s="16">
        <v>0.176326343495706</v>
      </c>
      <c r="W10" s="16">
        <v>0.209765789479813</v>
      </c>
      <c r="X10" s="16">
        <v>0.23349177378751801</v>
      </c>
      <c r="Y10" s="16">
        <v>0.188746263548803</v>
      </c>
      <c r="Z10" s="16">
        <v>0.15890458005439601</v>
      </c>
      <c r="AA10" s="16">
        <v>0.16654603592742201</v>
      </c>
      <c r="AB10" s="16">
        <v>0.171786816256946</v>
      </c>
      <c r="AC10" s="16">
        <v>0.200142555346702</v>
      </c>
      <c r="AD10" s="16"/>
      <c r="AE10" s="16">
        <v>0.24733232099729399</v>
      </c>
      <c r="AF10" s="16">
        <v>0.16003927743097601</v>
      </c>
      <c r="AG10" s="16">
        <v>0.240162817050113</v>
      </c>
      <c r="AH10" s="16">
        <v>0.210786544200814</v>
      </c>
      <c r="AI10" s="16">
        <v>0.21517270318287701</v>
      </c>
      <c r="AJ10" s="16">
        <v>0.17690209426456899</v>
      </c>
      <c r="AK10" s="16">
        <v>0.19824992746168901</v>
      </c>
      <c r="AL10" s="16">
        <v>0.16532533317996001</v>
      </c>
      <c r="AM10" s="16">
        <v>0.20202431841482199</v>
      </c>
      <c r="AN10" s="16">
        <v>0.230760547999145</v>
      </c>
      <c r="AO10" s="16">
        <v>0.12083843789683001</v>
      </c>
      <c r="AP10" s="16">
        <v>0.15941437031250699</v>
      </c>
      <c r="AQ10" s="16">
        <v>0.16816441036993801</v>
      </c>
      <c r="AR10" s="16">
        <v>0.19645640431474101</v>
      </c>
      <c r="AS10" s="16">
        <v>0.27569385887327702</v>
      </c>
      <c r="AT10" s="16">
        <v>0.16283753474603799</v>
      </c>
      <c r="AU10" s="16"/>
      <c r="AV10" s="16">
        <v>0.192963813351821</v>
      </c>
      <c r="AW10" s="16">
        <v>0.188128688577305</v>
      </c>
      <c r="AX10" s="16"/>
      <c r="AY10" s="16">
        <v>0.192694950806516</v>
      </c>
      <c r="AZ10" s="16">
        <v>0.17148267130370001</v>
      </c>
      <c r="BA10" s="16"/>
      <c r="BB10" s="16">
        <v>0.21204974101430701</v>
      </c>
      <c r="BC10" s="16">
        <v>0.181987590353414</v>
      </c>
      <c r="BD10" s="16"/>
      <c r="BE10" s="16">
        <v>0.21979730459619301</v>
      </c>
      <c r="BF10" s="16">
        <v>0.18501700587101</v>
      </c>
      <c r="BG10" s="16"/>
      <c r="BH10" s="16">
        <v>0.198064076897218</v>
      </c>
      <c r="BI10" s="16">
        <v>0.18686541921233499</v>
      </c>
      <c r="BJ10" s="16"/>
      <c r="BK10" s="16">
        <v>0.195544041432483</v>
      </c>
      <c r="BL10" s="16">
        <v>0.170163913462969</v>
      </c>
      <c r="BM10" s="16">
        <v>0.22684077457782401</v>
      </c>
      <c r="BN10" s="16"/>
      <c r="BO10" s="16">
        <v>0.194082052280551</v>
      </c>
      <c r="BP10" s="16">
        <v>0.168685461043974</v>
      </c>
      <c r="BQ10" s="16">
        <v>0.22080356459223699</v>
      </c>
      <c r="BR10" s="16"/>
      <c r="BS10" s="16">
        <v>0.18022322310470101</v>
      </c>
      <c r="BT10" s="16">
        <v>0.21937344837393999</v>
      </c>
      <c r="BU10" s="16">
        <v>0.16510441352722899</v>
      </c>
      <c r="BV10" s="16">
        <v>0.23645221666467101</v>
      </c>
      <c r="BW10" s="16">
        <v>0.15223147107672999</v>
      </c>
      <c r="BX10" s="16">
        <v>0.197407401838575</v>
      </c>
      <c r="BY10" s="16">
        <v>0.24963667534817</v>
      </c>
      <c r="BZ10" s="16">
        <v>0.213091448037074</v>
      </c>
      <c r="CA10" s="16">
        <v>0.15690039420735999</v>
      </c>
      <c r="CB10" s="16">
        <v>0.162837460581372</v>
      </c>
      <c r="CC10" s="16">
        <v>0.19702859835248099</v>
      </c>
      <c r="CD10" s="16">
        <v>0.17680275759521499</v>
      </c>
    </row>
    <row r="11" spans="2:82" x14ac:dyDescent="0.3">
      <c r="B11" s="17" t="s">
        <v>112</v>
      </c>
      <c r="C11" s="16">
        <v>0.30409739468681302</v>
      </c>
      <c r="D11" s="16">
        <v>0.30176197836068303</v>
      </c>
      <c r="E11" s="16">
        <v>0.30646000429231102</v>
      </c>
      <c r="F11" s="16"/>
      <c r="G11" s="16">
        <v>0.39465401835892999</v>
      </c>
      <c r="H11" s="16">
        <v>0.33411925424107602</v>
      </c>
      <c r="I11" s="16">
        <v>0.28418486473422699</v>
      </c>
      <c r="J11" s="16">
        <v>0.282375116790686</v>
      </c>
      <c r="K11" s="16">
        <v>0.27281507874163802</v>
      </c>
      <c r="L11" s="16"/>
      <c r="M11" s="16">
        <v>0.336282222926503</v>
      </c>
      <c r="N11" s="16">
        <v>0.277210141771563</v>
      </c>
      <c r="O11" s="16">
        <v>0.30121928636516498</v>
      </c>
      <c r="P11" s="16">
        <v>0.29573578299308201</v>
      </c>
      <c r="Q11" s="16"/>
      <c r="R11" s="16">
        <v>0.25842311540875101</v>
      </c>
      <c r="S11" s="16">
        <v>0.326069530246265</v>
      </c>
      <c r="T11" s="16">
        <v>0.36625567262721698</v>
      </c>
      <c r="U11" s="16">
        <v>0.32753793961627398</v>
      </c>
      <c r="V11" s="16">
        <v>0.30256196908317901</v>
      </c>
      <c r="W11" s="16">
        <v>0.31803731290354798</v>
      </c>
      <c r="X11" s="16">
        <v>0.275457961325557</v>
      </c>
      <c r="Y11" s="16">
        <v>0.25941505745654703</v>
      </c>
      <c r="Z11" s="16">
        <v>0.32905115748166702</v>
      </c>
      <c r="AA11" s="16">
        <v>0.31847296739787301</v>
      </c>
      <c r="AB11" s="16">
        <v>0.15504109800777299</v>
      </c>
      <c r="AC11" s="16">
        <v>0.39655106818568497</v>
      </c>
      <c r="AD11" s="16"/>
      <c r="AE11" s="16">
        <v>0.381969305205764</v>
      </c>
      <c r="AF11" s="16">
        <v>0.26026180357783502</v>
      </c>
      <c r="AG11" s="16">
        <v>0.317356117070068</v>
      </c>
      <c r="AH11" s="16">
        <v>0.25313710636053799</v>
      </c>
      <c r="AI11" s="16">
        <v>0.30846540494555602</v>
      </c>
      <c r="AJ11" s="16">
        <v>0.37340075130585498</v>
      </c>
      <c r="AK11" s="16">
        <v>0.30110289606435903</v>
      </c>
      <c r="AL11" s="16">
        <v>0.30571546860701598</v>
      </c>
      <c r="AM11" s="16">
        <v>0.216108071725959</v>
      </c>
      <c r="AN11" s="16">
        <v>0.28350326626732197</v>
      </c>
      <c r="AO11" s="16">
        <v>0.27960703540460202</v>
      </c>
      <c r="AP11" s="16">
        <v>0.36547886995701601</v>
      </c>
      <c r="AQ11" s="16">
        <v>0.26300472724555901</v>
      </c>
      <c r="AR11" s="16">
        <v>0.32551626083724899</v>
      </c>
      <c r="AS11" s="16">
        <v>0.36525906677879799</v>
      </c>
      <c r="AT11" s="16">
        <v>0.276417544868159</v>
      </c>
      <c r="AU11" s="16"/>
      <c r="AV11" s="16">
        <v>0.29976536459254299</v>
      </c>
      <c r="AW11" s="16">
        <v>0.31339604267761001</v>
      </c>
      <c r="AX11" s="16"/>
      <c r="AY11" s="16">
        <v>0.30364862198478199</v>
      </c>
      <c r="AZ11" s="16">
        <v>0.31693874343769901</v>
      </c>
      <c r="BA11" s="16"/>
      <c r="BB11" s="16">
        <v>0.306791336658922</v>
      </c>
      <c r="BC11" s="16">
        <v>0.292988231495525</v>
      </c>
      <c r="BD11" s="16"/>
      <c r="BE11" s="16">
        <v>0.26756174007961497</v>
      </c>
      <c r="BF11" s="16">
        <v>0.31093207060323402</v>
      </c>
      <c r="BG11" s="16"/>
      <c r="BH11" s="16">
        <v>0.32115128336005699</v>
      </c>
      <c r="BI11" s="16">
        <v>0.29237586313133901</v>
      </c>
      <c r="BJ11" s="16"/>
      <c r="BK11" s="16">
        <v>0.30174750950398199</v>
      </c>
      <c r="BL11" s="16">
        <v>0.30404304740385801</v>
      </c>
      <c r="BM11" s="16">
        <v>0.30806296067306299</v>
      </c>
      <c r="BN11" s="16"/>
      <c r="BO11" s="16">
        <v>0.30332881302374398</v>
      </c>
      <c r="BP11" s="16">
        <v>0.35090296198909299</v>
      </c>
      <c r="BQ11" s="16">
        <v>0.227096118474341</v>
      </c>
      <c r="BR11" s="16"/>
      <c r="BS11" s="16">
        <v>0.31199013867197301</v>
      </c>
      <c r="BT11" s="16">
        <v>0.323736465528634</v>
      </c>
      <c r="BU11" s="16">
        <v>0.35503726422718701</v>
      </c>
      <c r="BV11" s="16">
        <v>0.31302800368602801</v>
      </c>
      <c r="BW11" s="16">
        <v>0.27407592443651402</v>
      </c>
      <c r="BX11" s="16">
        <v>0.31943126711992897</v>
      </c>
      <c r="BY11" s="16">
        <v>0.26486738059766501</v>
      </c>
      <c r="BZ11" s="16">
        <v>0.23736116195603099</v>
      </c>
      <c r="CA11" s="16">
        <v>0.33710756801170599</v>
      </c>
      <c r="CB11" s="16">
        <v>0.29789550485273902</v>
      </c>
      <c r="CC11" s="16">
        <v>0.14359445146515901</v>
      </c>
      <c r="CD11" s="16">
        <v>0.36723274754563601</v>
      </c>
    </row>
    <row r="12" spans="2:82" x14ac:dyDescent="0.3">
      <c r="B12" s="17" t="s">
        <v>113</v>
      </c>
      <c r="C12" s="16">
        <v>0.40275653123493599</v>
      </c>
      <c r="D12" s="16">
        <v>0.40103900853007801</v>
      </c>
      <c r="E12" s="16">
        <v>0.40461461799583998</v>
      </c>
      <c r="F12" s="16"/>
      <c r="G12" s="16">
        <v>0.35119985288490702</v>
      </c>
      <c r="H12" s="16">
        <v>0.31793549085557898</v>
      </c>
      <c r="I12" s="16">
        <v>0.41047819469198299</v>
      </c>
      <c r="J12" s="16">
        <v>0.42379618215855402</v>
      </c>
      <c r="K12" s="16">
        <v>0.45553661009777302</v>
      </c>
      <c r="L12" s="16"/>
      <c r="M12" s="16">
        <v>0.38940866068908703</v>
      </c>
      <c r="N12" s="16">
        <v>0.45308416630267501</v>
      </c>
      <c r="O12" s="16">
        <v>0.40070122473842801</v>
      </c>
      <c r="P12" s="16">
        <v>0.36888058214640701</v>
      </c>
      <c r="Q12" s="16"/>
      <c r="R12" s="16">
        <v>0.451783939924776</v>
      </c>
      <c r="S12" s="16">
        <v>0.35399538864035002</v>
      </c>
      <c r="T12" s="16">
        <v>0.44234330806817901</v>
      </c>
      <c r="U12" s="16">
        <v>0.32923126841530098</v>
      </c>
      <c r="V12" s="16">
        <v>0.428294769210533</v>
      </c>
      <c r="W12" s="16">
        <v>0.324098782225681</v>
      </c>
      <c r="X12" s="16">
        <v>0.43382153529731199</v>
      </c>
      <c r="Y12" s="16">
        <v>0.39190529252697998</v>
      </c>
      <c r="Z12" s="16">
        <v>0.383185061315506</v>
      </c>
      <c r="AA12" s="16">
        <v>0.45280954011819902</v>
      </c>
      <c r="AB12" s="16">
        <v>0.52563387477333301</v>
      </c>
      <c r="AC12" s="16">
        <v>0.32590088947179802</v>
      </c>
      <c r="AD12" s="16"/>
      <c r="AE12" s="16">
        <v>0.12816995342177101</v>
      </c>
      <c r="AF12" s="16">
        <v>0.40540268235007398</v>
      </c>
      <c r="AG12" s="16">
        <v>0.29895792230374102</v>
      </c>
      <c r="AH12" s="16">
        <v>0.44745437996074999</v>
      </c>
      <c r="AI12" s="16">
        <v>0.392935392505188</v>
      </c>
      <c r="AJ12" s="16">
        <v>0.32086953543138602</v>
      </c>
      <c r="AK12" s="16">
        <v>0.40215522616574401</v>
      </c>
      <c r="AL12" s="16">
        <v>0.42928956213106101</v>
      </c>
      <c r="AM12" s="16">
        <v>0.497874069066432</v>
      </c>
      <c r="AN12" s="16">
        <v>0.40335895986881498</v>
      </c>
      <c r="AO12" s="16">
        <v>0.47657453965457502</v>
      </c>
      <c r="AP12" s="16">
        <v>0.42967489972763501</v>
      </c>
      <c r="AQ12" s="16">
        <v>0.51161152150358902</v>
      </c>
      <c r="AR12" s="16">
        <v>0.38698797870356599</v>
      </c>
      <c r="AS12" s="16">
        <v>0.27827377865226499</v>
      </c>
      <c r="AT12" s="16">
        <v>0.49395415890611299</v>
      </c>
      <c r="AU12" s="16"/>
      <c r="AV12" s="16">
        <v>0.40816765657192</v>
      </c>
      <c r="AW12" s="16">
        <v>0.391141618907973</v>
      </c>
      <c r="AX12" s="16"/>
      <c r="AY12" s="16">
        <v>0.40113338962607298</v>
      </c>
      <c r="AZ12" s="16">
        <v>0.42496595047748498</v>
      </c>
      <c r="BA12" s="16"/>
      <c r="BB12" s="16">
        <v>0.34743411332684099</v>
      </c>
      <c r="BC12" s="16">
        <v>0.45114074060444798</v>
      </c>
      <c r="BD12" s="16"/>
      <c r="BE12" s="16">
        <v>0.30453479196403699</v>
      </c>
      <c r="BF12" s="16">
        <v>0.42522627278047698</v>
      </c>
      <c r="BG12" s="16"/>
      <c r="BH12" s="16">
        <v>0.37808403168612897</v>
      </c>
      <c r="BI12" s="16">
        <v>0.41971451000182303</v>
      </c>
      <c r="BJ12" s="16"/>
      <c r="BK12" s="16">
        <v>0.39619535863577199</v>
      </c>
      <c r="BL12" s="16">
        <v>0.43112914520644402</v>
      </c>
      <c r="BM12" s="16">
        <v>0.36202472041654998</v>
      </c>
      <c r="BN12" s="16"/>
      <c r="BO12" s="16">
        <v>0.39369525639768099</v>
      </c>
      <c r="BP12" s="16">
        <v>0.40536743669909597</v>
      </c>
      <c r="BQ12" s="16">
        <v>0.43022897947719502</v>
      </c>
      <c r="BR12" s="16"/>
      <c r="BS12" s="16">
        <v>0.41725806328159798</v>
      </c>
      <c r="BT12" s="16">
        <v>0.346164510239243</v>
      </c>
      <c r="BU12" s="16">
        <v>0.42002359846590698</v>
      </c>
      <c r="BV12" s="16">
        <v>0.34823787201454898</v>
      </c>
      <c r="BW12" s="16">
        <v>0.44757751701500698</v>
      </c>
      <c r="BX12" s="16">
        <v>0.35612186898089698</v>
      </c>
      <c r="BY12" s="16">
        <v>0.43395344256631602</v>
      </c>
      <c r="BZ12" s="16">
        <v>0.39842519240381402</v>
      </c>
      <c r="CA12" s="16">
        <v>0.36962805501844398</v>
      </c>
      <c r="CB12" s="16">
        <v>0.47582565931262499</v>
      </c>
      <c r="CC12" s="16">
        <v>0.49349406031660997</v>
      </c>
      <c r="CD12" s="16">
        <v>0.37826850396152001</v>
      </c>
    </row>
    <row r="13" spans="2:82" x14ac:dyDescent="0.3">
      <c r="B13" s="17" t="s">
        <v>92</v>
      </c>
      <c r="C13" s="18">
        <v>2.2043369184538902E-2</v>
      </c>
      <c r="D13" s="18">
        <v>2.2200694655917001E-2</v>
      </c>
      <c r="E13" s="18">
        <v>2.1384980348670798E-2</v>
      </c>
      <c r="F13" s="18"/>
      <c r="G13" s="18">
        <v>8.9496936434856292E-3</v>
      </c>
      <c r="H13" s="18">
        <v>3.5979642512148302E-2</v>
      </c>
      <c r="I13" s="18">
        <v>3.03103935754334E-2</v>
      </c>
      <c r="J13" s="18">
        <v>1.79262791973177E-2</v>
      </c>
      <c r="K13" s="18">
        <v>1.7810880496443401E-2</v>
      </c>
      <c r="L13" s="18"/>
      <c r="M13" s="18">
        <v>1.8185934351098599E-2</v>
      </c>
      <c r="N13" s="18">
        <v>1.69468556829864E-2</v>
      </c>
      <c r="O13" s="18">
        <v>1.9656316463674699E-2</v>
      </c>
      <c r="P13" s="18">
        <v>3.3881662947112499E-2</v>
      </c>
      <c r="Q13" s="18"/>
      <c r="R13" s="18">
        <v>1.39968145252439E-2</v>
      </c>
      <c r="S13" s="18">
        <v>2.3934651831960599E-2</v>
      </c>
      <c r="T13" s="18">
        <v>0</v>
      </c>
      <c r="U13" s="18">
        <v>2.6218973348827401E-2</v>
      </c>
      <c r="V13" s="18">
        <v>1.12982525815416E-2</v>
      </c>
      <c r="W13" s="18">
        <v>4.2025363935128103E-2</v>
      </c>
      <c r="X13" s="18">
        <v>1.13291008242319E-3</v>
      </c>
      <c r="Y13" s="18">
        <v>9.4182926383888001E-3</v>
      </c>
      <c r="Z13" s="18">
        <v>3.19891871907712E-2</v>
      </c>
      <c r="AA13" s="18">
        <v>2.5778097986715699E-2</v>
      </c>
      <c r="AB13" s="18">
        <v>7.4586706179009796E-2</v>
      </c>
      <c r="AC13" s="18">
        <v>0</v>
      </c>
      <c r="AD13" s="18"/>
      <c r="AE13" s="18">
        <v>0.11903389386971901</v>
      </c>
      <c r="AF13" s="18">
        <v>5.8956948319344199E-2</v>
      </c>
      <c r="AG13" s="18">
        <v>3.8645469713619401E-2</v>
      </c>
      <c r="AH13" s="18">
        <v>2.1061718902067698E-2</v>
      </c>
      <c r="AI13" s="18">
        <v>1.6177555804484999E-2</v>
      </c>
      <c r="AJ13" s="18">
        <v>1.9953461239169801E-2</v>
      </c>
      <c r="AK13" s="18">
        <v>2.4357257240646201E-2</v>
      </c>
      <c r="AL13" s="18">
        <v>8.8141401891400507E-3</v>
      </c>
      <c r="AM13" s="18">
        <v>1.1629570801010399E-2</v>
      </c>
      <c r="AN13" s="18">
        <v>1.33838681001459E-2</v>
      </c>
      <c r="AO13" s="18">
        <v>9.6004901273924401E-3</v>
      </c>
      <c r="AP13" s="18">
        <v>2.09709555458957E-2</v>
      </c>
      <c r="AQ13" s="18">
        <v>1.3381593136668601E-2</v>
      </c>
      <c r="AR13" s="18">
        <v>2.7694309412629502E-3</v>
      </c>
      <c r="AS13" s="18">
        <v>0</v>
      </c>
      <c r="AT13" s="18">
        <v>2.0727057149193999E-3</v>
      </c>
      <c r="AU13" s="18"/>
      <c r="AV13" s="18">
        <v>2.3238291534965198E-2</v>
      </c>
      <c r="AW13" s="18">
        <v>1.9478483421707101E-2</v>
      </c>
      <c r="AX13" s="18"/>
      <c r="AY13" s="18">
        <v>2.2500041561560401E-2</v>
      </c>
      <c r="AZ13" s="18">
        <v>6.0168333093273503E-3</v>
      </c>
      <c r="BA13" s="18"/>
      <c r="BB13" s="18">
        <v>2.1110941946132999E-2</v>
      </c>
      <c r="BC13" s="18">
        <v>1.7770348688096901E-2</v>
      </c>
      <c r="BD13" s="18"/>
      <c r="BE13" s="18">
        <v>3.3442418506357402E-2</v>
      </c>
      <c r="BF13" s="18">
        <v>1.83256477694165E-2</v>
      </c>
      <c r="BG13" s="18"/>
      <c r="BH13" s="18">
        <v>2.88936472110016E-2</v>
      </c>
      <c r="BI13" s="18">
        <v>1.73350148854443E-2</v>
      </c>
      <c r="BJ13" s="18"/>
      <c r="BK13" s="18">
        <v>1.8207987641606999E-2</v>
      </c>
      <c r="BL13" s="18">
        <v>2.4263398880637499E-2</v>
      </c>
      <c r="BM13" s="18">
        <v>2.9066716187234099E-2</v>
      </c>
      <c r="BN13" s="18"/>
      <c r="BO13" s="18">
        <v>1.4668911806811199E-2</v>
      </c>
      <c r="BP13" s="18">
        <v>1.95463076947603E-2</v>
      </c>
      <c r="BQ13" s="18">
        <v>5.2272658797334698E-2</v>
      </c>
      <c r="BR13" s="18"/>
      <c r="BS13" s="18">
        <v>1.55770867195118E-2</v>
      </c>
      <c r="BT13" s="18">
        <v>2.6060520175591899E-2</v>
      </c>
      <c r="BU13" s="18">
        <v>0</v>
      </c>
      <c r="BV13" s="18">
        <v>4.1826968611540498E-2</v>
      </c>
      <c r="BW13" s="18">
        <v>1.6665928397365901E-2</v>
      </c>
      <c r="BX13" s="18">
        <v>3.6857842612901703E-2</v>
      </c>
      <c r="BY13" s="18">
        <v>1.2521643073466801E-3</v>
      </c>
      <c r="BZ13" s="18">
        <v>1.15581024284116E-2</v>
      </c>
      <c r="CA13" s="18">
        <v>3.0072894299937199E-2</v>
      </c>
      <c r="CB13" s="18">
        <v>3.0071784865389899E-2</v>
      </c>
      <c r="CC13" s="18">
        <v>4.1735407679591802E-2</v>
      </c>
      <c r="CD13" s="18">
        <v>0</v>
      </c>
    </row>
    <row r="14" spans="2:82" x14ac:dyDescent="0.3">
      <c r="B14" s="15"/>
    </row>
    <row r="15" spans="2:82" x14ac:dyDescent="0.3">
      <c r="B15" t="s">
        <v>96</v>
      </c>
    </row>
    <row r="16" spans="2:82" x14ac:dyDescent="0.3">
      <c r="B16" t="s">
        <v>97</v>
      </c>
    </row>
    <row r="18" spans="2:2" x14ac:dyDescent="0.3">
      <c r="B18"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CD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110</v>
      </c>
      <c r="C9" s="16">
        <v>0.13635933927211</v>
      </c>
      <c r="D9" s="16">
        <v>0.15738316623129101</v>
      </c>
      <c r="E9" s="16">
        <v>0.115136620731462</v>
      </c>
      <c r="F9" s="16"/>
      <c r="G9" s="16">
        <v>6.5986343795676805E-2</v>
      </c>
      <c r="H9" s="16">
        <v>0.14140568791757099</v>
      </c>
      <c r="I9" s="16">
        <v>0.106091944943322</v>
      </c>
      <c r="J9" s="16">
        <v>0.157689355479562</v>
      </c>
      <c r="K9" s="16">
        <v>0.181734084563522</v>
      </c>
      <c r="L9" s="16"/>
      <c r="M9" s="16">
        <v>0.218841117822619</v>
      </c>
      <c r="N9" s="16">
        <v>8.2274511233900297E-2</v>
      </c>
      <c r="O9" s="16">
        <v>0.13560557439922899</v>
      </c>
      <c r="P9" s="16">
        <v>0.103765453355781</v>
      </c>
      <c r="Q9" s="16"/>
      <c r="R9" s="16">
        <v>0.222587953331053</v>
      </c>
      <c r="S9" s="16">
        <v>7.4749661944164103E-2</v>
      </c>
      <c r="T9" s="16">
        <v>9.0852661559053902E-2</v>
      </c>
      <c r="U9" s="16">
        <v>9.5315777541060007E-2</v>
      </c>
      <c r="V9" s="16">
        <v>9.2476600261077693E-2</v>
      </c>
      <c r="W9" s="16">
        <v>0.15435490254457401</v>
      </c>
      <c r="X9" s="16">
        <v>0.168634661891292</v>
      </c>
      <c r="Y9" s="16">
        <v>0.18912227216709501</v>
      </c>
      <c r="Z9" s="16">
        <v>0.11781912215019801</v>
      </c>
      <c r="AA9" s="16">
        <v>0.18347980453835</v>
      </c>
      <c r="AB9" s="16">
        <v>0.10505905427859</v>
      </c>
      <c r="AC9" s="16">
        <v>0.117927803331262</v>
      </c>
      <c r="AD9" s="16"/>
      <c r="AE9" s="16">
        <v>4.3534635680912301E-2</v>
      </c>
      <c r="AF9" s="16">
        <v>0.11090670467568201</v>
      </c>
      <c r="AG9" s="16">
        <v>9.5084166958956204E-2</v>
      </c>
      <c r="AH9" s="16">
        <v>7.9564453383158804E-2</v>
      </c>
      <c r="AI9" s="16">
        <v>0.12739566965490501</v>
      </c>
      <c r="AJ9" s="16">
        <v>0.109287145891967</v>
      </c>
      <c r="AK9" s="16">
        <v>0.138912984656165</v>
      </c>
      <c r="AL9" s="16">
        <v>0.172411880150973</v>
      </c>
      <c r="AM9" s="16">
        <v>0.12868190773431801</v>
      </c>
      <c r="AN9" s="16">
        <v>0.13409832853015899</v>
      </c>
      <c r="AO9" s="16">
        <v>0.151015288011323</v>
      </c>
      <c r="AP9" s="16">
        <v>0.122058385405515</v>
      </c>
      <c r="AQ9" s="16">
        <v>0.13908410893682399</v>
      </c>
      <c r="AR9" s="16">
        <v>0.19233919999103599</v>
      </c>
      <c r="AS9" s="16">
        <v>0.181154683763568</v>
      </c>
      <c r="AT9" s="16">
        <v>0.309025336664013</v>
      </c>
      <c r="AU9" s="16"/>
      <c r="AV9" s="16">
        <v>0.118350948837448</v>
      </c>
      <c r="AW9" s="16">
        <v>0.17501412233889399</v>
      </c>
      <c r="AX9" s="16"/>
      <c r="AY9" s="16">
        <v>0.13267807736158799</v>
      </c>
      <c r="AZ9" s="16">
        <v>0.17061155453295801</v>
      </c>
      <c r="BA9" s="16"/>
      <c r="BB9" s="16">
        <v>0.16946257369606901</v>
      </c>
      <c r="BC9" s="16">
        <v>0.116046212186072</v>
      </c>
      <c r="BD9" s="16"/>
      <c r="BE9" s="16">
        <v>0.182343578456855</v>
      </c>
      <c r="BF9" s="16">
        <v>0.12666125421136501</v>
      </c>
      <c r="BG9" s="16"/>
      <c r="BH9" s="16">
        <v>0.11566464223800201</v>
      </c>
      <c r="BI9" s="16">
        <v>0.15058328250077899</v>
      </c>
      <c r="BJ9" s="16"/>
      <c r="BK9" s="16">
        <v>0.19211588182276901</v>
      </c>
      <c r="BL9" s="16">
        <v>9.1740823725824705E-2</v>
      </c>
      <c r="BM9" s="16">
        <v>6.3892380503398294E-2</v>
      </c>
      <c r="BN9" s="16"/>
      <c r="BO9" s="16">
        <v>0.17521426350452199</v>
      </c>
      <c r="BP9" s="16">
        <v>9.3841082548322297E-2</v>
      </c>
      <c r="BQ9" s="16">
        <v>7.1898572575731401E-2</v>
      </c>
      <c r="BR9" s="16"/>
      <c r="BS9" s="16">
        <v>0.22762164960916401</v>
      </c>
      <c r="BT9" s="16">
        <v>8.6642482012505101E-2</v>
      </c>
      <c r="BU9" s="16">
        <v>6.7859807945716499E-2</v>
      </c>
      <c r="BV9" s="16">
        <v>8.70383857671405E-2</v>
      </c>
      <c r="BW9" s="16">
        <v>0.108070516350617</v>
      </c>
      <c r="BX9" s="16">
        <v>0.12852925185797701</v>
      </c>
      <c r="BY9" s="16">
        <v>0.15695665902366901</v>
      </c>
      <c r="BZ9" s="16">
        <v>0.13286595786955099</v>
      </c>
      <c r="CA9" s="16">
        <v>0.12345862291884201</v>
      </c>
      <c r="CB9" s="16">
        <v>0.170280631540324</v>
      </c>
      <c r="CC9" s="16">
        <v>0.15108014150125601</v>
      </c>
      <c r="CD9" s="16">
        <v>0.118370388066914</v>
      </c>
    </row>
    <row r="10" spans="2:82" x14ac:dyDescent="0.3">
      <c r="B10" s="17" t="s">
        <v>111</v>
      </c>
      <c r="C10" s="16">
        <v>0.41501298477799797</v>
      </c>
      <c r="D10" s="16">
        <v>0.45607410070586502</v>
      </c>
      <c r="E10" s="16">
        <v>0.37467615483546901</v>
      </c>
      <c r="F10" s="16"/>
      <c r="G10" s="16">
        <v>0.36894032435482399</v>
      </c>
      <c r="H10" s="16">
        <v>0.33825103325049199</v>
      </c>
      <c r="I10" s="16">
        <v>0.41941088344042698</v>
      </c>
      <c r="J10" s="16">
        <v>0.43110794551869502</v>
      </c>
      <c r="K10" s="16">
        <v>0.46766347018397803</v>
      </c>
      <c r="L10" s="16"/>
      <c r="M10" s="16">
        <v>0.46635507975307</v>
      </c>
      <c r="N10" s="16">
        <v>0.43703248205919498</v>
      </c>
      <c r="O10" s="16">
        <v>0.39710677252350701</v>
      </c>
      <c r="P10" s="16">
        <v>0.35742816228832103</v>
      </c>
      <c r="Q10" s="16"/>
      <c r="R10" s="16">
        <v>0.41914101947569199</v>
      </c>
      <c r="S10" s="16">
        <v>0.37958199014857802</v>
      </c>
      <c r="T10" s="16">
        <v>0.48690833167653702</v>
      </c>
      <c r="U10" s="16">
        <v>0.45043379495331998</v>
      </c>
      <c r="V10" s="16">
        <v>0.32220534115104699</v>
      </c>
      <c r="W10" s="16">
        <v>0.40424980783318398</v>
      </c>
      <c r="X10" s="16">
        <v>0.309395134869618</v>
      </c>
      <c r="Y10" s="16">
        <v>0.41812809098639397</v>
      </c>
      <c r="Z10" s="16">
        <v>0.441663543324397</v>
      </c>
      <c r="AA10" s="16">
        <v>0.47801388569689102</v>
      </c>
      <c r="AB10" s="16">
        <v>0.44109639093259401</v>
      </c>
      <c r="AC10" s="16">
        <v>0.44754706382119602</v>
      </c>
      <c r="AD10" s="16"/>
      <c r="AE10" s="16">
        <v>0.211726390241848</v>
      </c>
      <c r="AF10" s="16">
        <v>0.35420850508034502</v>
      </c>
      <c r="AG10" s="16">
        <v>0.33448329297875801</v>
      </c>
      <c r="AH10" s="16">
        <v>0.44714322154498298</v>
      </c>
      <c r="AI10" s="16">
        <v>0.33443190365787501</v>
      </c>
      <c r="AJ10" s="16">
        <v>0.41668889892629501</v>
      </c>
      <c r="AK10" s="16">
        <v>0.45581563737001501</v>
      </c>
      <c r="AL10" s="16">
        <v>0.431107186595513</v>
      </c>
      <c r="AM10" s="16">
        <v>0.4030474800278</v>
      </c>
      <c r="AN10" s="16">
        <v>0.40493481169001599</v>
      </c>
      <c r="AO10" s="16">
        <v>0.43508508914542599</v>
      </c>
      <c r="AP10" s="16">
        <v>0.54516114431272999</v>
      </c>
      <c r="AQ10" s="16">
        <v>0.48841403530199401</v>
      </c>
      <c r="AR10" s="16">
        <v>0.50814590799877701</v>
      </c>
      <c r="AS10" s="16">
        <v>0.57403671301756598</v>
      </c>
      <c r="AT10" s="16">
        <v>0.45687422616378298</v>
      </c>
      <c r="AU10" s="16"/>
      <c r="AV10" s="16">
        <v>0.40010494206652197</v>
      </c>
      <c r="AW10" s="16">
        <v>0.44701291053778602</v>
      </c>
      <c r="AX10" s="16"/>
      <c r="AY10" s="16">
        <v>0.40480189068794897</v>
      </c>
      <c r="AZ10" s="16">
        <v>0.52430859705189503</v>
      </c>
      <c r="BA10" s="16"/>
      <c r="BB10" s="16">
        <v>0.41872884747205402</v>
      </c>
      <c r="BC10" s="16">
        <v>0.42439833328139798</v>
      </c>
      <c r="BD10" s="16"/>
      <c r="BE10" s="16">
        <v>0.43064045418640901</v>
      </c>
      <c r="BF10" s="16">
        <v>0.41357388510892101</v>
      </c>
      <c r="BG10" s="16"/>
      <c r="BH10" s="16">
        <v>0.38067765436666701</v>
      </c>
      <c r="BI10" s="16">
        <v>0.43861245036589402</v>
      </c>
      <c r="BJ10" s="16"/>
      <c r="BK10" s="16">
        <v>0.48020405907777602</v>
      </c>
      <c r="BL10" s="16">
        <v>0.39897299757545501</v>
      </c>
      <c r="BM10" s="16">
        <v>0.251361515396269</v>
      </c>
      <c r="BN10" s="16"/>
      <c r="BO10" s="16">
        <v>0.47080639681021802</v>
      </c>
      <c r="BP10" s="16">
        <v>0.420002405879284</v>
      </c>
      <c r="BQ10" s="16">
        <v>0.20998131210645599</v>
      </c>
      <c r="BR10" s="16"/>
      <c r="BS10" s="16">
        <v>0.42657927942026203</v>
      </c>
      <c r="BT10" s="16">
        <v>0.38493183482738003</v>
      </c>
      <c r="BU10" s="16">
        <v>0.47924395014326499</v>
      </c>
      <c r="BV10" s="16">
        <v>0.40936305078179702</v>
      </c>
      <c r="BW10" s="16">
        <v>0.31514006530565303</v>
      </c>
      <c r="BX10" s="16">
        <v>0.38074533421400503</v>
      </c>
      <c r="BY10" s="16">
        <v>0.28624930458237502</v>
      </c>
      <c r="BZ10" s="16">
        <v>0.40916009871833497</v>
      </c>
      <c r="CA10" s="16">
        <v>0.42673333579994699</v>
      </c>
      <c r="CB10" s="16">
        <v>0.45082823781782499</v>
      </c>
      <c r="CC10" s="16">
        <v>0.45111171884159601</v>
      </c>
      <c r="CD10" s="16">
        <v>0.44244914377164202</v>
      </c>
    </row>
    <row r="11" spans="2:82" x14ac:dyDescent="0.3">
      <c r="B11" s="17" t="s">
        <v>112</v>
      </c>
      <c r="C11" s="16">
        <v>0.22256340876175401</v>
      </c>
      <c r="D11" s="16">
        <v>0.209257926466974</v>
      </c>
      <c r="E11" s="16">
        <v>0.236102470892876</v>
      </c>
      <c r="F11" s="16"/>
      <c r="G11" s="16">
        <v>0.25927961834173302</v>
      </c>
      <c r="H11" s="16">
        <v>0.220683569278567</v>
      </c>
      <c r="I11" s="16">
        <v>0.251847364078439</v>
      </c>
      <c r="J11" s="16">
        <v>0.22696158979731801</v>
      </c>
      <c r="K11" s="16">
        <v>0.171041486830422</v>
      </c>
      <c r="L11" s="16"/>
      <c r="M11" s="16">
        <v>0.17329302404914501</v>
      </c>
      <c r="N11" s="16">
        <v>0.248892557614769</v>
      </c>
      <c r="O11" s="16">
        <v>0.24340083814966099</v>
      </c>
      <c r="P11" s="16">
        <v>0.22646650145111599</v>
      </c>
      <c r="Q11" s="16"/>
      <c r="R11" s="16">
        <v>0.20115729342399799</v>
      </c>
      <c r="S11" s="16">
        <v>0.27260385850549002</v>
      </c>
      <c r="T11" s="16">
        <v>0.25834160987393201</v>
      </c>
      <c r="U11" s="16">
        <v>0.25412350057861299</v>
      </c>
      <c r="V11" s="16">
        <v>0.27033715203236103</v>
      </c>
      <c r="W11" s="16">
        <v>0.17452557534846699</v>
      </c>
      <c r="X11" s="16">
        <v>0.26485901404194601</v>
      </c>
      <c r="Y11" s="16">
        <v>0.108984118070065</v>
      </c>
      <c r="Z11" s="16">
        <v>0.22249516713985901</v>
      </c>
      <c r="AA11" s="16">
        <v>0.19012442246274799</v>
      </c>
      <c r="AB11" s="16">
        <v>0.183283215353509</v>
      </c>
      <c r="AC11" s="16">
        <v>0.14933194294820601</v>
      </c>
      <c r="AD11" s="16"/>
      <c r="AE11" s="16">
        <v>0.33623095509828699</v>
      </c>
      <c r="AF11" s="16">
        <v>0.217707745558119</v>
      </c>
      <c r="AG11" s="16">
        <v>0.28006390648568302</v>
      </c>
      <c r="AH11" s="16">
        <v>0.22066538637824701</v>
      </c>
      <c r="AI11" s="16">
        <v>0.23928111238383101</v>
      </c>
      <c r="AJ11" s="16">
        <v>0.268687772737355</v>
      </c>
      <c r="AK11" s="16">
        <v>0.21932876904763701</v>
      </c>
      <c r="AL11" s="16">
        <v>0.18974094162330499</v>
      </c>
      <c r="AM11" s="16">
        <v>0.21591869508300399</v>
      </c>
      <c r="AN11" s="16">
        <v>0.271891039903152</v>
      </c>
      <c r="AO11" s="16">
        <v>0.207271949923724</v>
      </c>
      <c r="AP11" s="16">
        <v>0.174131519427417</v>
      </c>
      <c r="AQ11" s="16">
        <v>0.17065535047716501</v>
      </c>
      <c r="AR11" s="16">
        <v>0.20712788818382299</v>
      </c>
      <c r="AS11" s="16">
        <v>9.8495425380217605E-2</v>
      </c>
      <c r="AT11" s="16">
        <v>0.153046473980612</v>
      </c>
      <c r="AU11" s="16"/>
      <c r="AV11" s="16">
        <v>0.22174419569258999</v>
      </c>
      <c r="AW11" s="16">
        <v>0.224321839288287</v>
      </c>
      <c r="AX11" s="16"/>
      <c r="AY11" s="16">
        <v>0.226724527953472</v>
      </c>
      <c r="AZ11" s="16">
        <v>0.17571762127183099</v>
      </c>
      <c r="BA11" s="16"/>
      <c r="BB11" s="16">
        <v>0.19594162580552299</v>
      </c>
      <c r="BC11" s="16">
        <v>0.23914098451447499</v>
      </c>
      <c r="BD11" s="16"/>
      <c r="BE11" s="16">
        <v>0.18465868501052099</v>
      </c>
      <c r="BF11" s="16">
        <v>0.227754085125528</v>
      </c>
      <c r="BG11" s="16"/>
      <c r="BH11" s="16">
        <v>0.23458026193176901</v>
      </c>
      <c r="BI11" s="16">
        <v>0.214303948041173</v>
      </c>
      <c r="BJ11" s="16"/>
      <c r="BK11" s="16">
        <v>0.177534226695957</v>
      </c>
      <c r="BL11" s="16">
        <v>0.24130842668542099</v>
      </c>
      <c r="BM11" s="16">
        <v>0.32108568898954598</v>
      </c>
      <c r="BN11" s="16"/>
      <c r="BO11" s="16">
        <v>0.20432782911266301</v>
      </c>
      <c r="BP11" s="16">
        <v>0.233910259061099</v>
      </c>
      <c r="BQ11" s="16">
        <v>0.26747567882530598</v>
      </c>
      <c r="BR11" s="16"/>
      <c r="BS11" s="16">
        <v>0.191786381799501</v>
      </c>
      <c r="BT11" s="16">
        <v>0.26899317701216702</v>
      </c>
      <c r="BU11" s="16">
        <v>0.25531088420474402</v>
      </c>
      <c r="BV11" s="16">
        <v>0.26823673294994599</v>
      </c>
      <c r="BW11" s="16">
        <v>0.23257003220310399</v>
      </c>
      <c r="BX11" s="16">
        <v>0.23304030266991899</v>
      </c>
      <c r="BY11" s="16">
        <v>0.26716310913762198</v>
      </c>
      <c r="BZ11" s="16">
        <v>0.117494754837894</v>
      </c>
      <c r="CA11" s="16">
        <v>0.24171336399927701</v>
      </c>
      <c r="CB11" s="16">
        <v>0.19724982032941199</v>
      </c>
      <c r="CC11" s="16">
        <v>0.14867243976004799</v>
      </c>
      <c r="CD11" s="16">
        <v>0.152916944133973</v>
      </c>
    </row>
    <row r="12" spans="2:82" x14ac:dyDescent="0.3">
      <c r="B12" s="17" t="s">
        <v>113</v>
      </c>
      <c r="C12" s="16">
        <v>0.16066635766245799</v>
      </c>
      <c r="D12" s="16">
        <v>0.13404984343394799</v>
      </c>
      <c r="E12" s="16">
        <v>0.18824674210984199</v>
      </c>
      <c r="F12" s="16"/>
      <c r="G12" s="16">
        <v>0.221425202429121</v>
      </c>
      <c r="H12" s="16">
        <v>0.19825557421168899</v>
      </c>
      <c r="I12" s="16">
        <v>0.17021951576550901</v>
      </c>
      <c r="J12" s="16">
        <v>0.12942553281460001</v>
      </c>
      <c r="K12" s="16">
        <v>0.124351689693314</v>
      </c>
      <c r="L12" s="16"/>
      <c r="M12" s="16">
        <v>0.107380104229607</v>
      </c>
      <c r="N12" s="16">
        <v>0.155406944449762</v>
      </c>
      <c r="O12" s="16">
        <v>0.165937531201579</v>
      </c>
      <c r="P12" s="16">
        <v>0.21724641404725401</v>
      </c>
      <c r="Q12" s="16"/>
      <c r="R12" s="16">
        <v>9.46205465889354E-2</v>
      </c>
      <c r="S12" s="16">
        <v>0.19770257437097999</v>
      </c>
      <c r="T12" s="16">
        <v>0.120972930495105</v>
      </c>
      <c r="U12" s="16">
        <v>0.120086907324683</v>
      </c>
      <c r="V12" s="16">
        <v>0.22117407419016799</v>
      </c>
      <c r="W12" s="16">
        <v>0.19182150000971801</v>
      </c>
      <c r="X12" s="16">
        <v>0.16797165475053799</v>
      </c>
      <c r="Y12" s="16">
        <v>0.21180697764834699</v>
      </c>
      <c r="Z12" s="16">
        <v>0.17818243806287001</v>
      </c>
      <c r="AA12" s="16">
        <v>0.118719674078632</v>
      </c>
      <c r="AB12" s="16">
        <v>0.17051845018286499</v>
      </c>
      <c r="AC12" s="16">
        <v>0.25760521165621902</v>
      </c>
      <c r="AD12" s="16"/>
      <c r="AE12" s="16">
        <v>0.209730519534124</v>
      </c>
      <c r="AF12" s="16">
        <v>0.20838004840643801</v>
      </c>
      <c r="AG12" s="16">
        <v>0.188257489874186</v>
      </c>
      <c r="AH12" s="16">
        <v>0.16308034538008601</v>
      </c>
      <c r="AI12" s="16">
        <v>0.25070098413494102</v>
      </c>
      <c r="AJ12" s="16">
        <v>0.15444096060731599</v>
      </c>
      <c r="AK12" s="16">
        <v>0.13235328213276401</v>
      </c>
      <c r="AL12" s="16">
        <v>0.156568946555625</v>
      </c>
      <c r="AM12" s="16">
        <v>0.20673993098827301</v>
      </c>
      <c r="AN12" s="16">
        <v>0.12360406795001</v>
      </c>
      <c r="AO12" s="16">
        <v>0.152406926449215</v>
      </c>
      <c r="AP12" s="16">
        <v>0.103075465198029</v>
      </c>
      <c r="AQ12" s="16">
        <v>0.17083214350564199</v>
      </c>
      <c r="AR12" s="16">
        <v>6.1788906449483198E-2</v>
      </c>
      <c r="AS12" s="16">
        <v>0.14232139906954799</v>
      </c>
      <c r="AT12" s="16">
        <v>5.71602069174647E-2</v>
      </c>
      <c r="AU12" s="16"/>
      <c r="AV12" s="16">
        <v>0.18414673621852701</v>
      </c>
      <c r="AW12" s="16">
        <v>0.11026602106913901</v>
      </c>
      <c r="AX12" s="16"/>
      <c r="AY12" s="16">
        <v>0.16789943597540599</v>
      </c>
      <c r="AZ12" s="16">
        <v>9.6824072131270505E-2</v>
      </c>
      <c r="BA12" s="16"/>
      <c r="BB12" s="16">
        <v>0.142393308305439</v>
      </c>
      <c r="BC12" s="16">
        <v>0.16651659162065299</v>
      </c>
      <c r="BD12" s="16"/>
      <c r="BE12" s="16">
        <v>0.13527051453062</v>
      </c>
      <c r="BF12" s="16">
        <v>0.169396673536227</v>
      </c>
      <c r="BG12" s="16"/>
      <c r="BH12" s="16">
        <v>0.19415531383372001</v>
      </c>
      <c r="BI12" s="16">
        <v>0.13764862463731001</v>
      </c>
      <c r="BJ12" s="16"/>
      <c r="BK12" s="16">
        <v>0.10036140958044799</v>
      </c>
      <c r="BL12" s="16">
        <v>0.197747448811702</v>
      </c>
      <c r="BM12" s="16">
        <v>0.26535919296475602</v>
      </c>
      <c r="BN12" s="16"/>
      <c r="BO12" s="16">
        <v>0.10876712062301901</v>
      </c>
      <c r="BP12" s="16">
        <v>0.18443520420016901</v>
      </c>
      <c r="BQ12" s="16">
        <v>0.30300605536875702</v>
      </c>
      <c r="BR12" s="16"/>
      <c r="BS12" s="16">
        <v>8.43322249657288E-2</v>
      </c>
      <c r="BT12" s="16">
        <v>0.189656002350889</v>
      </c>
      <c r="BU12" s="16">
        <v>0.162702697446587</v>
      </c>
      <c r="BV12" s="16">
        <v>0.126935024132728</v>
      </c>
      <c r="BW12" s="16">
        <v>0.25040708546254498</v>
      </c>
      <c r="BX12" s="16">
        <v>0.174968007755754</v>
      </c>
      <c r="BY12" s="16">
        <v>0.20017585743745001</v>
      </c>
      <c r="BZ12" s="16">
        <v>0.257372635558898</v>
      </c>
      <c r="CA12" s="16">
        <v>0.16618878421266101</v>
      </c>
      <c r="CB12" s="16">
        <v>0.13755479662834899</v>
      </c>
      <c r="CC12" s="16">
        <v>0.19198803153098601</v>
      </c>
      <c r="CD12" s="16">
        <v>0.25857200770670802</v>
      </c>
    </row>
    <row r="13" spans="2:82" x14ac:dyDescent="0.3">
      <c r="B13" s="17" t="s">
        <v>92</v>
      </c>
      <c r="C13" s="18">
        <v>6.5397909525680101E-2</v>
      </c>
      <c r="D13" s="18">
        <v>4.3234963161922699E-2</v>
      </c>
      <c r="E13" s="18">
        <v>8.5838011430351496E-2</v>
      </c>
      <c r="F13" s="18"/>
      <c r="G13" s="18">
        <v>8.4368511078644806E-2</v>
      </c>
      <c r="H13" s="18">
        <v>0.101404135341681</v>
      </c>
      <c r="I13" s="18">
        <v>5.2430291772303399E-2</v>
      </c>
      <c r="J13" s="18">
        <v>5.4815576389824198E-2</v>
      </c>
      <c r="K13" s="18">
        <v>5.5209268728764298E-2</v>
      </c>
      <c r="L13" s="18"/>
      <c r="M13" s="18">
        <v>3.4130674145559099E-2</v>
      </c>
      <c r="N13" s="18">
        <v>7.6393504642373794E-2</v>
      </c>
      <c r="O13" s="18">
        <v>5.7949283726024502E-2</v>
      </c>
      <c r="P13" s="18">
        <v>9.5093468857528798E-2</v>
      </c>
      <c r="Q13" s="18"/>
      <c r="R13" s="18">
        <v>6.2493187180321499E-2</v>
      </c>
      <c r="S13" s="18">
        <v>7.5361915030788401E-2</v>
      </c>
      <c r="T13" s="18">
        <v>4.2924466395372202E-2</v>
      </c>
      <c r="U13" s="18">
        <v>8.0040019602324403E-2</v>
      </c>
      <c r="V13" s="18">
        <v>9.3806832365346399E-2</v>
      </c>
      <c r="W13" s="18">
        <v>7.5048214264057403E-2</v>
      </c>
      <c r="X13" s="18">
        <v>8.9139534446605898E-2</v>
      </c>
      <c r="Y13" s="18">
        <v>7.1958541128099199E-2</v>
      </c>
      <c r="Z13" s="18">
        <v>3.98397293226763E-2</v>
      </c>
      <c r="AA13" s="18">
        <v>2.9662213223378499E-2</v>
      </c>
      <c r="AB13" s="18">
        <v>0.10004288925244099</v>
      </c>
      <c r="AC13" s="18">
        <v>2.7587978243117602E-2</v>
      </c>
      <c r="AD13" s="18"/>
      <c r="AE13" s="18">
        <v>0.198777499444828</v>
      </c>
      <c r="AF13" s="18">
        <v>0.108796996279416</v>
      </c>
      <c r="AG13" s="18">
        <v>0.102111143702417</v>
      </c>
      <c r="AH13" s="18">
        <v>8.9546593313525796E-2</v>
      </c>
      <c r="AI13" s="18">
        <v>4.8190330168447301E-2</v>
      </c>
      <c r="AJ13" s="18">
        <v>5.0895221837067101E-2</v>
      </c>
      <c r="AK13" s="18">
        <v>5.35893267934189E-2</v>
      </c>
      <c r="AL13" s="18">
        <v>5.0171045074584003E-2</v>
      </c>
      <c r="AM13" s="18">
        <v>4.5611986166604598E-2</v>
      </c>
      <c r="AN13" s="18">
        <v>6.5471751926663005E-2</v>
      </c>
      <c r="AO13" s="18">
        <v>5.42207464703124E-2</v>
      </c>
      <c r="AP13" s="18">
        <v>5.5573485656309297E-2</v>
      </c>
      <c r="AQ13" s="18">
        <v>3.1014361778375899E-2</v>
      </c>
      <c r="AR13" s="18">
        <v>3.05980973768805E-2</v>
      </c>
      <c r="AS13" s="18">
        <v>3.9917787691000801E-3</v>
      </c>
      <c r="AT13" s="18">
        <v>2.3893756274126599E-2</v>
      </c>
      <c r="AU13" s="18"/>
      <c r="AV13" s="18">
        <v>7.5653177184911699E-2</v>
      </c>
      <c r="AW13" s="18">
        <v>4.3385106765895097E-2</v>
      </c>
      <c r="AX13" s="18"/>
      <c r="AY13" s="18">
        <v>6.7896068021585307E-2</v>
      </c>
      <c r="AZ13" s="18">
        <v>3.2538155012046301E-2</v>
      </c>
      <c r="BA13" s="18"/>
      <c r="BB13" s="18">
        <v>7.3473644720913694E-2</v>
      </c>
      <c r="BC13" s="18">
        <v>5.3897878397402801E-2</v>
      </c>
      <c r="BD13" s="18"/>
      <c r="BE13" s="18">
        <v>6.7086767815595402E-2</v>
      </c>
      <c r="BF13" s="18">
        <v>6.2614102017958306E-2</v>
      </c>
      <c r="BG13" s="18"/>
      <c r="BH13" s="18">
        <v>7.4922127629843002E-2</v>
      </c>
      <c r="BI13" s="18">
        <v>5.8851694454843499E-2</v>
      </c>
      <c r="BJ13" s="18"/>
      <c r="BK13" s="18">
        <v>4.9784422823049498E-2</v>
      </c>
      <c r="BL13" s="18">
        <v>7.0230303201596803E-2</v>
      </c>
      <c r="BM13" s="18">
        <v>9.8301222146029502E-2</v>
      </c>
      <c r="BN13" s="18"/>
      <c r="BO13" s="18">
        <v>4.0884389949578603E-2</v>
      </c>
      <c r="BP13" s="18">
        <v>6.7811048311125999E-2</v>
      </c>
      <c r="BQ13" s="18">
        <v>0.14763838112375</v>
      </c>
      <c r="BR13" s="18"/>
      <c r="BS13" s="18">
        <v>6.9680464205343601E-2</v>
      </c>
      <c r="BT13" s="18">
        <v>6.9776503797058798E-2</v>
      </c>
      <c r="BU13" s="18">
        <v>3.4882660259686997E-2</v>
      </c>
      <c r="BV13" s="18">
        <v>0.108426806368389</v>
      </c>
      <c r="BW13" s="18">
        <v>9.3812300678081398E-2</v>
      </c>
      <c r="BX13" s="18">
        <v>8.2717103502345998E-2</v>
      </c>
      <c r="BY13" s="18">
        <v>8.9455069818883695E-2</v>
      </c>
      <c r="BZ13" s="18">
        <v>8.3106553015322299E-2</v>
      </c>
      <c r="CA13" s="18">
        <v>4.1905893069271699E-2</v>
      </c>
      <c r="CB13" s="18">
        <v>4.4086513684090299E-2</v>
      </c>
      <c r="CC13" s="18">
        <v>5.7147668366113999E-2</v>
      </c>
      <c r="CD13" s="18">
        <v>2.7691516320763401E-2</v>
      </c>
    </row>
    <row r="14" spans="2:82" x14ac:dyDescent="0.3">
      <c r="B14" s="15"/>
    </row>
    <row r="15" spans="2:82" x14ac:dyDescent="0.3">
      <c r="B15" t="s">
        <v>96</v>
      </c>
    </row>
    <row r="16" spans="2:82" x14ac:dyDescent="0.3">
      <c r="B16" t="s">
        <v>97</v>
      </c>
    </row>
    <row r="18" spans="2:2" x14ac:dyDescent="0.3">
      <c r="B18"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CD16"/>
  <sheetViews>
    <sheetView showGridLines="0" topLeftCell="A8" workbookViewId="0">
      <pane xSplit="2" topLeftCell="C1" activePane="topRight" state="frozen"/>
      <selection pane="topRight" activeCell="B16" sqref="B16"/>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43.2" x14ac:dyDescent="0.3">
      <c r="B9" s="17" t="s">
        <v>120</v>
      </c>
      <c r="C9" s="16">
        <v>0.452944450301351</v>
      </c>
      <c r="D9" s="16">
        <v>0.43459362006679197</v>
      </c>
      <c r="E9" s="16">
        <v>0.46789412085339799</v>
      </c>
      <c r="F9" s="16"/>
      <c r="G9" s="16">
        <v>0.55766293046442295</v>
      </c>
      <c r="H9" s="16">
        <v>0.49964490997530397</v>
      </c>
      <c r="I9" s="16">
        <v>0.44125801357932098</v>
      </c>
      <c r="J9" s="16">
        <v>0.42640966960907101</v>
      </c>
      <c r="K9" s="16">
        <v>0.40061453790099699</v>
      </c>
      <c r="L9" s="16"/>
      <c r="M9" s="16">
        <v>0.36752310086790002</v>
      </c>
      <c r="N9" s="16">
        <v>0.44528862673396402</v>
      </c>
      <c r="O9" s="16">
        <v>0.46638039029027101</v>
      </c>
      <c r="P9" s="16">
        <v>0.53839462607892896</v>
      </c>
      <c r="Q9" s="16"/>
      <c r="R9" s="16">
        <v>0.41540141434195399</v>
      </c>
      <c r="S9" s="16">
        <v>0.49090753184698099</v>
      </c>
      <c r="T9" s="16">
        <v>0.407393067949888</v>
      </c>
      <c r="U9" s="16">
        <v>0.39323179678651099</v>
      </c>
      <c r="V9" s="16">
        <v>0.57754349439376595</v>
      </c>
      <c r="W9" s="16">
        <v>0.469899485132447</v>
      </c>
      <c r="X9" s="16">
        <v>0.54467328771088097</v>
      </c>
      <c r="Y9" s="16">
        <v>0.49703596702515501</v>
      </c>
      <c r="Z9" s="16">
        <v>0.43105641288274599</v>
      </c>
      <c r="AA9" s="16">
        <v>0.42362561103565199</v>
      </c>
      <c r="AB9" s="16">
        <v>0.39351785466580103</v>
      </c>
      <c r="AC9" s="16">
        <v>0.38567373343858302</v>
      </c>
      <c r="AD9" s="16"/>
      <c r="AE9" s="16">
        <v>0.56569214060425499</v>
      </c>
      <c r="AF9" s="16">
        <v>0.61566894293059105</v>
      </c>
      <c r="AG9" s="16">
        <v>0.53184954873569601</v>
      </c>
      <c r="AH9" s="16">
        <v>0.43371342289116999</v>
      </c>
      <c r="AI9" s="16">
        <v>0.483756288042066</v>
      </c>
      <c r="AJ9" s="16">
        <v>0.47808278132811799</v>
      </c>
      <c r="AK9" s="16">
        <v>0.45696445572364602</v>
      </c>
      <c r="AL9" s="16">
        <v>0.39048521187970398</v>
      </c>
      <c r="AM9" s="16">
        <v>0.46989277505323301</v>
      </c>
      <c r="AN9" s="16">
        <v>0.39386330230252498</v>
      </c>
      <c r="AO9" s="16">
        <v>0.44745476027798098</v>
      </c>
      <c r="AP9" s="16">
        <v>0.34746309433899403</v>
      </c>
      <c r="AQ9" s="16">
        <v>0.35526448393401799</v>
      </c>
      <c r="AR9" s="16">
        <v>0.394873566289002</v>
      </c>
      <c r="AS9" s="16">
        <v>0.54357814891627998</v>
      </c>
      <c r="AT9" s="16">
        <v>0.396540068842752</v>
      </c>
      <c r="AU9" s="16"/>
      <c r="AV9" s="16">
        <v>0.46859979295659099</v>
      </c>
      <c r="AW9" s="16">
        <v>0.41934045463221598</v>
      </c>
      <c r="AX9" s="16"/>
      <c r="AY9" s="16">
        <v>0.45850217958662298</v>
      </c>
      <c r="AZ9" s="16">
        <v>0.40089339511347</v>
      </c>
      <c r="BA9" s="16"/>
      <c r="BB9" s="16">
        <v>0.49175338493993298</v>
      </c>
      <c r="BC9" s="16">
        <v>0.41042295462171002</v>
      </c>
      <c r="BD9" s="16"/>
      <c r="BE9" s="16">
        <v>0.45160473600071099</v>
      </c>
      <c r="BF9" s="16">
        <v>0.45310253514215598</v>
      </c>
      <c r="BG9" s="16"/>
      <c r="BH9" s="16">
        <v>0.48581540459314398</v>
      </c>
      <c r="BI9" s="16">
        <v>0.43035148424110697</v>
      </c>
      <c r="BJ9" s="16"/>
      <c r="BK9" s="16">
        <v>0.39322643705867899</v>
      </c>
      <c r="BL9" s="16">
        <v>0.47283014173066301</v>
      </c>
      <c r="BM9" s="16">
        <v>0.59051620271064698</v>
      </c>
      <c r="BN9" s="16"/>
      <c r="BO9" s="16">
        <v>0.43420849802011602</v>
      </c>
      <c r="BP9" s="16">
        <v>0.42719646530164801</v>
      </c>
      <c r="BQ9" s="16">
        <v>0.56279082646161604</v>
      </c>
      <c r="BR9" s="16"/>
      <c r="BS9" s="16">
        <v>0.39655063972031801</v>
      </c>
      <c r="BT9" s="16">
        <v>0.49338706235179902</v>
      </c>
      <c r="BU9" s="16">
        <v>0.47064854206141998</v>
      </c>
      <c r="BV9" s="16">
        <v>0.40797145881237901</v>
      </c>
      <c r="BW9" s="16">
        <v>0.51217666991296795</v>
      </c>
      <c r="BX9" s="16">
        <v>0.47063517457869303</v>
      </c>
      <c r="BY9" s="16">
        <v>0.56145965479924098</v>
      </c>
      <c r="BZ9" s="16">
        <v>0.44086273180984897</v>
      </c>
      <c r="CA9" s="16">
        <v>0.42353511115520798</v>
      </c>
      <c r="CB9" s="16">
        <v>0.46768197476867901</v>
      </c>
      <c r="CC9" s="16">
        <v>0.48827317945523402</v>
      </c>
      <c r="CD9" s="16">
        <v>0.38034360189354</v>
      </c>
    </row>
    <row r="10" spans="2:82" ht="28.8" x14ac:dyDescent="0.3">
      <c r="B10" s="17" t="s">
        <v>121</v>
      </c>
      <c r="C10" s="16">
        <v>0.51784533942695699</v>
      </c>
      <c r="D10" s="16">
        <v>0.53318902184540995</v>
      </c>
      <c r="E10" s="16">
        <v>0.50727473279845103</v>
      </c>
      <c r="F10" s="16"/>
      <c r="G10" s="16">
        <v>0.426967130443902</v>
      </c>
      <c r="H10" s="16">
        <v>0.47237540135116102</v>
      </c>
      <c r="I10" s="16">
        <v>0.51096486499174798</v>
      </c>
      <c r="J10" s="16">
        <v>0.55660609857574295</v>
      </c>
      <c r="K10" s="16">
        <v>0.56667418494546495</v>
      </c>
      <c r="L10" s="16"/>
      <c r="M10" s="16">
        <v>0.618010197336884</v>
      </c>
      <c r="N10" s="16">
        <v>0.53584658458719903</v>
      </c>
      <c r="O10" s="16">
        <v>0.51222936518225703</v>
      </c>
      <c r="P10" s="16">
        <v>0.40014819622768699</v>
      </c>
      <c r="Q10" s="16"/>
      <c r="R10" s="16">
        <v>0.56944867325828297</v>
      </c>
      <c r="S10" s="16">
        <v>0.476526661081834</v>
      </c>
      <c r="T10" s="16">
        <v>0.58096560240360295</v>
      </c>
      <c r="U10" s="16">
        <v>0.56021538749673405</v>
      </c>
      <c r="V10" s="16">
        <v>0.411158253024692</v>
      </c>
      <c r="W10" s="16">
        <v>0.48828715433946301</v>
      </c>
      <c r="X10" s="16">
        <v>0.41992674901339599</v>
      </c>
      <c r="Y10" s="16">
        <v>0.48239127523105002</v>
      </c>
      <c r="Z10" s="16">
        <v>0.53832259732991805</v>
      </c>
      <c r="AA10" s="16">
        <v>0.54452403380849201</v>
      </c>
      <c r="AB10" s="16">
        <v>0.55539329797970505</v>
      </c>
      <c r="AC10" s="16">
        <v>0.59004850372706397</v>
      </c>
      <c r="AD10" s="16"/>
      <c r="AE10" s="16">
        <v>0.30950316094959202</v>
      </c>
      <c r="AF10" s="16">
        <v>0.35517150893465899</v>
      </c>
      <c r="AG10" s="16">
        <v>0.411870297190501</v>
      </c>
      <c r="AH10" s="16">
        <v>0.51478418141348004</v>
      </c>
      <c r="AI10" s="16">
        <v>0.47514269764841</v>
      </c>
      <c r="AJ10" s="16">
        <v>0.478114216813816</v>
      </c>
      <c r="AK10" s="16">
        <v>0.52917899009561098</v>
      </c>
      <c r="AL10" s="16">
        <v>0.581521968859255</v>
      </c>
      <c r="AM10" s="16">
        <v>0.52234136368212603</v>
      </c>
      <c r="AN10" s="16">
        <v>0.59793059376948299</v>
      </c>
      <c r="AO10" s="16">
        <v>0.52788000389607104</v>
      </c>
      <c r="AP10" s="16">
        <v>0.64199079091089595</v>
      </c>
      <c r="AQ10" s="16">
        <v>0.64473551606598201</v>
      </c>
      <c r="AR10" s="16">
        <v>0.60512643371099795</v>
      </c>
      <c r="AS10" s="16">
        <v>0.45642185108372002</v>
      </c>
      <c r="AT10" s="16">
        <v>0.58846219326103499</v>
      </c>
      <c r="AU10" s="16"/>
      <c r="AV10" s="16">
        <v>0.50077736012400598</v>
      </c>
      <c r="AW10" s="16">
        <v>0.55448154185368903</v>
      </c>
      <c r="AX10" s="16"/>
      <c r="AY10" s="16">
        <v>0.51386346350716205</v>
      </c>
      <c r="AZ10" s="16">
        <v>0.56118680767115403</v>
      </c>
      <c r="BA10" s="16"/>
      <c r="BB10" s="16">
        <v>0.47727661486564499</v>
      </c>
      <c r="BC10" s="16">
        <v>0.56878207105240497</v>
      </c>
      <c r="BD10" s="16"/>
      <c r="BE10" s="16">
        <v>0.52259245120184905</v>
      </c>
      <c r="BF10" s="16">
        <v>0.51971421831339604</v>
      </c>
      <c r="BG10" s="16"/>
      <c r="BH10" s="16">
        <v>0.49210046170316302</v>
      </c>
      <c r="BI10" s="16">
        <v>0.53554038848076602</v>
      </c>
      <c r="BJ10" s="16"/>
      <c r="BK10" s="16">
        <v>0.59112281622337404</v>
      </c>
      <c r="BL10" s="16">
        <v>0.49777270618254599</v>
      </c>
      <c r="BM10" s="16">
        <v>0.33867976059600302</v>
      </c>
      <c r="BN10" s="16"/>
      <c r="BO10" s="16">
        <v>0.54174371755349604</v>
      </c>
      <c r="BP10" s="16">
        <v>0.54053507321267902</v>
      </c>
      <c r="BQ10" s="16">
        <v>0.39502220513216801</v>
      </c>
      <c r="BR10" s="16"/>
      <c r="BS10" s="16">
        <v>0.58763148879671501</v>
      </c>
      <c r="BT10" s="16">
        <v>0.471141512736102</v>
      </c>
      <c r="BU10" s="16">
        <v>0.52335251341069</v>
      </c>
      <c r="BV10" s="16">
        <v>0.54402322543986104</v>
      </c>
      <c r="BW10" s="16">
        <v>0.48782333008703199</v>
      </c>
      <c r="BX10" s="16">
        <v>0.47974587584306899</v>
      </c>
      <c r="BY10" s="16">
        <v>0.40521677272183898</v>
      </c>
      <c r="BZ10" s="16">
        <v>0.53389043732948305</v>
      </c>
      <c r="CA10" s="16">
        <v>0.54145192354180305</v>
      </c>
      <c r="CB10" s="16">
        <v>0.51399678287212502</v>
      </c>
      <c r="CC10" s="16">
        <v>0.48332662066865401</v>
      </c>
      <c r="CD10" s="16">
        <v>0.59528752048032096</v>
      </c>
    </row>
    <row r="11" spans="2:82" x14ac:dyDescent="0.3">
      <c r="B11" s="17" t="s">
        <v>92</v>
      </c>
      <c r="C11" s="18">
        <v>2.9210210271692599E-2</v>
      </c>
      <c r="D11" s="18">
        <v>3.2217358087797902E-2</v>
      </c>
      <c r="E11" s="18">
        <v>2.48311463481505E-2</v>
      </c>
      <c r="F11" s="18"/>
      <c r="G11" s="18">
        <v>1.5369939091674801E-2</v>
      </c>
      <c r="H11" s="18">
        <v>2.7979688673534901E-2</v>
      </c>
      <c r="I11" s="18">
        <v>4.7777121428930598E-2</v>
      </c>
      <c r="J11" s="18">
        <v>1.6984231815186299E-2</v>
      </c>
      <c r="K11" s="18">
        <v>3.2711277153537999E-2</v>
      </c>
      <c r="L11" s="18"/>
      <c r="M11" s="18">
        <v>1.4466701795216299E-2</v>
      </c>
      <c r="N11" s="18">
        <v>1.8864788678837601E-2</v>
      </c>
      <c r="O11" s="18">
        <v>2.13902445274715E-2</v>
      </c>
      <c r="P11" s="18">
        <v>6.1457177693383602E-2</v>
      </c>
      <c r="Q11" s="18"/>
      <c r="R11" s="18">
        <v>1.51499123997629E-2</v>
      </c>
      <c r="S11" s="18">
        <v>3.2565807071185199E-2</v>
      </c>
      <c r="T11" s="18">
        <v>1.1641329646509499E-2</v>
      </c>
      <c r="U11" s="18">
        <v>4.6552815716754299E-2</v>
      </c>
      <c r="V11" s="18">
        <v>1.12982525815416E-2</v>
      </c>
      <c r="W11" s="18">
        <v>4.1813360528089497E-2</v>
      </c>
      <c r="X11" s="18">
        <v>3.5399963275722701E-2</v>
      </c>
      <c r="Y11" s="18">
        <v>2.0572757743794901E-2</v>
      </c>
      <c r="Z11" s="18">
        <v>3.0620989787335899E-2</v>
      </c>
      <c r="AA11" s="18">
        <v>3.1850355155856401E-2</v>
      </c>
      <c r="AB11" s="18">
        <v>5.1088847354493802E-2</v>
      </c>
      <c r="AC11" s="18">
        <v>2.4277762834353199E-2</v>
      </c>
      <c r="AD11" s="18"/>
      <c r="AE11" s="18">
        <v>0.124804698446153</v>
      </c>
      <c r="AF11" s="18">
        <v>2.915954813475E-2</v>
      </c>
      <c r="AG11" s="18">
        <v>5.6280154073802602E-2</v>
      </c>
      <c r="AH11" s="18">
        <v>5.1502395695349701E-2</v>
      </c>
      <c r="AI11" s="18">
        <v>4.1101014309524002E-2</v>
      </c>
      <c r="AJ11" s="18">
        <v>4.3803001858066397E-2</v>
      </c>
      <c r="AK11" s="18">
        <v>1.3856554180743099E-2</v>
      </c>
      <c r="AL11" s="18">
        <v>2.7992819261040601E-2</v>
      </c>
      <c r="AM11" s="18">
        <v>7.7658612646410103E-3</v>
      </c>
      <c r="AN11" s="18">
        <v>8.2061039279919396E-3</v>
      </c>
      <c r="AO11" s="18">
        <v>2.4665235825948501E-2</v>
      </c>
      <c r="AP11" s="18">
        <v>1.05461147501102E-2</v>
      </c>
      <c r="AQ11" s="18">
        <v>0</v>
      </c>
      <c r="AR11" s="18">
        <v>0</v>
      </c>
      <c r="AS11" s="18">
        <v>0</v>
      </c>
      <c r="AT11" s="18">
        <v>1.49977378962129E-2</v>
      </c>
      <c r="AU11" s="18"/>
      <c r="AV11" s="18">
        <v>3.0622846919403E-2</v>
      </c>
      <c r="AW11" s="18">
        <v>2.6178003514095102E-2</v>
      </c>
      <c r="AX11" s="18"/>
      <c r="AY11" s="18">
        <v>2.76343569062143E-2</v>
      </c>
      <c r="AZ11" s="18">
        <v>3.7919797215375202E-2</v>
      </c>
      <c r="BA11" s="18"/>
      <c r="BB11" s="18">
        <v>3.0970000194421799E-2</v>
      </c>
      <c r="BC11" s="18">
        <v>2.07949743258844E-2</v>
      </c>
      <c r="BD11" s="18"/>
      <c r="BE11" s="18">
        <v>2.5802812797440001E-2</v>
      </c>
      <c r="BF11" s="18">
        <v>2.7183246544448401E-2</v>
      </c>
      <c r="BG11" s="18"/>
      <c r="BH11" s="18">
        <v>2.2084133703692499E-2</v>
      </c>
      <c r="BI11" s="18">
        <v>3.4108127278127801E-2</v>
      </c>
      <c r="BJ11" s="18"/>
      <c r="BK11" s="18">
        <v>1.5650746717947101E-2</v>
      </c>
      <c r="BL11" s="18">
        <v>2.9397152086790099E-2</v>
      </c>
      <c r="BM11" s="18">
        <v>7.0804036693350406E-2</v>
      </c>
      <c r="BN11" s="18"/>
      <c r="BO11" s="18">
        <v>2.4047784426388299E-2</v>
      </c>
      <c r="BP11" s="18">
        <v>3.2268461485673403E-2</v>
      </c>
      <c r="BQ11" s="18">
        <v>4.2186968406216302E-2</v>
      </c>
      <c r="BR11" s="18"/>
      <c r="BS11" s="18">
        <v>1.58178714829669E-2</v>
      </c>
      <c r="BT11" s="18">
        <v>3.5471424912098801E-2</v>
      </c>
      <c r="BU11" s="18">
        <v>5.9989445278900398E-3</v>
      </c>
      <c r="BV11" s="18">
        <v>4.8005315747759701E-2</v>
      </c>
      <c r="BW11" s="18">
        <v>0</v>
      </c>
      <c r="BX11" s="18">
        <v>4.9618949578238397E-2</v>
      </c>
      <c r="BY11" s="18">
        <v>3.3323572478920198E-2</v>
      </c>
      <c r="BZ11" s="18">
        <v>2.5246830860668298E-2</v>
      </c>
      <c r="CA11" s="18">
        <v>3.5012965302989002E-2</v>
      </c>
      <c r="CB11" s="18">
        <v>1.83212423591953E-2</v>
      </c>
      <c r="CC11" s="18">
        <v>2.8400199876111601E-2</v>
      </c>
      <c r="CD11" s="18">
        <v>2.4368877626138898E-2</v>
      </c>
    </row>
    <row r="12" spans="2:82" x14ac:dyDescent="0.3">
      <c r="B12" s="15"/>
    </row>
    <row r="13" spans="2:82" x14ac:dyDescent="0.3">
      <c r="B13" t="s">
        <v>96</v>
      </c>
    </row>
    <row r="14" spans="2:82" x14ac:dyDescent="0.3">
      <c r="B14" t="s">
        <v>97</v>
      </c>
    </row>
    <row r="16" spans="2:82" x14ac:dyDescent="0.3">
      <c r="B16"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CD17"/>
  <sheetViews>
    <sheetView showGridLines="0" topLeftCell="A2" workbookViewId="0">
      <pane xSplit="2" topLeftCell="C1" activePane="topRight" state="frozen"/>
      <selection pane="topRight" activeCell="B17" sqref="B17"/>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123</v>
      </c>
      <c r="C9" s="16">
        <v>9.8460091174202694E-2</v>
      </c>
      <c r="D9" s="16">
        <v>0.10174259085736199</v>
      </c>
      <c r="E9" s="16">
        <v>9.5441631050217302E-2</v>
      </c>
      <c r="F9" s="16"/>
      <c r="G9" s="16">
        <v>8.9180003313139106E-2</v>
      </c>
      <c r="H9" s="16">
        <v>0.100874109989952</v>
      </c>
      <c r="I9" s="16">
        <v>9.8268733356895996E-2</v>
      </c>
      <c r="J9" s="16">
        <v>0.104623513146077</v>
      </c>
      <c r="K9" s="16">
        <v>9.6679159474464094E-2</v>
      </c>
      <c r="L9" s="16"/>
      <c r="M9" s="16">
        <v>0.12061705808183899</v>
      </c>
      <c r="N9" s="16">
        <v>7.51543661170853E-2</v>
      </c>
      <c r="O9" s="16">
        <v>0.10064263676044199</v>
      </c>
      <c r="P9" s="16">
        <v>9.8027441411079497E-2</v>
      </c>
      <c r="Q9" s="16"/>
      <c r="R9" s="16">
        <v>0.14767786017551601</v>
      </c>
      <c r="S9" s="16">
        <v>5.2828129522191403E-2</v>
      </c>
      <c r="T9" s="16">
        <v>0.10824445889935699</v>
      </c>
      <c r="U9" s="16">
        <v>7.5970171086299998E-2</v>
      </c>
      <c r="V9" s="16">
        <v>4.3375241351618403E-2</v>
      </c>
      <c r="W9" s="16">
        <v>0.12541667610566301</v>
      </c>
      <c r="X9" s="16">
        <v>0.10596345707568</v>
      </c>
      <c r="Y9" s="16">
        <v>0.103017553454056</v>
      </c>
      <c r="Z9" s="16">
        <v>8.7606388442720104E-2</v>
      </c>
      <c r="AA9" s="16">
        <v>0.113602018091463</v>
      </c>
      <c r="AB9" s="16">
        <v>8.24688365392858E-2</v>
      </c>
      <c r="AC9" s="16">
        <v>0.15149644509440899</v>
      </c>
      <c r="AD9" s="16"/>
      <c r="AE9" s="16">
        <v>4.2296424111114797E-2</v>
      </c>
      <c r="AF9" s="16">
        <v>0.17662935584115799</v>
      </c>
      <c r="AG9" s="16">
        <v>8.9270977604512497E-2</v>
      </c>
      <c r="AH9" s="16">
        <v>0.11453977569969501</v>
      </c>
      <c r="AI9" s="16">
        <v>8.4597980664240804E-2</v>
      </c>
      <c r="AJ9" s="16">
        <v>8.8859126805329203E-2</v>
      </c>
      <c r="AK9" s="16">
        <v>8.9426076929633599E-2</v>
      </c>
      <c r="AL9" s="16">
        <v>0.14370474723277099</v>
      </c>
      <c r="AM9" s="16">
        <v>0.104085527169496</v>
      </c>
      <c r="AN9" s="16">
        <v>0.10686967445202</v>
      </c>
      <c r="AO9" s="16">
        <v>6.9328491361603906E-2</v>
      </c>
      <c r="AP9" s="16">
        <v>8.8503426491699705E-2</v>
      </c>
      <c r="AQ9" s="16">
        <v>6.6187729591930006E-2</v>
      </c>
      <c r="AR9" s="16">
        <v>6.6438701727545901E-2</v>
      </c>
      <c r="AS9" s="16">
        <v>0.147778663257145</v>
      </c>
      <c r="AT9" s="16">
        <v>0.13959906379937301</v>
      </c>
      <c r="AU9" s="16"/>
      <c r="AV9" s="16">
        <v>8.6392699141495596E-2</v>
      </c>
      <c r="AW9" s="16">
        <v>0.12436259605927601</v>
      </c>
      <c r="AX9" s="16"/>
      <c r="AY9" s="16">
        <v>0.100296389042919</v>
      </c>
      <c r="AZ9" s="16">
        <v>8.73200059063549E-2</v>
      </c>
      <c r="BA9" s="16"/>
      <c r="BB9" s="16">
        <v>0.14046043605620301</v>
      </c>
      <c r="BC9" s="16">
        <v>6.9605031471281803E-2</v>
      </c>
      <c r="BD9" s="16"/>
      <c r="BE9" s="16">
        <v>0.21948253173681501</v>
      </c>
      <c r="BF9" s="16">
        <v>7.3875707645193606E-2</v>
      </c>
      <c r="BG9" s="16"/>
      <c r="BH9" s="16">
        <v>0.10681911842568501</v>
      </c>
      <c r="BI9" s="16">
        <v>9.2714738687233705E-2</v>
      </c>
      <c r="BJ9" s="16"/>
      <c r="BK9" s="16">
        <v>0.111873926311535</v>
      </c>
      <c r="BL9" s="16">
        <v>7.6248877891103906E-2</v>
      </c>
      <c r="BM9" s="16">
        <v>0.10681710969019099</v>
      </c>
      <c r="BN9" s="16"/>
      <c r="BO9" s="16">
        <v>0.114132746112699</v>
      </c>
      <c r="BP9" s="16">
        <v>9.1301550703244097E-2</v>
      </c>
      <c r="BQ9" s="16">
        <v>5.5443258909569797E-2</v>
      </c>
      <c r="BR9" s="16"/>
      <c r="BS9" s="16">
        <v>0.157502063945786</v>
      </c>
      <c r="BT9" s="16">
        <v>7.1250200589506804E-2</v>
      </c>
      <c r="BU9" s="16">
        <v>9.1163399198825004E-2</v>
      </c>
      <c r="BV9" s="16">
        <v>6.2625916551856203E-2</v>
      </c>
      <c r="BW9" s="16">
        <v>3.3606107833879802E-2</v>
      </c>
      <c r="BX9" s="16">
        <v>0.15216569413495801</v>
      </c>
      <c r="BY9" s="16">
        <v>9.4129388064163905E-2</v>
      </c>
      <c r="BZ9" s="16">
        <v>8.1685684542055298E-2</v>
      </c>
      <c r="CA9" s="16">
        <v>8.5634899254665706E-2</v>
      </c>
      <c r="CB9" s="16">
        <v>0.13014837581796401</v>
      </c>
      <c r="CC9" s="16">
        <v>7.3718872141950997E-2</v>
      </c>
      <c r="CD9" s="16">
        <v>0.15508956968774501</v>
      </c>
    </row>
    <row r="10" spans="2:82" x14ac:dyDescent="0.3">
      <c r="B10" s="17" t="s">
        <v>124</v>
      </c>
      <c r="C10" s="16">
        <v>0.17024885376800999</v>
      </c>
      <c r="D10" s="16">
        <v>0.188338730641499</v>
      </c>
      <c r="E10" s="16">
        <v>0.15211902146581599</v>
      </c>
      <c r="F10" s="16"/>
      <c r="G10" s="16">
        <v>7.8810231139651493E-2</v>
      </c>
      <c r="H10" s="16">
        <v>0.12732166570735601</v>
      </c>
      <c r="I10" s="16">
        <v>0.170066088351885</v>
      </c>
      <c r="J10" s="16">
        <v>0.205746758885514</v>
      </c>
      <c r="K10" s="16">
        <v>0.21488316037156399</v>
      </c>
      <c r="L10" s="16"/>
      <c r="M10" s="16">
        <v>0.18554636925040199</v>
      </c>
      <c r="N10" s="16">
        <v>0.15638501078412301</v>
      </c>
      <c r="O10" s="16">
        <v>0.188542496928883</v>
      </c>
      <c r="P10" s="16">
        <v>0.151999313810978</v>
      </c>
      <c r="Q10" s="16"/>
      <c r="R10" s="16">
        <v>0.19689614538060701</v>
      </c>
      <c r="S10" s="16">
        <v>0.18402547281950801</v>
      </c>
      <c r="T10" s="16">
        <v>0.14283417090313899</v>
      </c>
      <c r="U10" s="16">
        <v>0.17206477205611601</v>
      </c>
      <c r="V10" s="16">
        <v>0.143088812226808</v>
      </c>
      <c r="W10" s="16">
        <v>0.17034345309293</v>
      </c>
      <c r="X10" s="16">
        <v>0.14305536156575599</v>
      </c>
      <c r="Y10" s="16">
        <v>0.14846864408226901</v>
      </c>
      <c r="Z10" s="16">
        <v>0.19539667950814499</v>
      </c>
      <c r="AA10" s="16">
        <v>0.18511398725268799</v>
      </c>
      <c r="AB10" s="16">
        <v>0.136776541553146</v>
      </c>
      <c r="AC10" s="16">
        <v>0.138072572674553</v>
      </c>
      <c r="AD10" s="16"/>
      <c r="AE10" s="16">
        <v>0.25127909137339199</v>
      </c>
      <c r="AF10" s="16">
        <v>0.112628087545166</v>
      </c>
      <c r="AG10" s="16">
        <v>0.16814425234684799</v>
      </c>
      <c r="AH10" s="16">
        <v>0.107206630015517</v>
      </c>
      <c r="AI10" s="16">
        <v>0.18308723987084699</v>
      </c>
      <c r="AJ10" s="16">
        <v>0.115392541244223</v>
      </c>
      <c r="AK10" s="16">
        <v>0.20979831437520099</v>
      </c>
      <c r="AL10" s="16">
        <v>0.12685560736266999</v>
      </c>
      <c r="AM10" s="16">
        <v>0.14795177197326101</v>
      </c>
      <c r="AN10" s="16">
        <v>0.129000241342592</v>
      </c>
      <c r="AO10" s="16">
        <v>0.212276444825203</v>
      </c>
      <c r="AP10" s="16">
        <v>0.20526886474360401</v>
      </c>
      <c r="AQ10" s="16">
        <v>0.221100570502517</v>
      </c>
      <c r="AR10" s="16">
        <v>0.222728815045039</v>
      </c>
      <c r="AS10" s="16">
        <v>0.27641806929917301</v>
      </c>
      <c r="AT10" s="16">
        <v>0.24698966138703601</v>
      </c>
      <c r="AU10" s="16"/>
      <c r="AV10" s="16">
        <v>0.14806540756734099</v>
      </c>
      <c r="AW10" s="16">
        <v>0.21786534140868499</v>
      </c>
      <c r="AX10" s="16"/>
      <c r="AY10" s="16">
        <v>0.162429782947627</v>
      </c>
      <c r="AZ10" s="16">
        <v>0.23739303252100899</v>
      </c>
      <c r="BA10" s="16"/>
      <c r="BB10" s="16">
        <v>0.191930631050515</v>
      </c>
      <c r="BC10" s="16">
        <v>0.15167257564043399</v>
      </c>
      <c r="BD10" s="16"/>
      <c r="BE10" s="16">
        <v>0.21089408333743401</v>
      </c>
      <c r="BF10" s="16">
        <v>0.16448655727991901</v>
      </c>
      <c r="BG10" s="16"/>
      <c r="BH10" s="16">
        <v>0.129530049522188</v>
      </c>
      <c r="BI10" s="16">
        <v>0.19823582835271999</v>
      </c>
      <c r="BJ10" s="16"/>
      <c r="BK10" s="16">
        <v>0.19583544285701601</v>
      </c>
      <c r="BL10" s="16">
        <v>0.153325660588924</v>
      </c>
      <c r="BM10" s="16">
        <v>0.124737968907188</v>
      </c>
      <c r="BN10" s="16"/>
      <c r="BO10" s="16">
        <v>0.17595583035693399</v>
      </c>
      <c r="BP10" s="16">
        <v>0.18992157421566999</v>
      </c>
      <c r="BQ10" s="16">
        <v>0.116643649013315</v>
      </c>
      <c r="BR10" s="16"/>
      <c r="BS10" s="16">
        <v>0.177033416477265</v>
      </c>
      <c r="BT10" s="16">
        <v>0.18571411370486399</v>
      </c>
      <c r="BU10" s="16">
        <v>0.14150522029784199</v>
      </c>
      <c r="BV10" s="16">
        <v>0.15884012484645399</v>
      </c>
      <c r="BW10" s="16">
        <v>0.132399066634456</v>
      </c>
      <c r="BX10" s="16">
        <v>0.13587977411668201</v>
      </c>
      <c r="BY10" s="16">
        <v>0.120443118902545</v>
      </c>
      <c r="BZ10" s="16">
        <v>0.17678479814384401</v>
      </c>
      <c r="CA10" s="16">
        <v>0.17954730732865801</v>
      </c>
      <c r="CB10" s="16">
        <v>0.194109059778905</v>
      </c>
      <c r="CC10" s="16">
        <v>0.164717345458292</v>
      </c>
      <c r="CD10" s="16">
        <v>0.138590761018199</v>
      </c>
    </row>
    <row r="11" spans="2:82" x14ac:dyDescent="0.3">
      <c r="B11" s="17" t="s">
        <v>125</v>
      </c>
      <c r="C11" s="16">
        <v>0.70247330518024298</v>
      </c>
      <c r="D11" s="16">
        <v>0.68665202531704805</v>
      </c>
      <c r="E11" s="16">
        <v>0.72037318783195803</v>
      </c>
      <c r="F11" s="16"/>
      <c r="G11" s="16">
        <v>0.80245028358733705</v>
      </c>
      <c r="H11" s="16">
        <v>0.72820412245717603</v>
      </c>
      <c r="I11" s="16">
        <v>0.69812435474761603</v>
      </c>
      <c r="J11" s="16">
        <v>0.66121208984282198</v>
      </c>
      <c r="K11" s="16">
        <v>0.67274787769177002</v>
      </c>
      <c r="L11" s="16"/>
      <c r="M11" s="16">
        <v>0.67727326687542799</v>
      </c>
      <c r="N11" s="16">
        <v>0.74049087888373499</v>
      </c>
      <c r="O11" s="16">
        <v>0.68557879452233705</v>
      </c>
      <c r="P11" s="16">
        <v>0.70353015146376696</v>
      </c>
      <c r="Q11" s="16"/>
      <c r="R11" s="16">
        <v>0.64156777473272997</v>
      </c>
      <c r="S11" s="16">
        <v>0.72164498925869902</v>
      </c>
      <c r="T11" s="16">
        <v>0.73569011134851703</v>
      </c>
      <c r="U11" s="16">
        <v>0.72425924717464096</v>
      </c>
      <c r="V11" s="16">
        <v>0.78775235061093396</v>
      </c>
      <c r="W11" s="16">
        <v>0.65009828642132395</v>
      </c>
      <c r="X11" s="16">
        <v>0.71575596041951495</v>
      </c>
      <c r="Y11" s="16">
        <v>0.73367552532390901</v>
      </c>
      <c r="Z11" s="16">
        <v>0.68207432673223201</v>
      </c>
      <c r="AA11" s="16">
        <v>0.67931450788563597</v>
      </c>
      <c r="AB11" s="16">
        <v>0.75940496278095204</v>
      </c>
      <c r="AC11" s="16">
        <v>0.67887595729308303</v>
      </c>
      <c r="AD11" s="16"/>
      <c r="AE11" s="16">
        <v>0.64332265712039305</v>
      </c>
      <c r="AF11" s="16">
        <v>0.67704636321212897</v>
      </c>
      <c r="AG11" s="16">
        <v>0.69711465973005604</v>
      </c>
      <c r="AH11" s="16">
        <v>0.75206031347697799</v>
      </c>
      <c r="AI11" s="16">
        <v>0.69630689239943699</v>
      </c>
      <c r="AJ11" s="16">
        <v>0.76979650830129298</v>
      </c>
      <c r="AK11" s="16">
        <v>0.662317301352364</v>
      </c>
      <c r="AL11" s="16">
        <v>0.696447465258341</v>
      </c>
      <c r="AM11" s="16">
        <v>0.73946016308618001</v>
      </c>
      <c r="AN11" s="16">
        <v>0.76413008420538797</v>
      </c>
      <c r="AO11" s="16">
        <v>0.70128557763700505</v>
      </c>
      <c r="AP11" s="16">
        <v>0.69568159401458596</v>
      </c>
      <c r="AQ11" s="16">
        <v>0.70159710366299199</v>
      </c>
      <c r="AR11" s="16">
        <v>0.69757022685547998</v>
      </c>
      <c r="AS11" s="16">
        <v>0.54965516335542697</v>
      </c>
      <c r="AT11" s="16">
        <v>0.61129620469985801</v>
      </c>
      <c r="AU11" s="16"/>
      <c r="AV11" s="16">
        <v>0.73548453765813704</v>
      </c>
      <c r="AW11" s="16">
        <v>0.63161511078302701</v>
      </c>
      <c r="AX11" s="16"/>
      <c r="AY11" s="16">
        <v>0.70778938150980097</v>
      </c>
      <c r="AZ11" s="16">
        <v>0.66350055022251497</v>
      </c>
      <c r="BA11" s="16"/>
      <c r="BB11" s="16">
        <v>0.63748394077460102</v>
      </c>
      <c r="BC11" s="16">
        <v>0.75293736727581995</v>
      </c>
      <c r="BD11" s="16"/>
      <c r="BE11" s="16">
        <v>0.544209163597419</v>
      </c>
      <c r="BF11" s="16">
        <v>0.73466622387997804</v>
      </c>
      <c r="BG11" s="16"/>
      <c r="BH11" s="16">
        <v>0.72626071221762201</v>
      </c>
      <c r="BI11" s="16">
        <v>0.68612367093823001</v>
      </c>
      <c r="BJ11" s="16"/>
      <c r="BK11" s="16">
        <v>0.67235758171100601</v>
      </c>
      <c r="BL11" s="16">
        <v>0.73600886360878004</v>
      </c>
      <c r="BM11" s="16">
        <v>0.72447875795846495</v>
      </c>
      <c r="BN11" s="16"/>
      <c r="BO11" s="16">
        <v>0.68738770717207898</v>
      </c>
      <c r="BP11" s="16">
        <v>0.69625262404464405</v>
      </c>
      <c r="BQ11" s="16">
        <v>0.76620666242635405</v>
      </c>
      <c r="BR11" s="16"/>
      <c r="BS11" s="16">
        <v>0.64949320761873797</v>
      </c>
      <c r="BT11" s="16">
        <v>0.701917300718371</v>
      </c>
      <c r="BU11" s="16">
        <v>0.75319336874819898</v>
      </c>
      <c r="BV11" s="16">
        <v>0.75725105807804605</v>
      </c>
      <c r="BW11" s="16">
        <v>0.81258125781746604</v>
      </c>
      <c r="BX11" s="16">
        <v>0.64975125823602198</v>
      </c>
      <c r="BY11" s="16">
        <v>0.75165958245550202</v>
      </c>
      <c r="BZ11" s="16">
        <v>0.72332002503908499</v>
      </c>
      <c r="CA11" s="16">
        <v>0.70363642928384296</v>
      </c>
      <c r="CB11" s="16">
        <v>0.650113765874344</v>
      </c>
      <c r="CC11" s="16">
        <v>0.72638855864498098</v>
      </c>
      <c r="CD11" s="16">
        <v>0.67464621789536705</v>
      </c>
    </row>
    <row r="12" spans="2:82" x14ac:dyDescent="0.3">
      <c r="B12" s="17" t="s">
        <v>92</v>
      </c>
      <c r="C12" s="18">
        <v>2.8817749877545099E-2</v>
      </c>
      <c r="D12" s="18">
        <v>2.32666531840909E-2</v>
      </c>
      <c r="E12" s="18">
        <v>3.2066159652008701E-2</v>
      </c>
      <c r="F12" s="18"/>
      <c r="G12" s="18">
        <v>2.9559481959872399E-2</v>
      </c>
      <c r="H12" s="18">
        <v>4.3600101845515299E-2</v>
      </c>
      <c r="I12" s="18">
        <v>3.3540823543603E-2</v>
      </c>
      <c r="J12" s="18">
        <v>2.8417638125587098E-2</v>
      </c>
      <c r="K12" s="18">
        <v>1.5689802462202002E-2</v>
      </c>
      <c r="L12" s="18"/>
      <c r="M12" s="18">
        <v>1.6563305792330701E-2</v>
      </c>
      <c r="N12" s="18">
        <v>2.79697442150557E-2</v>
      </c>
      <c r="O12" s="18">
        <v>2.52360717883372E-2</v>
      </c>
      <c r="P12" s="18">
        <v>4.6443093314176502E-2</v>
      </c>
      <c r="Q12" s="18"/>
      <c r="R12" s="18">
        <v>1.3858219711147601E-2</v>
      </c>
      <c r="S12" s="18">
        <v>4.1501408399601501E-2</v>
      </c>
      <c r="T12" s="18">
        <v>1.3231258848987799E-2</v>
      </c>
      <c r="U12" s="18">
        <v>2.7705809682942902E-2</v>
      </c>
      <c r="V12" s="18">
        <v>2.5783595810639801E-2</v>
      </c>
      <c r="W12" s="18">
        <v>5.4141584380083499E-2</v>
      </c>
      <c r="X12" s="18">
        <v>3.5225220939049E-2</v>
      </c>
      <c r="Y12" s="18">
        <v>1.48382771397664E-2</v>
      </c>
      <c r="Z12" s="18">
        <v>3.4922605316902097E-2</v>
      </c>
      <c r="AA12" s="18">
        <v>2.19694867702128E-2</v>
      </c>
      <c r="AB12" s="18">
        <v>2.1349659126616401E-2</v>
      </c>
      <c r="AC12" s="18">
        <v>3.1555024937954701E-2</v>
      </c>
      <c r="AD12" s="18"/>
      <c r="AE12" s="18">
        <v>6.3101827395100799E-2</v>
      </c>
      <c r="AF12" s="18">
        <v>3.3696193401546601E-2</v>
      </c>
      <c r="AG12" s="18">
        <v>4.5470110318584001E-2</v>
      </c>
      <c r="AH12" s="18">
        <v>2.6193280807810401E-2</v>
      </c>
      <c r="AI12" s="18">
        <v>3.6007887065475301E-2</v>
      </c>
      <c r="AJ12" s="18">
        <v>2.5951823649154E-2</v>
      </c>
      <c r="AK12" s="18">
        <v>3.8458307342801402E-2</v>
      </c>
      <c r="AL12" s="18">
        <v>3.29921801462187E-2</v>
      </c>
      <c r="AM12" s="18">
        <v>8.5025377710624805E-3</v>
      </c>
      <c r="AN12" s="18">
        <v>0</v>
      </c>
      <c r="AO12" s="18">
        <v>1.7109486176187998E-2</v>
      </c>
      <c r="AP12" s="18">
        <v>1.05461147501102E-2</v>
      </c>
      <c r="AQ12" s="18">
        <v>1.11145962425616E-2</v>
      </c>
      <c r="AR12" s="18">
        <v>1.32622563719358E-2</v>
      </c>
      <c r="AS12" s="18">
        <v>2.61481040882551E-2</v>
      </c>
      <c r="AT12" s="18">
        <v>2.11507011373342E-3</v>
      </c>
      <c r="AU12" s="18"/>
      <c r="AV12" s="18">
        <v>3.0057355633026001E-2</v>
      </c>
      <c r="AW12" s="18">
        <v>2.61569517490116E-2</v>
      </c>
      <c r="AX12" s="18"/>
      <c r="AY12" s="18">
        <v>2.94844464996524E-2</v>
      </c>
      <c r="AZ12" s="18">
        <v>1.17864113501213E-2</v>
      </c>
      <c r="BA12" s="18"/>
      <c r="BB12" s="18">
        <v>3.0124992118680801E-2</v>
      </c>
      <c r="BC12" s="18">
        <v>2.5785025612463999E-2</v>
      </c>
      <c r="BD12" s="18"/>
      <c r="BE12" s="18">
        <v>2.5414221328332001E-2</v>
      </c>
      <c r="BF12" s="18">
        <v>2.6971511194909401E-2</v>
      </c>
      <c r="BG12" s="18"/>
      <c r="BH12" s="18">
        <v>3.73901198345057E-2</v>
      </c>
      <c r="BI12" s="18">
        <v>2.29257620218162E-2</v>
      </c>
      <c r="BJ12" s="18"/>
      <c r="BK12" s="18">
        <v>1.99330491204435E-2</v>
      </c>
      <c r="BL12" s="18">
        <v>3.4416597911192101E-2</v>
      </c>
      <c r="BM12" s="18">
        <v>4.3966163444155597E-2</v>
      </c>
      <c r="BN12" s="18"/>
      <c r="BO12" s="18">
        <v>2.2523716358287999E-2</v>
      </c>
      <c r="BP12" s="18">
        <v>2.25242510364419E-2</v>
      </c>
      <c r="BQ12" s="18">
        <v>6.1706429650761202E-2</v>
      </c>
      <c r="BR12" s="18"/>
      <c r="BS12" s="18">
        <v>1.59713119582101E-2</v>
      </c>
      <c r="BT12" s="18">
        <v>4.1118384987258498E-2</v>
      </c>
      <c r="BU12" s="18">
        <v>1.41380117551346E-2</v>
      </c>
      <c r="BV12" s="18">
        <v>2.12829005236445E-2</v>
      </c>
      <c r="BW12" s="18">
        <v>2.1413567714198001E-2</v>
      </c>
      <c r="BX12" s="18">
        <v>6.2203273512338099E-2</v>
      </c>
      <c r="BY12" s="18">
        <v>3.37679105777886E-2</v>
      </c>
      <c r="BZ12" s="18">
        <v>1.8209492275015799E-2</v>
      </c>
      <c r="CA12" s="18">
        <v>3.1181364132833199E-2</v>
      </c>
      <c r="CB12" s="18">
        <v>2.5628798528787099E-2</v>
      </c>
      <c r="CC12" s="18">
        <v>3.5175223754776101E-2</v>
      </c>
      <c r="CD12" s="18">
        <v>3.1673451398688802E-2</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H16"/>
  <sheetViews>
    <sheetView showGridLines="0" workbookViewId="0">
      <pane xSplit="2" topLeftCell="C1" activePane="topRight" state="frozen"/>
      <selection pane="topRight" activeCell="B16" sqref="B16"/>
    </sheetView>
  </sheetViews>
  <sheetFormatPr defaultColWidth="10.88671875" defaultRowHeight="14.4" x14ac:dyDescent="0.3"/>
  <cols>
    <col min="2" max="2" width="25.77734375" customWidth="1"/>
    <col min="3" max="8" width="20.77734375" customWidth="1"/>
  </cols>
  <sheetData>
    <row r="2" spans="2:8" ht="40.049999999999997" customHeight="1" x14ac:dyDescent="0.3">
      <c r="D2" s="29" t="s">
        <v>134</v>
      </c>
      <c r="E2" s="26"/>
      <c r="F2" s="26"/>
      <c r="G2" s="26"/>
      <c r="H2" s="26"/>
    </row>
    <row r="6" spans="2:8" ht="49.95" customHeight="1" x14ac:dyDescent="0.3">
      <c r="B6" s="19" t="s">
        <v>14</v>
      </c>
      <c r="C6" s="19" t="s">
        <v>127</v>
      </c>
      <c r="D6" s="19" t="s">
        <v>128</v>
      </c>
      <c r="E6" s="19" t="s">
        <v>129</v>
      </c>
      <c r="F6" s="19" t="s">
        <v>130</v>
      </c>
      <c r="G6" s="19" t="s">
        <v>131</v>
      </c>
    </row>
    <row r="7" spans="2:8" x14ac:dyDescent="0.3">
      <c r="B7" s="17" t="s">
        <v>132</v>
      </c>
      <c r="C7" s="16">
        <v>0.440095971970344</v>
      </c>
      <c r="D7" s="16">
        <v>0.20059535918452301</v>
      </c>
      <c r="E7" s="16">
        <v>0.40638101680142802</v>
      </c>
      <c r="F7" s="16">
        <v>0.66420739847328403</v>
      </c>
      <c r="G7" s="16">
        <v>0.41434271699241698</v>
      </c>
    </row>
    <row r="8" spans="2:8" x14ac:dyDescent="0.3">
      <c r="B8" s="17" t="s">
        <v>133</v>
      </c>
      <c r="C8" s="16">
        <v>0.53704990428071597</v>
      </c>
      <c r="D8" s="16">
        <v>0.77433112065644505</v>
      </c>
      <c r="E8" s="16">
        <v>0.56942417705926596</v>
      </c>
      <c r="F8" s="16">
        <v>0.31854652003457901</v>
      </c>
      <c r="G8" s="16">
        <v>0.56257731445914405</v>
      </c>
    </row>
    <row r="9" spans="2:8" x14ac:dyDescent="0.3">
      <c r="B9" s="17" t="s">
        <v>92</v>
      </c>
      <c r="C9" s="16">
        <v>2.2854123748939598E-2</v>
      </c>
      <c r="D9" s="16">
        <v>2.5073520159031502E-2</v>
      </c>
      <c r="E9" s="16">
        <v>2.4194806139305601E-2</v>
      </c>
      <c r="F9" s="16">
        <v>1.7246081492137001E-2</v>
      </c>
      <c r="G9" s="16">
        <v>2.3079968548438499E-2</v>
      </c>
    </row>
    <row r="10" spans="2:8" x14ac:dyDescent="0.3">
      <c r="B10" s="15"/>
      <c r="C10" s="15"/>
      <c r="D10" s="15"/>
      <c r="E10" s="15"/>
      <c r="F10" s="15"/>
      <c r="G10" s="15"/>
    </row>
    <row r="11" spans="2:8" x14ac:dyDescent="0.3">
      <c r="B11" t="s">
        <v>96</v>
      </c>
    </row>
    <row r="12" spans="2:8" x14ac:dyDescent="0.3">
      <c r="B12" t="s">
        <v>97</v>
      </c>
    </row>
    <row r="16" spans="2:8" x14ac:dyDescent="0.3">
      <c r="B16" s="8" t="str">
        <f>HYPERLINK("#'Contents'!A1", "Return to Contents")</f>
        <v>Return to Contents</v>
      </c>
    </row>
  </sheetData>
  <mergeCells count="1">
    <mergeCell ref="D2:H2"/>
  </mergeCells>
  <pageMargins left="0.7" right="0.7" top="0.75" bottom="0.75" header="0.3" footer="0.3"/>
  <pageSetup paperSize="9"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D16"/>
  <sheetViews>
    <sheetView showGridLines="0" topLeftCell="A5" workbookViewId="0">
      <pane xSplit="2" topLeftCell="C1" activePane="topRight" state="frozen"/>
      <selection pane="topRight" activeCell="B16" sqref="B16"/>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132</v>
      </c>
      <c r="C9" s="16">
        <v>0.440095971970344</v>
      </c>
      <c r="D9" s="16">
        <v>0.53026413830358798</v>
      </c>
      <c r="E9" s="16">
        <v>0.35331783609230899</v>
      </c>
      <c r="F9" s="16"/>
      <c r="G9" s="16">
        <v>0.32926613168045299</v>
      </c>
      <c r="H9" s="16">
        <v>0.42554898099321598</v>
      </c>
      <c r="I9" s="16">
        <v>0.39458831255826698</v>
      </c>
      <c r="J9" s="16">
        <v>0.470983123049874</v>
      </c>
      <c r="K9" s="16">
        <v>0.52546475126606695</v>
      </c>
      <c r="L9" s="16"/>
      <c r="M9" s="16">
        <v>0.65909780955124198</v>
      </c>
      <c r="N9" s="16">
        <v>0.41957263352438201</v>
      </c>
      <c r="O9" s="16">
        <v>0.39379142728525302</v>
      </c>
      <c r="P9" s="16">
        <v>0.26890342103731302</v>
      </c>
      <c r="Q9" s="16"/>
      <c r="R9" s="16">
        <v>0.53785482306648302</v>
      </c>
      <c r="S9" s="16">
        <v>0.38744597840920503</v>
      </c>
      <c r="T9" s="16">
        <v>0.45216111143179799</v>
      </c>
      <c r="U9" s="16">
        <v>0.40104337703896498</v>
      </c>
      <c r="V9" s="16">
        <v>0.36899194403330998</v>
      </c>
      <c r="W9" s="16">
        <v>0.38367098979542902</v>
      </c>
      <c r="X9" s="16">
        <v>0.39586834034545798</v>
      </c>
      <c r="Y9" s="16">
        <v>0.46003067180863599</v>
      </c>
      <c r="Z9" s="16">
        <v>0.42023371156953998</v>
      </c>
      <c r="AA9" s="16">
        <v>0.51805635774381897</v>
      </c>
      <c r="AB9" s="16">
        <v>0.45384263620148202</v>
      </c>
      <c r="AC9" s="16">
        <v>0.54149462715819496</v>
      </c>
      <c r="AD9" s="16"/>
      <c r="AE9" s="16">
        <v>0.172589193532526</v>
      </c>
      <c r="AF9" s="16">
        <v>0.27369100173581301</v>
      </c>
      <c r="AG9" s="16">
        <v>0.24916443396528201</v>
      </c>
      <c r="AH9" s="16">
        <v>0.311843355034712</v>
      </c>
      <c r="AI9" s="16">
        <v>0.30269913047749403</v>
      </c>
      <c r="AJ9" s="16">
        <v>0.41599503349335498</v>
      </c>
      <c r="AK9" s="16">
        <v>0.42730423742769902</v>
      </c>
      <c r="AL9" s="16">
        <v>0.50256566922354395</v>
      </c>
      <c r="AM9" s="16">
        <v>0.463525846528824</v>
      </c>
      <c r="AN9" s="16">
        <v>0.51429153371312397</v>
      </c>
      <c r="AO9" s="16">
        <v>0.48290239518741201</v>
      </c>
      <c r="AP9" s="16">
        <v>0.55658799785989599</v>
      </c>
      <c r="AQ9" s="16">
        <v>0.66379254769520102</v>
      </c>
      <c r="AR9" s="16">
        <v>0.68998588174611897</v>
      </c>
      <c r="AS9" s="16">
        <v>0.71756687928370599</v>
      </c>
      <c r="AT9" s="16">
        <v>0.75657141524012905</v>
      </c>
      <c r="AU9" s="16"/>
      <c r="AV9" s="16">
        <v>0.40689469687751501</v>
      </c>
      <c r="AW9" s="16">
        <v>0.51136209044497205</v>
      </c>
      <c r="AX9" s="16"/>
      <c r="AY9" s="16">
        <v>0.43821640765700698</v>
      </c>
      <c r="AZ9" s="16">
        <v>0.46549515647490702</v>
      </c>
      <c r="BA9" s="16"/>
      <c r="BB9" s="16">
        <v>0.46306757675578603</v>
      </c>
      <c r="BC9" s="16">
        <v>0.43768539567258302</v>
      </c>
      <c r="BD9" s="16"/>
      <c r="BE9" s="16">
        <v>0.54258818557409505</v>
      </c>
      <c r="BF9" s="16">
        <v>0.42622672900773501</v>
      </c>
      <c r="BG9" s="16"/>
      <c r="BH9" s="16">
        <v>0.40749570274961699</v>
      </c>
      <c r="BI9" s="16">
        <v>0.46250288992960198</v>
      </c>
      <c r="BJ9" s="16"/>
      <c r="BK9" s="16">
        <v>0.579636958377581</v>
      </c>
      <c r="BL9" s="16">
        <v>0.35916249177718201</v>
      </c>
      <c r="BM9" s="16">
        <v>0.191017796064261</v>
      </c>
      <c r="BN9" s="16"/>
      <c r="BO9" s="16">
        <v>0.52359622210994805</v>
      </c>
      <c r="BP9" s="16">
        <v>0.39484454695422799</v>
      </c>
      <c r="BQ9" s="16">
        <v>0.223024535840743</v>
      </c>
      <c r="BR9" s="16"/>
      <c r="BS9" s="16">
        <v>0.543614540812138</v>
      </c>
      <c r="BT9" s="16">
        <v>0.39117668860378602</v>
      </c>
      <c r="BU9" s="16">
        <v>0.43607220843350603</v>
      </c>
      <c r="BV9" s="16">
        <v>0.36148553875405098</v>
      </c>
      <c r="BW9" s="16">
        <v>0.42842176514283198</v>
      </c>
      <c r="BX9" s="16">
        <v>0.36592015254323601</v>
      </c>
      <c r="BY9" s="16">
        <v>0.366347054796135</v>
      </c>
      <c r="BZ9" s="16">
        <v>0.41409968131748898</v>
      </c>
      <c r="CA9" s="16">
        <v>0.42492109307730902</v>
      </c>
      <c r="CB9" s="16">
        <v>0.52140926260677301</v>
      </c>
      <c r="CC9" s="16">
        <v>0.49907625920387799</v>
      </c>
      <c r="CD9" s="16">
        <v>0.55134869136516496</v>
      </c>
    </row>
    <row r="10" spans="2:82" x14ac:dyDescent="0.3">
      <c r="B10" s="17" t="s">
        <v>133</v>
      </c>
      <c r="C10" s="16">
        <v>0.53704990428071597</v>
      </c>
      <c r="D10" s="16">
        <v>0.45520776809858199</v>
      </c>
      <c r="E10" s="16">
        <v>0.618187086981004</v>
      </c>
      <c r="F10" s="16"/>
      <c r="G10" s="16">
        <v>0.65425850271645802</v>
      </c>
      <c r="H10" s="16">
        <v>0.54349039638477303</v>
      </c>
      <c r="I10" s="16">
        <v>0.57330814094207805</v>
      </c>
      <c r="J10" s="16">
        <v>0.50879502318840897</v>
      </c>
      <c r="K10" s="16">
        <v>0.45872519037560999</v>
      </c>
      <c r="L10" s="16"/>
      <c r="M10" s="16">
        <v>0.32692731171114497</v>
      </c>
      <c r="N10" s="16">
        <v>0.56768348419590597</v>
      </c>
      <c r="O10" s="16">
        <v>0.57772633889714198</v>
      </c>
      <c r="P10" s="16">
        <v>0.69450681078258403</v>
      </c>
      <c r="Q10" s="16"/>
      <c r="R10" s="16">
        <v>0.44497990103634699</v>
      </c>
      <c r="S10" s="16">
        <v>0.59906248838577003</v>
      </c>
      <c r="T10" s="16">
        <v>0.53818148383939901</v>
      </c>
      <c r="U10" s="16">
        <v>0.55952016164219598</v>
      </c>
      <c r="V10" s="16">
        <v>0.59441314645213095</v>
      </c>
      <c r="W10" s="16">
        <v>0.56985003494091602</v>
      </c>
      <c r="X10" s="16">
        <v>0.57422141916680403</v>
      </c>
      <c r="Y10" s="16">
        <v>0.53996932819136401</v>
      </c>
      <c r="Z10" s="16">
        <v>0.55829158645338395</v>
      </c>
      <c r="AA10" s="16">
        <v>0.45989161638182202</v>
      </c>
      <c r="AB10" s="16">
        <v>0.52840473053117398</v>
      </c>
      <c r="AC10" s="16">
        <v>0.45850537284180498</v>
      </c>
      <c r="AD10" s="16"/>
      <c r="AE10" s="16">
        <v>0.72380307020258305</v>
      </c>
      <c r="AF10" s="16">
        <v>0.67469275820608399</v>
      </c>
      <c r="AG10" s="16">
        <v>0.72368929843038099</v>
      </c>
      <c r="AH10" s="16">
        <v>0.66171177995825503</v>
      </c>
      <c r="AI10" s="16">
        <v>0.653295081631036</v>
      </c>
      <c r="AJ10" s="16">
        <v>0.57079190337235597</v>
      </c>
      <c r="AK10" s="16">
        <v>0.56086377574517199</v>
      </c>
      <c r="AL10" s="16">
        <v>0.47373329727508701</v>
      </c>
      <c r="AM10" s="16">
        <v>0.52484458267016498</v>
      </c>
      <c r="AN10" s="16">
        <v>0.45792303582204302</v>
      </c>
      <c r="AO10" s="16">
        <v>0.50902858467215695</v>
      </c>
      <c r="AP10" s="16">
        <v>0.431406609819664</v>
      </c>
      <c r="AQ10" s="16">
        <v>0.33620745230479898</v>
      </c>
      <c r="AR10" s="16">
        <v>0.31001411825388098</v>
      </c>
      <c r="AS10" s="16">
        <v>0.28243312071629401</v>
      </c>
      <c r="AT10" s="16">
        <v>0.24128794062224501</v>
      </c>
      <c r="AU10" s="16"/>
      <c r="AV10" s="16">
        <v>0.57120938878715299</v>
      </c>
      <c r="AW10" s="16">
        <v>0.46372700137829898</v>
      </c>
      <c r="AX10" s="16"/>
      <c r="AY10" s="16">
        <v>0.54210499538377499</v>
      </c>
      <c r="AZ10" s="16">
        <v>0.48799980858844799</v>
      </c>
      <c r="BA10" s="16"/>
      <c r="BB10" s="16">
        <v>0.512792959202239</v>
      </c>
      <c r="BC10" s="16">
        <v>0.54579396531400204</v>
      </c>
      <c r="BD10" s="16"/>
      <c r="BE10" s="16">
        <v>0.42425514717241702</v>
      </c>
      <c r="BF10" s="16">
        <v>0.55769409500216005</v>
      </c>
      <c r="BG10" s="16"/>
      <c r="BH10" s="16">
        <v>0.57624245130913798</v>
      </c>
      <c r="BI10" s="16">
        <v>0.51011196153140104</v>
      </c>
      <c r="BJ10" s="16"/>
      <c r="BK10" s="16">
        <v>0.40499230153773202</v>
      </c>
      <c r="BL10" s="16">
        <v>0.61328318306297502</v>
      </c>
      <c r="BM10" s="16">
        <v>0.77334128343084196</v>
      </c>
      <c r="BN10" s="16"/>
      <c r="BO10" s="16">
        <v>0.46111676574042099</v>
      </c>
      <c r="BP10" s="16">
        <v>0.57604459930792795</v>
      </c>
      <c r="BQ10" s="16">
        <v>0.73812089233251599</v>
      </c>
      <c r="BR10" s="16"/>
      <c r="BS10" s="16">
        <v>0.444448334032508</v>
      </c>
      <c r="BT10" s="16">
        <v>0.58569674721704101</v>
      </c>
      <c r="BU10" s="16">
        <v>0.55360855413502696</v>
      </c>
      <c r="BV10" s="16">
        <v>0.587675217413275</v>
      </c>
      <c r="BW10" s="16">
        <v>0.55590245296749996</v>
      </c>
      <c r="BX10" s="16">
        <v>0.58559594954188099</v>
      </c>
      <c r="BY10" s="16">
        <v>0.619684743152222</v>
      </c>
      <c r="BZ10" s="16">
        <v>0.58590031868251102</v>
      </c>
      <c r="CA10" s="16">
        <v>0.55598017012754797</v>
      </c>
      <c r="CB10" s="16">
        <v>0.469185747840905</v>
      </c>
      <c r="CC10" s="16">
        <v>0.50092374079612201</v>
      </c>
      <c r="CD10" s="16">
        <v>0.44865130863483599</v>
      </c>
    </row>
    <row r="11" spans="2:82" x14ac:dyDescent="0.3">
      <c r="B11" s="17" t="s">
        <v>92</v>
      </c>
      <c r="C11" s="18">
        <v>2.2854123748939598E-2</v>
      </c>
      <c r="D11" s="18">
        <v>1.4528093597829901E-2</v>
      </c>
      <c r="E11" s="18">
        <v>2.8495076926686999E-2</v>
      </c>
      <c r="F11" s="18"/>
      <c r="G11" s="18">
        <v>1.6475365603089698E-2</v>
      </c>
      <c r="H11" s="18">
        <v>3.0960622622010599E-2</v>
      </c>
      <c r="I11" s="18">
        <v>3.2103546499654703E-2</v>
      </c>
      <c r="J11" s="18">
        <v>2.0221853761717E-2</v>
      </c>
      <c r="K11" s="18">
        <v>1.5810058358322401E-2</v>
      </c>
      <c r="L11" s="18"/>
      <c r="M11" s="18">
        <v>1.39748787376127E-2</v>
      </c>
      <c r="N11" s="18">
        <v>1.27438822797112E-2</v>
      </c>
      <c r="O11" s="18">
        <v>2.8482233817605101E-2</v>
      </c>
      <c r="P11" s="18">
        <v>3.6589768180102997E-2</v>
      </c>
      <c r="Q11" s="18"/>
      <c r="R11" s="18">
        <v>1.7165275897169999E-2</v>
      </c>
      <c r="S11" s="18">
        <v>1.34915332050246E-2</v>
      </c>
      <c r="T11" s="18">
        <v>9.6574047288023393E-3</v>
      </c>
      <c r="U11" s="18">
        <v>3.9436461318839398E-2</v>
      </c>
      <c r="V11" s="18">
        <v>3.6594909514559501E-2</v>
      </c>
      <c r="W11" s="18">
        <v>4.6478975263654701E-2</v>
      </c>
      <c r="X11" s="18">
        <v>2.9910240487738299E-2</v>
      </c>
      <c r="Y11" s="18">
        <v>0</v>
      </c>
      <c r="Z11" s="18">
        <v>2.14747019770762E-2</v>
      </c>
      <c r="AA11" s="18">
        <v>2.2052025874359098E-2</v>
      </c>
      <c r="AB11" s="18">
        <v>1.7752633267344799E-2</v>
      </c>
      <c r="AC11" s="18">
        <v>0</v>
      </c>
      <c r="AD11" s="18"/>
      <c r="AE11" s="18">
        <v>0.103607736264891</v>
      </c>
      <c r="AF11" s="18">
        <v>5.1616240058103197E-2</v>
      </c>
      <c r="AG11" s="18">
        <v>2.7146267604337901E-2</v>
      </c>
      <c r="AH11" s="18">
        <v>2.6444865007033299E-2</v>
      </c>
      <c r="AI11" s="18">
        <v>4.4005787891469403E-2</v>
      </c>
      <c r="AJ11" s="18">
        <v>1.32130631342891E-2</v>
      </c>
      <c r="AK11" s="18">
        <v>1.1831986827129E-2</v>
      </c>
      <c r="AL11" s="18">
        <v>2.3701033501369501E-2</v>
      </c>
      <c r="AM11" s="18">
        <v>1.1629570801010399E-2</v>
      </c>
      <c r="AN11" s="18">
        <v>2.77854304648333E-2</v>
      </c>
      <c r="AO11" s="18">
        <v>8.0690201404317406E-3</v>
      </c>
      <c r="AP11" s="18">
        <v>1.2005392320440201E-2</v>
      </c>
      <c r="AQ11" s="18">
        <v>0</v>
      </c>
      <c r="AR11" s="18">
        <v>0</v>
      </c>
      <c r="AS11" s="18">
        <v>0</v>
      </c>
      <c r="AT11" s="18">
        <v>2.1406441376261502E-3</v>
      </c>
      <c r="AU11" s="18"/>
      <c r="AV11" s="18">
        <v>2.1895914335331699E-2</v>
      </c>
      <c r="AW11" s="18">
        <v>2.4910908176728998E-2</v>
      </c>
      <c r="AX11" s="18"/>
      <c r="AY11" s="18">
        <v>1.96785969592175E-2</v>
      </c>
      <c r="AZ11" s="18">
        <v>4.6505034936645401E-2</v>
      </c>
      <c r="BA11" s="18"/>
      <c r="BB11" s="18">
        <v>2.4139464041975402E-2</v>
      </c>
      <c r="BC11" s="18">
        <v>1.6520639013415099E-2</v>
      </c>
      <c r="BD11" s="18"/>
      <c r="BE11" s="18">
        <v>3.3156667253488301E-2</v>
      </c>
      <c r="BF11" s="18">
        <v>1.60791759901051E-2</v>
      </c>
      <c r="BG11" s="18"/>
      <c r="BH11" s="18">
        <v>1.6261845941244201E-2</v>
      </c>
      <c r="BI11" s="18">
        <v>2.7385148538997199E-2</v>
      </c>
      <c r="BJ11" s="18"/>
      <c r="BK11" s="18">
        <v>1.53707400846873E-2</v>
      </c>
      <c r="BL11" s="18">
        <v>2.7554325159842099E-2</v>
      </c>
      <c r="BM11" s="18">
        <v>3.5640920504896298E-2</v>
      </c>
      <c r="BN11" s="18"/>
      <c r="BO11" s="18">
        <v>1.52870121496305E-2</v>
      </c>
      <c r="BP11" s="18">
        <v>2.9110853737843799E-2</v>
      </c>
      <c r="BQ11" s="18">
        <v>3.8854571826741797E-2</v>
      </c>
      <c r="BR11" s="18"/>
      <c r="BS11" s="18">
        <v>1.19371251553543E-2</v>
      </c>
      <c r="BT11" s="18">
        <v>2.3126564179173099E-2</v>
      </c>
      <c r="BU11" s="18">
        <v>1.0319237431466699E-2</v>
      </c>
      <c r="BV11" s="18">
        <v>5.08392438326742E-2</v>
      </c>
      <c r="BW11" s="18">
        <v>1.5675781889667999E-2</v>
      </c>
      <c r="BX11" s="18">
        <v>4.8483897914882799E-2</v>
      </c>
      <c r="BY11" s="18">
        <v>1.39682020516425E-2</v>
      </c>
      <c r="BZ11" s="18">
        <v>0</v>
      </c>
      <c r="CA11" s="18">
        <v>1.9098736795142499E-2</v>
      </c>
      <c r="CB11" s="18">
        <v>9.4049895523214497E-3</v>
      </c>
      <c r="CC11" s="18">
        <v>0</v>
      </c>
      <c r="CD11" s="18">
        <v>0</v>
      </c>
    </row>
    <row r="12" spans="2:82" x14ac:dyDescent="0.3">
      <c r="B12" s="15"/>
    </row>
    <row r="13" spans="2:82" x14ac:dyDescent="0.3">
      <c r="B13" t="s">
        <v>96</v>
      </c>
    </row>
    <row r="14" spans="2:82" x14ac:dyDescent="0.3">
      <c r="B14" t="s">
        <v>97</v>
      </c>
    </row>
    <row r="16" spans="2:82" x14ac:dyDescent="0.3">
      <c r="B16"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D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132</v>
      </c>
      <c r="C9" s="16">
        <v>0.20059535918452301</v>
      </c>
      <c r="D9" s="16">
        <v>0.20600299708697001</v>
      </c>
      <c r="E9" s="16">
        <v>0.19820518143320401</v>
      </c>
      <c r="F9" s="16"/>
      <c r="G9" s="16">
        <v>5.4652821994293603E-2</v>
      </c>
      <c r="H9" s="16">
        <v>9.3054487488943502E-2</v>
      </c>
      <c r="I9" s="16">
        <v>0.17883373547299999</v>
      </c>
      <c r="J9" s="16">
        <v>0.25912979238719203</v>
      </c>
      <c r="K9" s="16">
        <v>0.31284665835964398</v>
      </c>
      <c r="L9" s="16"/>
      <c r="M9" s="16">
        <v>0.30594338680734401</v>
      </c>
      <c r="N9" s="16">
        <v>0.19343913781404201</v>
      </c>
      <c r="O9" s="16">
        <v>0.21608260929124101</v>
      </c>
      <c r="P9" s="16">
        <v>8.2993658716831897E-2</v>
      </c>
      <c r="Q9" s="16"/>
      <c r="R9" s="16">
        <v>0.27305115918210199</v>
      </c>
      <c r="S9" s="16">
        <v>0.185790148007313</v>
      </c>
      <c r="T9" s="16">
        <v>0.17817199735953301</v>
      </c>
      <c r="U9" s="16">
        <v>0.12948448950746</v>
      </c>
      <c r="V9" s="16">
        <v>0.16766531350832101</v>
      </c>
      <c r="W9" s="16">
        <v>0.16328957503806801</v>
      </c>
      <c r="X9" s="16">
        <v>0.16758028611804601</v>
      </c>
      <c r="Y9" s="16">
        <v>0.26873860324849502</v>
      </c>
      <c r="Z9" s="16">
        <v>0.20106803237166401</v>
      </c>
      <c r="AA9" s="16">
        <v>0.304769386912569</v>
      </c>
      <c r="AB9" s="16">
        <v>0.19290151610969</v>
      </c>
      <c r="AC9" s="16">
        <v>8.5608134791278101E-2</v>
      </c>
      <c r="AD9" s="16"/>
      <c r="AE9" s="16">
        <v>3.50943444020839E-2</v>
      </c>
      <c r="AF9" s="16">
        <v>7.8613018492372497E-2</v>
      </c>
      <c r="AG9" s="16">
        <v>9.7862807959368497E-2</v>
      </c>
      <c r="AH9" s="16">
        <v>0.105620621435974</v>
      </c>
      <c r="AI9" s="16">
        <v>0.12167853709869</v>
      </c>
      <c r="AJ9" s="16">
        <v>0.131978480753319</v>
      </c>
      <c r="AK9" s="16">
        <v>0.162577236152669</v>
      </c>
      <c r="AL9" s="16">
        <v>0.21627210675247799</v>
      </c>
      <c r="AM9" s="16">
        <v>0.26018301212254002</v>
      </c>
      <c r="AN9" s="16">
        <v>0.26009642647752401</v>
      </c>
      <c r="AO9" s="16">
        <v>0.28739633362318601</v>
      </c>
      <c r="AP9" s="16">
        <v>0.354696492128111</v>
      </c>
      <c r="AQ9" s="16">
        <v>0.29352022077080803</v>
      </c>
      <c r="AR9" s="16">
        <v>0.47214369636300701</v>
      </c>
      <c r="AS9" s="16">
        <v>0.31510436195879998</v>
      </c>
      <c r="AT9" s="16">
        <v>0.348863766752116</v>
      </c>
      <c r="AU9" s="16"/>
      <c r="AV9" s="16">
        <v>0.21033005738390601</v>
      </c>
      <c r="AW9" s="16">
        <v>0.17969995220836801</v>
      </c>
      <c r="AX9" s="16"/>
      <c r="AY9" s="16">
        <v>0.21011065109038399</v>
      </c>
      <c r="AZ9" s="16">
        <v>0.11267871805548101</v>
      </c>
      <c r="BA9" s="16"/>
      <c r="BB9" s="16">
        <v>0.21756802559982</v>
      </c>
      <c r="BC9" s="16">
        <v>0.20097218725882601</v>
      </c>
      <c r="BD9" s="16"/>
      <c r="BE9" s="16">
        <v>0.30228055183032798</v>
      </c>
      <c r="BF9" s="16">
        <v>0.18485790386661899</v>
      </c>
      <c r="BG9" s="16"/>
      <c r="BH9" s="16">
        <v>0.13264573175122199</v>
      </c>
      <c r="BI9" s="16">
        <v>0.247298707459085</v>
      </c>
      <c r="BJ9" s="16"/>
      <c r="BK9" s="16">
        <v>0.281041833609108</v>
      </c>
      <c r="BL9" s="16">
        <v>0.14631031728624699</v>
      </c>
      <c r="BM9" s="16">
        <v>7.3663423531602004E-2</v>
      </c>
      <c r="BN9" s="16"/>
      <c r="BO9" s="16">
        <v>0.22634270390213801</v>
      </c>
      <c r="BP9" s="16">
        <v>0.165541616939678</v>
      </c>
      <c r="BQ9" s="16">
        <v>0.16959476477514701</v>
      </c>
      <c r="BR9" s="16"/>
      <c r="BS9" s="16">
        <v>0.273023785504931</v>
      </c>
      <c r="BT9" s="16">
        <v>0.17899812265547799</v>
      </c>
      <c r="BU9" s="16">
        <v>0.164437243652514</v>
      </c>
      <c r="BV9" s="16">
        <v>0.16765622451939699</v>
      </c>
      <c r="BW9" s="16">
        <v>0.15147200511633499</v>
      </c>
      <c r="BX9" s="16">
        <v>0.19327310903830999</v>
      </c>
      <c r="BY9" s="16">
        <v>0.204366576639162</v>
      </c>
      <c r="BZ9" s="16">
        <v>0.219852040463518</v>
      </c>
      <c r="CA9" s="16">
        <v>0.21265739441329201</v>
      </c>
      <c r="CB9" s="16">
        <v>0.32576855538691601</v>
      </c>
      <c r="CC9" s="16">
        <v>0.25555923458122498</v>
      </c>
      <c r="CD9" s="16">
        <v>8.8953979611954295E-2</v>
      </c>
    </row>
    <row r="10" spans="2:82" x14ac:dyDescent="0.3">
      <c r="B10" s="17" t="s">
        <v>133</v>
      </c>
      <c r="C10" s="16">
        <v>0.77433112065644505</v>
      </c>
      <c r="D10" s="16">
        <v>0.77188942433104502</v>
      </c>
      <c r="E10" s="16">
        <v>0.77661059551932299</v>
      </c>
      <c r="F10" s="16"/>
      <c r="G10" s="16">
        <v>0.92654318797579305</v>
      </c>
      <c r="H10" s="16">
        <v>0.86960555482526902</v>
      </c>
      <c r="I10" s="16">
        <v>0.78969587415612696</v>
      </c>
      <c r="J10" s="16">
        <v>0.72032661637082795</v>
      </c>
      <c r="K10" s="16">
        <v>0.66718750489578404</v>
      </c>
      <c r="L10" s="16"/>
      <c r="M10" s="16">
        <v>0.68093147031010204</v>
      </c>
      <c r="N10" s="16">
        <v>0.767604797217185</v>
      </c>
      <c r="O10" s="16">
        <v>0.77058010552587697</v>
      </c>
      <c r="P10" s="16">
        <v>0.88281692345589802</v>
      </c>
      <c r="Q10" s="16"/>
      <c r="R10" s="16">
        <v>0.71089261228566003</v>
      </c>
      <c r="S10" s="16">
        <v>0.790369957775238</v>
      </c>
      <c r="T10" s="16">
        <v>0.82050059919423601</v>
      </c>
      <c r="U10" s="16">
        <v>0.82705939164676001</v>
      </c>
      <c r="V10" s="16">
        <v>0.80761408936897905</v>
      </c>
      <c r="W10" s="16">
        <v>0.80005123023629898</v>
      </c>
      <c r="X10" s="16">
        <v>0.79654812554628696</v>
      </c>
      <c r="Y10" s="16">
        <v>0.68888029122414296</v>
      </c>
      <c r="Z10" s="16">
        <v>0.77044566147791704</v>
      </c>
      <c r="AA10" s="16">
        <v>0.68001501549599197</v>
      </c>
      <c r="AB10" s="16">
        <v>0.78934585062296503</v>
      </c>
      <c r="AC10" s="16">
        <v>0.89039100515093805</v>
      </c>
      <c r="AD10" s="16"/>
      <c r="AE10" s="16">
        <v>0.89948440913275596</v>
      </c>
      <c r="AF10" s="16">
        <v>0.88293691244737604</v>
      </c>
      <c r="AG10" s="16">
        <v>0.84146090333316204</v>
      </c>
      <c r="AH10" s="16">
        <v>0.866529828410601</v>
      </c>
      <c r="AI10" s="16">
        <v>0.86217785434685701</v>
      </c>
      <c r="AJ10" s="16">
        <v>0.86001653455785598</v>
      </c>
      <c r="AK10" s="16">
        <v>0.82119649569007702</v>
      </c>
      <c r="AL10" s="16">
        <v>0.76002685974615303</v>
      </c>
      <c r="AM10" s="16">
        <v>0.71943519251892896</v>
      </c>
      <c r="AN10" s="16">
        <v>0.72550201115778901</v>
      </c>
      <c r="AO10" s="16">
        <v>0.694213478471427</v>
      </c>
      <c r="AP10" s="16">
        <v>0.60962449543879704</v>
      </c>
      <c r="AQ10" s="16">
        <v>0.69285694698476796</v>
      </c>
      <c r="AR10" s="16">
        <v>0.52508687269572996</v>
      </c>
      <c r="AS10" s="16">
        <v>0.68489563804120002</v>
      </c>
      <c r="AT10" s="16">
        <v>0.63364535465627503</v>
      </c>
      <c r="AU10" s="16"/>
      <c r="AV10" s="16">
        <v>0.76752868666993801</v>
      </c>
      <c r="AW10" s="16">
        <v>0.78893245946174095</v>
      </c>
      <c r="AX10" s="16"/>
      <c r="AY10" s="16">
        <v>0.76691652451581205</v>
      </c>
      <c r="AZ10" s="16">
        <v>0.84425601291389096</v>
      </c>
      <c r="BA10" s="16"/>
      <c r="BB10" s="16">
        <v>0.76669452942687299</v>
      </c>
      <c r="BC10" s="16">
        <v>0.76876252199336503</v>
      </c>
      <c r="BD10" s="16"/>
      <c r="BE10" s="16">
        <v>0.67115199101682799</v>
      </c>
      <c r="BF10" s="16">
        <v>0.79381195834322205</v>
      </c>
      <c r="BG10" s="16"/>
      <c r="BH10" s="16">
        <v>0.84332478957678902</v>
      </c>
      <c r="BI10" s="16">
        <v>0.72691017855504003</v>
      </c>
      <c r="BJ10" s="16"/>
      <c r="BK10" s="16">
        <v>0.69659719352302096</v>
      </c>
      <c r="BL10" s="16">
        <v>0.83064464751715394</v>
      </c>
      <c r="BM10" s="16">
        <v>0.88826350420209399</v>
      </c>
      <c r="BN10" s="16"/>
      <c r="BO10" s="16">
        <v>0.75543623326391596</v>
      </c>
      <c r="BP10" s="16">
        <v>0.81259538842261003</v>
      </c>
      <c r="BQ10" s="16">
        <v>0.77572618395441995</v>
      </c>
      <c r="BR10" s="16"/>
      <c r="BS10" s="16">
        <v>0.70681494530722599</v>
      </c>
      <c r="BT10" s="16">
        <v>0.79444780269715998</v>
      </c>
      <c r="BU10" s="16">
        <v>0.83414438446459804</v>
      </c>
      <c r="BV10" s="16">
        <v>0.77735945630054903</v>
      </c>
      <c r="BW10" s="16">
        <v>0.83263236262294804</v>
      </c>
      <c r="BX10" s="16">
        <v>0.77974974011898002</v>
      </c>
      <c r="BY10" s="16">
        <v>0.77748163105977797</v>
      </c>
      <c r="BZ10" s="16">
        <v>0.74022669858374301</v>
      </c>
      <c r="CA10" s="16">
        <v>0.75639064940362899</v>
      </c>
      <c r="CB10" s="16">
        <v>0.65648148580681798</v>
      </c>
      <c r="CC10" s="16">
        <v>0.74444076541877502</v>
      </c>
      <c r="CD10" s="16">
        <v>0.91104602038804605</v>
      </c>
    </row>
    <row r="11" spans="2:82" x14ac:dyDescent="0.3">
      <c r="B11" s="17" t="s">
        <v>92</v>
      </c>
      <c r="C11" s="18">
        <v>2.5073520159031502E-2</v>
      </c>
      <c r="D11" s="18">
        <v>2.2107578581985199E-2</v>
      </c>
      <c r="E11" s="18">
        <v>2.5184223047472899E-2</v>
      </c>
      <c r="F11" s="18"/>
      <c r="G11" s="18">
        <v>1.8803990029913099E-2</v>
      </c>
      <c r="H11" s="18">
        <v>3.7339957685787198E-2</v>
      </c>
      <c r="I11" s="18">
        <v>3.14703903708725E-2</v>
      </c>
      <c r="J11" s="18">
        <v>2.0543591241979998E-2</v>
      </c>
      <c r="K11" s="18">
        <v>1.99658367445722E-2</v>
      </c>
      <c r="L11" s="18"/>
      <c r="M11" s="18">
        <v>1.3125142882554199E-2</v>
      </c>
      <c r="N11" s="18">
        <v>3.8956064968772498E-2</v>
      </c>
      <c r="O11" s="18">
        <v>1.33372851828817E-2</v>
      </c>
      <c r="P11" s="18">
        <v>3.4189417827270301E-2</v>
      </c>
      <c r="Q11" s="18"/>
      <c r="R11" s="18">
        <v>1.6056228532237801E-2</v>
      </c>
      <c r="S11" s="18">
        <v>2.3839894217449201E-2</v>
      </c>
      <c r="T11" s="18">
        <v>1.32740344623041E-3</v>
      </c>
      <c r="U11" s="18">
        <v>4.3456118845779997E-2</v>
      </c>
      <c r="V11" s="18">
        <v>2.4720597122700399E-2</v>
      </c>
      <c r="W11" s="18">
        <v>3.6659194725633601E-2</v>
      </c>
      <c r="X11" s="18">
        <v>3.5871588335667101E-2</v>
      </c>
      <c r="Y11" s="18">
        <v>4.2381105527361899E-2</v>
      </c>
      <c r="Z11" s="18">
        <v>2.8486306150418899E-2</v>
      </c>
      <c r="AA11" s="18">
        <v>1.52155975914389E-2</v>
      </c>
      <c r="AB11" s="18">
        <v>1.7752633267344799E-2</v>
      </c>
      <c r="AC11" s="18">
        <v>2.4000860057784099E-2</v>
      </c>
      <c r="AD11" s="18"/>
      <c r="AE11" s="18">
        <v>6.5421246465160607E-2</v>
      </c>
      <c r="AF11" s="18">
        <v>3.8450069060251703E-2</v>
      </c>
      <c r="AG11" s="18">
        <v>6.0676288707469599E-2</v>
      </c>
      <c r="AH11" s="18">
        <v>2.78495501534252E-2</v>
      </c>
      <c r="AI11" s="18">
        <v>1.6143608554453098E-2</v>
      </c>
      <c r="AJ11" s="18">
        <v>8.0049846888246099E-3</v>
      </c>
      <c r="AK11" s="18">
        <v>1.6226268157253299E-2</v>
      </c>
      <c r="AL11" s="18">
        <v>2.3701033501369501E-2</v>
      </c>
      <c r="AM11" s="18">
        <v>2.03817953585303E-2</v>
      </c>
      <c r="AN11" s="18">
        <v>1.44015623646874E-2</v>
      </c>
      <c r="AO11" s="18">
        <v>1.8390187905387202E-2</v>
      </c>
      <c r="AP11" s="18">
        <v>3.5679012433092398E-2</v>
      </c>
      <c r="AQ11" s="18">
        <v>1.3622832244423899E-2</v>
      </c>
      <c r="AR11" s="18">
        <v>2.7694309412629502E-3</v>
      </c>
      <c r="AS11" s="18">
        <v>0</v>
      </c>
      <c r="AT11" s="18">
        <v>1.7490878591609402E-2</v>
      </c>
      <c r="AU11" s="18"/>
      <c r="AV11" s="18">
        <v>2.21412559461556E-2</v>
      </c>
      <c r="AW11" s="18">
        <v>3.1367588329891102E-2</v>
      </c>
      <c r="AX11" s="18"/>
      <c r="AY11" s="18">
        <v>2.2972824393803701E-2</v>
      </c>
      <c r="AZ11" s="18">
        <v>4.3065269030628003E-2</v>
      </c>
      <c r="BA11" s="18"/>
      <c r="BB11" s="18">
        <v>1.5737444973307299E-2</v>
      </c>
      <c r="BC11" s="18">
        <v>3.02652907478086E-2</v>
      </c>
      <c r="BD11" s="18"/>
      <c r="BE11" s="18">
        <v>2.6567457152844299E-2</v>
      </c>
      <c r="BF11" s="18">
        <v>2.1330137790159898E-2</v>
      </c>
      <c r="BG11" s="18"/>
      <c r="BH11" s="18">
        <v>2.4029478671988801E-2</v>
      </c>
      <c r="BI11" s="18">
        <v>2.57911139858749E-2</v>
      </c>
      <c r="BJ11" s="18"/>
      <c r="BK11" s="18">
        <v>2.23609728678715E-2</v>
      </c>
      <c r="BL11" s="18">
        <v>2.3045035196598399E-2</v>
      </c>
      <c r="BM11" s="18">
        <v>3.8073072266303701E-2</v>
      </c>
      <c r="BN11" s="18"/>
      <c r="BO11" s="18">
        <v>1.82210628339462E-2</v>
      </c>
      <c r="BP11" s="18">
        <v>2.1862994637712699E-2</v>
      </c>
      <c r="BQ11" s="18">
        <v>5.46790512704338E-2</v>
      </c>
      <c r="BR11" s="18"/>
      <c r="BS11" s="18">
        <v>2.01612691878429E-2</v>
      </c>
      <c r="BT11" s="18">
        <v>2.6554074647361502E-2</v>
      </c>
      <c r="BU11" s="18">
        <v>1.41837188288757E-3</v>
      </c>
      <c r="BV11" s="18">
        <v>5.4984319180054302E-2</v>
      </c>
      <c r="BW11" s="18">
        <v>1.5895632260717499E-2</v>
      </c>
      <c r="BX11" s="18">
        <v>2.69771508427105E-2</v>
      </c>
      <c r="BY11" s="18">
        <v>1.8151792301060201E-2</v>
      </c>
      <c r="BZ11" s="18">
        <v>3.9921260952738603E-2</v>
      </c>
      <c r="CA11" s="18">
        <v>3.0951956183078898E-2</v>
      </c>
      <c r="CB11" s="18">
        <v>1.7749958806266199E-2</v>
      </c>
      <c r="CC11" s="18">
        <v>0</v>
      </c>
      <c r="CD11" s="18">
        <v>0</v>
      </c>
    </row>
    <row r="12" spans="2:82" x14ac:dyDescent="0.3">
      <c r="B12" s="15"/>
    </row>
    <row r="13" spans="2:82" x14ac:dyDescent="0.3">
      <c r="B13" t="s">
        <v>96</v>
      </c>
    </row>
    <row r="14" spans="2:82" x14ac:dyDescent="0.3">
      <c r="B14" t="s">
        <v>97</v>
      </c>
    </row>
    <row r="16" spans="2:82" x14ac:dyDescent="0.3">
      <c r="B16"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CD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132</v>
      </c>
      <c r="C9" s="16">
        <v>0.40638101680142802</v>
      </c>
      <c r="D9" s="16">
        <v>0.42786472225099698</v>
      </c>
      <c r="E9" s="16">
        <v>0.38977045773156899</v>
      </c>
      <c r="F9" s="16"/>
      <c r="G9" s="16">
        <v>0.17026120339633799</v>
      </c>
      <c r="H9" s="16">
        <v>0.31986609558874501</v>
      </c>
      <c r="I9" s="16">
        <v>0.35557461357653902</v>
      </c>
      <c r="J9" s="16">
        <v>0.50876281748654395</v>
      </c>
      <c r="K9" s="16">
        <v>0.54327433310950302</v>
      </c>
      <c r="L9" s="16"/>
      <c r="M9" s="16">
        <v>0.49799346428951002</v>
      </c>
      <c r="N9" s="16">
        <v>0.47504267793675498</v>
      </c>
      <c r="O9" s="16">
        <v>0.41229278570137701</v>
      </c>
      <c r="P9" s="16">
        <v>0.23567576045011099</v>
      </c>
      <c r="Q9" s="16"/>
      <c r="R9" s="16">
        <v>0.48019712834441303</v>
      </c>
      <c r="S9" s="16">
        <v>0.41365595699372398</v>
      </c>
      <c r="T9" s="16">
        <v>0.392210430823139</v>
      </c>
      <c r="U9" s="16">
        <v>0.38394566236859301</v>
      </c>
      <c r="V9" s="16">
        <v>0.36514377319804298</v>
      </c>
      <c r="W9" s="16">
        <v>0.39088849121713098</v>
      </c>
      <c r="X9" s="16">
        <v>0.33775819601781298</v>
      </c>
      <c r="Y9" s="16">
        <v>0.36988630725871902</v>
      </c>
      <c r="Z9" s="16">
        <v>0.39754995995818598</v>
      </c>
      <c r="AA9" s="16">
        <v>0.45063240024165702</v>
      </c>
      <c r="AB9" s="16">
        <v>0.394139315163402</v>
      </c>
      <c r="AC9" s="16">
        <v>0.43128644262446902</v>
      </c>
      <c r="AD9" s="16"/>
      <c r="AE9" s="16">
        <v>0.19010445751119401</v>
      </c>
      <c r="AF9" s="16">
        <v>0.173624508275879</v>
      </c>
      <c r="AG9" s="16">
        <v>0.201211298026577</v>
      </c>
      <c r="AH9" s="16">
        <v>0.27619218573246601</v>
      </c>
      <c r="AI9" s="16">
        <v>0.40041821282610501</v>
      </c>
      <c r="AJ9" s="16">
        <v>0.49718264253795202</v>
      </c>
      <c r="AK9" s="16">
        <v>0.430270605948949</v>
      </c>
      <c r="AL9" s="16">
        <v>0.44575646241342898</v>
      </c>
      <c r="AM9" s="16">
        <v>0.41044685297111599</v>
      </c>
      <c r="AN9" s="16">
        <v>0.478229099291964</v>
      </c>
      <c r="AO9" s="16">
        <v>0.52207494479171501</v>
      </c>
      <c r="AP9" s="16">
        <v>0.44993691032675898</v>
      </c>
      <c r="AQ9" s="16">
        <v>0.51277491591892599</v>
      </c>
      <c r="AR9" s="16">
        <v>0.59403179844143705</v>
      </c>
      <c r="AS9" s="16">
        <v>0.578115624822924</v>
      </c>
      <c r="AT9" s="16">
        <v>0.55804174823283403</v>
      </c>
      <c r="AU9" s="16"/>
      <c r="AV9" s="16">
        <v>0.39412857757310399</v>
      </c>
      <c r="AW9" s="16">
        <v>0.43268072315931899</v>
      </c>
      <c r="AX9" s="16"/>
      <c r="AY9" s="16">
        <v>0.406110155598713</v>
      </c>
      <c r="AZ9" s="16">
        <v>0.41413443324129501</v>
      </c>
      <c r="BA9" s="16"/>
      <c r="BB9" s="16">
        <v>0.44989779548335102</v>
      </c>
      <c r="BC9" s="16">
        <v>0.38087607184171002</v>
      </c>
      <c r="BD9" s="16"/>
      <c r="BE9" s="16">
        <v>0.48307991653133903</v>
      </c>
      <c r="BF9" s="16">
        <v>0.39678208774964202</v>
      </c>
      <c r="BG9" s="16"/>
      <c r="BH9" s="16">
        <v>0.30650082615811097</v>
      </c>
      <c r="BI9" s="16">
        <v>0.47503097862680199</v>
      </c>
      <c r="BJ9" s="16"/>
      <c r="BK9" s="16">
        <v>0.476956029352677</v>
      </c>
      <c r="BL9" s="16">
        <v>0.34725986337547399</v>
      </c>
      <c r="BM9" s="16">
        <v>0.32166835715845099</v>
      </c>
      <c r="BN9" s="16"/>
      <c r="BO9" s="16">
        <v>0.44846008208180399</v>
      </c>
      <c r="BP9" s="16">
        <v>0.40360742574721498</v>
      </c>
      <c r="BQ9" s="16">
        <v>0.26287895554725099</v>
      </c>
      <c r="BR9" s="16"/>
      <c r="BS9" s="16">
        <v>0.51458858084665404</v>
      </c>
      <c r="BT9" s="16">
        <v>0.41670233107779697</v>
      </c>
      <c r="BU9" s="16">
        <v>0.37882210296516899</v>
      </c>
      <c r="BV9" s="16">
        <v>0.37353381492214799</v>
      </c>
      <c r="BW9" s="16">
        <v>0.35692213006553097</v>
      </c>
      <c r="BX9" s="16">
        <v>0.38855321075313798</v>
      </c>
      <c r="BY9" s="16">
        <v>0.30379075393791799</v>
      </c>
      <c r="BZ9" s="16">
        <v>0.33814076849603902</v>
      </c>
      <c r="CA9" s="16">
        <v>0.37745736949528302</v>
      </c>
      <c r="CB9" s="16">
        <v>0.47120665098503201</v>
      </c>
      <c r="CC9" s="16">
        <v>0.43231986253088001</v>
      </c>
      <c r="CD9" s="16">
        <v>0.42133022538238302</v>
      </c>
    </row>
    <row r="10" spans="2:82" x14ac:dyDescent="0.3">
      <c r="B10" s="17" t="s">
        <v>133</v>
      </c>
      <c r="C10" s="16">
        <v>0.56942417705926596</v>
      </c>
      <c r="D10" s="16">
        <v>0.55119837552473905</v>
      </c>
      <c r="E10" s="16">
        <v>0.58324542719557104</v>
      </c>
      <c r="F10" s="16"/>
      <c r="G10" s="16">
        <v>0.79718892497619598</v>
      </c>
      <c r="H10" s="16">
        <v>0.64486316587965098</v>
      </c>
      <c r="I10" s="16">
        <v>0.61519840897765599</v>
      </c>
      <c r="J10" s="16">
        <v>0.47256955638939901</v>
      </c>
      <c r="K10" s="16">
        <v>0.44325011704394701</v>
      </c>
      <c r="L10" s="16"/>
      <c r="M10" s="16">
        <v>0.47905269194751698</v>
      </c>
      <c r="N10" s="16">
        <v>0.49884592805565497</v>
      </c>
      <c r="O10" s="16">
        <v>0.57568024697768105</v>
      </c>
      <c r="P10" s="16">
        <v>0.73181590478404701</v>
      </c>
      <c r="Q10" s="16"/>
      <c r="R10" s="16">
        <v>0.49657858987477899</v>
      </c>
      <c r="S10" s="16">
        <v>0.56705181967060003</v>
      </c>
      <c r="T10" s="16">
        <v>0.59855573928519101</v>
      </c>
      <c r="U10" s="16">
        <v>0.56980025445225502</v>
      </c>
      <c r="V10" s="16">
        <v>0.59348822418608105</v>
      </c>
      <c r="W10" s="16">
        <v>0.56350669737208403</v>
      </c>
      <c r="X10" s="16">
        <v>0.62214531590667499</v>
      </c>
      <c r="Y10" s="16">
        <v>0.63011369274128104</v>
      </c>
      <c r="Z10" s="16">
        <v>0.59010336095177995</v>
      </c>
      <c r="AA10" s="16">
        <v>0.537372606784145</v>
      </c>
      <c r="AB10" s="16">
        <v>0.58810805156925405</v>
      </c>
      <c r="AC10" s="16">
        <v>0.56871355737553098</v>
      </c>
      <c r="AD10" s="16"/>
      <c r="AE10" s="16">
        <v>0.696768548288071</v>
      </c>
      <c r="AF10" s="16">
        <v>0.76820152886995696</v>
      </c>
      <c r="AG10" s="16">
        <v>0.76142012742724796</v>
      </c>
      <c r="AH10" s="16">
        <v>0.72380781426753404</v>
      </c>
      <c r="AI10" s="16">
        <v>0.58324023670509195</v>
      </c>
      <c r="AJ10" s="16">
        <v>0.494417162909081</v>
      </c>
      <c r="AK10" s="16">
        <v>0.53966232678300297</v>
      </c>
      <c r="AL10" s="16">
        <v>0.53919535729583101</v>
      </c>
      <c r="AM10" s="16">
        <v>0.56323414897372404</v>
      </c>
      <c r="AN10" s="16">
        <v>0.49661383848715301</v>
      </c>
      <c r="AO10" s="16">
        <v>0.45036763211267899</v>
      </c>
      <c r="AP10" s="16">
        <v>0.52928118827605897</v>
      </c>
      <c r="AQ10" s="16">
        <v>0.48722508408107401</v>
      </c>
      <c r="AR10" s="16">
        <v>0.39170186503752102</v>
      </c>
      <c r="AS10" s="16">
        <v>0.421884375177076</v>
      </c>
      <c r="AT10" s="16">
        <v>0.413550915480765</v>
      </c>
      <c r="AU10" s="16"/>
      <c r="AV10" s="16">
        <v>0.58343094727440703</v>
      </c>
      <c r="AW10" s="16">
        <v>0.53935882135204805</v>
      </c>
      <c r="AX10" s="16"/>
      <c r="AY10" s="16">
        <v>0.57159756663498695</v>
      </c>
      <c r="AZ10" s="16">
        <v>0.55415699965953003</v>
      </c>
      <c r="BA10" s="16"/>
      <c r="BB10" s="16">
        <v>0.52694777691431405</v>
      </c>
      <c r="BC10" s="16">
        <v>0.59204717278325203</v>
      </c>
      <c r="BD10" s="16"/>
      <c r="BE10" s="16">
        <v>0.48819274619140601</v>
      </c>
      <c r="BF10" s="16">
        <v>0.58203773219451005</v>
      </c>
      <c r="BG10" s="16"/>
      <c r="BH10" s="16">
        <v>0.66939109722340695</v>
      </c>
      <c r="BI10" s="16">
        <v>0.50071460403115697</v>
      </c>
      <c r="BJ10" s="16"/>
      <c r="BK10" s="16">
        <v>0.49745232578648102</v>
      </c>
      <c r="BL10" s="16">
        <v>0.63194451780631</v>
      </c>
      <c r="BM10" s="16">
        <v>0.65078771110397404</v>
      </c>
      <c r="BN10" s="16"/>
      <c r="BO10" s="16">
        <v>0.53290307605394804</v>
      </c>
      <c r="BP10" s="16">
        <v>0.57736550806064202</v>
      </c>
      <c r="BQ10" s="16">
        <v>0.68454753333414997</v>
      </c>
      <c r="BR10" s="16"/>
      <c r="BS10" s="16">
        <v>0.46085453512651797</v>
      </c>
      <c r="BT10" s="16">
        <v>0.56243214546403197</v>
      </c>
      <c r="BU10" s="16">
        <v>0.62117789703483095</v>
      </c>
      <c r="BV10" s="16">
        <v>0.57262179014060499</v>
      </c>
      <c r="BW10" s="16">
        <v>0.62486678670692797</v>
      </c>
      <c r="BX10" s="16">
        <v>0.56124532960324303</v>
      </c>
      <c r="BY10" s="16">
        <v>0.65705730109845495</v>
      </c>
      <c r="BZ10" s="16">
        <v>0.66185923150396098</v>
      </c>
      <c r="CA10" s="16">
        <v>0.61321660425946101</v>
      </c>
      <c r="CB10" s="16">
        <v>0.51480042958515404</v>
      </c>
      <c r="CC10" s="16">
        <v>0.56768013746912005</v>
      </c>
      <c r="CD10" s="16">
        <v>0.57564521835346405</v>
      </c>
    </row>
    <row r="11" spans="2:82" x14ac:dyDescent="0.3">
      <c r="B11" s="17" t="s">
        <v>92</v>
      </c>
      <c r="C11" s="18">
        <v>2.4194806139305601E-2</v>
      </c>
      <c r="D11" s="18">
        <v>2.0936902224263899E-2</v>
      </c>
      <c r="E11" s="18">
        <v>2.69841150728597E-2</v>
      </c>
      <c r="F11" s="18"/>
      <c r="G11" s="18">
        <v>3.2549871627465699E-2</v>
      </c>
      <c r="H11" s="18">
        <v>3.5270738531604E-2</v>
      </c>
      <c r="I11" s="18">
        <v>2.9226977445805099E-2</v>
      </c>
      <c r="J11" s="18">
        <v>1.86676261240563E-2</v>
      </c>
      <c r="K11" s="18">
        <v>1.34755498465502E-2</v>
      </c>
      <c r="L11" s="18"/>
      <c r="M11" s="18">
        <v>2.2953843762973301E-2</v>
      </c>
      <c r="N11" s="18">
        <v>2.6111394007590299E-2</v>
      </c>
      <c r="O11" s="18">
        <v>1.20269673209423E-2</v>
      </c>
      <c r="P11" s="18">
        <v>3.2508334765841897E-2</v>
      </c>
      <c r="Q11" s="18"/>
      <c r="R11" s="18">
        <v>2.3224281780808601E-2</v>
      </c>
      <c r="S11" s="18">
        <v>1.92922233356757E-2</v>
      </c>
      <c r="T11" s="18">
        <v>9.23382989166994E-3</v>
      </c>
      <c r="U11" s="18">
        <v>4.6254083179152201E-2</v>
      </c>
      <c r="V11" s="18">
        <v>4.13680026158759E-2</v>
      </c>
      <c r="W11" s="18">
        <v>4.5604811410785102E-2</v>
      </c>
      <c r="X11" s="18">
        <v>4.0096488075511499E-2</v>
      </c>
      <c r="Y11" s="18">
        <v>0</v>
      </c>
      <c r="Z11" s="18">
        <v>1.2346679090034099E-2</v>
      </c>
      <c r="AA11" s="18">
        <v>1.19949929741981E-2</v>
      </c>
      <c r="AB11" s="18">
        <v>1.7752633267344799E-2</v>
      </c>
      <c r="AC11" s="18">
        <v>0</v>
      </c>
      <c r="AD11" s="18"/>
      <c r="AE11" s="18">
        <v>0.11312699420073399</v>
      </c>
      <c r="AF11" s="18">
        <v>5.81739628541647E-2</v>
      </c>
      <c r="AG11" s="18">
        <v>3.7368574546175398E-2</v>
      </c>
      <c r="AH11" s="18">
        <v>0</v>
      </c>
      <c r="AI11" s="18">
        <v>1.6341550468802899E-2</v>
      </c>
      <c r="AJ11" s="18">
        <v>8.4001945529679108E-3</v>
      </c>
      <c r="AK11" s="18">
        <v>3.0067067268048302E-2</v>
      </c>
      <c r="AL11" s="18">
        <v>1.5048180290740299E-2</v>
      </c>
      <c r="AM11" s="18">
        <v>2.6318998055160098E-2</v>
      </c>
      <c r="AN11" s="18">
        <v>2.51570622208829E-2</v>
      </c>
      <c r="AO11" s="18">
        <v>2.75574230956061E-2</v>
      </c>
      <c r="AP11" s="18">
        <v>2.0781901397181401E-2</v>
      </c>
      <c r="AQ11" s="18">
        <v>0</v>
      </c>
      <c r="AR11" s="18">
        <v>1.4266336521042399E-2</v>
      </c>
      <c r="AS11" s="18">
        <v>0</v>
      </c>
      <c r="AT11" s="18">
        <v>2.8407336286401401E-2</v>
      </c>
      <c r="AU11" s="18"/>
      <c r="AV11" s="18">
        <v>2.24404751524893E-2</v>
      </c>
      <c r="AW11" s="18">
        <v>2.7960455488633101E-2</v>
      </c>
      <c r="AX11" s="18"/>
      <c r="AY11" s="18">
        <v>2.2292277766299499E-2</v>
      </c>
      <c r="AZ11" s="18">
        <v>3.1708567099175002E-2</v>
      </c>
      <c r="BA11" s="18"/>
      <c r="BB11" s="18">
        <v>2.3154427602335E-2</v>
      </c>
      <c r="BC11" s="18">
        <v>2.7076755375037901E-2</v>
      </c>
      <c r="BD11" s="18"/>
      <c r="BE11" s="18">
        <v>2.87273372772541E-2</v>
      </c>
      <c r="BF11" s="18">
        <v>2.1180180055848302E-2</v>
      </c>
      <c r="BG11" s="18"/>
      <c r="BH11" s="18">
        <v>2.4108076618482299E-2</v>
      </c>
      <c r="BI11" s="18">
        <v>2.4254417342040601E-2</v>
      </c>
      <c r="BJ11" s="18"/>
      <c r="BK11" s="18">
        <v>2.5591644860842401E-2</v>
      </c>
      <c r="BL11" s="18">
        <v>2.07956188182166E-2</v>
      </c>
      <c r="BM11" s="18">
        <v>2.7543931737574901E-2</v>
      </c>
      <c r="BN11" s="18"/>
      <c r="BO11" s="18">
        <v>1.8636841864248199E-2</v>
      </c>
      <c r="BP11" s="18">
        <v>1.9027066192142401E-2</v>
      </c>
      <c r="BQ11" s="18">
        <v>5.25735111185986E-2</v>
      </c>
      <c r="BR11" s="18"/>
      <c r="BS11" s="18">
        <v>2.4556884026827701E-2</v>
      </c>
      <c r="BT11" s="18">
        <v>2.08655234581713E-2</v>
      </c>
      <c r="BU11" s="18">
        <v>0</v>
      </c>
      <c r="BV11" s="18">
        <v>5.3844394937246701E-2</v>
      </c>
      <c r="BW11" s="18">
        <v>1.82110832275406E-2</v>
      </c>
      <c r="BX11" s="18">
        <v>5.0201459643619301E-2</v>
      </c>
      <c r="BY11" s="18">
        <v>3.9151944963626797E-2</v>
      </c>
      <c r="BZ11" s="18">
        <v>0</v>
      </c>
      <c r="CA11" s="18">
        <v>9.3260262452553692E-3</v>
      </c>
      <c r="CB11" s="18">
        <v>1.39929194298134E-2</v>
      </c>
      <c r="CC11" s="18">
        <v>0</v>
      </c>
      <c r="CD11" s="18">
        <v>3.02455626415286E-3</v>
      </c>
    </row>
    <row r="12" spans="2:82" x14ac:dyDescent="0.3">
      <c r="B12" s="15"/>
    </row>
    <row r="13" spans="2:82" x14ac:dyDescent="0.3">
      <c r="B13" t="s">
        <v>96</v>
      </c>
    </row>
    <row r="14" spans="2:82" x14ac:dyDescent="0.3">
      <c r="B14" t="s">
        <v>97</v>
      </c>
    </row>
    <row r="16" spans="2:82" x14ac:dyDescent="0.3">
      <c r="B16"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CD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132</v>
      </c>
      <c r="C9" s="16">
        <v>0.66420739847328403</v>
      </c>
      <c r="D9" s="16">
        <v>0.67959707110230205</v>
      </c>
      <c r="E9" s="16">
        <v>0.653800140472515</v>
      </c>
      <c r="F9" s="16"/>
      <c r="G9" s="16">
        <v>0.60507909520791103</v>
      </c>
      <c r="H9" s="16">
        <v>0.67012844639603997</v>
      </c>
      <c r="I9" s="16">
        <v>0.656699199702239</v>
      </c>
      <c r="J9" s="16">
        <v>0.68584426115564801</v>
      </c>
      <c r="K9" s="16">
        <v>0.68125107830263598</v>
      </c>
      <c r="L9" s="16"/>
      <c r="M9" s="16">
        <v>0.78864267927491105</v>
      </c>
      <c r="N9" s="16">
        <v>0.66849983647335598</v>
      </c>
      <c r="O9" s="16">
        <v>0.62893365394398904</v>
      </c>
      <c r="P9" s="16">
        <v>0.55441284495654497</v>
      </c>
      <c r="Q9" s="16"/>
      <c r="R9" s="16">
        <v>0.70064601761744005</v>
      </c>
      <c r="S9" s="16">
        <v>0.62801176081396304</v>
      </c>
      <c r="T9" s="16">
        <v>0.65678651529883303</v>
      </c>
      <c r="U9" s="16">
        <v>0.60714678762396601</v>
      </c>
      <c r="V9" s="16">
        <v>0.71847833250253801</v>
      </c>
      <c r="W9" s="16">
        <v>0.62259662029856999</v>
      </c>
      <c r="X9" s="16">
        <v>0.74022501633174598</v>
      </c>
      <c r="Y9" s="16">
        <v>0.66868293054092498</v>
      </c>
      <c r="Z9" s="16">
        <v>0.72882677361193604</v>
      </c>
      <c r="AA9" s="16">
        <v>0.62992411918109703</v>
      </c>
      <c r="AB9" s="16">
        <v>0.62982228072269597</v>
      </c>
      <c r="AC9" s="16">
        <v>0.55559591650803197</v>
      </c>
      <c r="AD9" s="16"/>
      <c r="AE9" s="16">
        <v>0.46278136641629802</v>
      </c>
      <c r="AF9" s="16">
        <v>0.49510234808468701</v>
      </c>
      <c r="AG9" s="16">
        <v>0.57161984306618996</v>
      </c>
      <c r="AH9" s="16">
        <v>0.59537648275471899</v>
      </c>
      <c r="AI9" s="16">
        <v>0.59524643237483799</v>
      </c>
      <c r="AJ9" s="16">
        <v>0.67864524705805096</v>
      </c>
      <c r="AK9" s="16">
        <v>0.67004266594103601</v>
      </c>
      <c r="AL9" s="16">
        <v>0.70085951446700501</v>
      </c>
      <c r="AM9" s="16">
        <v>0.66056431576331898</v>
      </c>
      <c r="AN9" s="16">
        <v>0.72256974490868298</v>
      </c>
      <c r="AO9" s="16">
        <v>0.72109282198721503</v>
      </c>
      <c r="AP9" s="16">
        <v>0.73670137442565597</v>
      </c>
      <c r="AQ9" s="16">
        <v>0.75356498610933098</v>
      </c>
      <c r="AR9" s="16">
        <v>0.77441690765170701</v>
      </c>
      <c r="AS9" s="16">
        <v>0.82673004902430103</v>
      </c>
      <c r="AT9" s="16">
        <v>0.84245735525938004</v>
      </c>
      <c r="AU9" s="16"/>
      <c r="AV9" s="16">
        <v>0.64665616175305796</v>
      </c>
      <c r="AW9" s="16">
        <v>0.70188090685459203</v>
      </c>
      <c r="AX9" s="16"/>
      <c r="AY9" s="16">
        <v>0.66047005686054905</v>
      </c>
      <c r="AZ9" s="16">
        <v>0.70283120441743396</v>
      </c>
      <c r="BA9" s="16"/>
      <c r="BB9" s="16">
        <v>0.654061788655112</v>
      </c>
      <c r="BC9" s="16">
        <v>0.68321340090333404</v>
      </c>
      <c r="BD9" s="16"/>
      <c r="BE9" s="16">
        <v>0.69359892210290297</v>
      </c>
      <c r="BF9" s="16">
        <v>0.66245570312340496</v>
      </c>
      <c r="BG9" s="16"/>
      <c r="BH9" s="16">
        <v>0.64045111179263003</v>
      </c>
      <c r="BI9" s="16">
        <v>0.68053564297537505</v>
      </c>
      <c r="BJ9" s="16"/>
      <c r="BK9" s="16">
        <v>0.70129138896843202</v>
      </c>
      <c r="BL9" s="16">
        <v>0.64651950039024797</v>
      </c>
      <c r="BM9" s="16">
        <v>0.592216196449868</v>
      </c>
      <c r="BN9" s="16"/>
      <c r="BO9" s="16">
        <v>0.70780647208317404</v>
      </c>
      <c r="BP9" s="16">
        <v>0.64437516310100296</v>
      </c>
      <c r="BQ9" s="16">
        <v>0.54440145794946004</v>
      </c>
      <c r="BR9" s="16"/>
      <c r="BS9" s="16">
        <v>0.72100770380498402</v>
      </c>
      <c r="BT9" s="16">
        <v>0.60120417795811598</v>
      </c>
      <c r="BU9" s="16">
        <v>0.62798496660035297</v>
      </c>
      <c r="BV9" s="16">
        <v>0.59761312087930296</v>
      </c>
      <c r="BW9" s="16">
        <v>0.706229542822569</v>
      </c>
      <c r="BX9" s="16">
        <v>0.60553307863428796</v>
      </c>
      <c r="BY9" s="16">
        <v>0.73493004741620505</v>
      </c>
      <c r="BZ9" s="16">
        <v>0.70128302872659698</v>
      </c>
      <c r="CA9" s="16">
        <v>0.69847806647601596</v>
      </c>
      <c r="CB9" s="16">
        <v>0.63300388640488703</v>
      </c>
      <c r="CC9" s="16">
        <v>0.70621557556368197</v>
      </c>
      <c r="CD9" s="16">
        <v>0.60580102346129405</v>
      </c>
    </row>
    <row r="10" spans="2:82" x14ac:dyDescent="0.3">
      <c r="B10" s="17" t="s">
        <v>133</v>
      </c>
      <c r="C10" s="16">
        <v>0.31854652003457901</v>
      </c>
      <c r="D10" s="16">
        <v>0.305591563891768</v>
      </c>
      <c r="E10" s="16">
        <v>0.330719567453645</v>
      </c>
      <c r="F10" s="16"/>
      <c r="G10" s="16">
        <v>0.38744911875136401</v>
      </c>
      <c r="H10" s="16">
        <v>0.30834757677424401</v>
      </c>
      <c r="I10" s="16">
        <v>0.31695246001295102</v>
      </c>
      <c r="J10" s="16">
        <v>0.30155907615682198</v>
      </c>
      <c r="K10" s="16">
        <v>0.30222244649463997</v>
      </c>
      <c r="L10" s="16"/>
      <c r="M10" s="16">
        <v>0.20239311261433299</v>
      </c>
      <c r="N10" s="16">
        <v>0.31452354683148098</v>
      </c>
      <c r="O10" s="16">
        <v>0.35282414659217898</v>
      </c>
      <c r="P10" s="16">
        <v>0.41978402266096698</v>
      </c>
      <c r="Q10" s="16"/>
      <c r="R10" s="16">
        <v>0.29117559940961102</v>
      </c>
      <c r="S10" s="16">
        <v>0.351503462742979</v>
      </c>
      <c r="T10" s="16">
        <v>0.34321348470116703</v>
      </c>
      <c r="U10" s="16">
        <v>0.37458786052343301</v>
      </c>
      <c r="V10" s="16">
        <v>0.26001933894045398</v>
      </c>
      <c r="W10" s="16">
        <v>0.34887077959714702</v>
      </c>
      <c r="X10" s="16">
        <v>0.25035374424173701</v>
      </c>
      <c r="Y10" s="16">
        <v>0.312491632098781</v>
      </c>
      <c r="Z10" s="16">
        <v>0.25351444420431801</v>
      </c>
      <c r="AA10" s="16">
        <v>0.34770387830930699</v>
      </c>
      <c r="AB10" s="16">
        <v>0.32511697886483198</v>
      </c>
      <c r="AC10" s="16">
        <v>0.44440408349196803</v>
      </c>
      <c r="AD10" s="16"/>
      <c r="AE10" s="16">
        <v>0.43715001622535199</v>
      </c>
      <c r="AF10" s="16">
        <v>0.468958057459128</v>
      </c>
      <c r="AG10" s="16">
        <v>0.41140155243529097</v>
      </c>
      <c r="AH10" s="16">
        <v>0.39692766590006101</v>
      </c>
      <c r="AI10" s="16">
        <v>0.39541485385525399</v>
      </c>
      <c r="AJ10" s="16">
        <v>0.30280880782687603</v>
      </c>
      <c r="AK10" s="16">
        <v>0.31845982800678801</v>
      </c>
      <c r="AL10" s="16">
        <v>0.28593587716574298</v>
      </c>
      <c r="AM10" s="16">
        <v>0.322143471972338</v>
      </c>
      <c r="AN10" s="16">
        <v>0.27743025509131702</v>
      </c>
      <c r="AO10" s="16">
        <v>0.259288267953105</v>
      </c>
      <c r="AP10" s="16">
        <v>0.252752510824234</v>
      </c>
      <c r="AQ10" s="16">
        <v>0.210510495687001</v>
      </c>
      <c r="AR10" s="16">
        <v>0.22213115649169099</v>
      </c>
      <c r="AS10" s="16">
        <v>0.173269950975699</v>
      </c>
      <c r="AT10" s="16">
        <v>0.15754264474061999</v>
      </c>
      <c r="AU10" s="16"/>
      <c r="AV10" s="16">
        <v>0.33511907794051199</v>
      </c>
      <c r="AW10" s="16">
        <v>0.28297373339160697</v>
      </c>
      <c r="AX10" s="16"/>
      <c r="AY10" s="16">
        <v>0.32182321883201098</v>
      </c>
      <c r="AZ10" s="16">
        <v>0.28723754652718603</v>
      </c>
      <c r="BA10" s="16"/>
      <c r="BB10" s="16">
        <v>0.33002908944834303</v>
      </c>
      <c r="BC10" s="16">
        <v>0.29906833267802302</v>
      </c>
      <c r="BD10" s="16"/>
      <c r="BE10" s="16">
        <v>0.283064689170891</v>
      </c>
      <c r="BF10" s="16">
        <v>0.32685338178485002</v>
      </c>
      <c r="BG10" s="16"/>
      <c r="BH10" s="16">
        <v>0.34706329889000498</v>
      </c>
      <c r="BI10" s="16">
        <v>0.29894627931418799</v>
      </c>
      <c r="BJ10" s="16"/>
      <c r="BK10" s="16">
        <v>0.281344781338701</v>
      </c>
      <c r="BL10" s="16">
        <v>0.340121915209884</v>
      </c>
      <c r="BM10" s="16">
        <v>0.38218975268508498</v>
      </c>
      <c r="BN10" s="16"/>
      <c r="BO10" s="16">
        <v>0.27723423986192702</v>
      </c>
      <c r="BP10" s="16">
        <v>0.34294349316193001</v>
      </c>
      <c r="BQ10" s="16">
        <v>0.42252349975400999</v>
      </c>
      <c r="BR10" s="16"/>
      <c r="BS10" s="16">
        <v>0.26989055518349803</v>
      </c>
      <c r="BT10" s="16">
        <v>0.37649159411599598</v>
      </c>
      <c r="BU10" s="16">
        <v>0.37201503339964698</v>
      </c>
      <c r="BV10" s="16">
        <v>0.36902625644296699</v>
      </c>
      <c r="BW10" s="16">
        <v>0.274884584876885</v>
      </c>
      <c r="BX10" s="16">
        <v>0.355012172068083</v>
      </c>
      <c r="BY10" s="16">
        <v>0.26506995258379501</v>
      </c>
      <c r="BZ10" s="16">
        <v>0.27561444710856098</v>
      </c>
      <c r="CA10" s="16">
        <v>0.28643318425541497</v>
      </c>
      <c r="CB10" s="16">
        <v>0.34089775494882202</v>
      </c>
      <c r="CC10" s="16">
        <v>0.27555085310543498</v>
      </c>
      <c r="CD10" s="16">
        <v>0.394198976538706</v>
      </c>
    </row>
    <row r="11" spans="2:82" x14ac:dyDescent="0.3">
      <c r="B11" s="17" t="s">
        <v>92</v>
      </c>
      <c r="C11" s="18">
        <v>1.7246081492137001E-2</v>
      </c>
      <c r="D11" s="18">
        <v>1.48113650059295E-2</v>
      </c>
      <c r="E11" s="18">
        <v>1.5480292073840701E-2</v>
      </c>
      <c r="F11" s="18"/>
      <c r="G11" s="18">
        <v>7.4717860407249401E-3</v>
      </c>
      <c r="H11" s="18">
        <v>2.15239768297164E-2</v>
      </c>
      <c r="I11" s="18">
        <v>2.63483402848101E-2</v>
      </c>
      <c r="J11" s="18">
        <v>1.25966626875301E-2</v>
      </c>
      <c r="K11" s="18">
        <v>1.6526475202723399E-2</v>
      </c>
      <c r="L11" s="18"/>
      <c r="M11" s="18">
        <v>8.9642081107557808E-3</v>
      </c>
      <c r="N11" s="18">
        <v>1.6976616695162799E-2</v>
      </c>
      <c r="O11" s="18">
        <v>1.8242199463831502E-2</v>
      </c>
      <c r="P11" s="18">
        <v>2.5803132382487801E-2</v>
      </c>
      <c r="Q11" s="18"/>
      <c r="R11" s="18">
        <v>8.1783829729493492E-3</v>
      </c>
      <c r="S11" s="18">
        <v>2.0484776443058701E-2</v>
      </c>
      <c r="T11" s="18">
        <v>0</v>
      </c>
      <c r="U11" s="18">
        <v>1.8265351852600999E-2</v>
      </c>
      <c r="V11" s="18">
        <v>2.1502328557007198E-2</v>
      </c>
      <c r="W11" s="18">
        <v>2.8532600104282799E-2</v>
      </c>
      <c r="X11" s="18">
        <v>9.4212394265165908E-3</v>
      </c>
      <c r="Y11" s="18">
        <v>1.8825437360294801E-2</v>
      </c>
      <c r="Z11" s="18">
        <v>1.76587821837461E-2</v>
      </c>
      <c r="AA11" s="18">
        <v>2.2372002509595899E-2</v>
      </c>
      <c r="AB11" s="18">
        <v>4.5060740412471802E-2</v>
      </c>
      <c r="AC11" s="18">
        <v>0</v>
      </c>
      <c r="AD11" s="18"/>
      <c r="AE11" s="18">
        <v>0.10006861735835</v>
      </c>
      <c r="AF11" s="18">
        <v>3.5939594456185497E-2</v>
      </c>
      <c r="AG11" s="18">
        <v>1.6978604498519099E-2</v>
      </c>
      <c r="AH11" s="18">
        <v>7.69585134522044E-3</v>
      </c>
      <c r="AI11" s="18">
        <v>9.3387137699081392E-3</v>
      </c>
      <c r="AJ11" s="18">
        <v>1.8545945115073001E-2</v>
      </c>
      <c r="AK11" s="18">
        <v>1.1497506052175799E-2</v>
      </c>
      <c r="AL11" s="18">
        <v>1.32046083672518E-2</v>
      </c>
      <c r="AM11" s="18">
        <v>1.7292212264342501E-2</v>
      </c>
      <c r="AN11" s="18">
        <v>0</v>
      </c>
      <c r="AO11" s="18">
        <v>1.96189100596793E-2</v>
      </c>
      <c r="AP11" s="18">
        <v>1.05461147501102E-2</v>
      </c>
      <c r="AQ11" s="18">
        <v>3.5924518203668099E-2</v>
      </c>
      <c r="AR11" s="18">
        <v>3.4519358566017901E-3</v>
      </c>
      <c r="AS11" s="18">
        <v>0</v>
      </c>
      <c r="AT11" s="18">
        <v>0</v>
      </c>
      <c r="AU11" s="18"/>
      <c r="AV11" s="18">
        <v>1.8224760306429701E-2</v>
      </c>
      <c r="AW11" s="18">
        <v>1.51453597538007E-2</v>
      </c>
      <c r="AX11" s="18"/>
      <c r="AY11" s="18">
        <v>1.7706724307439602E-2</v>
      </c>
      <c r="AZ11" s="18">
        <v>9.9312490553798791E-3</v>
      </c>
      <c r="BA11" s="18"/>
      <c r="BB11" s="18">
        <v>1.5909121896544899E-2</v>
      </c>
      <c r="BC11" s="18">
        <v>1.77182664186432E-2</v>
      </c>
      <c r="BD11" s="18"/>
      <c r="BE11" s="18">
        <v>2.3336388726206098E-2</v>
      </c>
      <c r="BF11" s="18">
        <v>1.0690915091745299E-2</v>
      </c>
      <c r="BG11" s="18"/>
      <c r="BH11" s="18">
        <v>1.2485589317365301E-2</v>
      </c>
      <c r="BI11" s="18">
        <v>2.05180777104375E-2</v>
      </c>
      <c r="BJ11" s="18"/>
      <c r="BK11" s="18">
        <v>1.7363829692866699E-2</v>
      </c>
      <c r="BL11" s="18">
        <v>1.33585843998681E-2</v>
      </c>
      <c r="BM11" s="18">
        <v>2.5594050865046399E-2</v>
      </c>
      <c r="BN11" s="18"/>
      <c r="BO11" s="18">
        <v>1.4959288054899199E-2</v>
      </c>
      <c r="BP11" s="18">
        <v>1.2681343737067301E-2</v>
      </c>
      <c r="BQ11" s="18">
        <v>3.3075042296530598E-2</v>
      </c>
      <c r="BR11" s="18"/>
      <c r="BS11" s="18">
        <v>9.1017410115171397E-3</v>
      </c>
      <c r="BT11" s="18">
        <v>2.2304227925888001E-2</v>
      </c>
      <c r="BU11" s="18">
        <v>0</v>
      </c>
      <c r="BV11" s="18">
        <v>3.3360622677729601E-2</v>
      </c>
      <c r="BW11" s="18">
        <v>1.8885872300545802E-2</v>
      </c>
      <c r="BX11" s="18">
        <v>3.9454749297628301E-2</v>
      </c>
      <c r="BY11" s="18">
        <v>0</v>
      </c>
      <c r="BZ11" s="18">
        <v>2.3102524164842399E-2</v>
      </c>
      <c r="CA11" s="18">
        <v>1.50887492685689E-2</v>
      </c>
      <c r="CB11" s="18">
        <v>2.60983586462907E-2</v>
      </c>
      <c r="CC11" s="18">
        <v>1.8233571330883502E-2</v>
      </c>
      <c r="CD11" s="18">
        <v>0</v>
      </c>
    </row>
    <row r="12" spans="2:82" x14ac:dyDescent="0.3">
      <c r="B12" s="15"/>
    </row>
    <row r="13" spans="2:82" x14ac:dyDescent="0.3">
      <c r="B13" t="s">
        <v>96</v>
      </c>
    </row>
    <row r="14" spans="2:82" x14ac:dyDescent="0.3">
      <c r="B14" t="s">
        <v>97</v>
      </c>
    </row>
    <row r="16" spans="2:82" x14ac:dyDescent="0.3">
      <c r="B16"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CD16"/>
  <sheetViews>
    <sheetView showGridLines="0" workbookViewId="0">
      <pane xSplit="2" topLeftCell="BE1" activePane="topRight" state="frozen"/>
      <selection pane="topRight" activeCell="BI9" sqref="BI9"/>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132</v>
      </c>
      <c r="C9" s="16">
        <v>0.41434271699241698</v>
      </c>
      <c r="D9" s="16">
        <v>0.47127927395755298</v>
      </c>
      <c r="E9" s="16">
        <v>0.35989910569401101</v>
      </c>
      <c r="F9" s="16"/>
      <c r="G9" s="16">
        <v>0.20877279361690301</v>
      </c>
      <c r="H9" s="16">
        <v>0.31013871730762699</v>
      </c>
      <c r="I9" s="16">
        <v>0.42794182023467903</v>
      </c>
      <c r="J9" s="16">
        <v>0.45835003055100798</v>
      </c>
      <c r="K9" s="16">
        <v>0.54087018758601502</v>
      </c>
      <c r="L9" s="16"/>
      <c r="M9" s="16">
        <v>0.40260706187323397</v>
      </c>
      <c r="N9" s="16">
        <v>0.39842638043022899</v>
      </c>
      <c r="O9" s="16">
        <v>0.41204593989889599</v>
      </c>
      <c r="P9" s="16">
        <v>0.445930563178212</v>
      </c>
      <c r="Q9" s="16"/>
      <c r="R9" s="16">
        <v>0.384445765787921</v>
      </c>
      <c r="S9" s="16">
        <v>0.36902931174729198</v>
      </c>
      <c r="T9" s="16">
        <v>0.29763643631720399</v>
      </c>
      <c r="U9" s="16">
        <v>0.34605412314030298</v>
      </c>
      <c r="V9" s="16">
        <v>0.47175112298544802</v>
      </c>
      <c r="W9" s="16">
        <v>0.36564140609708201</v>
      </c>
      <c r="X9" s="16">
        <v>0.39451422503733702</v>
      </c>
      <c r="Y9" s="16">
        <v>0.44961266978040099</v>
      </c>
      <c r="Z9" s="16">
        <v>0.48582781084716598</v>
      </c>
      <c r="AA9" s="16">
        <v>0.536201690256358</v>
      </c>
      <c r="AB9" s="16">
        <v>0.48396303146347802</v>
      </c>
      <c r="AC9" s="16">
        <v>0.54006581301368695</v>
      </c>
      <c r="AD9" s="16"/>
      <c r="AE9" s="16">
        <v>0.41483716664811598</v>
      </c>
      <c r="AF9" s="16">
        <v>0.44787567756544699</v>
      </c>
      <c r="AG9" s="16">
        <v>0.40060974924703702</v>
      </c>
      <c r="AH9" s="16">
        <v>0.47367674707812701</v>
      </c>
      <c r="AI9" s="16">
        <v>0.41259397832745198</v>
      </c>
      <c r="AJ9" s="16">
        <v>0.46152348379720998</v>
      </c>
      <c r="AK9" s="16">
        <v>0.45895520954560398</v>
      </c>
      <c r="AL9" s="16">
        <v>0.457487367035185</v>
      </c>
      <c r="AM9" s="16">
        <v>0.48851282391866102</v>
      </c>
      <c r="AN9" s="16">
        <v>0.27550504064159897</v>
      </c>
      <c r="AO9" s="16">
        <v>0.43798118736275399</v>
      </c>
      <c r="AP9" s="16">
        <v>0.332928103499186</v>
      </c>
      <c r="AQ9" s="16">
        <v>0.41177778485029398</v>
      </c>
      <c r="AR9" s="16">
        <v>0.40627237890769902</v>
      </c>
      <c r="AS9" s="16">
        <v>0.59134026182064903</v>
      </c>
      <c r="AT9" s="16">
        <v>0.36465922383994198</v>
      </c>
      <c r="AU9" s="16"/>
      <c r="AV9" s="16">
        <v>0.43818027918480601</v>
      </c>
      <c r="AW9" s="16">
        <v>0.36317569022614798</v>
      </c>
      <c r="AX9" s="16"/>
      <c r="AY9" s="16">
        <v>0.41581062240650402</v>
      </c>
      <c r="AZ9" s="16">
        <v>0.39252229399570299</v>
      </c>
      <c r="BA9" s="16"/>
      <c r="BB9" s="16">
        <v>0.50719844027017502</v>
      </c>
      <c r="BC9" s="16">
        <v>0.33276816187796598</v>
      </c>
      <c r="BD9" s="16"/>
      <c r="BE9" s="16">
        <v>0.496401412069362</v>
      </c>
      <c r="BF9" s="16">
        <v>0.39872283427128502</v>
      </c>
      <c r="BG9" s="16"/>
      <c r="BH9" s="16">
        <v>0.35074412665056898</v>
      </c>
      <c r="BI9" s="16">
        <v>0.458055496984068</v>
      </c>
      <c r="BJ9" s="16"/>
      <c r="BK9" s="16">
        <v>0.36650953826882599</v>
      </c>
      <c r="BL9" s="16">
        <v>0.41909875217897902</v>
      </c>
      <c r="BM9" s="16">
        <v>0.55350622334580002</v>
      </c>
      <c r="BN9" s="16"/>
      <c r="BO9" s="16">
        <v>0.410970462769706</v>
      </c>
      <c r="BP9" s="16">
        <v>0.42332603296981502</v>
      </c>
      <c r="BQ9" s="16">
        <v>0.41092328633511899</v>
      </c>
      <c r="BR9" s="16"/>
      <c r="BS9" s="16">
        <v>0.42016653266599302</v>
      </c>
      <c r="BT9" s="16">
        <v>0.36964106008037201</v>
      </c>
      <c r="BU9" s="16">
        <v>0.331560890078759</v>
      </c>
      <c r="BV9" s="16">
        <v>0.334743283335043</v>
      </c>
      <c r="BW9" s="16">
        <v>0.40210719291124902</v>
      </c>
      <c r="BX9" s="16">
        <v>0.34983758904481699</v>
      </c>
      <c r="BY9" s="16">
        <v>0.42757734945596798</v>
      </c>
      <c r="BZ9" s="16">
        <v>0.43410723909701898</v>
      </c>
      <c r="CA9" s="16">
        <v>0.48081866909197502</v>
      </c>
      <c r="CB9" s="16">
        <v>0.53090880620711201</v>
      </c>
      <c r="CC9" s="16">
        <v>0.51216829560354205</v>
      </c>
      <c r="CD9" s="16">
        <v>0.50642691067785495</v>
      </c>
    </row>
    <row r="10" spans="2:82" x14ac:dyDescent="0.3">
      <c r="B10" s="17" t="s">
        <v>133</v>
      </c>
      <c r="C10" s="16">
        <v>0.56257731445914405</v>
      </c>
      <c r="D10" s="16">
        <v>0.51736173655682205</v>
      </c>
      <c r="E10" s="16">
        <v>0.60708124825791898</v>
      </c>
      <c r="F10" s="16"/>
      <c r="G10" s="16">
        <v>0.77182480230547001</v>
      </c>
      <c r="H10" s="16">
        <v>0.64052445401061897</v>
      </c>
      <c r="I10" s="16">
        <v>0.55651633874781403</v>
      </c>
      <c r="J10" s="16">
        <v>0.52027883831493704</v>
      </c>
      <c r="K10" s="16">
        <v>0.440824324680538</v>
      </c>
      <c r="L10" s="16"/>
      <c r="M10" s="16">
        <v>0.58247255134093601</v>
      </c>
      <c r="N10" s="16">
        <v>0.58363202694465599</v>
      </c>
      <c r="O10" s="16">
        <v>0.57238189573178</v>
      </c>
      <c r="P10" s="16">
        <v>0.50993336473422202</v>
      </c>
      <c r="Q10" s="16"/>
      <c r="R10" s="16">
        <v>0.60356401781858904</v>
      </c>
      <c r="S10" s="16">
        <v>0.61127758475674598</v>
      </c>
      <c r="T10" s="16">
        <v>0.68802937544859999</v>
      </c>
      <c r="U10" s="16">
        <v>0.60933805416243803</v>
      </c>
      <c r="V10" s="16">
        <v>0.52218727995264702</v>
      </c>
      <c r="W10" s="16">
        <v>0.60067540449311496</v>
      </c>
      <c r="X10" s="16">
        <v>0.58157965066517403</v>
      </c>
      <c r="Y10" s="16">
        <v>0.53376554578468505</v>
      </c>
      <c r="Z10" s="16">
        <v>0.47563525031113102</v>
      </c>
      <c r="AA10" s="16">
        <v>0.44422370887208901</v>
      </c>
      <c r="AB10" s="16">
        <v>0.48322052896571599</v>
      </c>
      <c r="AC10" s="16">
        <v>0.459934186986313</v>
      </c>
      <c r="AD10" s="16"/>
      <c r="AE10" s="16">
        <v>0.52374260327758404</v>
      </c>
      <c r="AF10" s="16">
        <v>0.49298243566636502</v>
      </c>
      <c r="AG10" s="16">
        <v>0.56385678646603399</v>
      </c>
      <c r="AH10" s="16">
        <v>0.50624566654295799</v>
      </c>
      <c r="AI10" s="16">
        <v>0.57867790968757005</v>
      </c>
      <c r="AJ10" s="16">
        <v>0.51782786496309996</v>
      </c>
      <c r="AK10" s="16">
        <v>0.52816494322864804</v>
      </c>
      <c r="AL10" s="16">
        <v>0.52930003847574303</v>
      </c>
      <c r="AM10" s="16">
        <v>0.49278447749514198</v>
      </c>
      <c r="AN10" s="16">
        <v>0.70962963542184299</v>
      </c>
      <c r="AO10" s="16">
        <v>0.54690740715557096</v>
      </c>
      <c r="AP10" s="16">
        <v>0.64561891036608898</v>
      </c>
      <c r="AQ10" s="16">
        <v>0.56653327654896302</v>
      </c>
      <c r="AR10" s="16">
        <v>0.59372762109230104</v>
      </c>
      <c r="AS10" s="16">
        <v>0.37345769649386701</v>
      </c>
      <c r="AT10" s="16">
        <v>0.63534077616005802</v>
      </c>
      <c r="AU10" s="16"/>
      <c r="AV10" s="16">
        <v>0.54037900313019405</v>
      </c>
      <c r="AW10" s="16">
        <v>0.61022570991029601</v>
      </c>
      <c r="AX10" s="16"/>
      <c r="AY10" s="16">
        <v>0.56299425802201797</v>
      </c>
      <c r="AZ10" s="16">
        <v>0.57331005768427201</v>
      </c>
      <c r="BA10" s="16"/>
      <c r="BB10" s="16">
        <v>0.46622378576808299</v>
      </c>
      <c r="BC10" s="16">
        <v>0.64922410520306195</v>
      </c>
      <c r="BD10" s="16"/>
      <c r="BE10" s="16">
        <v>0.48017767999024402</v>
      </c>
      <c r="BF10" s="16">
        <v>0.58050671606603299</v>
      </c>
      <c r="BG10" s="16"/>
      <c r="BH10" s="16">
        <v>0.62750095183781995</v>
      </c>
      <c r="BI10" s="16">
        <v>0.51795379903628203</v>
      </c>
      <c r="BJ10" s="16"/>
      <c r="BK10" s="16">
        <v>0.61628038577560995</v>
      </c>
      <c r="BL10" s="16">
        <v>0.55787205308435595</v>
      </c>
      <c r="BM10" s="16">
        <v>0.40506443334595899</v>
      </c>
      <c r="BN10" s="16"/>
      <c r="BO10" s="16">
        <v>0.57155133100155997</v>
      </c>
      <c r="BP10" s="16">
        <v>0.554838623345981</v>
      </c>
      <c r="BQ10" s="16">
        <v>0.54414472049469098</v>
      </c>
      <c r="BR10" s="16"/>
      <c r="BS10" s="16">
        <v>0.56963211887851395</v>
      </c>
      <c r="BT10" s="16">
        <v>0.60985083902593196</v>
      </c>
      <c r="BU10" s="16">
        <v>0.65312258380166499</v>
      </c>
      <c r="BV10" s="16">
        <v>0.62057886684441899</v>
      </c>
      <c r="BW10" s="16">
        <v>0.59789280708875103</v>
      </c>
      <c r="BX10" s="16">
        <v>0.61235645275153905</v>
      </c>
      <c r="BY10" s="16">
        <v>0.55145437163865996</v>
      </c>
      <c r="BZ10" s="16">
        <v>0.56308559819034198</v>
      </c>
      <c r="CA10" s="16">
        <v>0.47975438384846902</v>
      </c>
      <c r="CB10" s="16">
        <v>0.45509827436307498</v>
      </c>
      <c r="CC10" s="16">
        <v>0.47174493525481098</v>
      </c>
      <c r="CD10" s="16">
        <v>0.493573089322145</v>
      </c>
    </row>
    <row r="11" spans="2:82" x14ac:dyDescent="0.3">
      <c r="B11" s="17" t="s">
        <v>92</v>
      </c>
      <c r="C11" s="18">
        <v>2.3079968548438499E-2</v>
      </c>
      <c r="D11" s="18">
        <v>1.13589894856252E-2</v>
      </c>
      <c r="E11" s="18">
        <v>3.3019646048070103E-2</v>
      </c>
      <c r="F11" s="18"/>
      <c r="G11" s="18">
        <v>1.9402404077627802E-2</v>
      </c>
      <c r="H11" s="18">
        <v>4.9336828681753597E-2</v>
      </c>
      <c r="I11" s="18">
        <v>1.5541841017506899E-2</v>
      </c>
      <c r="J11" s="18">
        <v>2.1371131134055001E-2</v>
      </c>
      <c r="K11" s="18">
        <v>1.8305487733447E-2</v>
      </c>
      <c r="L11" s="18"/>
      <c r="M11" s="18">
        <v>1.4920386785830899E-2</v>
      </c>
      <c r="N11" s="18">
        <v>1.79415926251155E-2</v>
      </c>
      <c r="O11" s="18">
        <v>1.5572164369324499E-2</v>
      </c>
      <c r="P11" s="18">
        <v>4.4136072087566598E-2</v>
      </c>
      <c r="Q11" s="18"/>
      <c r="R11" s="18">
        <v>1.19902163934902E-2</v>
      </c>
      <c r="S11" s="18">
        <v>1.9693103495961602E-2</v>
      </c>
      <c r="T11" s="18">
        <v>1.43341882341965E-2</v>
      </c>
      <c r="U11" s="18">
        <v>4.4607822697258798E-2</v>
      </c>
      <c r="V11" s="18">
        <v>6.0615970619053603E-3</v>
      </c>
      <c r="W11" s="18">
        <v>3.3683189409803201E-2</v>
      </c>
      <c r="X11" s="18">
        <v>2.39061242974897E-2</v>
      </c>
      <c r="Y11" s="18">
        <v>1.6621784434914001E-2</v>
      </c>
      <c r="Z11" s="18">
        <v>3.8536938841703401E-2</v>
      </c>
      <c r="AA11" s="18">
        <v>1.95746008715523E-2</v>
      </c>
      <c r="AB11" s="18">
        <v>3.2816439570806898E-2</v>
      </c>
      <c r="AC11" s="18">
        <v>0</v>
      </c>
      <c r="AD11" s="18"/>
      <c r="AE11" s="18">
        <v>6.14202300743001E-2</v>
      </c>
      <c r="AF11" s="18">
        <v>5.91418867681879E-2</v>
      </c>
      <c r="AG11" s="18">
        <v>3.5533464286928697E-2</v>
      </c>
      <c r="AH11" s="18">
        <v>2.0077586378915199E-2</v>
      </c>
      <c r="AI11" s="18">
        <v>8.7281119849775199E-3</v>
      </c>
      <c r="AJ11" s="18">
        <v>2.0648651239690698E-2</v>
      </c>
      <c r="AK11" s="18">
        <v>1.28798472257475E-2</v>
      </c>
      <c r="AL11" s="18">
        <v>1.3212594489072201E-2</v>
      </c>
      <c r="AM11" s="18">
        <v>1.8702698586197299E-2</v>
      </c>
      <c r="AN11" s="18">
        <v>1.4865323936558201E-2</v>
      </c>
      <c r="AO11" s="18">
        <v>1.51114054816751E-2</v>
      </c>
      <c r="AP11" s="18">
        <v>2.1452986134725301E-2</v>
      </c>
      <c r="AQ11" s="18">
        <v>2.1688938600742801E-2</v>
      </c>
      <c r="AR11" s="18">
        <v>0</v>
      </c>
      <c r="AS11" s="18">
        <v>3.5202041685483999E-2</v>
      </c>
      <c r="AT11" s="18">
        <v>0</v>
      </c>
      <c r="AU11" s="18"/>
      <c r="AV11" s="18">
        <v>2.1440717684999899E-2</v>
      </c>
      <c r="AW11" s="18">
        <v>2.6598599863555599E-2</v>
      </c>
      <c r="AX11" s="18"/>
      <c r="AY11" s="18">
        <v>2.11951195714771E-2</v>
      </c>
      <c r="AZ11" s="18">
        <v>3.4167648320024897E-2</v>
      </c>
      <c r="BA11" s="18"/>
      <c r="BB11" s="18">
        <v>2.6577773961742001E-2</v>
      </c>
      <c r="BC11" s="18">
        <v>1.8007732918972799E-2</v>
      </c>
      <c r="BD11" s="18"/>
      <c r="BE11" s="18">
        <v>2.3420907940394101E-2</v>
      </c>
      <c r="BF11" s="18">
        <v>2.0770449662681299E-2</v>
      </c>
      <c r="BG11" s="18"/>
      <c r="BH11" s="18">
        <v>2.1754921511610899E-2</v>
      </c>
      <c r="BI11" s="18">
        <v>2.3990703979649999E-2</v>
      </c>
      <c r="BJ11" s="18"/>
      <c r="BK11" s="18">
        <v>1.72100759555643E-2</v>
      </c>
      <c r="BL11" s="18">
        <v>2.3029194736664899E-2</v>
      </c>
      <c r="BM11" s="18">
        <v>4.1429343308240697E-2</v>
      </c>
      <c r="BN11" s="18"/>
      <c r="BO11" s="18">
        <v>1.74782062287345E-2</v>
      </c>
      <c r="BP11" s="18">
        <v>2.18353436842041E-2</v>
      </c>
      <c r="BQ11" s="18">
        <v>4.49319931701909E-2</v>
      </c>
      <c r="BR11" s="18"/>
      <c r="BS11" s="18">
        <v>1.02013484554935E-2</v>
      </c>
      <c r="BT11" s="18">
        <v>2.0508100893696399E-2</v>
      </c>
      <c r="BU11" s="18">
        <v>1.5316526119575199E-2</v>
      </c>
      <c r="BV11" s="18">
        <v>4.4677849820537803E-2</v>
      </c>
      <c r="BW11" s="18">
        <v>0</v>
      </c>
      <c r="BX11" s="18">
        <v>3.7805958203643901E-2</v>
      </c>
      <c r="BY11" s="18">
        <v>2.0968278905371701E-2</v>
      </c>
      <c r="BZ11" s="18">
        <v>2.8071627126391601E-3</v>
      </c>
      <c r="CA11" s="18">
        <v>3.94269470595561E-2</v>
      </c>
      <c r="CB11" s="18">
        <v>1.39929194298134E-2</v>
      </c>
      <c r="CC11" s="18">
        <v>1.6086769141647101E-2</v>
      </c>
      <c r="CD11" s="18">
        <v>0</v>
      </c>
    </row>
    <row r="12" spans="2:82" x14ac:dyDescent="0.3">
      <c r="B12" s="15"/>
    </row>
    <row r="13" spans="2:82" x14ac:dyDescent="0.3">
      <c r="B13" t="s">
        <v>96</v>
      </c>
    </row>
    <row r="14" spans="2:82" x14ac:dyDescent="0.3">
      <c r="B14" t="s">
        <v>97</v>
      </c>
    </row>
    <row r="16" spans="2:82" x14ac:dyDescent="0.3">
      <c r="B16"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G20"/>
  <sheetViews>
    <sheetView showGridLines="0" workbookViewId="0">
      <pane xSplit="2" topLeftCell="C1" activePane="topRight" state="frozen"/>
      <selection pane="topRight" activeCell="B20" sqref="B20"/>
    </sheetView>
  </sheetViews>
  <sheetFormatPr defaultColWidth="10.88671875" defaultRowHeight="14.4" x14ac:dyDescent="0.3"/>
  <cols>
    <col min="2" max="2" width="25.77734375" customWidth="1"/>
    <col min="3" max="7" width="20.77734375" customWidth="1"/>
  </cols>
  <sheetData>
    <row r="2" spans="2:7" ht="40.049999999999997" customHeight="1" x14ac:dyDescent="0.3">
      <c r="D2" s="29" t="s">
        <v>150</v>
      </c>
      <c r="E2" s="26"/>
      <c r="F2" s="26"/>
      <c r="G2" s="26"/>
    </row>
    <row r="6" spans="2:7" ht="49.95" customHeight="1" x14ac:dyDescent="0.3">
      <c r="B6" s="19" t="s">
        <v>14</v>
      </c>
      <c r="C6" s="19" t="s">
        <v>140</v>
      </c>
      <c r="D6" s="19" t="s">
        <v>141</v>
      </c>
      <c r="E6" s="19" t="s">
        <v>142</v>
      </c>
      <c r="F6" s="19" t="s">
        <v>143</v>
      </c>
    </row>
    <row r="7" spans="2:7" x14ac:dyDescent="0.3">
      <c r="B7" s="17" t="s">
        <v>144</v>
      </c>
      <c r="C7" s="16">
        <v>0.160370286688927</v>
      </c>
      <c r="D7" s="16">
        <v>0.185003552423745</v>
      </c>
      <c r="E7" s="16">
        <v>0.25466270204057401</v>
      </c>
      <c r="F7" s="16">
        <v>0.30944179615011402</v>
      </c>
    </row>
    <row r="8" spans="2:7" x14ac:dyDescent="0.3">
      <c r="B8" s="17" t="s">
        <v>145</v>
      </c>
      <c r="C8" s="16">
        <v>0.276526516109943</v>
      </c>
      <c r="D8" s="16">
        <v>0.38441809071153799</v>
      </c>
      <c r="E8" s="16">
        <v>0.45231405617381898</v>
      </c>
      <c r="F8" s="16">
        <v>0.46553427970055999</v>
      </c>
    </row>
    <row r="9" spans="2:7" x14ac:dyDescent="0.3">
      <c r="B9" s="17" t="s">
        <v>146</v>
      </c>
      <c r="C9" s="16">
        <v>0.23326619881163099</v>
      </c>
      <c r="D9" s="16">
        <v>0.28629911893340299</v>
      </c>
      <c r="E9" s="16">
        <v>0.21431148500708799</v>
      </c>
      <c r="F9" s="16">
        <v>0.14527048002995199</v>
      </c>
    </row>
    <row r="10" spans="2:7" x14ac:dyDescent="0.3">
      <c r="B10" s="17" t="s">
        <v>147</v>
      </c>
      <c r="C10" s="16">
        <v>0.200185805043403</v>
      </c>
      <c r="D10" s="16">
        <v>0.117344229633076</v>
      </c>
      <c r="E10" s="16">
        <v>6.3876094424021701E-2</v>
      </c>
      <c r="F10" s="16">
        <v>6.4461594626832097E-2</v>
      </c>
    </row>
    <row r="11" spans="2:7" x14ac:dyDescent="0.3">
      <c r="B11" s="22" t="s">
        <v>92</v>
      </c>
      <c r="C11" s="20">
        <v>0.12965119334609601</v>
      </c>
      <c r="D11" s="20">
        <v>2.6935008298238201E-2</v>
      </c>
      <c r="E11" s="20">
        <v>1.48356623544975E-2</v>
      </c>
      <c r="F11" s="20">
        <v>1.52918494925412E-2</v>
      </c>
    </row>
    <row r="12" spans="2:7" x14ac:dyDescent="0.3">
      <c r="B12" s="22" t="s">
        <v>148</v>
      </c>
      <c r="C12" s="20">
        <v>0.43689680279887</v>
      </c>
      <c r="D12" s="20">
        <v>0.56942164313528298</v>
      </c>
      <c r="E12" s="20">
        <v>0.70697675821439299</v>
      </c>
      <c r="F12" s="20">
        <v>0.77497607585067496</v>
      </c>
    </row>
    <row r="13" spans="2:7" x14ac:dyDescent="0.3">
      <c r="B13" s="22" t="s">
        <v>149</v>
      </c>
      <c r="C13" s="21">
        <v>-0.30724560945277302</v>
      </c>
      <c r="D13" s="21">
        <v>-0.54248663483704496</v>
      </c>
      <c r="E13" s="21">
        <v>-0.69214109585989503</v>
      </c>
      <c r="F13" s="21">
        <v>-0.75968422635813304</v>
      </c>
    </row>
    <row r="14" spans="2:7" x14ac:dyDescent="0.3">
      <c r="B14" s="15"/>
      <c r="C14" s="15"/>
      <c r="D14" s="15"/>
      <c r="E14" s="15"/>
      <c r="F14" s="15"/>
    </row>
    <row r="15" spans="2:7" x14ac:dyDescent="0.3">
      <c r="B15" t="s">
        <v>96</v>
      </c>
    </row>
    <row r="16" spans="2:7" x14ac:dyDescent="0.3">
      <c r="B16" t="s">
        <v>97</v>
      </c>
    </row>
    <row r="20" spans="2:2" x14ac:dyDescent="0.3">
      <c r="B20" s="8" t="str">
        <f>HYPERLINK("#'Contents'!A1", "Return to Contents")</f>
        <v>Return to Contents</v>
      </c>
    </row>
  </sheetData>
  <mergeCells count="1">
    <mergeCell ref="D2:G2"/>
  </mergeCells>
  <pageMargins left="0.7" right="0.7" top="0.75" bottom="0.75" header="0.3" footer="0.3"/>
  <pageSetup paperSize="9"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CD20"/>
  <sheetViews>
    <sheetView showGridLines="0" topLeftCell="A7" workbookViewId="0">
      <pane xSplit="2" topLeftCell="AZ1" activePane="topRight" state="frozen"/>
      <selection pane="topRight" activeCell="B20" sqref="B20"/>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144</v>
      </c>
      <c r="C9" s="16">
        <v>0.185003552423745</v>
      </c>
      <c r="D9" s="16">
        <v>0.250241443354491</v>
      </c>
      <c r="E9" s="16">
        <v>0.120862567609911</v>
      </c>
      <c r="F9" s="16"/>
      <c r="G9" s="16">
        <v>0.10706586383272799</v>
      </c>
      <c r="H9" s="16">
        <v>0.12535604816676699</v>
      </c>
      <c r="I9" s="16">
        <v>0.19082372670880501</v>
      </c>
      <c r="J9" s="16">
        <v>0.19368507062321799</v>
      </c>
      <c r="K9" s="16">
        <v>0.25198026527616302</v>
      </c>
      <c r="L9" s="16"/>
      <c r="M9" s="16">
        <v>0.25086677801246599</v>
      </c>
      <c r="N9" s="16">
        <v>0.15923395592235101</v>
      </c>
      <c r="O9" s="16">
        <v>0.201891566587104</v>
      </c>
      <c r="P9" s="16">
        <v>0.12138117568544</v>
      </c>
      <c r="Q9" s="16"/>
      <c r="R9" s="16">
        <v>0.22459028459477601</v>
      </c>
      <c r="S9" s="16">
        <v>0.15173950617609699</v>
      </c>
      <c r="T9" s="16">
        <v>0.13914113295311401</v>
      </c>
      <c r="U9" s="16">
        <v>0.17703848780216999</v>
      </c>
      <c r="V9" s="16">
        <v>0.15937765713707899</v>
      </c>
      <c r="W9" s="16">
        <v>0.142069565860586</v>
      </c>
      <c r="X9" s="16">
        <v>0.15653650376922801</v>
      </c>
      <c r="Y9" s="16">
        <v>0.178640246198631</v>
      </c>
      <c r="Z9" s="16">
        <v>0.15596957629122099</v>
      </c>
      <c r="AA9" s="16">
        <v>0.29514125897536903</v>
      </c>
      <c r="AB9" s="16">
        <v>0.24114098212246601</v>
      </c>
      <c r="AC9" s="16">
        <v>0.246740999147464</v>
      </c>
      <c r="AD9" s="16"/>
      <c r="AE9" s="16">
        <v>4.3534635680912301E-2</v>
      </c>
      <c r="AF9" s="16">
        <v>0.15676882132286801</v>
      </c>
      <c r="AG9" s="16">
        <v>0.101032498482311</v>
      </c>
      <c r="AH9" s="16">
        <v>0.13699331330867601</v>
      </c>
      <c r="AI9" s="16">
        <v>0.11295217192394801</v>
      </c>
      <c r="AJ9" s="16">
        <v>0.13367518516437499</v>
      </c>
      <c r="AK9" s="16">
        <v>0.15750955975053599</v>
      </c>
      <c r="AL9" s="16">
        <v>0.15547080741288999</v>
      </c>
      <c r="AM9" s="16">
        <v>0.18979176423821101</v>
      </c>
      <c r="AN9" s="16">
        <v>0.25332260850511401</v>
      </c>
      <c r="AO9" s="16">
        <v>0.27975951446979003</v>
      </c>
      <c r="AP9" s="16">
        <v>0.22439535654817599</v>
      </c>
      <c r="AQ9" s="16">
        <v>0.24181940760043999</v>
      </c>
      <c r="AR9" s="16">
        <v>0.39367431750232901</v>
      </c>
      <c r="AS9" s="16">
        <v>0.30971636876209402</v>
      </c>
      <c r="AT9" s="16">
        <v>0.34557184123139001</v>
      </c>
      <c r="AU9" s="16"/>
      <c r="AV9" s="16">
        <v>0.195174683027695</v>
      </c>
      <c r="AW9" s="16">
        <v>0.16317134879254799</v>
      </c>
      <c r="AX9" s="16"/>
      <c r="AY9" s="16">
        <v>0.19151270564557599</v>
      </c>
      <c r="AZ9" s="16">
        <v>0.129098382145027</v>
      </c>
      <c r="BA9" s="16"/>
      <c r="BB9" s="16">
        <v>0.21227732286398601</v>
      </c>
      <c r="BC9" s="16">
        <v>0.17509065671322799</v>
      </c>
      <c r="BD9" s="16"/>
      <c r="BE9" s="16">
        <v>0.25593272654989402</v>
      </c>
      <c r="BF9" s="16">
        <v>0.17595940848437699</v>
      </c>
      <c r="BG9" s="16"/>
      <c r="BH9" s="16">
        <v>0.174498480166598</v>
      </c>
      <c r="BI9" s="16">
        <v>0.19222393120737399</v>
      </c>
      <c r="BJ9" s="16"/>
      <c r="BK9" s="16">
        <v>0.26814134028082398</v>
      </c>
      <c r="BL9" s="16">
        <v>0.11273102585388201</v>
      </c>
      <c r="BM9" s="16">
        <v>8.9602868227596402E-2</v>
      </c>
      <c r="BN9" s="16"/>
      <c r="BO9" s="16">
        <v>0.238727811842325</v>
      </c>
      <c r="BP9" s="16">
        <v>0.102886270779366</v>
      </c>
      <c r="BQ9" s="16">
        <v>0.13560096843821601</v>
      </c>
      <c r="BR9" s="16"/>
      <c r="BS9" s="16">
        <v>0.23980099745952299</v>
      </c>
      <c r="BT9" s="16">
        <v>0.131261702307016</v>
      </c>
      <c r="BU9" s="16">
        <v>0.11084762965768299</v>
      </c>
      <c r="BV9" s="16">
        <v>0.18235322017502101</v>
      </c>
      <c r="BW9" s="16">
        <v>0.149477699177821</v>
      </c>
      <c r="BX9" s="16">
        <v>0.14748694608239099</v>
      </c>
      <c r="BY9" s="16">
        <v>0.20180562430707399</v>
      </c>
      <c r="BZ9" s="16">
        <v>0.17330313972639</v>
      </c>
      <c r="CA9" s="16">
        <v>0.18328576022225701</v>
      </c>
      <c r="CB9" s="16">
        <v>0.31899959604452199</v>
      </c>
      <c r="CC9" s="16">
        <v>0.25336305446583102</v>
      </c>
      <c r="CD9" s="16">
        <v>0.24766702165273799</v>
      </c>
    </row>
    <row r="10" spans="2:82" x14ac:dyDescent="0.3">
      <c r="B10" s="17" t="s">
        <v>145</v>
      </c>
      <c r="C10" s="16">
        <v>0.38441809071153799</v>
      </c>
      <c r="D10" s="16">
        <v>0.40045385539655498</v>
      </c>
      <c r="E10" s="16">
        <v>0.371755353266019</v>
      </c>
      <c r="F10" s="16"/>
      <c r="G10" s="16">
        <v>0.40863875712294301</v>
      </c>
      <c r="H10" s="16">
        <v>0.38097155127948801</v>
      </c>
      <c r="I10" s="16">
        <v>0.36663196992167002</v>
      </c>
      <c r="J10" s="16">
        <v>0.37890606530116899</v>
      </c>
      <c r="K10" s="16">
        <v>0.394016506061801</v>
      </c>
      <c r="L10" s="16"/>
      <c r="M10" s="16">
        <v>0.43022109935602798</v>
      </c>
      <c r="N10" s="16">
        <v>0.39701034640112898</v>
      </c>
      <c r="O10" s="16">
        <v>0.40496516145343198</v>
      </c>
      <c r="P10" s="16">
        <v>0.30835692081321497</v>
      </c>
      <c r="Q10" s="16"/>
      <c r="R10" s="16">
        <v>0.40070450993401302</v>
      </c>
      <c r="S10" s="16">
        <v>0.36212033205199801</v>
      </c>
      <c r="T10" s="16">
        <v>0.42948896427018601</v>
      </c>
      <c r="U10" s="16">
        <v>0.34644856471401603</v>
      </c>
      <c r="V10" s="16">
        <v>0.30682625411819803</v>
      </c>
      <c r="W10" s="16">
        <v>0.46106300912403703</v>
      </c>
      <c r="X10" s="16">
        <v>0.42044701760338998</v>
      </c>
      <c r="Y10" s="16">
        <v>0.43912582126967598</v>
      </c>
      <c r="Z10" s="16">
        <v>0.379009198985503</v>
      </c>
      <c r="AA10" s="16">
        <v>0.37796013700723502</v>
      </c>
      <c r="AB10" s="16">
        <v>0.27438379579084399</v>
      </c>
      <c r="AC10" s="16">
        <v>0.40380485909632602</v>
      </c>
      <c r="AD10" s="16"/>
      <c r="AE10" s="16">
        <v>0.28285953210125298</v>
      </c>
      <c r="AF10" s="16">
        <v>0.26317816607052502</v>
      </c>
      <c r="AG10" s="16">
        <v>0.31712990918079698</v>
      </c>
      <c r="AH10" s="16">
        <v>0.31037228217461499</v>
      </c>
      <c r="AI10" s="16">
        <v>0.36606066675045201</v>
      </c>
      <c r="AJ10" s="16">
        <v>0.393185311607539</v>
      </c>
      <c r="AK10" s="16">
        <v>0.452323314746361</v>
      </c>
      <c r="AL10" s="16">
        <v>0.48589825637624001</v>
      </c>
      <c r="AM10" s="16">
        <v>0.32448514947750801</v>
      </c>
      <c r="AN10" s="16">
        <v>0.46876492076265402</v>
      </c>
      <c r="AO10" s="16">
        <v>0.38055886137420297</v>
      </c>
      <c r="AP10" s="16">
        <v>0.480321215382574</v>
      </c>
      <c r="AQ10" s="16">
        <v>0.52938481031863904</v>
      </c>
      <c r="AR10" s="16">
        <v>0.32500709670581901</v>
      </c>
      <c r="AS10" s="16">
        <v>0.52920240110741301</v>
      </c>
      <c r="AT10" s="16">
        <v>0.374814529021611</v>
      </c>
      <c r="AU10" s="16"/>
      <c r="AV10" s="16">
        <v>0.38207370773827598</v>
      </c>
      <c r="AW10" s="16">
        <v>0.38945027921198899</v>
      </c>
      <c r="AX10" s="16"/>
      <c r="AY10" s="16">
        <v>0.39591220716116299</v>
      </c>
      <c r="AZ10" s="16">
        <v>0.27659502838209199</v>
      </c>
      <c r="BA10" s="16"/>
      <c r="BB10" s="16">
        <v>0.38926870870081798</v>
      </c>
      <c r="BC10" s="16">
        <v>0.38312478479066397</v>
      </c>
      <c r="BD10" s="16"/>
      <c r="BE10" s="16">
        <v>0.384796572596246</v>
      </c>
      <c r="BF10" s="16">
        <v>0.38345664842078703</v>
      </c>
      <c r="BG10" s="16"/>
      <c r="BH10" s="16">
        <v>0.377447888336361</v>
      </c>
      <c r="BI10" s="16">
        <v>0.389208871785233</v>
      </c>
      <c r="BJ10" s="16"/>
      <c r="BK10" s="16">
        <v>0.42312433986286602</v>
      </c>
      <c r="BL10" s="16">
        <v>0.36448475164913702</v>
      </c>
      <c r="BM10" s="16">
        <v>0.31102991986051198</v>
      </c>
      <c r="BN10" s="16"/>
      <c r="BO10" s="16">
        <v>0.41557652970610398</v>
      </c>
      <c r="BP10" s="16">
        <v>0.38670059565871601</v>
      </c>
      <c r="BQ10" s="16">
        <v>0.27077403274617601</v>
      </c>
      <c r="BR10" s="16"/>
      <c r="BS10" s="16">
        <v>0.44763162762298703</v>
      </c>
      <c r="BT10" s="16">
        <v>0.32609951506616602</v>
      </c>
      <c r="BU10" s="16">
        <v>0.48230712033918</v>
      </c>
      <c r="BV10" s="16">
        <v>0.34823557530094601</v>
      </c>
      <c r="BW10" s="16">
        <v>0.36963980692619097</v>
      </c>
      <c r="BX10" s="16">
        <v>0.48691114511272299</v>
      </c>
      <c r="BY10" s="16">
        <v>0.38323967087084498</v>
      </c>
      <c r="BZ10" s="16">
        <v>0.43769757076001498</v>
      </c>
      <c r="CA10" s="16">
        <v>0.37266519155482603</v>
      </c>
      <c r="CB10" s="16">
        <v>0.39636770797174498</v>
      </c>
      <c r="CC10" s="16">
        <v>0.30315711961478697</v>
      </c>
      <c r="CD10" s="16">
        <v>0.408344900782659</v>
      </c>
    </row>
    <row r="11" spans="2:82" x14ac:dyDescent="0.3">
      <c r="B11" s="17" t="s">
        <v>146</v>
      </c>
      <c r="C11" s="16">
        <v>0.28629911893340299</v>
      </c>
      <c r="D11" s="16">
        <v>0.24839272278614999</v>
      </c>
      <c r="E11" s="16">
        <v>0.32309660367646698</v>
      </c>
      <c r="F11" s="16"/>
      <c r="G11" s="16">
        <v>0.383625800599734</v>
      </c>
      <c r="H11" s="16">
        <v>0.32155710503115098</v>
      </c>
      <c r="I11" s="16">
        <v>0.26420161764290101</v>
      </c>
      <c r="J11" s="16">
        <v>0.29217359903809398</v>
      </c>
      <c r="K11" s="16">
        <v>0.223361461900277</v>
      </c>
      <c r="L11" s="16"/>
      <c r="M11" s="16">
        <v>0.21830010437477201</v>
      </c>
      <c r="N11" s="16">
        <v>0.332716806219017</v>
      </c>
      <c r="O11" s="16">
        <v>0.28390472061557798</v>
      </c>
      <c r="P11" s="16">
        <v>0.31329224768842101</v>
      </c>
      <c r="Q11" s="16"/>
      <c r="R11" s="16">
        <v>0.26063106588929003</v>
      </c>
      <c r="S11" s="16">
        <v>0.33248065515596498</v>
      </c>
      <c r="T11" s="16">
        <v>0.31775163550480301</v>
      </c>
      <c r="U11" s="16">
        <v>0.28441826075459498</v>
      </c>
      <c r="V11" s="16">
        <v>0.33364375307388799</v>
      </c>
      <c r="W11" s="16">
        <v>0.22234225746714101</v>
      </c>
      <c r="X11" s="16">
        <v>0.339430864563112</v>
      </c>
      <c r="Y11" s="16">
        <v>0.29282222000872399</v>
      </c>
      <c r="Z11" s="16">
        <v>0.349817090130638</v>
      </c>
      <c r="AA11" s="16">
        <v>0.19869942152625</v>
      </c>
      <c r="AB11" s="16">
        <v>0.22082944832777099</v>
      </c>
      <c r="AC11" s="16">
        <v>0.19738960807726599</v>
      </c>
      <c r="AD11" s="16"/>
      <c r="AE11" s="16">
        <v>0.40859987326241998</v>
      </c>
      <c r="AF11" s="16">
        <v>0.30238043774489498</v>
      </c>
      <c r="AG11" s="16">
        <v>0.31469882978957697</v>
      </c>
      <c r="AH11" s="16">
        <v>0.35409489449137899</v>
      </c>
      <c r="AI11" s="16">
        <v>0.33172444535394902</v>
      </c>
      <c r="AJ11" s="16">
        <v>0.32974473145694999</v>
      </c>
      <c r="AK11" s="16">
        <v>0.26543478197881398</v>
      </c>
      <c r="AL11" s="16">
        <v>0.27933631659576103</v>
      </c>
      <c r="AM11" s="16">
        <v>0.30143052820548999</v>
      </c>
      <c r="AN11" s="16">
        <v>0.178625430105464</v>
      </c>
      <c r="AO11" s="16">
        <v>0.26534284599551999</v>
      </c>
      <c r="AP11" s="16">
        <v>0.22149447254660001</v>
      </c>
      <c r="AQ11" s="16">
        <v>0.212383170696371</v>
      </c>
      <c r="AR11" s="16">
        <v>0.26468123648166603</v>
      </c>
      <c r="AS11" s="16">
        <v>0.12619154495781901</v>
      </c>
      <c r="AT11" s="16">
        <v>0.21464972170833099</v>
      </c>
      <c r="AU11" s="16"/>
      <c r="AV11" s="16">
        <v>0.27184803245108002</v>
      </c>
      <c r="AW11" s="16">
        <v>0.31731819390738703</v>
      </c>
      <c r="AX11" s="16"/>
      <c r="AY11" s="16">
        <v>0.27480788036340797</v>
      </c>
      <c r="AZ11" s="16">
        <v>0.39040941603023899</v>
      </c>
      <c r="BA11" s="16"/>
      <c r="BB11" s="16">
        <v>0.264512322543767</v>
      </c>
      <c r="BC11" s="16">
        <v>0.304603105187982</v>
      </c>
      <c r="BD11" s="16"/>
      <c r="BE11" s="16">
        <v>0.20767114484301499</v>
      </c>
      <c r="BF11" s="16">
        <v>0.30079579591401001</v>
      </c>
      <c r="BG11" s="16"/>
      <c r="BH11" s="16">
        <v>0.30988751189117902</v>
      </c>
      <c r="BI11" s="16">
        <v>0.27008627166465798</v>
      </c>
      <c r="BJ11" s="16"/>
      <c r="BK11" s="16">
        <v>0.23384989751409299</v>
      </c>
      <c r="BL11" s="16">
        <v>0.351079673961396</v>
      </c>
      <c r="BM11" s="16">
        <v>0.30098223356797199</v>
      </c>
      <c r="BN11" s="16"/>
      <c r="BO11" s="16">
        <v>0.23490166876927601</v>
      </c>
      <c r="BP11" s="16">
        <v>0.36713916056024098</v>
      </c>
      <c r="BQ11" s="16">
        <v>0.32968051781583801</v>
      </c>
      <c r="BR11" s="16"/>
      <c r="BS11" s="16">
        <v>0.23673102217533101</v>
      </c>
      <c r="BT11" s="16">
        <v>0.35951655816723799</v>
      </c>
      <c r="BU11" s="16">
        <v>0.28870655635528503</v>
      </c>
      <c r="BV11" s="16">
        <v>0.25489520466950499</v>
      </c>
      <c r="BW11" s="16">
        <v>0.31538624086361799</v>
      </c>
      <c r="BX11" s="16">
        <v>0.210503934921736</v>
      </c>
      <c r="BY11" s="16">
        <v>0.34412340010667802</v>
      </c>
      <c r="BZ11" s="16">
        <v>0.308569447654647</v>
      </c>
      <c r="CA11" s="16">
        <v>0.33644969500906802</v>
      </c>
      <c r="CB11" s="16">
        <v>0.151686613832899</v>
      </c>
      <c r="CC11" s="16">
        <v>0.20253390886830999</v>
      </c>
      <c r="CD11" s="16">
        <v>0.22215942599288199</v>
      </c>
    </row>
    <row r="12" spans="2:82" x14ac:dyDescent="0.3">
      <c r="B12" s="17" t="s">
        <v>147</v>
      </c>
      <c r="C12" s="16">
        <v>0.117344229633076</v>
      </c>
      <c r="D12" s="16">
        <v>8.1897756289410095E-2</v>
      </c>
      <c r="E12" s="16">
        <v>0.15106000763010999</v>
      </c>
      <c r="F12" s="16"/>
      <c r="G12" s="16">
        <v>8.6943627873670298E-2</v>
      </c>
      <c r="H12" s="16">
        <v>0.14419286350616201</v>
      </c>
      <c r="I12" s="16">
        <v>0.15224550681341101</v>
      </c>
      <c r="J12" s="16">
        <v>8.8263606111261397E-2</v>
      </c>
      <c r="K12" s="16">
        <v>0.1151412849836</v>
      </c>
      <c r="L12" s="16"/>
      <c r="M12" s="16">
        <v>8.3689239424647704E-2</v>
      </c>
      <c r="N12" s="16">
        <v>8.9094763839390995E-2</v>
      </c>
      <c r="O12" s="16">
        <v>8.5126736331612607E-2</v>
      </c>
      <c r="P12" s="16">
        <v>0.211213668503797</v>
      </c>
      <c r="Q12" s="16"/>
      <c r="R12" s="16">
        <v>9.4770880743226094E-2</v>
      </c>
      <c r="S12" s="16">
        <v>0.121041622800125</v>
      </c>
      <c r="T12" s="16">
        <v>0.10064953417915599</v>
      </c>
      <c r="U12" s="16">
        <v>0.17160401406217701</v>
      </c>
      <c r="V12" s="16">
        <v>0.15782151528547</v>
      </c>
      <c r="W12" s="16">
        <v>0.12506364883854301</v>
      </c>
      <c r="X12" s="16">
        <v>8.3585614064270994E-2</v>
      </c>
      <c r="Y12" s="16">
        <v>8.7278645264580304E-2</v>
      </c>
      <c r="Z12" s="16">
        <v>0.101170726707139</v>
      </c>
      <c r="AA12" s="16">
        <v>0.106911222920719</v>
      </c>
      <c r="AB12" s="16">
        <v>0.17284629850636701</v>
      </c>
      <c r="AC12" s="16">
        <v>9.8541518925356897E-2</v>
      </c>
      <c r="AD12" s="16"/>
      <c r="AE12" s="16">
        <v>0.15732769697663301</v>
      </c>
      <c r="AF12" s="16">
        <v>0.22501814364376599</v>
      </c>
      <c r="AG12" s="16">
        <v>0.21419316820465401</v>
      </c>
      <c r="AH12" s="16">
        <v>0.169295795823387</v>
      </c>
      <c r="AI12" s="16">
        <v>0.15456806855226801</v>
      </c>
      <c r="AJ12" s="16">
        <v>0.11601209670908801</v>
      </c>
      <c r="AK12" s="16">
        <v>0.102645307717604</v>
      </c>
      <c r="AL12" s="16">
        <v>5.7626487819789497E-2</v>
      </c>
      <c r="AM12" s="16">
        <v>0.173929591929949</v>
      </c>
      <c r="AN12" s="16">
        <v>8.5511728709360801E-2</v>
      </c>
      <c r="AO12" s="16">
        <v>6.5041035865763805E-2</v>
      </c>
      <c r="AP12" s="16">
        <v>4.9586797230567303E-2</v>
      </c>
      <c r="AQ12" s="16">
        <v>1.6412611384549899E-2</v>
      </c>
      <c r="AR12" s="16">
        <v>1.6637349310186299E-2</v>
      </c>
      <c r="AS12" s="16">
        <v>3.4889685172672699E-2</v>
      </c>
      <c r="AT12" s="16">
        <v>5.0115785848401102E-2</v>
      </c>
      <c r="AU12" s="16"/>
      <c r="AV12" s="16">
        <v>0.12553863290373399</v>
      </c>
      <c r="AW12" s="16">
        <v>9.9755046305541897E-2</v>
      </c>
      <c r="AX12" s="16"/>
      <c r="AY12" s="16">
        <v>0.114240217979658</v>
      </c>
      <c r="AZ12" s="16">
        <v>0.155270271772182</v>
      </c>
      <c r="BA12" s="16"/>
      <c r="BB12" s="16">
        <v>0.110981878326998</v>
      </c>
      <c r="BC12" s="16">
        <v>0.11604967142837901</v>
      </c>
      <c r="BD12" s="16"/>
      <c r="BE12" s="16">
        <v>0.124823017198018</v>
      </c>
      <c r="BF12" s="16">
        <v>0.11420417420328</v>
      </c>
      <c r="BG12" s="16"/>
      <c r="BH12" s="16">
        <v>0.11315699236222</v>
      </c>
      <c r="BI12" s="16">
        <v>0.12022221451623</v>
      </c>
      <c r="BJ12" s="16"/>
      <c r="BK12" s="16">
        <v>5.8288252223255801E-2</v>
      </c>
      <c r="BL12" s="16">
        <v>0.13623716074568201</v>
      </c>
      <c r="BM12" s="16">
        <v>0.25833105604520901</v>
      </c>
      <c r="BN12" s="16"/>
      <c r="BO12" s="16">
        <v>8.8256007901805406E-2</v>
      </c>
      <c r="BP12" s="16">
        <v>0.113529827216287</v>
      </c>
      <c r="BQ12" s="16">
        <v>0.226304634293505</v>
      </c>
      <c r="BR12" s="16"/>
      <c r="BS12" s="16">
        <v>6.4297103865632602E-2</v>
      </c>
      <c r="BT12" s="16">
        <v>0.146572026466814</v>
      </c>
      <c r="BU12" s="16">
        <v>0.110721377237074</v>
      </c>
      <c r="BV12" s="16">
        <v>0.18323470110708001</v>
      </c>
      <c r="BW12" s="16">
        <v>0.13905760615926299</v>
      </c>
      <c r="BX12" s="16">
        <v>0.112881735563271</v>
      </c>
      <c r="BY12" s="16">
        <v>7.0831304715403304E-2</v>
      </c>
      <c r="BZ12" s="16">
        <v>8.0429841858947998E-2</v>
      </c>
      <c r="CA12" s="16">
        <v>9.6622335052187702E-2</v>
      </c>
      <c r="CB12" s="16">
        <v>0.10811232828912901</v>
      </c>
      <c r="CC12" s="16">
        <v>0.16293856221191999</v>
      </c>
      <c r="CD12" s="16">
        <v>9.8911346657853699E-2</v>
      </c>
    </row>
    <row r="13" spans="2:82" x14ac:dyDescent="0.3">
      <c r="B13" s="17" t="s">
        <v>92</v>
      </c>
      <c r="C13" s="20">
        <v>2.6935008298238201E-2</v>
      </c>
      <c r="D13" s="20">
        <v>1.9014222173393502E-2</v>
      </c>
      <c r="E13" s="20">
        <v>3.32254678174927E-2</v>
      </c>
      <c r="F13" s="20"/>
      <c r="G13" s="20">
        <v>1.37259505709244E-2</v>
      </c>
      <c r="H13" s="20">
        <v>2.7922432016431301E-2</v>
      </c>
      <c r="I13" s="20">
        <v>2.60971789132124E-2</v>
      </c>
      <c r="J13" s="20">
        <v>4.6971658926258097E-2</v>
      </c>
      <c r="K13" s="20">
        <v>1.5500481778158499E-2</v>
      </c>
      <c r="L13" s="20"/>
      <c r="M13" s="20">
        <v>1.6922778832086899E-2</v>
      </c>
      <c r="N13" s="20">
        <v>2.1944127618111701E-2</v>
      </c>
      <c r="O13" s="20">
        <v>2.4111815012273899E-2</v>
      </c>
      <c r="P13" s="20">
        <v>4.5755987309127298E-2</v>
      </c>
      <c r="Q13" s="20"/>
      <c r="R13" s="20">
        <v>1.9303258838694898E-2</v>
      </c>
      <c r="S13" s="20">
        <v>3.2617883815815499E-2</v>
      </c>
      <c r="T13" s="20">
        <v>1.29687330927399E-2</v>
      </c>
      <c r="U13" s="20">
        <v>2.0490672667042801E-2</v>
      </c>
      <c r="V13" s="20">
        <v>4.23308203853653E-2</v>
      </c>
      <c r="W13" s="20">
        <v>4.9461518709692502E-2</v>
      </c>
      <c r="X13" s="20">
        <v>0</v>
      </c>
      <c r="Y13" s="20">
        <v>2.1330672583882498E-3</v>
      </c>
      <c r="Z13" s="20">
        <v>1.4033407885498599E-2</v>
      </c>
      <c r="AA13" s="20">
        <v>2.1287959570426999E-2</v>
      </c>
      <c r="AB13" s="20">
        <v>9.0799475252552803E-2</v>
      </c>
      <c r="AC13" s="20">
        <v>5.3523014753586298E-2</v>
      </c>
      <c r="AD13" s="20"/>
      <c r="AE13" s="20">
        <v>0.107678261978781</v>
      </c>
      <c r="AF13" s="20">
        <v>5.2654431217946003E-2</v>
      </c>
      <c r="AG13" s="20">
        <v>5.29455943426606E-2</v>
      </c>
      <c r="AH13" s="20">
        <v>2.92437142019423E-2</v>
      </c>
      <c r="AI13" s="20">
        <v>3.4694647419382399E-2</v>
      </c>
      <c r="AJ13" s="20">
        <v>2.73826750620484E-2</v>
      </c>
      <c r="AK13" s="20">
        <v>2.2087035806684301E-2</v>
      </c>
      <c r="AL13" s="20">
        <v>2.1668131795320102E-2</v>
      </c>
      <c r="AM13" s="20">
        <v>1.0362966148842001E-2</v>
      </c>
      <c r="AN13" s="20">
        <v>1.37753119174066E-2</v>
      </c>
      <c r="AO13" s="20">
        <v>9.2977422947237796E-3</v>
      </c>
      <c r="AP13" s="20">
        <v>2.4202158292082099E-2</v>
      </c>
      <c r="AQ13" s="20">
        <v>0</v>
      </c>
      <c r="AR13" s="20">
        <v>0</v>
      </c>
      <c r="AS13" s="20">
        <v>0</v>
      </c>
      <c r="AT13" s="20">
        <v>1.4848122190266501E-2</v>
      </c>
      <c r="AU13" s="20"/>
      <c r="AV13" s="20">
        <v>2.5364943879214799E-2</v>
      </c>
      <c r="AW13" s="20">
        <v>3.0305131782534502E-2</v>
      </c>
      <c r="AX13" s="20"/>
      <c r="AY13" s="20">
        <v>2.3526988850195801E-2</v>
      </c>
      <c r="AZ13" s="20">
        <v>4.8626901670459299E-2</v>
      </c>
      <c r="BA13" s="20"/>
      <c r="BB13" s="20">
        <v>2.2959767564431199E-2</v>
      </c>
      <c r="BC13" s="20">
        <v>2.1131781879747399E-2</v>
      </c>
      <c r="BD13" s="20"/>
      <c r="BE13" s="20">
        <v>2.67765388128277E-2</v>
      </c>
      <c r="BF13" s="20">
        <v>2.55839729775456E-2</v>
      </c>
      <c r="BG13" s="20"/>
      <c r="BH13" s="20">
        <v>2.5009127243641099E-2</v>
      </c>
      <c r="BI13" s="20">
        <v>2.8258710826504801E-2</v>
      </c>
      <c r="BJ13" s="20"/>
      <c r="BK13" s="20">
        <v>1.6596170118962101E-2</v>
      </c>
      <c r="BL13" s="20">
        <v>3.54673877899035E-2</v>
      </c>
      <c r="BM13" s="20">
        <v>4.0053922298710597E-2</v>
      </c>
      <c r="BN13" s="20"/>
      <c r="BO13" s="20">
        <v>2.2537981780489099E-2</v>
      </c>
      <c r="BP13" s="20">
        <v>2.97441457853896E-2</v>
      </c>
      <c r="BQ13" s="20">
        <v>3.7639846706264503E-2</v>
      </c>
      <c r="BR13" s="20"/>
      <c r="BS13" s="20">
        <v>1.1539248876525601E-2</v>
      </c>
      <c r="BT13" s="20">
        <v>3.6550197992766799E-2</v>
      </c>
      <c r="BU13" s="20">
        <v>7.41731641077761E-3</v>
      </c>
      <c r="BV13" s="20">
        <v>3.1281298747448102E-2</v>
      </c>
      <c r="BW13" s="20">
        <v>2.6438646873106899E-2</v>
      </c>
      <c r="BX13" s="20">
        <v>4.2216238319879203E-2</v>
      </c>
      <c r="BY13" s="20">
        <v>0</v>
      </c>
      <c r="BZ13" s="20">
        <v>0</v>
      </c>
      <c r="CA13" s="20">
        <v>1.09770181616609E-2</v>
      </c>
      <c r="CB13" s="20">
        <v>2.48337538617046E-2</v>
      </c>
      <c r="CC13" s="20">
        <v>7.8007354839151499E-2</v>
      </c>
      <c r="CD13" s="20">
        <v>2.2917304913867599E-2</v>
      </c>
    </row>
    <row r="14" spans="2:82" x14ac:dyDescent="0.3">
      <c r="B14" s="17" t="s">
        <v>148</v>
      </c>
      <c r="C14" s="20">
        <v>0.56942164313528298</v>
      </c>
      <c r="D14" s="20">
        <v>0.65069529875104604</v>
      </c>
      <c r="E14" s="20">
        <v>0.49261792087592998</v>
      </c>
      <c r="F14" s="20"/>
      <c r="G14" s="20">
        <v>0.51570462095567104</v>
      </c>
      <c r="H14" s="20">
        <v>0.50632759944625505</v>
      </c>
      <c r="I14" s="20">
        <v>0.55745569663047501</v>
      </c>
      <c r="J14" s="20">
        <v>0.57259113592438704</v>
      </c>
      <c r="K14" s="20">
        <v>0.64599677133796396</v>
      </c>
      <c r="L14" s="20"/>
      <c r="M14" s="20">
        <v>0.68108787736849297</v>
      </c>
      <c r="N14" s="20">
        <v>0.55624430232347999</v>
      </c>
      <c r="O14" s="20">
        <v>0.60685672804053603</v>
      </c>
      <c r="P14" s="20">
        <v>0.42973809649865502</v>
      </c>
      <c r="Q14" s="20"/>
      <c r="R14" s="20">
        <v>0.625294794528789</v>
      </c>
      <c r="S14" s="20">
        <v>0.513859838228095</v>
      </c>
      <c r="T14" s="20">
        <v>0.56863009722330005</v>
      </c>
      <c r="U14" s="20">
        <v>0.52348705251618599</v>
      </c>
      <c r="V14" s="20">
        <v>0.46620391125527599</v>
      </c>
      <c r="W14" s="20">
        <v>0.60313257498462303</v>
      </c>
      <c r="X14" s="20">
        <v>0.57698352137261699</v>
      </c>
      <c r="Y14" s="20">
        <v>0.61776606746830698</v>
      </c>
      <c r="Z14" s="20">
        <v>0.53497877527672499</v>
      </c>
      <c r="AA14" s="20">
        <v>0.67310139598260399</v>
      </c>
      <c r="AB14" s="20">
        <v>0.51552477791330897</v>
      </c>
      <c r="AC14" s="20">
        <v>0.65054585824379096</v>
      </c>
      <c r="AD14" s="20"/>
      <c r="AE14" s="20">
        <v>0.32639416778216601</v>
      </c>
      <c r="AF14" s="20">
        <v>0.41994698739339398</v>
      </c>
      <c r="AG14" s="20">
        <v>0.41816240766310803</v>
      </c>
      <c r="AH14" s="20">
        <v>0.44736559548329202</v>
      </c>
      <c r="AI14" s="20">
        <v>0.47901283867439998</v>
      </c>
      <c r="AJ14" s="20">
        <v>0.52686049677191304</v>
      </c>
      <c r="AK14" s="20">
        <v>0.60983287449689705</v>
      </c>
      <c r="AL14" s="20">
        <v>0.64136906378912995</v>
      </c>
      <c r="AM14" s="20">
        <v>0.51427691371571904</v>
      </c>
      <c r="AN14" s="20">
        <v>0.72208752926776798</v>
      </c>
      <c r="AO14" s="20">
        <v>0.660318375843993</v>
      </c>
      <c r="AP14" s="20">
        <v>0.70471657193075099</v>
      </c>
      <c r="AQ14" s="20">
        <v>0.771204217919079</v>
      </c>
      <c r="AR14" s="20">
        <v>0.71868141420814802</v>
      </c>
      <c r="AS14" s="20">
        <v>0.83891876986950797</v>
      </c>
      <c r="AT14" s="20">
        <v>0.72038637025300101</v>
      </c>
      <c r="AU14" s="20"/>
      <c r="AV14" s="20">
        <v>0.57724839076597101</v>
      </c>
      <c r="AW14" s="20">
        <v>0.55262162800453696</v>
      </c>
      <c r="AX14" s="20"/>
      <c r="AY14" s="20">
        <v>0.58742491280673903</v>
      </c>
      <c r="AZ14" s="20">
        <v>0.40569341052711899</v>
      </c>
      <c r="BA14" s="20"/>
      <c r="BB14" s="20">
        <v>0.60154603156480402</v>
      </c>
      <c r="BC14" s="20">
        <v>0.55821544150389202</v>
      </c>
      <c r="BD14" s="20"/>
      <c r="BE14" s="20">
        <v>0.64072929914613996</v>
      </c>
      <c r="BF14" s="20">
        <v>0.55941605690516405</v>
      </c>
      <c r="BG14" s="20"/>
      <c r="BH14" s="20">
        <v>0.55194636850295997</v>
      </c>
      <c r="BI14" s="20">
        <v>0.58143280299260702</v>
      </c>
      <c r="BJ14" s="20"/>
      <c r="BK14" s="20">
        <v>0.69126568014369005</v>
      </c>
      <c r="BL14" s="20">
        <v>0.47721577750301902</v>
      </c>
      <c r="BM14" s="20">
        <v>0.40063278808810798</v>
      </c>
      <c r="BN14" s="20"/>
      <c r="BO14" s="20">
        <v>0.65430434154842898</v>
      </c>
      <c r="BP14" s="20">
        <v>0.48958686643808202</v>
      </c>
      <c r="BQ14" s="20">
        <v>0.40637500118439202</v>
      </c>
      <c r="BR14" s="20"/>
      <c r="BS14" s="20">
        <v>0.68743262508251102</v>
      </c>
      <c r="BT14" s="20">
        <v>0.45736121737318203</v>
      </c>
      <c r="BU14" s="20">
        <v>0.59315474999686302</v>
      </c>
      <c r="BV14" s="20">
        <v>0.53058879547596605</v>
      </c>
      <c r="BW14" s="20">
        <v>0.51911750610401297</v>
      </c>
      <c r="BX14" s="20">
        <v>0.63439809119511403</v>
      </c>
      <c r="BY14" s="20">
        <v>0.58504529517791903</v>
      </c>
      <c r="BZ14" s="20">
        <v>0.61100071048640503</v>
      </c>
      <c r="CA14" s="20">
        <v>0.55595095177708398</v>
      </c>
      <c r="CB14" s="20">
        <v>0.71536730401626702</v>
      </c>
      <c r="CC14" s="20">
        <v>0.55652017408061905</v>
      </c>
      <c r="CD14" s="20">
        <v>0.65601192243539697</v>
      </c>
    </row>
    <row r="15" spans="2:82" x14ac:dyDescent="0.3">
      <c r="B15" s="17" t="s">
        <v>149</v>
      </c>
      <c r="C15" s="21">
        <v>-0.54248663483704496</v>
      </c>
      <c r="D15" s="21">
        <v>-0.63168107657765205</v>
      </c>
      <c r="E15" s="21">
        <v>-0.45939245305843801</v>
      </c>
      <c r="F15" s="21"/>
      <c r="G15" s="21">
        <v>-0.50197867038474697</v>
      </c>
      <c r="H15" s="21">
        <v>-0.47840516742982397</v>
      </c>
      <c r="I15" s="21">
        <v>-0.53135851771726295</v>
      </c>
      <c r="J15" s="21">
        <v>-0.52561947699812905</v>
      </c>
      <c r="K15" s="21">
        <v>-0.63049628955980597</v>
      </c>
      <c r="L15" s="21"/>
      <c r="M15" s="21">
        <v>-0.66416509853640604</v>
      </c>
      <c r="N15" s="21">
        <v>-0.53430017470536795</v>
      </c>
      <c r="O15" s="21">
        <v>-0.58274491302826203</v>
      </c>
      <c r="P15" s="21">
        <v>-0.38398210918952802</v>
      </c>
      <c r="Q15" s="21"/>
      <c r="R15" s="21">
        <v>-0.60599153569009401</v>
      </c>
      <c r="S15" s="21">
        <v>-0.48124195441228002</v>
      </c>
      <c r="T15" s="21">
        <v>-0.555661364130561</v>
      </c>
      <c r="U15" s="21">
        <v>-0.50299637984914303</v>
      </c>
      <c r="V15" s="21">
        <v>-0.42387309086991098</v>
      </c>
      <c r="W15" s="21">
        <v>-0.55367105627492996</v>
      </c>
      <c r="X15" s="21">
        <v>-0.57698352137261699</v>
      </c>
      <c r="Y15" s="21">
        <v>-0.61563300020991896</v>
      </c>
      <c r="Z15" s="21">
        <v>-0.52094536739122599</v>
      </c>
      <c r="AA15" s="21">
        <v>-0.65181343641217704</v>
      </c>
      <c r="AB15" s="21">
        <v>-0.42472530266075698</v>
      </c>
      <c r="AC15" s="21">
        <v>-0.59702284349020396</v>
      </c>
      <c r="AD15" s="21"/>
      <c r="AE15" s="21">
        <v>-0.21871590580338399</v>
      </c>
      <c r="AF15" s="21">
        <v>-0.36729255617544798</v>
      </c>
      <c r="AG15" s="21">
        <v>-0.36521681332044698</v>
      </c>
      <c r="AH15" s="21">
        <v>-0.41812188128134897</v>
      </c>
      <c r="AI15" s="21">
        <v>-0.44431819125501798</v>
      </c>
      <c r="AJ15" s="21">
        <v>-0.49947782170986499</v>
      </c>
      <c r="AK15" s="21">
        <v>-0.58774583869021302</v>
      </c>
      <c r="AL15" s="21">
        <v>-0.61970093199381004</v>
      </c>
      <c r="AM15" s="21">
        <v>-0.50391394756687702</v>
      </c>
      <c r="AN15" s="21">
        <v>-0.70831221735036198</v>
      </c>
      <c r="AO15" s="21">
        <v>-0.65102063354926898</v>
      </c>
      <c r="AP15" s="21">
        <v>-0.68051441363866905</v>
      </c>
      <c r="AQ15" s="21">
        <v>-0.771204217919079</v>
      </c>
      <c r="AR15" s="21">
        <v>-0.71868141420814802</v>
      </c>
      <c r="AS15" s="21">
        <v>-0.83891876986950797</v>
      </c>
      <c r="AT15" s="21">
        <v>-0.70553824806273502</v>
      </c>
      <c r="AU15" s="21"/>
      <c r="AV15" s="21">
        <v>-0.55188344688675595</v>
      </c>
      <c r="AW15" s="21">
        <v>-0.52231649622200205</v>
      </c>
      <c r="AX15" s="21"/>
      <c r="AY15" s="21">
        <v>-0.56389792395654303</v>
      </c>
      <c r="AZ15" s="21">
        <v>-0.35706650885666003</v>
      </c>
      <c r="BA15" s="21"/>
      <c r="BB15" s="21">
        <v>-0.57858626400037305</v>
      </c>
      <c r="BC15" s="21">
        <v>-0.53708365962414495</v>
      </c>
      <c r="BD15" s="21"/>
      <c r="BE15" s="21">
        <v>-0.61395276033331203</v>
      </c>
      <c r="BF15" s="21">
        <v>-0.53383208392761905</v>
      </c>
      <c r="BG15" s="21"/>
      <c r="BH15" s="21">
        <v>-0.52693724125931896</v>
      </c>
      <c r="BI15" s="21">
        <v>-0.55317409216610203</v>
      </c>
      <c r="BJ15" s="21"/>
      <c r="BK15" s="21">
        <v>-0.67466951002472797</v>
      </c>
      <c r="BL15" s="21">
        <v>-0.44174838971311498</v>
      </c>
      <c r="BM15" s="21">
        <v>-0.36057886578939802</v>
      </c>
      <c r="BN15" s="21"/>
      <c r="BO15" s="21">
        <v>-0.63176635976794004</v>
      </c>
      <c r="BP15" s="21">
        <v>-0.45984272065269199</v>
      </c>
      <c r="BQ15" s="21">
        <v>-0.36873515447812699</v>
      </c>
      <c r="BR15" s="21"/>
      <c r="BS15" s="21">
        <v>-0.675893376205985</v>
      </c>
      <c r="BT15" s="21">
        <v>-0.42081101938041499</v>
      </c>
      <c r="BU15" s="21">
        <v>-0.58573743358608599</v>
      </c>
      <c r="BV15" s="21">
        <v>-0.49930749672851799</v>
      </c>
      <c r="BW15" s="21">
        <v>-0.49267885923090599</v>
      </c>
      <c r="BX15" s="21">
        <v>-0.59218185287523495</v>
      </c>
      <c r="BY15" s="21">
        <v>-0.58504529517791903</v>
      </c>
      <c r="BZ15" s="21">
        <v>-0.61100071048640503</v>
      </c>
      <c r="CA15" s="21">
        <v>-0.54497393361542301</v>
      </c>
      <c r="CB15" s="21">
        <v>-0.69053355015456297</v>
      </c>
      <c r="CC15" s="21">
        <v>-0.47851281924146699</v>
      </c>
      <c r="CD15" s="21">
        <v>-0.63309461752152896</v>
      </c>
    </row>
    <row r="16" spans="2:82" x14ac:dyDescent="0.3">
      <c r="B16" s="15"/>
    </row>
    <row r="17" spans="2:2" x14ac:dyDescent="0.3">
      <c r="B17" t="s">
        <v>96</v>
      </c>
    </row>
    <row r="18" spans="2:2" x14ac:dyDescent="0.3">
      <c r="B18" t="s">
        <v>97</v>
      </c>
    </row>
    <row r="20" spans="2:2" x14ac:dyDescent="0.3">
      <c r="B20"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D20"/>
  <sheetViews>
    <sheetView showGridLines="0" topLeftCell="A5" workbookViewId="0">
      <pane xSplit="2" topLeftCell="BB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144</v>
      </c>
      <c r="C9" s="16">
        <v>0.30944179615011402</v>
      </c>
      <c r="D9" s="16">
        <v>0.38285708611755098</v>
      </c>
      <c r="E9" s="16">
        <v>0.237619861014645</v>
      </c>
      <c r="F9" s="16"/>
      <c r="G9" s="16">
        <v>0.23879685172862899</v>
      </c>
      <c r="H9" s="16">
        <v>0.23077182732986101</v>
      </c>
      <c r="I9" s="16">
        <v>0.28950343014867802</v>
      </c>
      <c r="J9" s="16">
        <v>0.33650398393863701</v>
      </c>
      <c r="K9" s="16">
        <v>0.38938603057237198</v>
      </c>
      <c r="L9" s="16"/>
      <c r="M9" s="16">
        <v>0.387339563592766</v>
      </c>
      <c r="N9" s="16">
        <v>0.27924768053806398</v>
      </c>
      <c r="O9" s="16">
        <v>0.33605782887730801</v>
      </c>
      <c r="P9" s="16">
        <v>0.23034421197152799</v>
      </c>
      <c r="Q9" s="16"/>
      <c r="R9" s="16">
        <v>0.36603916479287901</v>
      </c>
      <c r="S9" s="16">
        <v>0.25764797444733101</v>
      </c>
      <c r="T9" s="16">
        <v>0.26229319310881499</v>
      </c>
      <c r="U9" s="16">
        <v>0.316049542085584</v>
      </c>
      <c r="V9" s="16">
        <v>0.27648229883034697</v>
      </c>
      <c r="W9" s="16">
        <v>0.26193838047610701</v>
      </c>
      <c r="X9" s="16">
        <v>0.33333698263397699</v>
      </c>
      <c r="Y9" s="16">
        <v>0.34507186935992401</v>
      </c>
      <c r="Z9" s="16">
        <v>0.27526753577883201</v>
      </c>
      <c r="AA9" s="16">
        <v>0.33811260657079201</v>
      </c>
      <c r="AB9" s="16">
        <v>0.36638511573236099</v>
      </c>
      <c r="AC9" s="16">
        <v>0.42937197522698001</v>
      </c>
      <c r="AD9" s="16"/>
      <c r="AE9" s="16">
        <v>0.10445551449132701</v>
      </c>
      <c r="AF9" s="16">
        <v>0.24459659632583799</v>
      </c>
      <c r="AG9" s="16">
        <v>0.17120118689768801</v>
      </c>
      <c r="AH9" s="16">
        <v>0.30885614884854301</v>
      </c>
      <c r="AI9" s="16">
        <v>0.25551514136800801</v>
      </c>
      <c r="AJ9" s="16">
        <v>0.31038932147530301</v>
      </c>
      <c r="AK9" s="16">
        <v>0.24113165037636999</v>
      </c>
      <c r="AL9" s="16">
        <v>0.35440573648580398</v>
      </c>
      <c r="AM9" s="16">
        <v>0.33710663106641497</v>
      </c>
      <c r="AN9" s="16">
        <v>0.30880527965811599</v>
      </c>
      <c r="AO9" s="16">
        <v>0.37713066193842398</v>
      </c>
      <c r="AP9" s="16">
        <v>0.28712092615192902</v>
      </c>
      <c r="AQ9" s="16">
        <v>0.40787945399666398</v>
      </c>
      <c r="AR9" s="16">
        <v>0.49641364770659202</v>
      </c>
      <c r="AS9" s="16">
        <v>0.490899170157926</v>
      </c>
      <c r="AT9" s="16">
        <v>0.52676344416948995</v>
      </c>
      <c r="AU9" s="16"/>
      <c r="AV9" s="16">
        <v>0.30816804425869598</v>
      </c>
      <c r="AW9" s="16">
        <v>0.31217588852901501</v>
      </c>
      <c r="AX9" s="16"/>
      <c r="AY9" s="16">
        <v>0.31479004241457598</v>
      </c>
      <c r="AZ9" s="16">
        <v>0.26620211344786698</v>
      </c>
      <c r="BA9" s="16"/>
      <c r="BB9" s="16">
        <v>0.340295512868036</v>
      </c>
      <c r="BC9" s="16">
        <v>0.29123776876006602</v>
      </c>
      <c r="BD9" s="16"/>
      <c r="BE9" s="16">
        <v>0.36198386777160901</v>
      </c>
      <c r="BF9" s="16">
        <v>0.30053058493346801</v>
      </c>
      <c r="BG9" s="16"/>
      <c r="BH9" s="16">
        <v>0.28494770464714098</v>
      </c>
      <c r="BI9" s="16">
        <v>0.32627715094665499</v>
      </c>
      <c r="BJ9" s="16"/>
      <c r="BK9" s="16">
        <v>0.38683653829860798</v>
      </c>
      <c r="BL9" s="16">
        <v>0.25185468479045497</v>
      </c>
      <c r="BM9" s="16">
        <v>0.19489278043504901</v>
      </c>
      <c r="BN9" s="16"/>
      <c r="BO9" s="16">
        <v>0.36672591272248201</v>
      </c>
      <c r="BP9" s="16">
        <v>0.25289849274453502</v>
      </c>
      <c r="BQ9" s="16">
        <v>0.203947647336812</v>
      </c>
      <c r="BR9" s="16"/>
      <c r="BS9" s="16">
        <v>0.37898434801820602</v>
      </c>
      <c r="BT9" s="16">
        <v>0.240685875164249</v>
      </c>
      <c r="BU9" s="16">
        <v>0.26527542256117698</v>
      </c>
      <c r="BV9" s="16">
        <v>0.33885072628188501</v>
      </c>
      <c r="BW9" s="16">
        <v>0.248602614299856</v>
      </c>
      <c r="BX9" s="16">
        <v>0.26427337353883601</v>
      </c>
      <c r="BY9" s="16">
        <v>0.34081821297339099</v>
      </c>
      <c r="BZ9" s="16">
        <v>0.31411282634133098</v>
      </c>
      <c r="CA9" s="16">
        <v>0.29016905035831497</v>
      </c>
      <c r="CB9" s="16">
        <v>0.34284024849656702</v>
      </c>
      <c r="CC9" s="16">
        <v>0.38962693627655698</v>
      </c>
      <c r="CD9" s="16">
        <v>0.48212791818414402</v>
      </c>
    </row>
    <row r="10" spans="2:82" x14ac:dyDescent="0.3">
      <c r="B10" s="17" t="s">
        <v>145</v>
      </c>
      <c r="C10" s="16">
        <v>0.46553427970055999</v>
      </c>
      <c r="D10" s="16">
        <v>0.44082905465982403</v>
      </c>
      <c r="E10" s="16">
        <v>0.48917210825683899</v>
      </c>
      <c r="F10" s="16"/>
      <c r="G10" s="16">
        <v>0.52281944088171906</v>
      </c>
      <c r="H10" s="16">
        <v>0.52592050159138204</v>
      </c>
      <c r="I10" s="16">
        <v>0.45137045193019998</v>
      </c>
      <c r="J10" s="16">
        <v>0.45336247647378702</v>
      </c>
      <c r="K10" s="16">
        <v>0.42122227906927101</v>
      </c>
      <c r="L10" s="16"/>
      <c r="M10" s="16">
        <v>0.44336079660574701</v>
      </c>
      <c r="N10" s="16">
        <v>0.52607553475475899</v>
      </c>
      <c r="O10" s="16">
        <v>0.45486056262440699</v>
      </c>
      <c r="P10" s="16">
        <v>0.43610113430912001</v>
      </c>
      <c r="Q10" s="16"/>
      <c r="R10" s="16">
        <v>0.47796609009090102</v>
      </c>
      <c r="S10" s="16">
        <v>0.51156546103142597</v>
      </c>
      <c r="T10" s="16">
        <v>0.53047037968127997</v>
      </c>
      <c r="U10" s="16">
        <v>0.44783815257396797</v>
      </c>
      <c r="V10" s="16">
        <v>0.41812877722665698</v>
      </c>
      <c r="W10" s="16">
        <v>0.45922255561345299</v>
      </c>
      <c r="X10" s="16">
        <v>0.477944923094694</v>
      </c>
      <c r="Y10" s="16">
        <v>0.40846672311410098</v>
      </c>
      <c r="Z10" s="16">
        <v>0.50441045776501703</v>
      </c>
      <c r="AA10" s="16">
        <v>0.455476393909786</v>
      </c>
      <c r="AB10" s="16">
        <v>0.40821375402740401</v>
      </c>
      <c r="AC10" s="16">
        <v>0.24390487463660199</v>
      </c>
      <c r="AD10" s="16"/>
      <c r="AE10" s="16">
        <v>0.429872299857535</v>
      </c>
      <c r="AF10" s="16">
        <v>0.43984095956577901</v>
      </c>
      <c r="AG10" s="16">
        <v>0.46292202223812001</v>
      </c>
      <c r="AH10" s="16">
        <v>0.43846007863660502</v>
      </c>
      <c r="AI10" s="16">
        <v>0.449081530007859</v>
      </c>
      <c r="AJ10" s="16">
        <v>0.51563410337724602</v>
      </c>
      <c r="AK10" s="16">
        <v>0.53660590889884796</v>
      </c>
      <c r="AL10" s="16">
        <v>0.48558897589977401</v>
      </c>
      <c r="AM10" s="16">
        <v>0.441434964729577</v>
      </c>
      <c r="AN10" s="16">
        <v>0.53755976623367696</v>
      </c>
      <c r="AO10" s="16">
        <v>0.44128940816316198</v>
      </c>
      <c r="AP10" s="16">
        <v>0.47588710064939199</v>
      </c>
      <c r="AQ10" s="16">
        <v>0.47281771962854002</v>
      </c>
      <c r="AR10" s="16">
        <v>0.38740399863727998</v>
      </c>
      <c r="AS10" s="16">
        <v>0.45842441170143</v>
      </c>
      <c r="AT10" s="16">
        <v>0.40064372094150202</v>
      </c>
      <c r="AU10" s="16"/>
      <c r="AV10" s="16">
        <v>0.45928395319362503</v>
      </c>
      <c r="AW10" s="16">
        <v>0.47895052676043698</v>
      </c>
      <c r="AX10" s="16"/>
      <c r="AY10" s="16">
        <v>0.469940909599316</v>
      </c>
      <c r="AZ10" s="16">
        <v>0.42194748528617698</v>
      </c>
      <c r="BA10" s="16"/>
      <c r="BB10" s="16">
        <v>0.45508594419625897</v>
      </c>
      <c r="BC10" s="16">
        <v>0.47733329371108701</v>
      </c>
      <c r="BD10" s="16"/>
      <c r="BE10" s="16">
        <v>0.42889990265564998</v>
      </c>
      <c r="BF10" s="16">
        <v>0.47218740379659702</v>
      </c>
      <c r="BG10" s="16"/>
      <c r="BH10" s="16">
        <v>0.49525573105727</v>
      </c>
      <c r="BI10" s="16">
        <v>0.44510603974736301</v>
      </c>
      <c r="BJ10" s="16"/>
      <c r="BK10" s="16">
        <v>0.45792018017791197</v>
      </c>
      <c r="BL10" s="16">
        <v>0.475009245239916</v>
      </c>
      <c r="BM10" s="16">
        <v>0.47029812506763702</v>
      </c>
      <c r="BN10" s="16"/>
      <c r="BO10" s="16">
        <v>0.46658955617532999</v>
      </c>
      <c r="BP10" s="16">
        <v>0.49097681469640703</v>
      </c>
      <c r="BQ10" s="16">
        <v>0.41848905810772802</v>
      </c>
      <c r="BR10" s="16"/>
      <c r="BS10" s="16">
        <v>0.496854014412492</v>
      </c>
      <c r="BT10" s="16">
        <v>0.49479630014436599</v>
      </c>
      <c r="BU10" s="16">
        <v>0.54673315718076498</v>
      </c>
      <c r="BV10" s="16">
        <v>0.39721598454196699</v>
      </c>
      <c r="BW10" s="16">
        <v>0.50685921186317195</v>
      </c>
      <c r="BX10" s="16">
        <v>0.45310101287780502</v>
      </c>
      <c r="BY10" s="16">
        <v>0.49033674498701302</v>
      </c>
      <c r="BZ10" s="16">
        <v>0.42063872312973999</v>
      </c>
      <c r="CA10" s="16">
        <v>0.502133946472621</v>
      </c>
      <c r="CB10" s="16">
        <v>0.46955439117662001</v>
      </c>
      <c r="CC10" s="16">
        <v>0.42221471719644899</v>
      </c>
      <c r="CD10" s="16">
        <v>0.22072931749646699</v>
      </c>
    </row>
    <row r="11" spans="2:82" x14ac:dyDescent="0.3">
      <c r="B11" s="17" t="s">
        <v>146</v>
      </c>
      <c r="C11" s="16">
        <v>0.14527048002995199</v>
      </c>
      <c r="D11" s="16">
        <v>0.123325705337888</v>
      </c>
      <c r="E11" s="16">
        <v>0.168467484963086</v>
      </c>
      <c r="F11" s="16"/>
      <c r="G11" s="16">
        <v>0.172813241749638</v>
      </c>
      <c r="H11" s="16">
        <v>0.16557043458968801</v>
      </c>
      <c r="I11" s="16">
        <v>0.14258399459013599</v>
      </c>
      <c r="J11" s="16">
        <v>0.124272610528152</v>
      </c>
      <c r="K11" s="16">
        <v>0.139939116317013</v>
      </c>
      <c r="L11" s="16"/>
      <c r="M11" s="16">
        <v>0.11324137797724899</v>
      </c>
      <c r="N11" s="16">
        <v>0.13930832392985801</v>
      </c>
      <c r="O11" s="16">
        <v>0.15147378393895</v>
      </c>
      <c r="P11" s="16">
        <v>0.182355673259536</v>
      </c>
      <c r="Q11" s="16"/>
      <c r="R11" s="16">
        <v>0.109512979262962</v>
      </c>
      <c r="S11" s="16">
        <v>0.165335352660166</v>
      </c>
      <c r="T11" s="16">
        <v>0.16986610498555499</v>
      </c>
      <c r="U11" s="16">
        <v>0.12846467072846501</v>
      </c>
      <c r="V11" s="16">
        <v>0.19603334644134901</v>
      </c>
      <c r="W11" s="16">
        <v>0.16701355206060101</v>
      </c>
      <c r="X11" s="16">
        <v>0.14156181462748199</v>
      </c>
      <c r="Y11" s="16">
        <v>0.17664424853326299</v>
      </c>
      <c r="Z11" s="16">
        <v>0.15406891576731499</v>
      </c>
      <c r="AA11" s="16">
        <v>8.2960319983737402E-2</v>
      </c>
      <c r="AB11" s="16">
        <v>0.131605685046565</v>
      </c>
      <c r="AC11" s="16">
        <v>0.171185677201624</v>
      </c>
      <c r="AD11" s="16"/>
      <c r="AE11" s="16">
        <v>0.20055001804962799</v>
      </c>
      <c r="AF11" s="16">
        <v>0.17556681715556499</v>
      </c>
      <c r="AG11" s="16">
        <v>0.22500479707962701</v>
      </c>
      <c r="AH11" s="16">
        <v>0.197436112773589</v>
      </c>
      <c r="AI11" s="16">
        <v>0.20117523965193199</v>
      </c>
      <c r="AJ11" s="16">
        <v>0.10026548679604599</v>
      </c>
      <c r="AK11" s="16">
        <v>0.13807226181728699</v>
      </c>
      <c r="AL11" s="16">
        <v>9.2560702138912807E-2</v>
      </c>
      <c r="AM11" s="16">
        <v>0.1494120326815</v>
      </c>
      <c r="AN11" s="16">
        <v>8.7596532387900203E-2</v>
      </c>
      <c r="AO11" s="16">
        <v>0.134905368595646</v>
      </c>
      <c r="AP11" s="16">
        <v>0.18168449919538901</v>
      </c>
      <c r="AQ11" s="16">
        <v>0.105058555577002</v>
      </c>
      <c r="AR11" s="16">
        <v>8.8668748302577996E-2</v>
      </c>
      <c r="AS11" s="16">
        <v>5.0676418140644101E-2</v>
      </c>
      <c r="AT11" s="16">
        <v>3.9221226407577497E-2</v>
      </c>
      <c r="AU11" s="16"/>
      <c r="AV11" s="16">
        <v>0.145243685383731</v>
      </c>
      <c r="AW11" s="16">
        <v>0.14532799440031199</v>
      </c>
      <c r="AX11" s="16"/>
      <c r="AY11" s="16">
        <v>0.13756525340120501</v>
      </c>
      <c r="AZ11" s="16">
        <v>0.21999259899662901</v>
      </c>
      <c r="BA11" s="16"/>
      <c r="BB11" s="16">
        <v>0.12211129317460701</v>
      </c>
      <c r="BC11" s="16">
        <v>0.15981785693984901</v>
      </c>
      <c r="BD11" s="16"/>
      <c r="BE11" s="16">
        <v>0.12998436615414899</v>
      </c>
      <c r="BF11" s="16">
        <v>0.14991178194993701</v>
      </c>
      <c r="BG11" s="16"/>
      <c r="BH11" s="16">
        <v>0.13210455820226</v>
      </c>
      <c r="BI11" s="16">
        <v>0.15431972217742301</v>
      </c>
      <c r="BJ11" s="16"/>
      <c r="BK11" s="16">
        <v>0.104374744899507</v>
      </c>
      <c r="BL11" s="16">
        <v>0.18395066931838799</v>
      </c>
      <c r="BM11" s="16">
        <v>0.186412271164028</v>
      </c>
      <c r="BN11" s="16"/>
      <c r="BO11" s="16">
        <v>0.11246239919750101</v>
      </c>
      <c r="BP11" s="16">
        <v>0.17343748434252401</v>
      </c>
      <c r="BQ11" s="16">
        <v>0.21287076927131801</v>
      </c>
      <c r="BR11" s="16"/>
      <c r="BS11" s="16">
        <v>8.6679770889897798E-2</v>
      </c>
      <c r="BT11" s="16">
        <v>0.183620829870943</v>
      </c>
      <c r="BU11" s="16">
        <v>0.15072004987538401</v>
      </c>
      <c r="BV11" s="16">
        <v>0.13614062655314799</v>
      </c>
      <c r="BW11" s="16">
        <v>0.160456580794933</v>
      </c>
      <c r="BX11" s="16">
        <v>0.17560272439941799</v>
      </c>
      <c r="BY11" s="16">
        <v>0.13186617103763601</v>
      </c>
      <c r="BZ11" s="16">
        <v>0.196651479035542</v>
      </c>
      <c r="CA11" s="16">
        <v>0.1519222743342</v>
      </c>
      <c r="CB11" s="16">
        <v>6.2162837450383798E-2</v>
      </c>
      <c r="CC11" s="16">
        <v>0.106951569455031</v>
      </c>
      <c r="CD11" s="16">
        <v>0.141021557020023</v>
      </c>
    </row>
    <row r="12" spans="2:82" x14ac:dyDescent="0.3">
      <c r="B12" s="17" t="s">
        <v>147</v>
      </c>
      <c r="C12" s="16">
        <v>6.4461594626832097E-2</v>
      </c>
      <c r="D12" s="16">
        <v>4.5447631735998903E-2</v>
      </c>
      <c r="E12" s="16">
        <v>8.2312810289391594E-2</v>
      </c>
      <c r="F12" s="16"/>
      <c r="G12" s="16">
        <v>6.5570465640013204E-2</v>
      </c>
      <c r="H12" s="16">
        <v>6.0384134959643801E-2</v>
      </c>
      <c r="I12" s="16">
        <v>9.9986785384134594E-2</v>
      </c>
      <c r="J12" s="16">
        <v>6.4016259450692406E-2</v>
      </c>
      <c r="K12" s="16">
        <v>3.3940686318514303E-2</v>
      </c>
      <c r="L12" s="16"/>
      <c r="M12" s="16">
        <v>4.1426061713050799E-2</v>
      </c>
      <c r="N12" s="16">
        <v>4.4210471616001501E-2</v>
      </c>
      <c r="O12" s="16">
        <v>4.5256852492970297E-2</v>
      </c>
      <c r="P12" s="16">
        <v>0.12811791950986601</v>
      </c>
      <c r="Q12" s="16"/>
      <c r="R12" s="16">
        <v>4.1015531863326703E-2</v>
      </c>
      <c r="S12" s="16">
        <v>6.0427446116051699E-2</v>
      </c>
      <c r="T12" s="16">
        <v>3.12919482002222E-2</v>
      </c>
      <c r="U12" s="16">
        <v>8.14902635244278E-2</v>
      </c>
      <c r="V12" s="16">
        <v>8.6228354193362403E-2</v>
      </c>
      <c r="W12" s="16">
        <v>8.3921671148858901E-2</v>
      </c>
      <c r="X12" s="16">
        <v>4.2650103225829003E-2</v>
      </c>
      <c r="Y12" s="16">
        <v>5.6112159763161397E-2</v>
      </c>
      <c r="Z12" s="16">
        <v>5.1107351432993102E-2</v>
      </c>
      <c r="AA12" s="16">
        <v>9.1199530113563701E-2</v>
      </c>
      <c r="AB12" s="16">
        <v>7.9103330726854798E-2</v>
      </c>
      <c r="AC12" s="16">
        <v>0.13270585540864999</v>
      </c>
      <c r="AD12" s="16"/>
      <c r="AE12" s="16">
        <v>0.22698028088595601</v>
      </c>
      <c r="AF12" s="16">
        <v>0.116734897974136</v>
      </c>
      <c r="AG12" s="16">
        <v>0.105358131842788</v>
      </c>
      <c r="AH12" s="16">
        <v>3.5215386857037699E-2</v>
      </c>
      <c r="AI12" s="16">
        <v>6.8572048792047202E-2</v>
      </c>
      <c r="AJ12" s="16">
        <v>6.5310893798437297E-2</v>
      </c>
      <c r="AK12" s="16">
        <v>7.2021086392708794E-2</v>
      </c>
      <c r="AL12" s="16">
        <v>5.1264657136746897E-2</v>
      </c>
      <c r="AM12" s="16">
        <v>6.1819595315007199E-2</v>
      </c>
      <c r="AN12" s="16">
        <v>5.3674675660171298E-2</v>
      </c>
      <c r="AO12" s="16">
        <v>3.3048462147741001E-2</v>
      </c>
      <c r="AP12" s="16">
        <v>4.4761359253178798E-2</v>
      </c>
      <c r="AQ12" s="16">
        <v>1.42442707977942E-2</v>
      </c>
      <c r="AR12" s="16">
        <v>2.7513605353549599E-2</v>
      </c>
      <c r="AS12" s="16">
        <v>0</v>
      </c>
      <c r="AT12" s="16">
        <v>3.3371608481429803E-2</v>
      </c>
      <c r="AU12" s="16"/>
      <c r="AV12" s="16">
        <v>7.2509412063946801E-2</v>
      </c>
      <c r="AW12" s="16">
        <v>4.7187055943242302E-2</v>
      </c>
      <c r="AX12" s="16"/>
      <c r="AY12" s="16">
        <v>6.4828035841307696E-2</v>
      </c>
      <c r="AZ12" s="16">
        <v>6.5254015719119304E-2</v>
      </c>
      <c r="BA12" s="16"/>
      <c r="BB12" s="16">
        <v>6.9314783828109294E-2</v>
      </c>
      <c r="BC12" s="16">
        <v>5.7929559665710798E-2</v>
      </c>
      <c r="BD12" s="16"/>
      <c r="BE12" s="16">
        <v>6.66573508936774E-2</v>
      </c>
      <c r="BF12" s="16">
        <v>6.2104531563718701E-2</v>
      </c>
      <c r="BG12" s="16"/>
      <c r="BH12" s="16">
        <v>7.3686237370494706E-2</v>
      </c>
      <c r="BI12" s="16">
        <v>5.8121284620149899E-2</v>
      </c>
      <c r="BJ12" s="16"/>
      <c r="BK12" s="16">
        <v>3.6468796306047199E-2</v>
      </c>
      <c r="BL12" s="16">
        <v>6.6963912068949999E-2</v>
      </c>
      <c r="BM12" s="16">
        <v>0.145653625541425</v>
      </c>
      <c r="BN12" s="16"/>
      <c r="BO12" s="16">
        <v>4.4025265892052502E-2</v>
      </c>
      <c r="BP12" s="16">
        <v>6.0718439037255899E-2</v>
      </c>
      <c r="BQ12" s="16">
        <v>0.14282398289339099</v>
      </c>
      <c r="BR12" s="16"/>
      <c r="BS12" s="16">
        <v>3.7481866679404501E-2</v>
      </c>
      <c r="BT12" s="16">
        <v>7.4391815897108401E-2</v>
      </c>
      <c r="BU12" s="16">
        <v>3.0776438616465399E-2</v>
      </c>
      <c r="BV12" s="16">
        <v>0.101817682926065</v>
      </c>
      <c r="BW12" s="16">
        <v>7.6911506267225399E-2</v>
      </c>
      <c r="BX12" s="16">
        <v>7.9541178906700399E-2</v>
      </c>
      <c r="BY12" s="16">
        <v>3.19983581079612E-2</v>
      </c>
      <c r="BZ12" s="16">
        <v>5.17782347054907E-2</v>
      </c>
      <c r="CA12" s="16">
        <v>4.5567936275538998E-2</v>
      </c>
      <c r="CB12" s="16">
        <v>9.6905081952039104E-2</v>
      </c>
      <c r="CC12" s="16">
        <v>6.5516940859983497E-2</v>
      </c>
      <c r="CD12" s="16">
        <v>0.13320390238549801</v>
      </c>
    </row>
    <row r="13" spans="2:82" x14ac:dyDescent="0.3">
      <c r="B13" s="17" t="s">
        <v>92</v>
      </c>
      <c r="C13" s="20">
        <v>1.52918494925412E-2</v>
      </c>
      <c r="D13" s="20">
        <v>7.54052214873827E-3</v>
      </c>
      <c r="E13" s="20">
        <v>2.2427735476038699E-2</v>
      </c>
      <c r="F13" s="20"/>
      <c r="G13" s="20">
        <v>0</v>
      </c>
      <c r="H13" s="20">
        <v>1.7353101529424399E-2</v>
      </c>
      <c r="I13" s="20">
        <v>1.65553379468521E-2</v>
      </c>
      <c r="J13" s="20">
        <v>2.1844669608731802E-2</v>
      </c>
      <c r="K13" s="20">
        <v>1.55118877228301E-2</v>
      </c>
      <c r="L13" s="20"/>
      <c r="M13" s="20">
        <v>1.46322001111873E-2</v>
      </c>
      <c r="N13" s="20">
        <v>1.1157989161317499E-2</v>
      </c>
      <c r="O13" s="20">
        <v>1.23509720663636E-2</v>
      </c>
      <c r="P13" s="20">
        <v>2.3081060949949599E-2</v>
      </c>
      <c r="Q13" s="20"/>
      <c r="R13" s="20">
        <v>5.46623398993136E-3</v>
      </c>
      <c r="S13" s="20">
        <v>5.0237657450254696E-3</v>
      </c>
      <c r="T13" s="20">
        <v>6.0783740241276201E-3</v>
      </c>
      <c r="U13" s="20">
        <v>2.61573710875555E-2</v>
      </c>
      <c r="V13" s="20">
        <v>2.3127223308285101E-2</v>
      </c>
      <c r="W13" s="20">
        <v>2.79038407009796E-2</v>
      </c>
      <c r="X13" s="20">
        <v>4.50617641801772E-3</v>
      </c>
      <c r="Y13" s="20">
        <v>1.3704999229549999E-2</v>
      </c>
      <c r="Z13" s="20">
        <v>1.5145739255842901E-2</v>
      </c>
      <c r="AA13" s="20">
        <v>3.22511494221214E-2</v>
      </c>
      <c r="AB13" s="20">
        <v>1.46921144668152E-2</v>
      </c>
      <c r="AC13" s="20">
        <v>2.2831617526145001E-2</v>
      </c>
      <c r="AD13" s="20"/>
      <c r="AE13" s="20">
        <v>3.8141886715554102E-2</v>
      </c>
      <c r="AF13" s="20">
        <v>2.3260728978682199E-2</v>
      </c>
      <c r="AG13" s="20">
        <v>3.5513861941777303E-2</v>
      </c>
      <c r="AH13" s="20">
        <v>2.0032272884224999E-2</v>
      </c>
      <c r="AI13" s="20">
        <v>2.5656040180153501E-2</v>
      </c>
      <c r="AJ13" s="20">
        <v>8.4001945529679108E-3</v>
      </c>
      <c r="AK13" s="20">
        <v>1.2169092514786701E-2</v>
      </c>
      <c r="AL13" s="20">
        <v>1.6179928338762199E-2</v>
      </c>
      <c r="AM13" s="20">
        <v>1.02267762075011E-2</v>
      </c>
      <c r="AN13" s="20">
        <v>1.2363746060136E-2</v>
      </c>
      <c r="AO13" s="20">
        <v>1.3626099155027001E-2</v>
      </c>
      <c r="AP13" s="20">
        <v>1.05461147501102E-2</v>
      </c>
      <c r="AQ13" s="20">
        <v>0</v>
      </c>
      <c r="AR13" s="20">
        <v>0</v>
      </c>
      <c r="AS13" s="20">
        <v>0</v>
      </c>
      <c r="AT13" s="20">
        <v>0</v>
      </c>
      <c r="AU13" s="20"/>
      <c r="AV13" s="20">
        <v>1.47949051000009E-2</v>
      </c>
      <c r="AW13" s="20">
        <v>1.6358534366994099E-2</v>
      </c>
      <c r="AX13" s="20"/>
      <c r="AY13" s="20">
        <v>1.2875758743595599E-2</v>
      </c>
      <c r="AZ13" s="20">
        <v>2.66037865502066E-2</v>
      </c>
      <c r="BA13" s="20"/>
      <c r="BB13" s="20">
        <v>1.3192465932988199E-2</v>
      </c>
      <c r="BC13" s="20">
        <v>1.36815209232865E-2</v>
      </c>
      <c r="BD13" s="20"/>
      <c r="BE13" s="20">
        <v>1.2474512524914201E-2</v>
      </c>
      <c r="BF13" s="20">
        <v>1.52656977562783E-2</v>
      </c>
      <c r="BG13" s="20"/>
      <c r="BH13" s="20">
        <v>1.40057687228346E-2</v>
      </c>
      <c r="BI13" s="20">
        <v>1.6175802508409901E-2</v>
      </c>
      <c r="BJ13" s="20"/>
      <c r="BK13" s="20">
        <v>1.4399740317925101E-2</v>
      </c>
      <c r="BL13" s="20">
        <v>2.2221488582291601E-2</v>
      </c>
      <c r="BM13" s="20">
        <v>2.74319779185984E-3</v>
      </c>
      <c r="BN13" s="20"/>
      <c r="BO13" s="20">
        <v>1.01968660126343E-2</v>
      </c>
      <c r="BP13" s="20">
        <v>2.1968769179278799E-2</v>
      </c>
      <c r="BQ13" s="20">
        <v>2.1868542390751401E-2</v>
      </c>
      <c r="BR13" s="20"/>
      <c r="BS13" s="20">
        <v>0</v>
      </c>
      <c r="BT13" s="20">
        <v>6.5051789233340398E-3</v>
      </c>
      <c r="BU13" s="20">
        <v>6.4949317662087204E-3</v>
      </c>
      <c r="BV13" s="20">
        <v>2.59749796969347E-2</v>
      </c>
      <c r="BW13" s="20">
        <v>7.17008677481395E-3</v>
      </c>
      <c r="BX13" s="20">
        <v>2.74817102772409E-2</v>
      </c>
      <c r="BY13" s="20">
        <v>4.9805128939980703E-3</v>
      </c>
      <c r="BZ13" s="20">
        <v>1.68187367878962E-2</v>
      </c>
      <c r="CA13" s="20">
        <v>1.02067925593244E-2</v>
      </c>
      <c r="CB13" s="20">
        <v>2.8537440924389802E-2</v>
      </c>
      <c r="CC13" s="20">
        <v>1.5689836211979901E-2</v>
      </c>
      <c r="CD13" s="20">
        <v>2.2917304913867599E-2</v>
      </c>
    </row>
    <row r="14" spans="2:82" x14ac:dyDescent="0.3">
      <c r="B14" s="17" t="s">
        <v>148</v>
      </c>
      <c r="C14" s="20">
        <v>0.77497607585067496</v>
      </c>
      <c r="D14" s="20">
        <v>0.82368614077737501</v>
      </c>
      <c r="E14" s="20">
        <v>0.72679196927148404</v>
      </c>
      <c r="F14" s="20"/>
      <c r="G14" s="20">
        <v>0.76161629261034802</v>
      </c>
      <c r="H14" s="20">
        <v>0.75669232892124405</v>
      </c>
      <c r="I14" s="20">
        <v>0.74087388207887706</v>
      </c>
      <c r="J14" s="20">
        <v>0.78986646041242303</v>
      </c>
      <c r="K14" s="20">
        <v>0.81060830964164299</v>
      </c>
      <c r="L14" s="20"/>
      <c r="M14" s="20">
        <v>0.83070036019851301</v>
      </c>
      <c r="N14" s="20">
        <v>0.80532321529282302</v>
      </c>
      <c r="O14" s="20">
        <v>0.79091839150171594</v>
      </c>
      <c r="P14" s="20">
        <v>0.666445346280648</v>
      </c>
      <c r="Q14" s="20"/>
      <c r="R14" s="20">
        <v>0.84400525488377998</v>
      </c>
      <c r="S14" s="20">
        <v>0.76921343547875698</v>
      </c>
      <c r="T14" s="20">
        <v>0.79276357279009502</v>
      </c>
      <c r="U14" s="20">
        <v>0.76388769465955197</v>
      </c>
      <c r="V14" s="20">
        <v>0.69461107605700401</v>
      </c>
      <c r="W14" s="20">
        <v>0.72116093608956</v>
      </c>
      <c r="X14" s="20">
        <v>0.81128190572867098</v>
      </c>
      <c r="Y14" s="20">
        <v>0.75353859247402499</v>
      </c>
      <c r="Z14" s="20">
        <v>0.77967799354384903</v>
      </c>
      <c r="AA14" s="20">
        <v>0.79358900048057701</v>
      </c>
      <c r="AB14" s="20">
        <v>0.774598869759765</v>
      </c>
      <c r="AC14" s="20">
        <v>0.67327684986358105</v>
      </c>
      <c r="AD14" s="20"/>
      <c r="AE14" s="20">
        <v>0.53432781434886201</v>
      </c>
      <c r="AF14" s="20">
        <v>0.68443755589161703</v>
      </c>
      <c r="AG14" s="20">
        <v>0.634123209135808</v>
      </c>
      <c r="AH14" s="20">
        <v>0.74731622748514803</v>
      </c>
      <c r="AI14" s="20">
        <v>0.70459667137586701</v>
      </c>
      <c r="AJ14" s="20">
        <v>0.82602342485254798</v>
      </c>
      <c r="AK14" s="20">
        <v>0.77773755927521804</v>
      </c>
      <c r="AL14" s="20">
        <v>0.83999471238557799</v>
      </c>
      <c r="AM14" s="20">
        <v>0.77854159579599203</v>
      </c>
      <c r="AN14" s="20">
        <v>0.84636504589179196</v>
      </c>
      <c r="AO14" s="20">
        <v>0.81842007010158602</v>
      </c>
      <c r="AP14" s="20">
        <v>0.76300802680132196</v>
      </c>
      <c r="AQ14" s="20">
        <v>0.88069717362520406</v>
      </c>
      <c r="AR14" s="20">
        <v>0.88381764634387205</v>
      </c>
      <c r="AS14" s="20">
        <v>0.94932358185935595</v>
      </c>
      <c r="AT14" s="20">
        <v>0.92740716511099297</v>
      </c>
      <c r="AU14" s="20"/>
      <c r="AV14" s="20">
        <v>0.76745199745232096</v>
      </c>
      <c r="AW14" s="20">
        <v>0.79112641528945205</v>
      </c>
      <c r="AX14" s="20"/>
      <c r="AY14" s="20">
        <v>0.78473095201389098</v>
      </c>
      <c r="AZ14" s="20">
        <v>0.68814959873404502</v>
      </c>
      <c r="BA14" s="20"/>
      <c r="BB14" s="20">
        <v>0.79538145706429497</v>
      </c>
      <c r="BC14" s="20">
        <v>0.76857106247115303</v>
      </c>
      <c r="BD14" s="20"/>
      <c r="BE14" s="20">
        <v>0.79088377042725899</v>
      </c>
      <c r="BF14" s="20">
        <v>0.77271798873006603</v>
      </c>
      <c r="BG14" s="20"/>
      <c r="BH14" s="20">
        <v>0.78020343570440998</v>
      </c>
      <c r="BI14" s="20">
        <v>0.77138319069401695</v>
      </c>
      <c r="BJ14" s="20"/>
      <c r="BK14" s="20">
        <v>0.84475671847652001</v>
      </c>
      <c r="BL14" s="20">
        <v>0.72686393003037097</v>
      </c>
      <c r="BM14" s="20">
        <v>0.665190905502687</v>
      </c>
      <c r="BN14" s="20"/>
      <c r="BO14" s="20">
        <v>0.83331546889781205</v>
      </c>
      <c r="BP14" s="20">
        <v>0.74387530744094099</v>
      </c>
      <c r="BQ14" s="20">
        <v>0.62243670544453999</v>
      </c>
      <c r="BR14" s="20"/>
      <c r="BS14" s="20">
        <v>0.87583836243069801</v>
      </c>
      <c r="BT14" s="20">
        <v>0.73548217530861504</v>
      </c>
      <c r="BU14" s="20">
        <v>0.81200857974194196</v>
      </c>
      <c r="BV14" s="20">
        <v>0.736066710823852</v>
      </c>
      <c r="BW14" s="20">
        <v>0.75546182616302804</v>
      </c>
      <c r="BX14" s="20">
        <v>0.71737438641664097</v>
      </c>
      <c r="BY14" s="20">
        <v>0.83115495796040495</v>
      </c>
      <c r="BZ14" s="20">
        <v>0.73475154947107102</v>
      </c>
      <c r="CA14" s="20">
        <v>0.79230299683093697</v>
      </c>
      <c r="CB14" s="20">
        <v>0.81239463967318704</v>
      </c>
      <c r="CC14" s="20">
        <v>0.81184165347300596</v>
      </c>
      <c r="CD14" s="20">
        <v>0.70285723568061098</v>
      </c>
    </row>
    <row r="15" spans="2:82" x14ac:dyDescent="0.3">
      <c r="B15" s="17" t="s">
        <v>149</v>
      </c>
      <c r="C15" s="21">
        <v>-0.75968422635813304</v>
      </c>
      <c r="D15" s="21">
        <v>-0.81614561862863599</v>
      </c>
      <c r="E15" s="21">
        <v>-0.70436423379544599</v>
      </c>
      <c r="F15" s="21"/>
      <c r="G15" s="21">
        <v>-0.76161629261034802</v>
      </c>
      <c r="H15" s="21">
        <v>-0.73933922739181901</v>
      </c>
      <c r="I15" s="21">
        <v>-0.72431854413202501</v>
      </c>
      <c r="J15" s="21">
        <v>-0.76802179080369104</v>
      </c>
      <c r="K15" s="21">
        <v>-0.79509642191881302</v>
      </c>
      <c r="L15" s="21"/>
      <c r="M15" s="21">
        <v>-0.81606816008732597</v>
      </c>
      <c r="N15" s="21">
        <v>-0.79416522613150597</v>
      </c>
      <c r="O15" s="21">
        <v>-0.77856741943535202</v>
      </c>
      <c r="P15" s="21">
        <v>-0.643364285330699</v>
      </c>
      <c r="Q15" s="21"/>
      <c r="R15" s="21">
        <v>-0.83853902089384902</v>
      </c>
      <c r="S15" s="21">
        <v>-0.76418966973373204</v>
      </c>
      <c r="T15" s="21">
        <v>-0.78668519876596699</v>
      </c>
      <c r="U15" s="21">
        <v>-0.73773032357199597</v>
      </c>
      <c r="V15" s="21">
        <v>-0.67148385274871902</v>
      </c>
      <c r="W15" s="21">
        <v>-0.69325709538858005</v>
      </c>
      <c r="X15" s="21">
        <v>-0.806775729310653</v>
      </c>
      <c r="Y15" s="21">
        <v>-0.73983359324447495</v>
      </c>
      <c r="Z15" s="21">
        <v>-0.76453225428800597</v>
      </c>
      <c r="AA15" s="21">
        <v>-0.76133785105845597</v>
      </c>
      <c r="AB15" s="21">
        <v>-0.75990675529295004</v>
      </c>
      <c r="AC15" s="21">
        <v>-0.65044523233743701</v>
      </c>
      <c r="AD15" s="21"/>
      <c r="AE15" s="21">
        <v>-0.49618592763330799</v>
      </c>
      <c r="AF15" s="21">
        <v>-0.661176826912935</v>
      </c>
      <c r="AG15" s="21">
        <v>-0.59860934719403003</v>
      </c>
      <c r="AH15" s="21">
        <v>-0.72728395460092299</v>
      </c>
      <c r="AI15" s="21">
        <v>-0.67894063119571302</v>
      </c>
      <c r="AJ15" s="21">
        <v>-0.81762323029958095</v>
      </c>
      <c r="AK15" s="21">
        <v>-0.765568466760431</v>
      </c>
      <c r="AL15" s="21">
        <v>-0.82381478404681596</v>
      </c>
      <c r="AM15" s="21">
        <v>-0.76831481958849102</v>
      </c>
      <c r="AN15" s="21">
        <v>-0.83400129983165605</v>
      </c>
      <c r="AO15" s="21">
        <v>-0.80479397094655902</v>
      </c>
      <c r="AP15" s="21">
        <v>-0.75246191205121105</v>
      </c>
      <c r="AQ15" s="21">
        <v>-0.88069717362520406</v>
      </c>
      <c r="AR15" s="21">
        <v>-0.88381764634387205</v>
      </c>
      <c r="AS15" s="21">
        <v>-0.94932358185935595</v>
      </c>
      <c r="AT15" s="21">
        <v>-0.92740716511099297</v>
      </c>
      <c r="AU15" s="21"/>
      <c r="AV15" s="21">
        <v>-0.75265709235232003</v>
      </c>
      <c r="AW15" s="21">
        <v>-0.77476788092245796</v>
      </c>
      <c r="AX15" s="21"/>
      <c r="AY15" s="21">
        <v>-0.77185519327029595</v>
      </c>
      <c r="AZ15" s="21">
        <v>-0.66154581218383801</v>
      </c>
      <c r="BA15" s="21"/>
      <c r="BB15" s="21">
        <v>-0.78218899113130702</v>
      </c>
      <c r="BC15" s="21">
        <v>-0.75488954154786703</v>
      </c>
      <c r="BD15" s="21"/>
      <c r="BE15" s="21">
        <v>-0.77840925790234505</v>
      </c>
      <c r="BF15" s="21">
        <v>-0.75745229097378697</v>
      </c>
      <c r="BG15" s="21"/>
      <c r="BH15" s="21">
        <v>-0.76619766698157599</v>
      </c>
      <c r="BI15" s="21">
        <v>-0.75520738818560795</v>
      </c>
      <c r="BJ15" s="21"/>
      <c r="BK15" s="21">
        <v>-0.83035697815859499</v>
      </c>
      <c r="BL15" s="21">
        <v>-0.70464244144807897</v>
      </c>
      <c r="BM15" s="21">
        <v>-0.66244770771082695</v>
      </c>
      <c r="BN15" s="21"/>
      <c r="BO15" s="21">
        <v>-0.82311860288517802</v>
      </c>
      <c r="BP15" s="21">
        <v>-0.72190653826166296</v>
      </c>
      <c r="BQ15" s="21">
        <v>-0.60056816305378902</v>
      </c>
      <c r="BR15" s="21"/>
      <c r="BS15" s="21">
        <v>-0.87583836243069801</v>
      </c>
      <c r="BT15" s="21">
        <v>-0.72897699638528102</v>
      </c>
      <c r="BU15" s="21">
        <v>-0.80551364797573299</v>
      </c>
      <c r="BV15" s="21">
        <v>-0.71009173112691804</v>
      </c>
      <c r="BW15" s="21">
        <v>-0.74829173938821403</v>
      </c>
      <c r="BX15" s="21">
        <v>-0.68989267613939997</v>
      </c>
      <c r="BY15" s="21">
        <v>-0.82617444506640603</v>
      </c>
      <c r="BZ15" s="21">
        <v>-0.71793281268317499</v>
      </c>
      <c r="CA15" s="21">
        <v>-0.78209620427161197</v>
      </c>
      <c r="CB15" s="21">
        <v>-0.783857198748797</v>
      </c>
      <c r="CC15" s="21">
        <v>-0.79615181726102602</v>
      </c>
      <c r="CD15" s="21">
        <v>-0.67993993076674297</v>
      </c>
    </row>
    <row r="16" spans="2:82" x14ac:dyDescent="0.3">
      <c r="B16" s="15"/>
    </row>
    <row r="17" spans="2:2" x14ac:dyDescent="0.3">
      <c r="B17" t="s">
        <v>96</v>
      </c>
    </row>
    <row r="18" spans="2:2" x14ac:dyDescent="0.3">
      <c r="B18" t="s">
        <v>97</v>
      </c>
    </row>
    <row r="20" spans="2:2" x14ac:dyDescent="0.3">
      <c r="B20"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CD20"/>
  <sheetViews>
    <sheetView showGridLines="0" topLeftCell="A4" workbookViewId="0">
      <pane xSplit="2" topLeftCell="AT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144</v>
      </c>
      <c r="C9" s="16">
        <v>0.25466270204057401</v>
      </c>
      <c r="D9" s="16">
        <v>0.32675349815495403</v>
      </c>
      <c r="E9" s="16">
        <v>0.18309215858150801</v>
      </c>
      <c r="F9" s="16"/>
      <c r="G9" s="16">
        <v>0.198703627466146</v>
      </c>
      <c r="H9" s="16">
        <v>0.21070652599306799</v>
      </c>
      <c r="I9" s="16">
        <v>0.26662618835861801</v>
      </c>
      <c r="J9" s="16">
        <v>0.27319171681684601</v>
      </c>
      <c r="K9" s="16">
        <v>0.28438854405143899</v>
      </c>
      <c r="L9" s="16"/>
      <c r="M9" s="16">
        <v>0.34878986767960801</v>
      </c>
      <c r="N9" s="16">
        <v>0.204627941467833</v>
      </c>
      <c r="O9" s="16">
        <v>0.29699859296172998</v>
      </c>
      <c r="P9" s="16">
        <v>0.17076734252397899</v>
      </c>
      <c r="Q9" s="16"/>
      <c r="R9" s="16">
        <v>0.324315974767724</v>
      </c>
      <c r="S9" s="16">
        <v>0.18772354744386399</v>
      </c>
      <c r="T9" s="16">
        <v>0.22796829517060499</v>
      </c>
      <c r="U9" s="16">
        <v>0.21432437483838099</v>
      </c>
      <c r="V9" s="16">
        <v>0.23138527141648799</v>
      </c>
      <c r="W9" s="16">
        <v>0.25938954326869701</v>
      </c>
      <c r="X9" s="16">
        <v>0.243745419111072</v>
      </c>
      <c r="Y9" s="16">
        <v>0.33909628690446503</v>
      </c>
      <c r="Z9" s="16">
        <v>0.24250061752986399</v>
      </c>
      <c r="AA9" s="16">
        <v>0.296565450521033</v>
      </c>
      <c r="AB9" s="16">
        <v>0.247034819156809</v>
      </c>
      <c r="AC9" s="16">
        <v>0.30158227066344601</v>
      </c>
      <c r="AD9" s="16"/>
      <c r="AE9" s="16">
        <v>4.9952882099616402E-2</v>
      </c>
      <c r="AF9" s="16">
        <v>0.23339723297798701</v>
      </c>
      <c r="AG9" s="16">
        <v>0.14262293461516601</v>
      </c>
      <c r="AH9" s="16">
        <v>0.24236472352653399</v>
      </c>
      <c r="AI9" s="16">
        <v>0.25055123897937198</v>
      </c>
      <c r="AJ9" s="16">
        <v>0.214425756692602</v>
      </c>
      <c r="AK9" s="16">
        <v>0.19197663282080499</v>
      </c>
      <c r="AL9" s="16">
        <v>0.25761616796068199</v>
      </c>
      <c r="AM9" s="16">
        <v>0.22494939276272199</v>
      </c>
      <c r="AN9" s="16">
        <v>0.28166441261652703</v>
      </c>
      <c r="AO9" s="16">
        <v>0.31027021613158201</v>
      </c>
      <c r="AP9" s="16">
        <v>0.25519362222314701</v>
      </c>
      <c r="AQ9" s="16">
        <v>0.29922446257140201</v>
      </c>
      <c r="AR9" s="16">
        <v>0.43729034995819099</v>
      </c>
      <c r="AS9" s="16">
        <v>0.34829134577853299</v>
      </c>
      <c r="AT9" s="16">
        <v>0.52928309857704203</v>
      </c>
      <c r="AU9" s="16"/>
      <c r="AV9" s="16">
        <v>0.23580952902062999</v>
      </c>
      <c r="AW9" s="16">
        <v>0.29513080027792699</v>
      </c>
      <c r="AX9" s="16"/>
      <c r="AY9" s="16">
        <v>0.256375621451226</v>
      </c>
      <c r="AZ9" s="16">
        <v>0.25045912525448499</v>
      </c>
      <c r="BA9" s="16"/>
      <c r="BB9" s="16">
        <v>0.30646947726774698</v>
      </c>
      <c r="BC9" s="16">
        <v>0.21842910730356199</v>
      </c>
      <c r="BD9" s="16"/>
      <c r="BE9" s="16">
        <v>0.36339946179444199</v>
      </c>
      <c r="BF9" s="16">
        <v>0.23899959568991599</v>
      </c>
      <c r="BG9" s="16"/>
      <c r="BH9" s="16">
        <v>0.24116534384254101</v>
      </c>
      <c r="BI9" s="16">
        <v>0.263939748060113</v>
      </c>
      <c r="BJ9" s="16"/>
      <c r="BK9" s="16">
        <v>0.36409051026178801</v>
      </c>
      <c r="BL9" s="16">
        <v>0.171859123015489</v>
      </c>
      <c r="BM9" s="16">
        <v>0.101801791661802</v>
      </c>
      <c r="BN9" s="16"/>
      <c r="BO9" s="16">
        <v>0.32523377386022501</v>
      </c>
      <c r="BP9" s="16">
        <v>0.18396091668745199</v>
      </c>
      <c r="BQ9" s="16">
        <v>0.12647617088753199</v>
      </c>
      <c r="BR9" s="16"/>
      <c r="BS9" s="16">
        <v>0.34288036406974498</v>
      </c>
      <c r="BT9" s="16">
        <v>0.18448110408405599</v>
      </c>
      <c r="BU9" s="16">
        <v>0.191297109029234</v>
      </c>
      <c r="BV9" s="16">
        <v>0.241185240578838</v>
      </c>
      <c r="BW9" s="16">
        <v>0.23098637129303201</v>
      </c>
      <c r="BX9" s="16">
        <v>0.236514353990364</v>
      </c>
      <c r="BY9" s="16">
        <v>0.28856280937352802</v>
      </c>
      <c r="BZ9" s="16">
        <v>0.314291035778549</v>
      </c>
      <c r="CA9" s="16">
        <v>0.25288314738922102</v>
      </c>
      <c r="CB9" s="16">
        <v>0.27025370804092302</v>
      </c>
      <c r="CC9" s="16">
        <v>0.26704712866445901</v>
      </c>
      <c r="CD9" s="16">
        <v>0.30573866951067502</v>
      </c>
    </row>
    <row r="10" spans="2:82" x14ac:dyDescent="0.3">
      <c r="B10" s="17" t="s">
        <v>145</v>
      </c>
      <c r="C10" s="16">
        <v>0.45231405617381898</v>
      </c>
      <c r="D10" s="16">
        <v>0.46173594762564002</v>
      </c>
      <c r="E10" s="16">
        <v>0.44418152560651603</v>
      </c>
      <c r="F10" s="16"/>
      <c r="G10" s="16">
        <v>0.467593253106101</v>
      </c>
      <c r="H10" s="16">
        <v>0.47445929356473399</v>
      </c>
      <c r="I10" s="16">
        <v>0.40595537431524298</v>
      </c>
      <c r="J10" s="16">
        <v>0.45911631022566601</v>
      </c>
      <c r="K10" s="16">
        <v>0.46644243017435799</v>
      </c>
      <c r="L10" s="16"/>
      <c r="M10" s="16">
        <v>0.474271129796555</v>
      </c>
      <c r="N10" s="16">
        <v>0.51396591598348695</v>
      </c>
      <c r="O10" s="16">
        <v>0.42574722803551501</v>
      </c>
      <c r="P10" s="16">
        <v>0.384650458896937</v>
      </c>
      <c r="Q10" s="16"/>
      <c r="R10" s="16">
        <v>0.49742014098343901</v>
      </c>
      <c r="S10" s="16">
        <v>0.42057424426872803</v>
      </c>
      <c r="T10" s="16">
        <v>0.507449729067738</v>
      </c>
      <c r="U10" s="16">
        <v>0.47292491576131501</v>
      </c>
      <c r="V10" s="16">
        <v>0.43884071571591499</v>
      </c>
      <c r="W10" s="16">
        <v>0.39774032829063799</v>
      </c>
      <c r="X10" s="16">
        <v>0.46092276888672901</v>
      </c>
      <c r="Y10" s="16">
        <v>0.41631790983003902</v>
      </c>
      <c r="Z10" s="16">
        <v>0.48912985055646302</v>
      </c>
      <c r="AA10" s="16">
        <v>0.431458871689337</v>
      </c>
      <c r="AB10" s="16">
        <v>0.48695452997195399</v>
      </c>
      <c r="AC10" s="16">
        <v>0.26149666562312601</v>
      </c>
      <c r="AD10" s="16"/>
      <c r="AE10" s="16">
        <v>0.37378818985583701</v>
      </c>
      <c r="AF10" s="16">
        <v>0.33419653287018702</v>
      </c>
      <c r="AG10" s="16">
        <v>0.362297037804442</v>
      </c>
      <c r="AH10" s="16">
        <v>0.366812245310008</v>
      </c>
      <c r="AI10" s="16">
        <v>0.43480122227576601</v>
      </c>
      <c r="AJ10" s="16">
        <v>0.50468261243433299</v>
      </c>
      <c r="AK10" s="16">
        <v>0.50282034765949601</v>
      </c>
      <c r="AL10" s="16">
        <v>0.53395724558978197</v>
      </c>
      <c r="AM10" s="16">
        <v>0.446928476569803</v>
      </c>
      <c r="AN10" s="16">
        <v>0.59071211650010302</v>
      </c>
      <c r="AO10" s="16">
        <v>0.44399952554236799</v>
      </c>
      <c r="AP10" s="16">
        <v>0.48204129294084103</v>
      </c>
      <c r="AQ10" s="16">
        <v>0.54523438044253403</v>
      </c>
      <c r="AR10" s="16">
        <v>0.41451399537030997</v>
      </c>
      <c r="AS10" s="16">
        <v>0.46890862019762602</v>
      </c>
      <c r="AT10" s="16">
        <v>0.38836560289675498</v>
      </c>
      <c r="AU10" s="16"/>
      <c r="AV10" s="16">
        <v>0.44832927064574102</v>
      </c>
      <c r="AW10" s="16">
        <v>0.46086734808041002</v>
      </c>
      <c r="AX10" s="16"/>
      <c r="AY10" s="16">
        <v>0.45817008937813403</v>
      </c>
      <c r="AZ10" s="16">
        <v>0.39510409591995799</v>
      </c>
      <c r="BA10" s="16"/>
      <c r="BB10" s="16">
        <v>0.40211242566616201</v>
      </c>
      <c r="BC10" s="16">
        <v>0.50083819323054701</v>
      </c>
      <c r="BD10" s="16"/>
      <c r="BE10" s="16">
        <v>0.3938285815109</v>
      </c>
      <c r="BF10" s="16">
        <v>0.46263232876327598</v>
      </c>
      <c r="BG10" s="16"/>
      <c r="BH10" s="16">
        <v>0.46665232063400602</v>
      </c>
      <c r="BI10" s="16">
        <v>0.44245903585903901</v>
      </c>
      <c r="BJ10" s="16"/>
      <c r="BK10" s="16">
        <v>0.46977774062962502</v>
      </c>
      <c r="BL10" s="16">
        <v>0.47957456309180801</v>
      </c>
      <c r="BM10" s="16">
        <v>0.33521437418211802</v>
      </c>
      <c r="BN10" s="16"/>
      <c r="BO10" s="16">
        <v>0.466215349303851</v>
      </c>
      <c r="BP10" s="16">
        <v>0.49444302889388098</v>
      </c>
      <c r="BQ10" s="16">
        <v>0.33160159814363299</v>
      </c>
      <c r="BR10" s="16"/>
      <c r="BS10" s="16">
        <v>0.51695665621564801</v>
      </c>
      <c r="BT10" s="16">
        <v>0.42376081736716598</v>
      </c>
      <c r="BU10" s="16">
        <v>0.52785814212152604</v>
      </c>
      <c r="BV10" s="16">
        <v>0.457679394755797</v>
      </c>
      <c r="BW10" s="16">
        <v>0.45070906375471897</v>
      </c>
      <c r="BX10" s="16">
        <v>0.43686026185326399</v>
      </c>
      <c r="BY10" s="16">
        <v>0.41453085383157101</v>
      </c>
      <c r="BZ10" s="16">
        <v>0.45120270651048699</v>
      </c>
      <c r="CA10" s="16">
        <v>0.47223132809594098</v>
      </c>
      <c r="CB10" s="16">
        <v>0.46159023279174699</v>
      </c>
      <c r="CC10" s="16">
        <v>0.47984137517328401</v>
      </c>
      <c r="CD10" s="16">
        <v>0.26727533720429902</v>
      </c>
    </row>
    <row r="11" spans="2:82" x14ac:dyDescent="0.3">
      <c r="B11" s="17" t="s">
        <v>146</v>
      </c>
      <c r="C11" s="16">
        <v>0.21431148500708799</v>
      </c>
      <c r="D11" s="16">
        <v>0.15993223067908299</v>
      </c>
      <c r="E11" s="16">
        <v>0.26829495902765899</v>
      </c>
      <c r="F11" s="16"/>
      <c r="G11" s="16">
        <v>0.27319027924169997</v>
      </c>
      <c r="H11" s="16">
        <v>0.229019485585953</v>
      </c>
      <c r="I11" s="16">
        <v>0.22389236012619501</v>
      </c>
      <c r="J11" s="16">
        <v>0.194226342333257</v>
      </c>
      <c r="K11" s="16">
        <v>0.18182205425793899</v>
      </c>
      <c r="L11" s="16"/>
      <c r="M11" s="16">
        <v>0.14345508692957501</v>
      </c>
      <c r="N11" s="16">
        <v>0.19837576422856901</v>
      </c>
      <c r="O11" s="16">
        <v>0.220235788377666</v>
      </c>
      <c r="P11" s="16">
        <v>0.30143029947001698</v>
      </c>
      <c r="Q11" s="16"/>
      <c r="R11" s="16">
        <v>0.14091547193721701</v>
      </c>
      <c r="S11" s="16">
        <v>0.29240009290538199</v>
      </c>
      <c r="T11" s="16">
        <v>0.20601579909995299</v>
      </c>
      <c r="U11" s="16">
        <v>0.22119818427829599</v>
      </c>
      <c r="V11" s="16">
        <v>0.20888139586597401</v>
      </c>
      <c r="W11" s="16">
        <v>0.25012483496628701</v>
      </c>
      <c r="X11" s="16">
        <v>0.22725345758224599</v>
      </c>
      <c r="Y11" s="16">
        <v>0.208785506242778</v>
      </c>
      <c r="Z11" s="16">
        <v>0.19695291018689001</v>
      </c>
      <c r="AA11" s="16">
        <v>0.21649772291168701</v>
      </c>
      <c r="AB11" s="16">
        <v>0.16805873246629699</v>
      </c>
      <c r="AC11" s="16">
        <v>0.23060018601301899</v>
      </c>
      <c r="AD11" s="16"/>
      <c r="AE11" s="16">
        <v>0.40534781727385499</v>
      </c>
      <c r="AF11" s="16">
        <v>0.231812479748431</v>
      </c>
      <c r="AG11" s="16">
        <v>0.36295925287179598</v>
      </c>
      <c r="AH11" s="16">
        <v>0.28921405083906998</v>
      </c>
      <c r="AI11" s="16">
        <v>0.18440719286913701</v>
      </c>
      <c r="AJ11" s="16">
        <v>0.20225346864351901</v>
      </c>
      <c r="AK11" s="16">
        <v>0.25893934012819902</v>
      </c>
      <c r="AL11" s="16">
        <v>0.15566044146271299</v>
      </c>
      <c r="AM11" s="16">
        <v>0.244831407504667</v>
      </c>
      <c r="AN11" s="16">
        <v>0.113221908518682</v>
      </c>
      <c r="AO11" s="16">
        <v>0.17624530511494699</v>
      </c>
      <c r="AP11" s="16">
        <v>0.23603173432404201</v>
      </c>
      <c r="AQ11" s="16">
        <v>0.116737456510232</v>
      </c>
      <c r="AR11" s="16">
        <v>0.14819565467149901</v>
      </c>
      <c r="AS11" s="16">
        <v>9.6646962764836697E-2</v>
      </c>
      <c r="AT11" s="16">
        <v>8.2351298526202293E-2</v>
      </c>
      <c r="AU11" s="16"/>
      <c r="AV11" s="16">
        <v>0.22046452120822299</v>
      </c>
      <c r="AW11" s="16">
        <v>0.20110407036223699</v>
      </c>
      <c r="AX11" s="16"/>
      <c r="AY11" s="16">
        <v>0.20524110283281999</v>
      </c>
      <c r="AZ11" s="16">
        <v>0.29422072498965801</v>
      </c>
      <c r="BA11" s="16"/>
      <c r="BB11" s="16">
        <v>0.207681906234399</v>
      </c>
      <c r="BC11" s="16">
        <v>0.21370117830797999</v>
      </c>
      <c r="BD11" s="16"/>
      <c r="BE11" s="16">
        <v>0.16549837979334101</v>
      </c>
      <c r="BF11" s="16">
        <v>0.22161457178613</v>
      </c>
      <c r="BG11" s="16"/>
      <c r="BH11" s="16">
        <v>0.21408709363862499</v>
      </c>
      <c r="BI11" s="16">
        <v>0.214465714377093</v>
      </c>
      <c r="BJ11" s="16"/>
      <c r="BK11" s="16">
        <v>0.12728539984755499</v>
      </c>
      <c r="BL11" s="16">
        <v>0.270451335232477</v>
      </c>
      <c r="BM11" s="16">
        <v>0.35947551828403501</v>
      </c>
      <c r="BN11" s="16"/>
      <c r="BO11" s="16">
        <v>0.159305020491149</v>
      </c>
      <c r="BP11" s="16">
        <v>0.25480360216151599</v>
      </c>
      <c r="BQ11" s="16">
        <v>0.339117245835656</v>
      </c>
      <c r="BR11" s="16"/>
      <c r="BS11" s="16">
        <v>0.10111154333721301</v>
      </c>
      <c r="BT11" s="16">
        <v>0.28964633117624999</v>
      </c>
      <c r="BU11" s="16">
        <v>0.211284496353384</v>
      </c>
      <c r="BV11" s="16">
        <v>0.20034785189548501</v>
      </c>
      <c r="BW11" s="16">
        <v>0.199890324301772</v>
      </c>
      <c r="BX11" s="16">
        <v>0.243862741025996</v>
      </c>
      <c r="BY11" s="16">
        <v>0.227330252867878</v>
      </c>
      <c r="BZ11" s="16">
        <v>0.20577998384080101</v>
      </c>
      <c r="CA11" s="16">
        <v>0.19543562575394799</v>
      </c>
      <c r="CB11" s="16">
        <v>0.21055894812766601</v>
      </c>
      <c r="CC11" s="16">
        <v>0.18054499658593301</v>
      </c>
      <c r="CD11" s="16">
        <v>0.21989079037430101</v>
      </c>
    </row>
    <row r="12" spans="2:82" x14ac:dyDescent="0.3">
      <c r="B12" s="17" t="s">
        <v>147</v>
      </c>
      <c r="C12" s="16">
        <v>6.3876094424021701E-2</v>
      </c>
      <c r="D12" s="16">
        <v>4.4360156427257401E-2</v>
      </c>
      <c r="E12" s="16">
        <v>8.2600920864368002E-2</v>
      </c>
      <c r="F12" s="16"/>
      <c r="G12" s="16">
        <v>4.45409767259475E-2</v>
      </c>
      <c r="H12" s="16">
        <v>6.4740790089657899E-2</v>
      </c>
      <c r="I12" s="16">
        <v>8.9591483475182795E-2</v>
      </c>
      <c r="J12" s="16">
        <v>5.7280716629906699E-2</v>
      </c>
      <c r="K12" s="16">
        <v>5.7331248119650499E-2</v>
      </c>
      <c r="L12" s="16"/>
      <c r="M12" s="16">
        <v>2.3497706495258501E-2</v>
      </c>
      <c r="N12" s="16">
        <v>6.3424511973086795E-2</v>
      </c>
      <c r="O12" s="16">
        <v>5.3093566410436902E-2</v>
      </c>
      <c r="P12" s="16">
        <v>0.11824211607014</v>
      </c>
      <c r="Q12" s="16"/>
      <c r="R12" s="16">
        <v>3.64615582900817E-2</v>
      </c>
      <c r="S12" s="16">
        <v>8.9255427002887203E-2</v>
      </c>
      <c r="T12" s="16">
        <v>5.16832927296779E-2</v>
      </c>
      <c r="U12" s="16">
        <v>6.5300950767673893E-2</v>
      </c>
      <c r="V12" s="16">
        <v>0.111342727168349</v>
      </c>
      <c r="W12" s="16">
        <v>6.2805503576597699E-2</v>
      </c>
      <c r="X12" s="16">
        <v>6.02873668626236E-2</v>
      </c>
      <c r="Y12" s="16">
        <v>2.20952977931675E-2</v>
      </c>
      <c r="Z12" s="16">
        <v>5.74089634500708E-2</v>
      </c>
      <c r="AA12" s="16">
        <v>3.5352285506455701E-2</v>
      </c>
      <c r="AB12" s="16">
        <v>8.0199285137595097E-2</v>
      </c>
      <c r="AC12" s="16">
        <v>0.149324923690972</v>
      </c>
      <c r="AD12" s="16"/>
      <c r="AE12" s="16">
        <v>0.133599380599636</v>
      </c>
      <c r="AF12" s="16">
        <v>0.165493035016051</v>
      </c>
      <c r="AG12" s="16">
        <v>0.13212077470859601</v>
      </c>
      <c r="AH12" s="16">
        <v>4.53218590623247E-2</v>
      </c>
      <c r="AI12" s="16">
        <v>9.8853366565303802E-2</v>
      </c>
      <c r="AJ12" s="16">
        <v>7.0237967676577098E-2</v>
      </c>
      <c r="AK12" s="16">
        <v>4.0990030509269498E-2</v>
      </c>
      <c r="AL12" s="16">
        <v>5.2766144986822999E-2</v>
      </c>
      <c r="AM12" s="16">
        <v>5.6946805224228701E-2</v>
      </c>
      <c r="AN12" s="16">
        <v>1.44015623646874E-2</v>
      </c>
      <c r="AO12" s="16">
        <v>6.1415933070671398E-2</v>
      </c>
      <c r="AP12" s="16">
        <v>1.618723576186E-2</v>
      </c>
      <c r="AQ12" s="16">
        <v>3.8803700475832301E-2</v>
      </c>
      <c r="AR12" s="16">
        <v>0</v>
      </c>
      <c r="AS12" s="16">
        <v>8.6153071259004094E-2</v>
      </c>
      <c r="AT12" s="16">
        <v>0</v>
      </c>
      <c r="AU12" s="16"/>
      <c r="AV12" s="16">
        <v>7.7941078029941796E-2</v>
      </c>
      <c r="AW12" s="16">
        <v>3.3685784407293397E-2</v>
      </c>
      <c r="AX12" s="16"/>
      <c r="AY12" s="16">
        <v>6.5611972002449503E-2</v>
      </c>
      <c r="AZ12" s="16">
        <v>4.6703956696459603E-2</v>
      </c>
      <c r="BA12" s="16"/>
      <c r="BB12" s="16">
        <v>7.0465106753551193E-2</v>
      </c>
      <c r="BC12" s="16">
        <v>5.3030996985631997E-2</v>
      </c>
      <c r="BD12" s="16"/>
      <c r="BE12" s="16">
        <v>5.8343738859308901E-2</v>
      </c>
      <c r="BF12" s="16">
        <v>6.4249565346025897E-2</v>
      </c>
      <c r="BG12" s="16"/>
      <c r="BH12" s="16">
        <v>6.0625202670733201E-2</v>
      </c>
      <c r="BI12" s="16">
        <v>6.6110507407459607E-2</v>
      </c>
      <c r="BJ12" s="16"/>
      <c r="BK12" s="16">
        <v>2.7604969368441399E-2</v>
      </c>
      <c r="BL12" s="16">
        <v>6.5197572828862294E-2</v>
      </c>
      <c r="BM12" s="16">
        <v>0.17324548767853701</v>
      </c>
      <c r="BN12" s="16"/>
      <c r="BO12" s="16">
        <v>3.8411485726388903E-2</v>
      </c>
      <c r="BP12" s="16">
        <v>5.6330930350616697E-2</v>
      </c>
      <c r="BQ12" s="16">
        <v>0.16642554622425401</v>
      </c>
      <c r="BR12" s="16"/>
      <c r="BS12" s="16">
        <v>3.9051436377394902E-2</v>
      </c>
      <c r="BT12" s="16">
        <v>9.0137511386414099E-2</v>
      </c>
      <c r="BU12" s="16">
        <v>6.2205676861682498E-2</v>
      </c>
      <c r="BV12" s="16">
        <v>6.3544539153828503E-2</v>
      </c>
      <c r="BW12" s="16">
        <v>0.118414240650477</v>
      </c>
      <c r="BX12" s="16">
        <v>6.0625795455294798E-2</v>
      </c>
      <c r="BY12" s="16">
        <v>6.0964988757489999E-2</v>
      </c>
      <c r="BZ12" s="16">
        <v>1.19075370822665E-2</v>
      </c>
      <c r="CA12" s="16">
        <v>6.4253986063061097E-2</v>
      </c>
      <c r="CB12" s="16">
        <v>3.4119242349615601E-2</v>
      </c>
      <c r="CC12" s="16">
        <v>7.2566499576323606E-2</v>
      </c>
      <c r="CD12" s="16">
        <v>0.14988534226921299</v>
      </c>
    </row>
    <row r="13" spans="2:82" x14ac:dyDescent="0.3">
      <c r="B13" s="17" t="s">
        <v>92</v>
      </c>
      <c r="C13" s="20">
        <v>1.48356623544975E-2</v>
      </c>
      <c r="D13" s="20">
        <v>7.21816711306627E-3</v>
      </c>
      <c r="E13" s="20">
        <v>2.1830435919948901E-2</v>
      </c>
      <c r="F13" s="20"/>
      <c r="G13" s="20">
        <v>1.59718634601058E-2</v>
      </c>
      <c r="H13" s="20">
        <v>2.10739047665871E-2</v>
      </c>
      <c r="I13" s="20">
        <v>1.3934593724760899E-2</v>
      </c>
      <c r="J13" s="20">
        <v>1.6184913994324299E-2</v>
      </c>
      <c r="K13" s="20">
        <v>1.00157233966135E-2</v>
      </c>
      <c r="L13" s="20"/>
      <c r="M13" s="20">
        <v>9.9862090990031505E-3</v>
      </c>
      <c r="N13" s="20">
        <v>1.9605866347024201E-2</v>
      </c>
      <c r="O13" s="20">
        <v>3.92482421465239E-3</v>
      </c>
      <c r="P13" s="20">
        <v>2.4909783038927401E-2</v>
      </c>
      <c r="Q13" s="20"/>
      <c r="R13" s="20">
        <v>8.8685402153807998E-4</v>
      </c>
      <c r="S13" s="20">
        <v>1.0046688379138601E-2</v>
      </c>
      <c r="T13" s="20">
        <v>6.8828839320254197E-3</v>
      </c>
      <c r="U13" s="20">
        <v>2.6251574354333999E-2</v>
      </c>
      <c r="V13" s="20">
        <v>9.5498898332737094E-3</v>
      </c>
      <c r="W13" s="20">
        <v>2.9939789897780299E-2</v>
      </c>
      <c r="X13" s="20">
        <v>7.7909875573299002E-3</v>
      </c>
      <c r="Y13" s="20">
        <v>1.3704999229549999E-2</v>
      </c>
      <c r="Z13" s="20">
        <v>1.4007658276712499E-2</v>
      </c>
      <c r="AA13" s="20">
        <v>2.0125669371486399E-2</v>
      </c>
      <c r="AB13" s="20">
        <v>1.7752633267344799E-2</v>
      </c>
      <c r="AC13" s="20">
        <v>5.6995954009437598E-2</v>
      </c>
      <c r="AD13" s="20"/>
      <c r="AE13" s="20">
        <v>3.73117301710559E-2</v>
      </c>
      <c r="AF13" s="20">
        <v>3.51007193873447E-2</v>
      </c>
      <c r="AG13" s="20">
        <v>0</v>
      </c>
      <c r="AH13" s="20">
        <v>5.6287121262063297E-2</v>
      </c>
      <c r="AI13" s="20">
        <v>3.1386979310420803E-2</v>
      </c>
      <c r="AJ13" s="20">
        <v>8.4001945529679108E-3</v>
      </c>
      <c r="AK13" s="20">
        <v>5.27364888223058E-3</v>
      </c>
      <c r="AL13" s="20">
        <v>0</v>
      </c>
      <c r="AM13" s="20">
        <v>2.6343917938579198E-2</v>
      </c>
      <c r="AN13" s="20">
        <v>0</v>
      </c>
      <c r="AO13" s="20">
        <v>8.0690201404317406E-3</v>
      </c>
      <c r="AP13" s="20">
        <v>1.05461147501102E-2</v>
      </c>
      <c r="AQ13" s="20">
        <v>0</v>
      </c>
      <c r="AR13" s="20">
        <v>0</v>
      </c>
      <c r="AS13" s="20">
        <v>0</v>
      </c>
      <c r="AT13" s="20">
        <v>0</v>
      </c>
      <c r="AU13" s="20"/>
      <c r="AV13" s="20">
        <v>1.7455601095464499E-2</v>
      </c>
      <c r="AW13" s="20">
        <v>9.2119968721332997E-3</v>
      </c>
      <c r="AX13" s="20"/>
      <c r="AY13" s="20">
        <v>1.4601214335370901E-2</v>
      </c>
      <c r="AZ13" s="20">
        <v>1.3512097139439501E-2</v>
      </c>
      <c r="BA13" s="20"/>
      <c r="BB13" s="20">
        <v>1.32710840781408E-2</v>
      </c>
      <c r="BC13" s="20">
        <v>1.40005241722795E-2</v>
      </c>
      <c r="BD13" s="20"/>
      <c r="BE13" s="20">
        <v>1.8929838042008901E-2</v>
      </c>
      <c r="BF13" s="20">
        <v>1.2503938414652201E-2</v>
      </c>
      <c r="BG13" s="20"/>
      <c r="BH13" s="20">
        <v>1.7470039214094499E-2</v>
      </c>
      <c r="BI13" s="20">
        <v>1.30249942962955E-2</v>
      </c>
      <c r="BJ13" s="20"/>
      <c r="BK13" s="20">
        <v>1.1241379892591699E-2</v>
      </c>
      <c r="BL13" s="20">
        <v>1.2917405831364E-2</v>
      </c>
      <c r="BM13" s="20">
        <v>3.02628281935074E-2</v>
      </c>
      <c r="BN13" s="20"/>
      <c r="BO13" s="20">
        <v>1.08343706183875E-2</v>
      </c>
      <c r="BP13" s="20">
        <v>1.04615219065345E-2</v>
      </c>
      <c r="BQ13" s="20">
        <v>3.6379438908924901E-2</v>
      </c>
      <c r="BR13" s="20"/>
      <c r="BS13" s="20">
        <v>0</v>
      </c>
      <c r="BT13" s="20">
        <v>1.19742359861132E-2</v>
      </c>
      <c r="BU13" s="20">
        <v>7.3545756341730703E-3</v>
      </c>
      <c r="BV13" s="20">
        <v>3.7242973616052201E-2</v>
      </c>
      <c r="BW13" s="20">
        <v>0</v>
      </c>
      <c r="BX13" s="20">
        <v>2.2136847675081499E-2</v>
      </c>
      <c r="BY13" s="20">
        <v>8.6110951695339399E-3</v>
      </c>
      <c r="BZ13" s="20">
        <v>1.68187367878962E-2</v>
      </c>
      <c r="CA13" s="20">
        <v>1.51959126978299E-2</v>
      </c>
      <c r="CB13" s="20">
        <v>2.3477868690048101E-2</v>
      </c>
      <c r="CC13" s="20">
        <v>0</v>
      </c>
      <c r="CD13" s="20">
        <v>5.72098606415119E-2</v>
      </c>
    </row>
    <row r="14" spans="2:82" x14ac:dyDescent="0.3">
      <c r="B14" s="17" t="s">
        <v>148</v>
      </c>
      <c r="C14" s="20">
        <v>0.70697675821439299</v>
      </c>
      <c r="D14" s="20">
        <v>0.78848944578059299</v>
      </c>
      <c r="E14" s="20">
        <v>0.62727368418802398</v>
      </c>
      <c r="F14" s="20"/>
      <c r="G14" s="20">
        <v>0.66629688057224701</v>
      </c>
      <c r="H14" s="20">
        <v>0.68516581955780198</v>
      </c>
      <c r="I14" s="20">
        <v>0.67258156267386104</v>
      </c>
      <c r="J14" s="20">
        <v>0.73230802704251197</v>
      </c>
      <c r="K14" s="20">
        <v>0.75083097422579703</v>
      </c>
      <c r="L14" s="20"/>
      <c r="M14" s="20">
        <v>0.82306099747616301</v>
      </c>
      <c r="N14" s="20">
        <v>0.71859385745131998</v>
      </c>
      <c r="O14" s="20">
        <v>0.72274582099724505</v>
      </c>
      <c r="P14" s="20">
        <v>0.55541780142091601</v>
      </c>
      <c r="Q14" s="20"/>
      <c r="R14" s="20">
        <v>0.82173611575116401</v>
      </c>
      <c r="S14" s="20">
        <v>0.60829779171259202</v>
      </c>
      <c r="T14" s="20">
        <v>0.73541802423834302</v>
      </c>
      <c r="U14" s="20">
        <v>0.68724929059969597</v>
      </c>
      <c r="V14" s="20">
        <v>0.670225987132404</v>
      </c>
      <c r="W14" s="20">
        <v>0.657129871559335</v>
      </c>
      <c r="X14" s="20">
        <v>0.70466818799779996</v>
      </c>
      <c r="Y14" s="20">
        <v>0.75541419673450405</v>
      </c>
      <c r="Z14" s="20">
        <v>0.73163046808632703</v>
      </c>
      <c r="AA14" s="20">
        <v>0.72802432221037106</v>
      </c>
      <c r="AB14" s="20">
        <v>0.73398934912876301</v>
      </c>
      <c r="AC14" s="20">
        <v>0.56307893628657202</v>
      </c>
      <c r="AD14" s="20"/>
      <c r="AE14" s="20">
        <v>0.42374107195545302</v>
      </c>
      <c r="AF14" s="20">
        <v>0.567593765848174</v>
      </c>
      <c r="AG14" s="20">
        <v>0.50491997241960795</v>
      </c>
      <c r="AH14" s="20">
        <v>0.60917696883654204</v>
      </c>
      <c r="AI14" s="20">
        <v>0.68535246125513805</v>
      </c>
      <c r="AJ14" s="20">
        <v>0.71910836912693599</v>
      </c>
      <c r="AK14" s="20">
        <v>0.69479698048030003</v>
      </c>
      <c r="AL14" s="20">
        <v>0.79157341355046396</v>
      </c>
      <c r="AM14" s="20">
        <v>0.67187786933252502</v>
      </c>
      <c r="AN14" s="20">
        <v>0.87237652911663</v>
      </c>
      <c r="AO14" s="20">
        <v>0.75426974167395</v>
      </c>
      <c r="AP14" s="20">
        <v>0.73723491516398798</v>
      </c>
      <c r="AQ14" s="20">
        <v>0.84445884301393603</v>
      </c>
      <c r="AR14" s="20">
        <v>0.85180434532850102</v>
      </c>
      <c r="AS14" s="20">
        <v>0.81719996597615896</v>
      </c>
      <c r="AT14" s="20">
        <v>0.91764870147379796</v>
      </c>
      <c r="AU14" s="20"/>
      <c r="AV14" s="20">
        <v>0.68413879966637103</v>
      </c>
      <c r="AW14" s="20">
        <v>0.75599814835833601</v>
      </c>
      <c r="AX14" s="20"/>
      <c r="AY14" s="20">
        <v>0.71454571082936003</v>
      </c>
      <c r="AZ14" s="20">
        <v>0.64556322117444298</v>
      </c>
      <c r="BA14" s="20"/>
      <c r="BB14" s="20">
        <v>0.70858190293390899</v>
      </c>
      <c r="BC14" s="20">
        <v>0.71926730053410903</v>
      </c>
      <c r="BD14" s="20"/>
      <c r="BE14" s="20">
        <v>0.75722804330534199</v>
      </c>
      <c r="BF14" s="20">
        <v>0.701631924453192</v>
      </c>
      <c r="BG14" s="20"/>
      <c r="BH14" s="20">
        <v>0.70781766447654704</v>
      </c>
      <c r="BI14" s="20">
        <v>0.70639878391915201</v>
      </c>
      <c r="BJ14" s="20"/>
      <c r="BK14" s="20">
        <v>0.83386825089141203</v>
      </c>
      <c r="BL14" s="20">
        <v>0.65143368610729702</v>
      </c>
      <c r="BM14" s="20">
        <v>0.437016165843921</v>
      </c>
      <c r="BN14" s="20"/>
      <c r="BO14" s="20">
        <v>0.79144912316407501</v>
      </c>
      <c r="BP14" s="20">
        <v>0.67840394558133199</v>
      </c>
      <c r="BQ14" s="20">
        <v>0.45807776903116498</v>
      </c>
      <c r="BR14" s="20"/>
      <c r="BS14" s="20">
        <v>0.859837020285392</v>
      </c>
      <c r="BT14" s="20">
        <v>0.60824192145122202</v>
      </c>
      <c r="BU14" s="20">
        <v>0.71915525115075996</v>
      </c>
      <c r="BV14" s="20">
        <v>0.69886463533463505</v>
      </c>
      <c r="BW14" s="20">
        <v>0.68169543504775099</v>
      </c>
      <c r="BX14" s="20">
        <v>0.67337461584362801</v>
      </c>
      <c r="BY14" s="20">
        <v>0.70309366320509803</v>
      </c>
      <c r="BZ14" s="20">
        <v>0.76549374228903599</v>
      </c>
      <c r="CA14" s="20">
        <v>0.72511447548516095</v>
      </c>
      <c r="CB14" s="20">
        <v>0.73184394083267001</v>
      </c>
      <c r="CC14" s="20">
        <v>0.74688850383774297</v>
      </c>
      <c r="CD14" s="20">
        <v>0.57301400671497404</v>
      </c>
    </row>
    <row r="15" spans="2:82" x14ac:dyDescent="0.3">
      <c r="B15" s="17" t="s">
        <v>149</v>
      </c>
      <c r="C15" s="21">
        <v>-0.69214109585989503</v>
      </c>
      <c r="D15" s="21">
        <v>-0.78127127866752699</v>
      </c>
      <c r="E15" s="21">
        <v>-0.60544324826807505</v>
      </c>
      <c r="F15" s="21"/>
      <c r="G15" s="21">
        <v>-0.65032501711214097</v>
      </c>
      <c r="H15" s="21">
        <v>-0.66409191479121499</v>
      </c>
      <c r="I15" s="21">
        <v>-0.65864696894910002</v>
      </c>
      <c r="J15" s="21">
        <v>-0.71612311304818799</v>
      </c>
      <c r="K15" s="21">
        <v>-0.74081525082918298</v>
      </c>
      <c r="L15" s="21"/>
      <c r="M15" s="21">
        <v>-0.81307478837715996</v>
      </c>
      <c r="N15" s="21">
        <v>-0.69898799110429499</v>
      </c>
      <c r="O15" s="21">
        <v>-0.71882099678259204</v>
      </c>
      <c r="P15" s="21">
        <v>-0.53050801838198802</v>
      </c>
      <c r="Q15" s="21"/>
      <c r="R15" s="21">
        <v>-0.82084926172962502</v>
      </c>
      <c r="S15" s="21">
        <v>-0.59825110333345299</v>
      </c>
      <c r="T15" s="21">
        <v>-0.72853514030631805</v>
      </c>
      <c r="U15" s="21">
        <v>-0.66099771624536197</v>
      </c>
      <c r="V15" s="21">
        <v>-0.66067609729913002</v>
      </c>
      <c r="W15" s="21">
        <v>-0.62719008166155399</v>
      </c>
      <c r="X15" s="21">
        <v>-0.69687720044046997</v>
      </c>
      <c r="Y15" s="21">
        <v>-0.74170919750495401</v>
      </c>
      <c r="Z15" s="21">
        <v>-0.71762280980961402</v>
      </c>
      <c r="AA15" s="21">
        <v>-0.70789865283888398</v>
      </c>
      <c r="AB15" s="21">
        <v>-0.71623671586141802</v>
      </c>
      <c r="AC15" s="21">
        <v>-0.506082982277134</v>
      </c>
      <c r="AD15" s="21"/>
      <c r="AE15" s="21">
        <v>-0.38642934178439697</v>
      </c>
      <c r="AF15" s="21">
        <v>-0.53249304646082896</v>
      </c>
      <c r="AG15" s="21">
        <v>-0.50491997241960795</v>
      </c>
      <c r="AH15" s="21">
        <v>-0.55288984757447801</v>
      </c>
      <c r="AI15" s="21">
        <v>-0.65396548194471704</v>
      </c>
      <c r="AJ15" s="21">
        <v>-0.71070817457396795</v>
      </c>
      <c r="AK15" s="21">
        <v>-0.68952333159807</v>
      </c>
      <c r="AL15" s="21">
        <v>-0.79157341355046396</v>
      </c>
      <c r="AM15" s="21">
        <v>-0.64553395139394598</v>
      </c>
      <c r="AN15" s="21">
        <v>-0.87237652911663</v>
      </c>
      <c r="AO15" s="21">
        <v>-0.74620072153351802</v>
      </c>
      <c r="AP15" s="21">
        <v>-0.72668880041387796</v>
      </c>
      <c r="AQ15" s="21">
        <v>-0.84445884301393603</v>
      </c>
      <c r="AR15" s="21">
        <v>-0.85180434532850102</v>
      </c>
      <c r="AS15" s="21">
        <v>-0.81719996597615896</v>
      </c>
      <c r="AT15" s="21">
        <v>-0.91764870147379796</v>
      </c>
      <c r="AU15" s="21"/>
      <c r="AV15" s="21">
        <v>-0.66668319857090597</v>
      </c>
      <c r="AW15" s="21">
        <v>-0.74678615148620298</v>
      </c>
      <c r="AX15" s="21"/>
      <c r="AY15" s="21">
        <v>-0.69994449649398904</v>
      </c>
      <c r="AZ15" s="21">
        <v>-0.63205112403500396</v>
      </c>
      <c r="BA15" s="21"/>
      <c r="BB15" s="21">
        <v>-0.69531081885576795</v>
      </c>
      <c r="BC15" s="21">
        <v>-0.705266776361829</v>
      </c>
      <c r="BD15" s="21"/>
      <c r="BE15" s="21">
        <v>-0.73829820526333301</v>
      </c>
      <c r="BF15" s="21">
        <v>-0.68912798603853898</v>
      </c>
      <c r="BG15" s="21"/>
      <c r="BH15" s="21">
        <v>-0.69034762526245197</v>
      </c>
      <c r="BI15" s="21">
        <v>-0.69337378962285601</v>
      </c>
      <c r="BJ15" s="21"/>
      <c r="BK15" s="21">
        <v>-0.82262687099882104</v>
      </c>
      <c r="BL15" s="21">
        <v>-0.63851628027593299</v>
      </c>
      <c r="BM15" s="21">
        <v>-0.40675333765041299</v>
      </c>
      <c r="BN15" s="21"/>
      <c r="BO15" s="21">
        <v>-0.78061475254568702</v>
      </c>
      <c r="BP15" s="21">
        <v>-0.66794242367479795</v>
      </c>
      <c r="BQ15" s="21">
        <v>-0.42169833012224001</v>
      </c>
      <c r="BR15" s="21"/>
      <c r="BS15" s="21">
        <v>-0.859837020285392</v>
      </c>
      <c r="BT15" s="21">
        <v>-0.596267685465109</v>
      </c>
      <c r="BU15" s="21">
        <v>-0.71180067551658699</v>
      </c>
      <c r="BV15" s="21">
        <v>-0.66162166171858305</v>
      </c>
      <c r="BW15" s="21">
        <v>-0.68169543504775099</v>
      </c>
      <c r="BX15" s="21">
        <v>-0.65123776816854695</v>
      </c>
      <c r="BY15" s="21">
        <v>-0.69448256803556396</v>
      </c>
      <c r="BZ15" s="21">
        <v>-0.74867500550113997</v>
      </c>
      <c r="CA15" s="21">
        <v>-0.70991856278733101</v>
      </c>
      <c r="CB15" s="21">
        <v>-0.70836607214262204</v>
      </c>
      <c r="CC15" s="21">
        <v>-0.74688850383774297</v>
      </c>
      <c r="CD15" s="21">
        <v>-0.51580414607346203</v>
      </c>
    </row>
    <row r="16" spans="2:82" x14ac:dyDescent="0.3">
      <c r="B16" s="15"/>
    </row>
    <row r="17" spans="2:2" x14ac:dyDescent="0.3">
      <c r="B17" t="s">
        <v>96</v>
      </c>
    </row>
    <row r="18" spans="2:2" x14ac:dyDescent="0.3">
      <c r="B18" t="s">
        <v>97</v>
      </c>
    </row>
    <row r="20" spans="2:2" x14ac:dyDescent="0.3">
      <c r="B20"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CD20"/>
  <sheetViews>
    <sheetView showGridLines="0" topLeftCell="A2" workbookViewId="0">
      <pane xSplit="2" topLeftCell="AI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144</v>
      </c>
      <c r="C9" s="16">
        <v>0.160370286688927</v>
      </c>
      <c r="D9" s="16">
        <v>0.194070749656088</v>
      </c>
      <c r="E9" s="16">
        <v>0.12572454335675601</v>
      </c>
      <c r="F9" s="16"/>
      <c r="G9" s="16">
        <v>0.11576341587570101</v>
      </c>
      <c r="H9" s="16">
        <v>0.12982464869865301</v>
      </c>
      <c r="I9" s="16">
        <v>0.17442197446545199</v>
      </c>
      <c r="J9" s="16">
        <v>0.171979642894383</v>
      </c>
      <c r="K9" s="16">
        <v>0.18030318878658599</v>
      </c>
      <c r="L9" s="16"/>
      <c r="M9" s="16">
        <v>0.23042622404392701</v>
      </c>
      <c r="N9" s="16">
        <v>0.120078914262817</v>
      </c>
      <c r="O9" s="16">
        <v>0.16356260385003399</v>
      </c>
      <c r="P9" s="16">
        <v>0.12376247064769701</v>
      </c>
      <c r="Q9" s="16"/>
      <c r="R9" s="16">
        <v>0.191658620423825</v>
      </c>
      <c r="S9" s="16">
        <v>0.14407963948338001</v>
      </c>
      <c r="T9" s="16">
        <v>0.12260177261034599</v>
      </c>
      <c r="U9" s="16">
        <v>0.15542524387788301</v>
      </c>
      <c r="V9" s="16">
        <v>0.11744764764775099</v>
      </c>
      <c r="W9" s="16">
        <v>0.13359739285964001</v>
      </c>
      <c r="X9" s="16">
        <v>0.17139956914949001</v>
      </c>
      <c r="Y9" s="16">
        <v>0.23085673240658999</v>
      </c>
      <c r="Z9" s="16">
        <v>0.17554804627350501</v>
      </c>
      <c r="AA9" s="16">
        <v>0.1806509289753</v>
      </c>
      <c r="AB9" s="16">
        <v>0.13208963100268201</v>
      </c>
      <c r="AC9" s="16">
        <v>0.1889324111507</v>
      </c>
      <c r="AD9" s="16"/>
      <c r="AE9" s="16">
        <v>6.1796852786685397E-2</v>
      </c>
      <c r="AF9" s="16">
        <v>0.101083737111235</v>
      </c>
      <c r="AG9" s="16">
        <v>6.4280486260108599E-2</v>
      </c>
      <c r="AH9" s="16">
        <v>0.108966736555223</v>
      </c>
      <c r="AI9" s="16">
        <v>0.11336659464023301</v>
      </c>
      <c r="AJ9" s="16">
        <v>0.13136386316625301</v>
      </c>
      <c r="AK9" s="16">
        <v>0.16991993836163599</v>
      </c>
      <c r="AL9" s="16">
        <v>0.20932193913871799</v>
      </c>
      <c r="AM9" s="16">
        <v>0.15361002673253699</v>
      </c>
      <c r="AN9" s="16">
        <v>0.15304583944052599</v>
      </c>
      <c r="AO9" s="16">
        <v>0.19103076152586701</v>
      </c>
      <c r="AP9" s="16">
        <v>0.17216001488054899</v>
      </c>
      <c r="AQ9" s="16">
        <v>0.23929630583495701</v>
      </c>
      <c r="AR9" s="16">
        <v>0.27183216713952502</v>
      </c>
      <c r="AS9" s="16">
        <v>0.242680505343632</v>
      </c>
      <c r="AT9" s="16">
        <v>0.34393819906351802</v>
      </c>
      <c r="AU9" s="16"/>
      <c r="AV9" s="16">
        <v>0.160058969664752</v>
      </c>
      <c r="AW9" s="16">
        <v>0.161038524757073</v>
      </c>
      <c r="AX9" s="16"/>
      <c r="AY9" s="16">
        <v>0.165417310680428</v>
      </c>
      <c r="AZ9" s="16">
        <v>0.11756575939778401</v>
      </c>
      <c r="BA9" s="16"/>
      <c r="BB9" s="16">
        <v>0.19089261543768399</v>
      </c>
      <c r="BC9" s="16">
        <v>0.14222366994926</v>
      </c>
      <c r="BD9" s="16"/>
      <c r="BE9" s="16">
        <v>0.24100637605064401</v>
      </c>
      <c r="BF9" s="16">
        <v>0.14705012615910201</v>
      </c>
      <c r="BG9" s="16"/>
      <c r="BH9" s="16">
        <v>0.15219150367477299</v>
      </c>
      <c r="BI9" s="16">
        <v>0.165991753148725</v>
      </c>
      <c r="BJ9" s="16"/>
      <c r="BK9" s="16">
        <v>0.22557164866159399</v>
      </c>
      <c r="BL9" s="16">
        <v>9.4301120719371898E-2</v>
      </c>
      <c r="BM9" s="16">
        <v>0.106462212557003</v>
      </c>
      <c r="BN9" s="16"/>
      <c r="BO9" s="16">
        <v>0.20977399790474499</v>
      </c>
      <c r="BP9" s="16">
        <v>0.106729191177913</v>
      </c>
      <c r="BQ9" s="16">
        <v>7.7692839574617298E-2</v>
      </c>
      <c r="BR9" s="16"/>
      <c r="BS9" s="16">
        <v>0.215305402032301</v>
      </c>
      <c r="BT9" s="16">
        <v>0.109339725924402</v>
      </c>
      <c r="BU9" s="16">
        <v>0.120850342330497</v>
      </c>
      <c r="BV9" s="16">
        <v>0.16121871000913399</v>
      </c>
      <c r="BW9" s="16">
        <v>0.13149613665750301</v>
      </c>
      <c r="BX9" s="16">
        <v>0.13555958897579201</v>
      </c>
      <c r="BY9" s="16">
        <v>0.16302661200073701</v>
      </c>
      <c r="BZ9" s="16">
        <v>0.208577657801087</v>
      </c>
      <c r="CA9" s="16">
        <v>0.212845877806523</v>
      </c>
      <c r="CB9" s="16">
        <v>0.18371871686364399</v>
      </c>
      <c r="CC9" s="16">
        <v>0.16736742947827901</v>
      </c>
      <c r="CD9" s="16">
        <v>0.19266603346105399</v>
      </c>
    </row>
    <row r="10" spans="2:82" x14ac:dyDescent="0.3">
      <c r="B10" s="17" t="s">
        <v>145</v>
      </c>
      <c r="C10" s="16">
        <v>0.276526516109943</v>
      </c>
      <c r="D10" s="16">
        <v>0.29586239125569203</v>
      </c>
      <c r="E10" s="16">
        <v>0.26003167629694901</v>
      </c>
      <c r="F10" s="16"/>
      <c r="G10" s="16">
        <v>0.13719350020932999</v>
      </c>
      <c r="H10" s="16">
        <v>0.226056684149224</v>
      </c>
      <c r="I10" s="16">
        <v>0.25043444126273101</v>
      </c>
      <c r="J10" s="16">
        <v>0.34176083887183301</v>
      </c>
      <c r="K10" s="16">
        <v>0.348732558217064</v>
      </c>
      <c r="L10" s="16"/>
      <c r="M10" s="16">
        <v>0.35090708966322298</v>
      </c>
      <c r="N10" s="16">
        <v>0.30580032345064101</v>
      </c>
      <c r="O10" s="16">
        <v>0.29500121772037002</v>
      </c>
      <c r="P10" s="16">
        <v>0.15069905086059401</v>
      </c>
      <c r="Q10" s="16"/>
      <c r="R10" s="16">
        <v>0.301322901354107</v>
      </c>
      <c r="S10" s="16">
        <v>0.25221013971666201</v>
      </c>
      <c r="T10" s="16">
        <v>0.25146967732896502</v>
      </c>
      <c r="U10" s="16">
        <v>0.33233659414767103</v>
      </c>
      <c r="V10" s="16">
        <v>0.25141503908162499</v>
      </c>
      <c r="W10" s="16">
        <v>0.202875042513081</v>
      </c>
      <c r="X10" s="16">
        <v>0.30563033311267102</v>
      </c>
      <c r="Y10" s="16">
        <v>0.15188780458472301</v>
      </c>
      <c r="Z10" s="16">
        <v>0.29237101995904202</v>
      </c>
      <c r="AA10" s="16">
        <v>0.32752865589262797</v>
      </c>
      <c r="AB10" s="16">
        <v>0.26736061711881198</v>
      </c>
      <c r="AC10" s="16">
        <v>0.338349915210722</v>
      </c>
      <c r="AD10" s="16"/>
      <c r="AE10" s="16">
        <v>9.3426742569800506E-2</v>
      </c>
      <c r="AF10" s="16">
        <v>0.11369543031339201</v>
      </c>
      <c r="AG10" s="16">
        <v>0.188271650797463</v>
      </c>
      <c r="AH10" s="16">
        <v>0.26072735074855202</v>
      </c>
      <c r="AI10" s="16">
        <v>0.29665052452035801</v>
      </c>
      <c r="AJ10" s="16">
        <v>0.29806328530035098</v>
      </c>
      <c r="AK10" s="16">
        <v>0.25911583829017798</v>
      </c>
      <c r="AL10" s="16">
        <v>0.25903555268103801</v>
      </c>
      <c r="AM10" s="16">
        <v>0.23125116403993701</v>
      </c>
      <c r="AN10" s="16">
        <v>0.336340963197309</v>
      </c>
      <c r="AO10" s="16">
        <v>0.32125998478935902</v>
      </c>
      <c r="AP10" s="16">
        <v>0.40371523788823999</v>
      </c>
      <c r="AQ10" s="16">
        <v>0.35357075493253198</v>
      </c>
      <c r="AR10" s="16">
        <v>0.37342862957627498</v>
      </c>
      <c r="AS10" s="16">
        <v>0.41735503973482502</v>
      </c>
      <c r="AT10" s="16">
        <v>0.3203280069094</v>
      </c>
      <c r="AU10" s="16"/>
      <c r="AV10" s="16">
        <v>0.26547968639473002</v>
      </c>
      <c r="AW10" s="16">
        <v>0.30023839684501202</v>
      </c>
      <c r="AX10" s="16"/>
      <c r="AY10" s="16">
        <v>0.27342097974194102</v>
      </c>
      <c r="AZ10" s="16">
        <v>0.30845908990490101</v>
      </c>
      <c r="BA10" s="16"/>
      <c r="BB10" s="16">
        <v>0.274659940552402</v>
      </c>
      <c r="BC10" s="16">
        <v>0.28412170285969002</v>
      </c>
      <c r="BD10" s="16"/>
      <c r="BE10" s="16">
        <v>0.30246231168737298</v>
      </c>
      <c r="BF10" s="16">
        <v>0.27145294606675102</v>
      </c>
      <c r="BG10" s="16"/>
      <c r="BH10" s="16">
        <v>0.230644245532654</v>
      </c>
      <c r="BI10" s="16">
        <v>0.308062460357794</v>
      </c>
      <c r="BJ10" s="16"/>
      <c r="BK10" s="16">
        <v>0.36211761141605298</v>
      </c>
      <c r="BL10" s="16">
        <v>0.20924578541487901</v>
      </c>
      <c r="BM10" s="16">
        <v>0.16292202231153999</v>
      </c>
      <c r="BN10" s="16"/>
      <c r="BO10" s="16">
        <v>0.30055373594773499</v>
      </c>
      <c r="BP10" s="16">
        <v>0.26507371204962499</v>
      </c>
      <c r="BQ10" s="16">
        <v>0.21139336761549701</v>
      </c>
      <c r="BR10" s="16"/>
      <c r="BS10" s="16">
        <v>0.31711146427062797</v>
      </c>
      <c r="BT10" s="16">
        <v>0.23365250912169799</v>
      </c>
      <c r="BU10" s="16">
        <v>0.250212215742601</v>
      </c>
      <c r="BV10" s="16">
        <v>0.30916772759759198</v>
      </c>
      <c r="BW10" s="16">
        <v>0.249199040610566</v>
      </c>
      <c r="BX10" s="16">
        <v>0.20876185471821501</v>
      </c>
      <c r="BY10" s="16">
        <v>0.300139820661118</v>
      </c>
      <c r="BZ10" s="16">
        <v>0.171760698993076</v>
      </c>
      <c r="CA10" s="16">
        <v>0.25068128303517101</v>
      </c>
      <c r="CB10" s="16">
        <v>0.32859310704995998</v>
      </c>
      <c r="CC10" s="16">
        <v>0.29722186820952601</v>
      </c>
      <c r="CD10" s="16">
        <v>0.35693311232726399</v>
      </c>
    </row>
    <row r="11" spans="2:82" x14ac:dyDescent="0.3">
      <c r="B11" s="17" t="s">
        <v>146</v>
      </c>
      <c r="C11" s="16">
        <v>0.23326619881163099</v>
      </c>
      <c r="D11" s="16">
        <v>0.224032905147484</v>
      </c>
      <c r="E11" s="16">
        <v>0.244994663425491</v>
      </c>
      <c r="F11" s="16"/>
      <c r="G11" s="16">
        <v>0.19313266585403899</v>
      </c>
      <c r="H11" s="16">
        <v>0.22231752274859501</v>
      </c>
      <c r="I11" s="16">
        <v>0.232661949804082</v>
      </c>
      <c r="J11" s="16">
        <v>0.230236149332045</v>
      </c>
      <c r="K11" s="16">
        <v>0.26663149039925199</v>
      </c>
      <c r="L11" s="16"/>
      <c r="M11" s="16">
        <v>0.199333790977237</v>
      </c>
      <c r="N11" s="16">
        <v>0.27588502329707398</v>
      </c>
      <c r="O11" s="16">
        <v>0.22440202449351901</v>
      </c>
      <c r="P11" s="16">
        <v>0.232479700001197</v>
      </c>
      <c r="Q11" s="16"/>
      <c r="R11" s="16">
        <v>0.26037952172822498</v>
      </c>
      <c r="S11" s="16">
        <v>0.27580985578255701</v>
      </c>
      <c r="T11" s="16">
        <v>0.26237321501910799</v>
      </c>
      <c r="U11" s="16">
        <v>0.118507363379668</v>
      </c>
      <c r="V11" s="16">
        <v>0.24140426302075099</v>
      </c>
      <c r="W11" s="16">
        <v>0.19651821612641801</v>
      </c>
      <c r="X11" s="16">
        <v>0.19838606599778899</v>
      </c>
      <c r="Y11" s="16">
        <v>0.264120810561218</v>
      </c>
      <c r="Z11" s="16">
        <v>0.24258708810500901</v>
      </c>
      <c r="AA11" s="16">
        <v>0.29095453557357798</v>
      </c>
      <c r="AB11" s="16">
        <v>0.22418562129672101</v>
      </c>
      <c r="AC11" s="16">
        <v>0.140451083203363</v>
      </c>
      <c r="AD11" s="16"/>
      <c r="AE11" s="16">
        <v>0.21002558070215599</v>
      </c>
      <c r="AF11" s="16">
        <v>0.21328197331908</v>
      </c>
      <c r="AG11" s="16">
        <v>0.24754959021776399</v>
      </c>
      <c r="AH11" s="16">
        <v>0.239413389948682</v>
      </c>
      <c r="AI11" s="16">
        <v>0.25413537436570699</v>
      </c>
      <c r="AJ11" s="16">
        <v>0.249236997823963</v>
      </c>
      <c r="AK11" s="16">
        <v>0.32138430274630603</v>
      </c>
      <c r="AL11" s="16">
        <v>0.18369385075942801</v>
      </c>
      <c r="AM11" s="16">
        <v>0.29720708615442798</v>
      </c>
      <c r="AN11" s="16">
        <v>0.26659122167029098</v>
      </c>
      <c r="AO11" s="16">
        <v>0.27498793291836798</v>
      </c>
      <c r="AP11" s="16">
        <v>0.194441187800619</v>
      </c>
      <c r="AQ11" s="16">
        <v>0.20746733283497501</v>
      </c>
      <c r="AR11" s="16">
        <v>0.18811748139930701</v>
      </c>
      <c r="AS11" s="16">
        <v>0.24636532773651901</v>
      </c>
      <c r="AT11" s="16">
        <v>0.13770901671192901</v>
      </c>
      <c r="AU11" s="16"/>
      <c r="AV11" s="16">
        <v>0.22774582285255299</v>
      </c>
      <c r="AW11" s="16">
        <v>0.24511561622177999</v>
      </c>
      <c r="AX11" s="16"/>
      <c r="AY11" s="16">
        <v>0.229496389159662</v>
      </c>
      <c r="AZ11" s="16">
        <v>0.26504220520973099</v>
      </c>
      <c r="BA11" s="16"/>
      <c r="BB11" s="16">
        <v>0.22314819416996701</v>
      </c>
      <c r="BC11" s="16">
        <v>0.249102746656159</v>
      </c>
      <c r="BD11" s="16"/>
      <c r="BE11" s="16">
        <v>0.18207997246516899</v>
      </c>
      <c r="BF11" s="16">
        <v>0.24542664083523</v>
      </c>
      <c r="BG11" s="16"/>
      <c r="BH11" s="16">
        <v>0.20832319587280301</v>
      </c>
      <c r="BI11" s="16">
        <v>0.25041010080592802</v>
      </c>
      <c r="BJ11" s="16"/>
      <c r="BK11" s="16">
        <v>0.20206938194117399</v>
      </c>
      <c r="BL11" s="16">
        <v>0.26201965179854603</v>
      </c>
      <c r="BM11" s="16">
        <v>0.26202168795996</v>
      </c>
      <c r="BN11" s="16"/>
      <c r="BO11" s="16">
        <v>0.20980631243248701</v>
      </c>
      <c r="BP11" s="16">
        <v>0.29395504904439002</v>
      </c>
      <c r="BQ11" s="16">
        <v>0.212553208507194</v>
      </c>
      <c r="BR11" s="16"/>
      <c r="BS11" s="16">
        <v>0.23615627430552499</v>
      </c>
      <c r="BT11" s="16">
        <v>0.29274920169212798</v>
      </c>
      <c r="BU11" s="16">
        <v>0.21534622898672401</v>
      </c>
      <c r="BV11" s="16">
        <v>0.151790908161061</v>
      </c>
      <c r="BW11" s="16">
        <v>0.24138582292976299</v>
      </c>
      <c r="BX11" s="16">
        <v>0.21855062822803301</v>
      </c>
      <c r="BY11" s="16">
        <v>0.190509679878099</v>
      </c>
      <c r="BZ11" s="16">
        <v>0.22380406354166299</v>
      </c>
      <c r="CA11" s="16">
        <v>0.22219319267875501</v>
      </c>
      <c r="CB11" s="16">
        <v>0.305437824728089</v>
      </c>
      <c r="CC11" s="16">
        <v>0.23236331956732301</v>
      </c>
      <c r="CD11" s="16">
        <v>0.14097819813110399</v>
      </c>
    </row>
    <row r="12" spans="2:82" x14ac:dyDescent="0.3">
      <c r="B12" s="17" t="s">
        <v>147</v>
      </c>
      <c r="C12" s="16">
        <v>0.200185805043403</v>
      </c>
      <c r="D12" s="16">
        <v>0.156886116360234</v>
      </c>
      <c r="E12" s="16">
        <v>0.24441304348470499</v>
      </c>
      <c r="F12" s="16"/>
      <c r="G12" s="16">
        <v>0.30055702318309702</v>
      </c>
      <c r="H12" s="16">
        <v>0.231747225431569</v>
      </c>
      <c r="I12" s="16">
        <v>0.22018935676010001</v>
      </c>
      <c r="J12" s="16">
        <v>0.17124049454606799</v>
      </c>
      <c r="K12" s="16">
        <v>0.13248027732228401</v>
      </c>
      <c r="L12" s="16"/>
      <c r="M12" s="16">
        <v>0.13164846038358399</v>
      </c>
      <c r="N12" s="16">
        <v>0.19000436059602099</v>
      </c>
      <c r="O12" s="16">
        <v>0.18407564108871599</v>
      </c>
      <c r="P12" s="16">
        <v>0.29975478735883099</v>
      </c>
      <c r="Q12" s="16"/>
      <c r="R12" s="16">
        <v>0.144704205997953</v>
      </c>
      <c r="S12" s="16">
        <v>0.21510414757334401</v>
      </c>
      <c r="T12" s="16">
        <v>0.21935295117457401</v>
      </c>
      <c r="U12" s="16">
        <v>0.19848188166148101</v>
      </c>
      <c r="V12" s="16">
        <v>0.26410969217741997</v>
      </c>
      <c r="W12" s="16">
        <v>0.29178160610941001</v>
      </c>
      <c r="X12" s="16">
        <v>0.22911926330444701</v>
      </c>
      <c r="Y12" s="16">
        <v>0.18434603262764901</v>
      </c>
      <c r="Z12" s="16">
        <v>0.168897388789787</v>
      </c>
      <c r="AA12" s="16">
        <v>0.12385640648659101</v>
      </c>
      <c r="AB12" s="16">
        <v>0.21890385109037899</v>
      </c>
      <c r="AC12" s="16">
        <v>0.17985449213232199</v>
      </c>
      <c r="AD12" s="16"/>
      <c r="AE12" s="16">
        <v>0.29115675405825697</v>
      </c>
      <c r="AF12" s="16">
        <v>0.29819798173873202</v>
      </c>
      <c r="AG12" s="16">
        <v>0.37048661951548501</v>
      </c>
      <c r="AH12" s="16">
        <v>0.26512061681739602</v>
      </c>
      <c r="AI12" s="16">
        <v>0.224249623421264</v>
      </c>
      <c r="AJ12" s="16">
        <v>0.20734835875544999</v>
      </c>
      <c r="AK12" s="16">
        <v>0.175096050393136</v>
      </c>
      <c r="AL12" s="16">
        <v>0.20324787651342399</v>
      </c>
      <c r="AM12" s="16">
        <v>0.20655000529678999</v>
      </c>
      <c r="AN12" s="16">
        <v>0.15879088028336</v>
      </c>
      <c r="AO12" s="16">
        <v>0.13614981815435001</v>
      </c>
      <c r="AP12" s="16">
        <v>0.13139166709028499</v>
      </c>
      <c r="AQ12" s="16">
        <v>0.10136934439051599</v>
      </c>
      <c r="AR12" s="16">
        <v>8.4345948905092297E-2</v>
      </c>
      <c r="AS12" s="16">
        <v>2.8634734053431601E-2</v>
      </c>
      <c r="AT12" s="16">
        <v>0.103118871320693</v>
      </c>
      <c r="AU12" s="16"/>
      <c r="AV12" s="16">
        <v>0.221822568092262</v>
      </c>
      <c r="AW12" s="16">
        <v>0.153742765896978</v>
      </c>
      <c r="AX12" s="16"/>
      <c r="AY12" s="16">
        <v>0.20670360434646701</v>
      </c>
      <c r="AZ12" s="16">
        <v>0.145218593215692</v>
      </c>
      <c r="BA12" s="16"/>
      <c r="BB12" s="16">
        <v>0.191503821042874</v>
      </c>
      <c r="BC12" s="16">
        <v>0.197202695075822</v>
      </c>
      <c r="BD12" s="16"/>
      <c r="BE12" s="16">
        <v>0.15470516116514799</v>
      </c>
      <c r="BF12" s="16">
        <v>0.20815932136387899</v>
      </c>
      <c r="BG12" s="16"/>
      <c r="BH12" s="16">
        <v>0.227385853555097</v>
      </c>
      <c r="BI12" s="16">
        <v>0.18149058349897801</v>
      </c>
      <c r="BJ12" s="16"/>
      <c r="BK12" s="16">
        <v>0.119272989946795</v>
      </c>
      <c r="BL12" s="16">
        <v>0.26374404191348599</v>
      </c>
      <c r="BM12" s="16">
        <v>0.30994294389868898</v>
      </c>
      <c r="BN12" s="16"/>
      <c r="BO12" s="16">
        <v>0.15577806191216001</v>
      </c>
      <c r="BP12" s="16">
        <v>0.201918841999289</v>
      </c>
      <c r="BQ12" s="16">
        <v>0.35366277553247699</v>
      </c>
      <c r="BR12" s="16"/>
      <c r="BS12" s="16">
        <v>0.14162512431399801</v>
      </c>
      <c r="BT12" s="16">
        <v>0.24329015869273299</v>
      </c>
      <c r="BU12" s="16">
        <v>0.264401840193283</v>
      </c>
      <c r="BV12" s="16">
        <v>0.20658728986534799</v>
      </c>
      <c r="BW12" s="16">
        <v>0.28108435440331903</v>
      </c>
      <c r="BX12" s="16">
        <v>0.28602528765294499</v>
      </c>
      <c r="BY12" s="16">
        <v>0.232255180097303</v>
      </c>
      <c r="BZ12" s="16">
        <v>0.19133835089044501</v>
      </c>
      <c r="CA12" s="16">
        <v>0.179505959476118</v>
      </c>
      <c r="CB12" s="16">
        <v>0.118794390099695</v>
      </c>
      <c r="CC12" s="16">
        <v>0.167682661116276</v>
      </c>
      <c r="CD12" s="16">
        <v>0.18052948861837301</v>
      </c>
    </row>
    <row r="13" spans="2:82" x14ac:dyDescent="0.3">
      <c r="B13" s="17" t="s">
        <v>92</v>
      </c>
      <c r="C13" s="20">
        <v>0.12965119334609601</v>
      </c>
      <c r="D13" s="20">
        <v>0.129147837580502</v>
      </c>
      <c r="E13" s="20">
        <v>0.124836073436099</v>
      </c>
      <c r="F13" s="20"/>
      <c r="G13" s="20">
        <v>0.25335339487783198</v>
      </c>
      <c r="H13" s="20">
        <v>0.190053918971959</v>
      </c>
      <c r="I13" s="20">
        <v>0.122292277707635</v>
      </c>
      <c r="J13" s="20">
        <v>8.4782874355672097E-2</v>
      </c>
      <c r="K13" s="20">
        <v>7.1852485274814901E-2</v>
      </c>
      <c r="L13" s="20"/>
      <c r="M13" s="20">
        <v>8.7684434932028696E-2</v>
      </c>
      <c r="N13" s="20">
        <v>0.108231378393448</v>
      </c>
      <c r="O13" s="20">
        <v>0.13295851284736099</v>
      </c>
      <c r="P13" s="20">
        <v>0.19330399113168101</v>
      </c>
      <c r="Q13" s="20"/>
      <c r="R13" s="20">
        <v>0.10193475049589</v>
      </c>
      <c r="S13" s="20">
        <v>0.112796217444057</v>
      </c>
      <c r="T13" s="20">
        <v>0.14420238386700701</v>
      </c>
      <c r="U13" s="20">
        <v>0.19524891693329699</v>
      </c>
      <c r="V13" s="20">
        <v>0.12562335807245201</v>
      </c>
      <c r="W13" s="20">
        <v>0.175227742391451</v>
      </c>
      <c r="X13" s="20">
        <v>9.5464768435603101E-2</v>
      </c>
      <c r="Y13" s="20">
        <v>0.16878861981982099</v>
      </c>
      <c r="Z13" s="20">
        <v>0.12059645687265599</v>
      </c>
      <c r="AA13" s="20">
        <v>7.7009473071902507E-2</v>
      </c>
      <c r="AB13" s="20">
        <v>0.15746027949140701</v>
      </c>
      <c r="AC13" s="20">
        <v>0.15241209830289201</v>
      </c>
      <c r="AD13" s="20"/>
      <c r="AE13" s="20">
        <v>0.34359406988310098</v>
      </c>
      <c r="AF13" s="20">
        <v>0.27374087751756199</v>
      </c>
      <c r="AG13" s="20">
        <v>0.129411653209179</v>
      </c>
      <c r="AH13" s="20">
        <v>0.12577190593014601</v>
      </c>
      <c r="AI13" s="20">
        <v>0.11159788305243799</v>
      </c>
      <c r="AJ13" s="20">
        <v>0.113987494953982</v>
      </c>
      <c r="AK13" s="20">
        <v>7.4483870208744404E-2</v>
      </c>
      <c r="AL13" s="20">
        <v>0.144700780907392</v>
      </c>
      <c r="AM13" s="20">
        <v>0.11138171777630899</v>
      </c>
      <c r="AN13" s="20">
        <v>8.5231095408514201E-2</v>
      </c>
      <c r="AO13" s="20">
        <v>7.6571502612056003E-2</v>
      </c>
      <c r="AP13" s="20">
        <v>9.8291892340307094E-2</v>
      </c>
      <c r="AQ13" s="20">
        <v>9.8296262007020199E-2</v>
      </c>
      <c r="AR13" s="20">
        <v>8.2275772979800904E-2</v>
      </c>
      <c r="AS13" s="20">
        <v>6.4964393131592996E-2</v>
      </c>
      <c r="AT13" s="20">
        <v>9.4905905994461096E-2</v>
      </c>
      <c r="AU13" s="20"/>
      <c r="AV13" s="20">
        <v>0.12489295299570199</v>
      </c>
      <c r="AW13" s="20">
        <v>0.13986469627915701</v>
      </c>
      <c r="AX13" s="20"/>
      <c r="AY13" s="20">
        <v>0.124961716071502</v>
      </c>
      <c r="AZ13" s="20">
        <v>0.16371435227189199</v>
      </c>
      <c r="BA13" s="20"/>
      <c r="BB13" s="20">
        <v>0.119795428797072</v>
      </c>
      <c r="BC13" s="20">
        <v>0.12734918545906901</v>
      </c>
      <c r="BD13" s="20"/>
      <c r="BE13" s="20">
        <v>0.11974617863166601</v>
      </c>
      <c r="BF13" s="20">
        <v>0.127910965575038</v>
      </c>
      <c r="BG13" s="20"/>
      <c r="BH13" s="20">
        <v>0.181455201364672</v>
      </c>
      <c r="BI13" s="20">
        <v>9.4045102188575397E-2</v>
      </c>
      <c r="BJ13" s="20"/>
      <c r="BK13" s="20">
        <v>9.0968368034384198E-2</v>
      </c>
      <c r="BL13" s="20">
        <v>0.170689400153718</v>
      </c>
      <c r="BM13" s="20">
        <v>0.158651133272808</v>
      </c>
      <c r="BN13" s="20"/>
      <c r="BO13" s="20">
        <v>0.124087891802873</v>
      </c>
      <c r="BP13" s="20">
        <v>0.13232320572878301</v>
      </c>
      <c r="BQ13" s="20">
        <v>0.14469780877021499</v>
      </c>
      <c r="BR13" s="20"/>
      <c r="BS13" s="20">
        <v>8.9801735077547601E-2</v>
      </c>
      <c r="BT13" s="20">
        <v>0.120968404569039</v>
      </c>
      <c r="BU13" s="20">
        <v>0.149189372746895</v>
      </c>
      <c r="BV13" s="20">
        <v>0.17123536436686501</v>
      </c>
      <c r="BW13" s="20">
        <v>9.6834645398848895E-2</v>
      </c>
      <c r="BX13" s="20">
        <v>0.15110264042501501</v>
      </c>
      <c r="BY13" s="20">
        <v>0.11406870736274299</v>
      </c>
      <c r="BZ13" s="20">
        <v>0.20451922877372999</v>
      </c>
      <c r="CA13" s="20">
        <v>0.13477368700343301</v>
      </c>
      <c r="CB13" s="20">
        <v>6.3455961258611901E-2</v>
      </c>
      <c r="CC13" s="20">
        <v>0.135364721628596</v>
      </c>
      <c r="CD13" s="20">
        <v>0.128893167462206</v>
      </c>
    </row>
    <row r="14" spans="2:82" x14ac:dyDescent="0.3">
      <c r="B14" s="17" t="s">
        <v>148</v>
      </c>
      <c r="C14" s="20">
        <v>0.43689680279887</v>
      </c>
      <c r="D14" s="20">
        <v>0.48993314091177997</v>
      </c>
      <c r="E14" s="20">
        <v>0.38575621965370499</v>
      </c>
      <c r="F14" s="20"/>
      <c r="G14" s="20">
        <v>0.25295691608503201</v>
      </c>
      <c r="H14" s="20">
        <v>0.35588133284787699</v>
      </c>
      <c r="I14" s="20">
        <v>0.424856415728183</v>
      </c>
      <c r="J14" s="20">
        <v>0.51374048176621601</v>
      </c>
      <c r="K14" s="20">
        <v>0.52903574700364897</v>
      </c>
      <c r="L14" s="20"/>
      <c r="M14" s="20">
        <v>0.58133331370715002</v>
      </c>
      <c r="N14" s="20">
        <v>0.42587923771345798</v>
      </c>
      <c r="O14" s="20">
        <v>0.45856382157040398</v>
      </c>
      <c r="P14" s="20">
        <v>0.27446152150829101</v>
      </c>
      <c r="Q14" s="20"/>
      <c r="R14" s="20">
        <v>0.49298152177793197</v>
      </c>
      <c r="S14" s="20">
        <v>0.39628977920004199</v>
      </c>
      <c r="T14" s="20">
        <v>0.37407144993931102</v>
      </c>
      <c r="U14" s="20">
        <v>0.48776183802555401</v>
      </c>
      <c r="V14" s="20">
        <v>0.368862686729377</v>
      </c>
      <c r="W14" s="20">
        <v>0.33647243537272098</v>
      </c>
      <c r="X14" s="20">
        <v>0.47702990226216102</v>
      </c>
      <c r="Y14" s="20">
        <v>0.382744536991313</v>
      </c>
      <c r="Z14" s="20">
        <v>0.46791906623254798</v>
      </c>
      <c r="AA14" s="20">
        <v>0.50817958486792802</v>
      </c>
      <c r="AB14" s="20">
        <v>0.39945024812149299</v>
      </c>
      <c r="AC14" s="20">
        <v>0.52728232636142303</v>
      </c>
      <c r="AD14" s="20"/>
      <c r="AE14" s="20">
        <v>0.155223595356486</v>
      </c>
      <c r="AF14" s="20">
        <v>0.21477916742462699</v>
      </c>
      <c r="AG14" s="20">
        <v>0.25255213705757201</v>
      </c>
      <c r="AH14" s="20">
        <v>0.36969408730377501</v>
      </c>
      <c r="AI14" s="20">
        <v>0.41001711916059203</v>
      </c>
      <c r="AJ14" s="20">
        <v>0.42942714846660401</v>
      </c>
      <c r="AK14" s="20">
        <v>0.42903577665181403</v>
      </c>
      <c r="AL14" s="20">
        <v>0.468357491819756</v>
      </c>
      <c r="AM14" s="20">
        <v>0.38486119077247299</v>
      </c>
      <c r="AN14" s="20">
        <v>0.48938680263783502</v>
      </c>
      <c r="AO14" s="20">
        <v>0.51229074631522598</v>
      </c>
      <c r="AP14" s="20">
        <v>0.57587525276878804</v>
      </c>
      <c r="AQ14" s="20">
        <v>0.59286706076748896</v>
      </c>
      <c r="AR14" s="20">
        <v>0.64526079671579994</v>
      </c>
      <c r="AS14" s="20">
        <v>0.66003554507845696</v>
      </c>
      <c r="AT14" s="20">
        <v>0.66426620597291797</v>
      </c>
      <c r="AU14" s="20"/>
      <c r="AV14" s="20">
        <v>0.42553865605948199</v>
      </c>
      <c r="AW14" s="20">
        <v>0.461276921602085</v>
      </c>
      <c r="AX14" s="20"/>
      <c r="AY14" s="20">
        <v>0.43883829042236899</v>
      </c>
      <c r="AZ14" s="20">
        <v>0.42602484930268503</v>
      </c>
      <c r="BA14" s="20"/>
      <c r="BB14" s="20">
        <v>0.46555255599008599</v>
      </c>
      <c r="BC14" s="20">
        <v>0.42634537280895002</v>
      </c>
      <c r="BD14" s="20"/>
      <c r="BE14" s="20">
        <v>0.54346868773801704</v>
      </c>
      <c r="BF14" s="20">
        <v>0.41850307222585298</v>
      </c>
      <c r="BG14" s="20"/>
      <c r="BH14" s="20">
        <v>0.38283574920742702</v>
      </c>
      <c r="BI14" s="20">
        <v>0.474054213506519</v>
      </c>
      <c r="BJ14" s="20"/>
      <c r="BK14" s="20">
        <v>0.58768926007764599</v>
      </c>
      <c r="BL14" s="20">
        <v>0.303546906134251</v>
      </c>
      <c r="BM14" s="20">
        <v>0.26938423486854302</v>
      </c>
      <c r="BN14" s="20"/>
      <c r="BO14" s="20">
        <v>0.51032773385247998</v>
      </c>
      <c r="BP14" s="20">
        <v>0.37180290322753801</v>
      </c>
      <c r="BQ14" s="20">
        <v>0.28908620719011402</v>
      </c>
      <c r="BR14" s="20"/>
      <c r="BS14" s="20">
        <v>0.53241686630292895</v>
      </c>
      <c r="BT14" s="20">
        <v>0.34299223504609999</v>
      </c>
      <c r="BU14" s="20">
        <v>0.37106255807309801</v>
      </c>
      <c r="BV14" s="20">
        <v>0.47038643760672599</v>
      </c>
      <c r="BW14" s="20">
        <v>0.38069517726806901</v>
      </c>
      <c r="BX14" s="20">
        <v>0.34432144369400702</v>
      </c>
      <c r="BY14" s="20">
        <v>0.46316643266185498</v>
      </c>
      <c r="BZ14" s="20">
        <v>0.380338356794163</v>
      </c>
      <c r="CA14" s="20">
        <v>0.46352716084169399</v>
      </c>
      <c r="CB14" s="20">
        <v>0.51231182391360297</v>
      </c>
      <c r="CC14" s="20">
        <v>0.46458929768780499</v>
      </c>
      <c r="CD14" s="20">
        <v>0.54959914578831803</v>
      </c>
    </row>
    <row r="15" spans="2:82" x14ac:dyDescent="0.3">
      <c r="B15" s="17" t="s">
        <v>149</v>
      </c>
      <c r="C15" s="21">
        <v>-0.30724560945277302</v>
      </c>
      <c r="D15" s="21">
        <v>-0.36078530333127801</v>
      </c>
      <c r="E15" s="21">
        <v>-0.26092014621760601</v>
      </c>
      <c r="F15" s="21"/>
      <c r="G15" s="21">
        <v>3.9647879280041399E-4</v>
      </c>
      <c r="H15" s="21">
        <v>-0.16582741387591801</v>
      </c>
      <c r="I15" s="21">
        <v>-0.30256413802054799</v>
      </c>
      <c r="J15" s="21">
        <v>-0.42895760741054401</v>
      </c>
      <c r="K15" s="21">
        <v>-0.457183261728834</v>
      </c>
      <c r="L15" s="21"/>
      <c r="M15" s="21">
        <v>-0.49364887877512098</v>
      </c>
      <c r="N15" s="21">
        <v>-0.31764785932001</v>
      </c>
      <c r="O15" s="21">
        <v>-0.325605308723043</v>
      </c>
      <c r="P15" s="21">
        <v>-8.1157530376610706E-2</v>
      </c>
      <c r="Q15" s="21"/>
      <c r="R15" s="21">
        <v>-0.39104677128204102</v>
      </c>
      <c r="S15" s="21">
        <v>-0.283493561755986</v>
      </c>
      <c r="T15" s="21">
        <v>-0.22986906607230401</v>
      </c>
      <c r="U15" s="21">
        <v>-0.29251292109225702</v>
      </c>
      <c r="V15" s="21">
        <v>-0.24323932865692499</v>
      </c>
      <c r="W15" s="21">
        <v>-0.16124469298127</v>
      </c>
      <c r="X15" s="21">
        <v>-0.38156513382655799</v>
      </c>
      <c r="Y15" s="21">
        <v>-0.21395591717149201</v>
      </c>
      <c r="Z15" s="21">
        <v>-0.34732260935989201</v>
      </c>
      <c r="AA15" s="21">
        <v>-0.43117011179602599</v>
      </c>
      <c r="AB15" s="21">
        <v>-0.24198996863008701</v>
      </c>
      <c r="AC15" s="21">
        <v>-0.37487022805852999</v>
      </c>
      <c r="AD15" s="21"/>
      <c r="AE15" s="21">
        <v>0.18837047452661501</v>
      </c>
      <c r="AF15" s="21">
        <v>5.8961710092934501E-2</v>
      </c>
      <c r="AG15" s="21">
        <v>-0.123140483848394</v>
      </c>
      <c r="AH15" s="21">
        <v>-0.243922181373629</v>
      </c>
      <c r="AI15" s="21">
        <v>-0.29841923610815402</v>
      </c>
      <c r="AJ15" s="21">
        <v>-0.31543965351262199</v>
      </c>
      <c r="AK15" s="21">
        <v>-0.354551906443069</v>
      </c>
      <c r="AL15" s="21">
        <v>-0.32365671091236398</v>
      </c>
      <c r="AM15" s="21">
        <v>-0.27347947299616399</v>
      </c>
      <c r="AN15" s="21">
        <v>-0.40415570722931998</v>
      </c>
      <c r="AO15" s="21">
        <v>-0.43571924370317</v>
      </c>
      <c r="AP15" s="21">
        <v>-0.47758336042848099</v>
      </c>
      <c r="AQ15" s="21">
        <v>-0.494570798760469</v>
      </c>
      <c r="AR15" s="21">
        <v>-0.56298502373599901</v>
      </c>
      <c r="AS15" s="21">
        <v>-0.595071151946864</v>
      </c>
      <c r="AT15" s="21">
        <v>-0.56936029997845605</v>
      </c>
      <c r="AU15" s="21"/>
      <c r="AV15" s="21">
        <v>-0.30064570306378002</v>
      </c>
      <c r="AW15" s="21">
        <v>-0.32141222532292901</v>
      </c>
      <c r="AX15" s="21"/>
      <c r="AY15" s="21">
        <v>-0.31387657435086702</v>
      </c>
      <c r="AZ15" s="21">
        <v>-0.26231049703079301</v>
      </c>
      <c r="BA15" s="21"/>
      <c r="BB15" s="21">
        <v>-0.34575712719301399</v>
      </c>
      <c r="BC15" s="21">
        <v>-0.29899618734988098</v>
      </c>
      <c r="BD15" s="21"/>
      <c r="BE15" s="21">
        <v>-0.42372250910635201</v>
      </c>
      <c r="BF15" s="21">
        <v>-0.29059210665081497</v>
      </c>
      <c r="BG15" s="21"/>
      <c r="BH15" s="21">
        <v>-0.201380547842755</v>
      </c>
      <c r="BI15" s="21">
        <v>-0.38000911131794302</v>
      </c>
      <c r="BJ15" s="21"/>
      <c r="BK15" s="21">
        <v>-0.49672089204326197</v>
      </c>
      <c r="BL15" s="21">
        <v>-0.132857505980532</v>
      </c>
      <c r="BM15" s="21">
        <v>-0.110733101595735</v>
      </c>
      <c r="BN15" s="21"/>
      <c r="BO15" s="21">
        <v>-0.38623984204960699</v>
      </c>
      <c r="BP15" s="21">
        <v>-0.239479697498755</v>
      </c>
      <c r="BQ15" s="21">
        <v>-0.1443883984199</v>
      </c>
      <c r="BR15" s="21"/>
      <c r="BS15" s="21">
        <v>-0.44261513122538099</v>
      </c>
      <c r="BT15" s="21">
        <v>-0.22202383047706101</v>
      </c>
      <c r="BU15" s="21">
        <v>-0.22187318532620401</v>
      </c>
      <c r="BV15" s="21">
        <v>-0.29915107323986201</v>
      </c>
      <c r="BW15" s="21">
        <v>-0.28386053186922</v>
      </c>
      <c r="BX15" s="21">
        <v>-0.19321880326899199</v>
      </c>
      <c r="BY15" s="21">
        <v>-0.34909772529911198</v>
      </c>
      <c r="BZ15" s="21">
        <v>-0.17581912802043301</v>
      </c>
      <c r="CA15" s="21">
        <v>-0.32875347383826098</v>
      </c>
      <c r="CB15" s="21">
        <v>-0.448855862654991</v>
      </c>
      <c r="CC15" s="21">
        <v>-0.32922457605920902</v>
      </c>
      <c r="CD15" s="21">
        <v>-0.42070597832611201</v>
      </c>
    </row>
    <row r="16" spans="2:82" x14ac:dyDescent="0.3">
      <c r="B16" s="15"/>
    </row>
    <row r="17" spans="2:2" x14ac:dyDescent="0.3">
      <c r="B17" t="s">
        <v>96</v>
      </c>
    </row>
    <row r="18" spans="2:2" x14ac:dyDescent="0.3">
      <c r="B18" t="s">
        <v>97</v>
      </c>
    </row>
    <row r="20" spans="2:2" x14ac:dyDescent="0.3">
      <c r="B20"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CD19"/>
  <sheetViews>
    <sheetView showGridLines="0" topLeftCell="A3" workbookViewId="0">
      <pane xSplit="2" topLeftCell="BE1" activePane="topRight" state="frozen"/>
      <selection pane="topRight" activeCell="BH9" sqref="BH9:BI14"/>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155</v>
      </c>
      <c r="C9" s="16">
        <v>5.3946975630680301E-2</v>
      </c>
      <c r="D9" s="16">
        <v>5.5853820856254698E-2</v>
      </c>
      <c r="E9" s="16">
        <v>5.27257447208066E-2</v>
      </c>
      <c r="F9" s="16"/>
      <c r="G9" s="16">
        <v>5.1774422471742798E-2</v>
      </c>
      <c r="H9" s="16">
        <v>6.0525790169377501E-2</v>
      </c>
      <c r="I9" s="16">
        <v>5.5660140014047198E-2</v>
      </c>
      <c r="J9" s="16">
        <v>5.4743921605083602E-2</v>
      </c>
      <c r="K9" s="16">
        <v>4.8982148820545503E-2</v>
      </c>
      <c r="L9" s="16"/>
      <c r="M9" s="16">
        <v>4.2564091370070202E-2</v>
      </c>
      <c r="N9" s="16">
        <v>3.0587743673278101E-2</v>
      </c>
      <c r="O9" s="16">
        <v>5.91412414765453E-2</v>
      </c>
      <c r="P9" s="16">
        <v>8.6612584131868897E-2</v>
      </c>
      <c r="Q9" s="16"/>
      <c r="R9" s="16">
        <v>6.4086558856627299E-2</v>
      </c>
      <c r="S9" s="16">
        <v>6.7015469427630495E-2</v>
      </c>
      <c r="T9" s="16">
        <v>5.3312665860923397E-2</v>
      </c>
      <c r="U9" s="16">
        <v>9.2358668735298202E-2</v>
      </c>
      <c r="V9" s="16">
        <v>5.39547232493525E-2</v>
      </c>
      <c r="W9" s="16">
        <v>3.8213532425933998E-2</v>
      </c>
      <c r="X9" s="16">
        <v>2.1515116574816699E-2</v>
      </c>
      <c r="Y9" s="16">
        <v>7.4517973149695493E-2</v>
      </c>
      <c r="Z9" s="16">
        <v>2.3319022036136401E-2</v>
      </c>
      <c r="AA9" s="16">
        <v>5.1196904627130099E-2</v>
      </c>
      <c r="AB9" s="16">
        <v>7.1489945991985202E-2</v>
      </c>
      <c r="AC9" s="16">
        <v>3.4164336483292597E-2</v>
      </c>
      <c r="AD9" s="16"/>
      <c r="AE9" s="16">
        <v>0.20054337230626201</v>
      </c>
      <c r="AF9" s="16">
        <v>0.101823589524336</v>
      </c>
      <c r="AG9" s="16">
        <v>0.103194275596607</v>
      </c>
      <c r="AH9" s="16">
        <v>0.12254399056418699</v>
      </c>
      <c r="AI9" s="16">
        <v>4.4424214677667703E-2</v>
      </c>
      <c r="AJ9" s="16">
        <v>3.63568563729081E-2</v>
      </c>
      <c r="AK9" s="16">
        <v>3.1543341583911401E-2</v>
      </c>
      <c r="AL9" s="16">
        <v>7.4549013180472398E-2</v>
      </c>
      <c r="AM9" s="16">
        <v>2.4343231914592402E-2</v>
      </c>
      <c r="AN9" s="16">
        <v>5.1501571450210497E-2</v>
      </c>
      <c r="AO9" s="16">
        <v>9.9095243236254002E-3</v>
      </c>
      <c r="AP9" s="16">
        <v>2.3075854148304899E-2</v>
      </c>
      <c r="AQ9" s="16">
        <v>2.40205249672211E-2</v>
      </c>
      <c r="AR9" s="16">
        <v>7.1360308419443894E-2</v>
      </c>
      <c r="AS9" s="16">
        <v>3.8489196960214599E-2</v>
      </c>
      <c r="AT9" s="16">
        <v>5.0636270530093203E-2</v>
      </c>
      <c r="AU9" s="16"/>
      <c r="AV9" s="16">
        <v>5.3247435352617001E-2</v>
      </c>
      <c r="AW9" s="16">
        <v>5.5448530019625998E-2</v>
      </c>
      <c r="AX9" s="16"/>
      <c r="AY9" s="16">
        <v>5.2301616729606697E-2</v>
      </c>
      <c r="AZ9" s="16">
        <v>5.4108437584839103E-2</v>
      </c>
      <c r="BA9" s="16"/>
      <c r="BB9" s="16">
        <v>6.3291700379385599E-2</v>
      </c>
      <c r="BC9" s="16">
        <v>4.3729078935630203E-2</v>
      </c>
      <c r="BD9" s="16"/>
      <c r="BE9" s="16">
        <v>5.5506505102210502E-2</v>
      </c>
      <c r="BF9" s="16">
        <v>5.2713282540880098E-2</v>
      </c>
      <c r="BG9" s="16"/>
      <c r="BH9" s="23">
        <v>5.3779172312928003E-2</v>
      </c>
      <c r="BI9" s="23">
        <v>5.40623107264952E-2</v>
      </c>
      <c r="BJ9" s="16"/>
      <c r="BK9" s="16">
        <v>4.6494808134394001E-2</v>
      </c>
      <c r="BL9" s="16">
        <v>5.8106287178661301E-2</v>
      </c>
      <c r="BM9" s="16">
        <v>6.7990093324372197E-2</v>
      </c>
      <c r="BN9" s="16"/>
      <c r="BO9" s="16">
        <v>3.7240165164198202E-2</v>
      </c>
      <c r="BP9" s="16">
        <v>7.9378885764790005E-2</v>
      </c>
      <c r="BQ9" s="16">
        <v>6.9487603615901894E-2</v>
      </c>
      <c r="BR9" s="16"/>
      <c r="BS9" s="16">
        <v>7.5762288596264493E-2</v>
      </c>
      <c r="BT9" s="16">
        <v>6.8298787539511893E-2</v>
      </c>
      <c r="BU9" s="16">
        <v>5.6966242233025301E-2</v>
      </c>
      <c r="BV9" s="16">
        <v>0.101587666185653</v>
      </c>
      <c r="BW9" s="16">
        <v>1.4515011518753699E-2</v>
      </c>
      <c r="BX9" s="16">
        <v>2.9934920795334701E-2</v>
      </c>
      <c r="BY9" s="16">
        <v>1.8614630894576299E-2</v>
      </c>
      <c r="BZ9" s="16">
        <v>4.7642822479352198E-2</v>
      </c>
      <c r="CA9" s="16">
        <v>2.0781328488446601E-2</v>
      </c>
      <c r="CB9" s="16">
        <v>5.35160779684664E-2</v>
      </c>
      <c r="CC9" s="16">
        <v>6.4879605842350405E-2</v>
      </c>
      <c r="CD9" s="16">
        <v>3.4292555727644301E-2</v>
      </c>
    </row>
    <row r="10" spans="2:82" x14ac:dyDescent="0.3">
      <c r="B10" s="17" t="s">
        <v>156</v>
      </c>
      <c r="C10" s="16">
        <v>0.45823916582440999</v>
      </c>
      <c r="D10" s="16">
        <v>0.43328906025763703</v>
      </c>
      <c r="E10" s="16">
        <v>0.47757497586529901</v>
      </c>
      <c r="F10" s="16"/>
      <c r="G10" s="16">
        <v>0.44119034272059499</v>
      </c>
      <c r="H10" s="16">
        <v>0.42481276444233301</v>
      </c>
      <c r="I10" s="16">
        <v>0.47106064138981701</v>
      </c>
      <c r="J10" s="16">
        <v>0.45460740029859698</v>
      </c>
      <c r="K10" s="16">
        <v>0.47963009045857802</v>
      </c>
      <c r="L10" s="16"/>
      <c r="M10" s="16">
        <v>0.46134534420939</v>
      </c>
      <c r="N10" s="16">
        <v>0.42492295228457599</v>
      </c>
      <c r="O10" s="16">
        <v>0.46892182370143598</v>
      </c>
      <c r="P10" s="16">
        <v>0.48134312097023602</v>
      </c>
      <c r="Q10" s="16"/>
      <c r="R10" s="16">
        <v>0.47757215295837302</v>
      </c>
      <c r="S10" s="16">
        <v>0.45068638276865097</v>
      </c>
      <c r="T10" s="16">
        <v>0.33600581869053497</v>
      </c>
      <c r="U10" s="16">
        <v>0.44205933019156002</v>
      </c>
      <c r="V10" s="16">
        <v>0.42774584805145999</v>
      </c>
      <c r="W10" s="16">
        <v>0.48112193826108202</v>
      </c>
      <c r="X10" s="16">
        <v>0.42883259856373501</v>
      </c>
      <c r="Y10" s="16">
        <v>0.44967577295424099</v>
      </c>
      <c r="Z10" s="16">
        <v>0.50844292581399497</v>
      </c>
      <c r="AA10" s="16">
        <v>0.49713973553073898</v>
      </c>
      <c r="AB10" s="16">
        <v>0.399194578864913</v>
      </c>
      <c r="AC10" s="16">
        <v>0.66579277945174897</v>
      </c>
      <c r="AD10" s="16"/>
      <c r="AE10" s="16">
        <v>0.37561125784655303</v>
      </c>
      <c r="AF10" s="16">
        <v>0.470107844146403</v>
      </c>
      <c r="AG10" s="16">
        <v>0.479961755151042</v>
      </c>
      <c r="AH10" s="16">
        <v>0.47814944672621801</v>
      </c>
      <c r="AI10" s="16">
        <v>0.53276943239322405</v>
      </c>
      <c r="AJ10" s="16">
        <v>0.45473729012728498</v>
      </c>
      <c r="AK10" s="16">
        <v>0.50786832746659405</v>
      </c>
      <c r="AL10" s="16">
        <v>0.41023271527804001</v>
      </c>
      <c r="AM10" s="16">
        <v>0.40997874781431498</v>
      </c>
      <c r="AN10" s="16">
        <v>0.40276676256632399</v>
      </c>
      <c r="AO10" s="16">
        <v>0.51985998963957503</v>
      </c>
      <c r="AP10" s="16">
        <v>0.40742368374139398</v>
      </c>
      <c r="AQ10" s="16">
        <v>0.30335739483611801</v>
      </c>
      <c r="AR10" s="16">
        <v>0.44508582045721901</v>
      </c>
      <c r="AS10" s="16">
        <v>0.46745827226154002</v>
      </c>
      <c r="AT10" s="16">
        <v>0.498693378758017</v>
      </c>
      <c r="AU10" s="16"/>
      <c r="AV10" s="16">
        <v>0.441276330379342</v>
      </c>
      <c r="AW10" s="16">
        <v>0.49464967828556899</v>
      </c>
      <c r="AX10" s="16"/>
      <c r="AY10" s="16">
        <v>0.45416321354406303</v>
      </c>
      <c r="AZ10" s="16">
        <v>0.50201676121350802</v>
      </c>
      <c r="BA10" s="16"/>
      <c r="BB10" s="16">
        <v>0.493712323214404</v>
      </c>
      <c r="BC10" s="16">
        <v>0.42872665293828699</v>
      </c>
      <c r="BD10" s="16"/>
      <c r="BE10" s="16">
        <v>0.44121313064002399</v>
      </c>
      <c r="BF10" s="16">
        <v>0.45760121483490601</v>
      </c>
      <c r="BG10" s="16"/>
      <c r="BH10" s="23">
        <v>0.45550367425750898</v>
      </c>
      <c r="BI10" s="23">
        <v>0.46011933235625002</v>
      </c>
      <c r="BJ10" s="16"/>
      <c r="BK10" s="16">
        <v>0.438447320267985</v>
      </c>
      <c r="BL10" s="16">
        <v>0.46008941717536</v>
      </c>
      <c r="BM10" s="16">
        <v>0.51258645226838595</v>
      </c>
      <c r="BN10" s="16"/>
      <c r="BO10" s="16">
        <v>0.42240750468444899</v>
      </c>
      <c r="BP10" s="16">
        <v>0.51803168647730702</v>
      </c>
      <c r="BQ10" s="16">
        <v>0.482632737955632</v>
      </c>
      <c r="BR10" s="16"/>
      <c r="BS10" s="16">
        <v>0.46245748518117102</v>
      </c>
      <c r="BT10" s="16">
        <v>0.45239206686323702</v>
      </c>
      <c r="BU10" s="16">
        <v>0.38460504711127702</v>
      </c>
      <c r="BV10" s="16">
        <v>0.41301111783786099</v>
      </c>
      <c r="BW10" s="16">
        <v>0.409617069946485</v>
      </c>
      <c r="BX10" s="16">
        <v>0.45809489267785902</v>
      </c>
      <c r="BY10" s="16">
        <v>0.45170169003525101</v>
      </c>
      <c r="BZ10" s="16">
        <v>0.47631815004677802</v>
      </c>
      <c r="CA10" s="16">
        <v>0.49326533992106603</v>
      </c>
      <c r="CB10" s="16">
        <v>0.498012153046616</v>
      </c>
      <c r="CC10" s="16">
        <v>0.371668186361787</v>
      </c>
      <c r="CD10" s="16">
        <v>0.66151393870012998</v>
      </c>
    </row>
    <row r="11" spans="2:82" x14ac:dyDescent="0.3">
      <c r="B11" s="17" t="s">
        <v>157</v>
      </c>
      <c r="C11" s="16">
        <v>0.36846095934802697</v>
      </c>
      <c r="D11" s="16">
        <v>0.42215216242355202</v>
      </c>
      <c r="E11" s="16">
        <v>0.31946949025092802</v>
      </c>
      <c r="F11" s="16"/>
      <c r="G11" s="16">
        <v>0.39172307572797899</v>
      </c>
      <c r="H11" s="16">
        <v>0.386234046824455</v>
      </c>
      <c r="I11" s="16">
        <v>0.35183841893751999</v>
      </c>
      <c r="J11" s="16">
        <v>0.34524550336111798</v>
      </c>
      <c r="K11" s="16">
        <v>0.38209195301675902</v>
      </c>
      <c r="L11" s="16"/>
      <c r="M11" s="16">
        <v>0.40688363231464902</v>
      </c>
      <c r="N11" s="16">
        <v>0.40034356804301702</v>
      </c>
      <c r="O11" s="16">
        <v>0.37942573612160402</v>
      </c>
      <c r="P11" s="16">
        <v>0.2866101880584</v>
      </c>
      <c r="Q11" s="16"/>
      <c r="R11" s="16">
        <v>0.36706557081364399</v>
      </c>
      <c r="S11" s="16">
        <v>0.35183826229802601</v>
      </c>
      <c r="T11" s="16">
        <v>0.47562691562138698</v>
      </c>
      <c r="U11" s="16">
        <v>0.30682842563660201</v>
      </c>
      <c r="V11" s="16">
        <v>0.411037070357266</v>
      </c>
      <c r="W11" s="16">
        <v>0.35442345115971002</v>
      </c>
      <c r="X11" s="16">
        <v>0.42031343537660898</v>
      </c>
      <c r="Y11" s="16">
        <v>0.38743666636100799</v>
      </c>
      <c r="Z11" s="16">
        <v>0.363371935532941</v>
      </c>
      <c r="AA11" s="16">
        <v>0.36456444438652602</v>
      </c>
      <c r="AB11" s="16">
        <v>0.32909680652517298</v>
      </c>
      <c r="AC11" s="16">
        <v>0.221117081598627</v>
      </c>
      <c r="AD11" s="16"/>
      <c r="AE11" s="16">
        <v>0.15026219851775199</v>
      </c>
      <c r="AF11" s="16">
        <v>0.270936459513128</v>
      </c>
      <c r="AG11" s="16">
        <v>0.22563778247859201</v>
      </c>
      <c r="AH11" s="16">
        <v>0.31709233897712902</v>
      </c>
      <c r="AI11" s="16">
        <v>0.298973581801528</v>
      </c>
      <c r="AJ11" s="16">
        <v>0.36650591972516899</v>
      </c>
      <c r="AK11" s="16">
        <v>0.38163937014432803</v>
      </c>
      <c r="AL11" s="16">
        <v>0.44373536138452502</v>
      </c>
      <c r="AM11" s="16">
        <v>0.421212560095168</v>
      </c>
      <c r="AN11" s="16">
        <v>0.46202918004796001</v>
      </c>
      <c r="AO11" s="16">
        <v>0.42423354441925698</v>
      </c>
      <c r="AP11" s="16">
        <v>0.45419834694921701</v>
      </c>
      <c r="AQ11" s="16">
        <v>0.56442425909636196</v>
      </c>
      <c r="AR11" s="16">
        <v>0.39151583500441101</v>
      </c>
      <c r="AS11" s="16">
        <v>0.48315627557315899</v>
      </c>
      <c r="AT11" s="16">
        <v>0.35726439609820099</v>
      </c>
      <c r="AU11" s="16"/>
      <c r="AV11" s="16">
        <v>0.37513178527317798</v>
      </c>
      <c r="AW11" s="16">
        <v>0.354142115587471</v>
      </c>
      <c r="AX11" s="16"/>
      <c r="AY11" s="16">
        <v>0.369671328620159</v>
      </c>
      <c r="AZ11" s="16">
        <v>0.36983758487743201</v>
      </c>
      <c r="BA11" s="16"/>
      <c r="BB11" s="16">
        <v>0.31336108156271503</v>
      </c>
      <c r="BC11" s="16">
        <v>0.42392588843099899</v>
      </c>
      <c r="BD11" s="16"/>
      <c r="BE11" s="16">
        <v>0.357244890716722</v>
      </c>
      <c r="BF11" s="16">
        <v>0.37665571034253698</v>
      </c>
      <c r="BG11" s="16"/>
      <c r="BH11" s="23">
        <v>0.362808641198403</v>
      </c>
      <c r="BI11" s="23">
        <v>0.37234592815612899</v>
      </c>
      <c r="BJ11" s="16"/>
      <c r="BK11" s="16">
        <v>0.39897411680803202</v>
      </c>
      <c r="BL11" s="16">
        <v>0.36935358947461899</v>
      </c>
      <c r="BM11" s="16">
        <v>0.27407487254621798</v>
      </c>
      <c r="BN11" s="16"/>
      <c r="BO11" s="16">
        <v>0.463437740438079</v>
      </c>
      <c r="BP11" s="16">
        <v>0.28024343067590402</v>
      </c>
      <c r="BQ11" s="16">
        <v>0.18413305831301799</v>
      </c>
      <c r="BR11" s="16"/>
      <c r="BS11" s="16">
        <v>0.372035782595175</v>
      </c>
      <c r="BT11" s="16">
        <v>0.35383783613314901</v>
      </c>
      <c r="BU11" s="16">
        <v>0.44556699332583899</v>
      </c>
      <c r="BV11" s="16">
        <v>0.29201236230861599</v>
      </c>
      <c r="BW11" s="16">
        <v>0.46882772899630099</v>
      </c>
      <c r="BX11" s="16">
        <v>0.36263440757632798</v>
      </c>
      <c r="BY11" s="16">
        <v>0.406826840016552</v>
      </c>
      <c r="BZ11" s="16">
        <v>0.37020981057686497</v>
      </c>
      <c r="CA11" s="16">
        <v>0.38914580069717802</v>
      </c>
      <c r="CB11" s="16">
        <v>0.33821225534089899</v>
      </c>
      <c r="CC11" s="16">
        <v>0.36150333181333599</v>
      </c>
      <c r="CD11" s="16">
        <v>0.224971493438336</v>
      </c>
    </row>
    <row r="12" spans="2:82" x14ac:dyDescent="0.3">
      <c r="B12" s="17" t="s">
        <v>158</v>
      </c>
      <c r="C12" s="16">
        <v>3.4686671783793199E-2</v>
      </c>
      <c r="D12" s="16">
        <v>3.4153370350337303E-2</v>
      </c>
      <c r="E12" s="16">
        <v>3.4958560443467797E-2</v>
      </c>
      <c r="F12" s="16"/>
      <c r="G12" s="16">
        <v>3.72881656885947E-2</v>
      </c>
      <c r="H12" s="16">
        <v>2.7752483157219399E-2</v>
      </c>
      <c r="I12" s="16">
        <v>3.8900764466588501E-2</v>
      </c>
      <c r="J12" s="16">
        <v>4.8602975436577697E-2</v>
      </c>
      <c r="K12" s="16">
        <v>1.99586634210243E-2</v>
      </c>
      <c r="L12" s="16"/>
      <c r="M12" s="16">
        <v>2.71384316420595E-2</v>
      </c>
      <c r="N12" s="16">
        <v>4.6440146600658698E-2</v>
      </c>
      <c r="O12" s="16">
        <v>3.8568596150039297E-2</v>
      </c>
      <c r="P12" s="16">
        <v>2.7611588400333599E-2</v>
      </c>
      <c r="Q12" s="16"/>
      <c r="R12" s="16">
        <v>4.3883307635245103E-2</v>
      </c>
      <c r="S12" s="16">
        <v>3.9024455865355301E-2</v>
      </c>
      <c r="T12" s="16">
        <v>2.1614649468907999E-2</v>
      </c>
      <c r="U12" s="16">
        <v>4.4704565574933401E-2</v>
      </c>
      <c r="V12" s="16">
        <v>2.0500794296573699E-2</v>
      </c>
      <c r="W12" s="16">
        <v>1.97079450910903E-2</v>
      </c>
      <c r="X12" s="16">
        <v>6.4853843536473194E-2</v>
      </c>
      <c r="Y12" s="16">
        <v>1.07555320972602E-2</v>
      </c>
      <c r="Z12" s="16">
        <v>2.8494508756795399E-2</v>
      </c>
      <c r="AA12" s="16">
        <v>2.5227454738068301E-2</v>
      </c>
      <c r="AB12" s="16">
        <v>3.5108974667866798E-2</v>
      </c>
      <c r="AC12" s="16">
        <v>5.7837727648680302E-2</v>
      </c>
      <c r="AD12" s="16"/>
      <c r="AE12" s="16">
        <v>5.2093304919519599E-2</v>
      </c>
      <c r="AF12" s="16">
        <v>2.5299791867447002E-2</v>
      </c>
      <c r="AG12" s="16">
        <v>4.8498569665953603E-2</v>
      </c>
      <c r="AH12" s="16">
        <v>2.01215881539435E-2</v>
      </c>
      <c r="AI12" s="16">
        <v>3.7713339118453197E-2</v>
      </c>
      <c r="AJ12" s="16">
        <v>9.0774891860617105E-3</v>
      </c>
      <c r="AK12" s="16">
        <v>3.6294614402794703E-2</v>
      </c>
      <c r="AL12" s="16">
        <v>2.7177658443952198E-2</v>
      </c>
      <c r="AM12" s="16">
        <v>3.4250769457112501E-2</v>
      </c>
      <c r="AN12" s="16">
        <v>3.6258519926306E-2</v>
      </c>
      <c r="AO12" s="16">
        <v>1.9872781561171001E-2</v>
      </c>
      <c r="AP12" s="16">
        <v>6.3677965140481296E-2</v>
      </c>
      <c r="AQ12" s="16">
        <v>6.5602605752030405E-2</v>
      </c>
      <c r="AR12" s="16">
        <v>6.4816550588648394E-2</v>
      </c>
      <c r="AS12" s="16">
        <v>5.9220568781483997E-3</v>
      </c>
      <c r="AT12" s="16">
        <v>3.3311592326323303E-2</v>
      </c>
      <c r="AU12" s="16"/>
      <c r="AV12" s="16">
        <v>3.7282858470089102E-2</v>
      </c>
      <c r="AW12" s="16">
        <v>2.91139897873787E-2</v>
      </c>
      <c r="AX12" s="16"/>
      <c r="AY12" s="16">
        <v>3.7127479396103703E-2</v>
      </c>
      <c r="AZ12" s="16">
        <v>1.3406928836161699E-2</v>
      </c>
      <c r="BA12" s="16"/>
      <c r="BB12" s="16">
        <v>3.7387080544594199E-2</v>
      </c>
      <c r="BC12" s="16">
        <v>3.2199374991352503E-2</v>
      </c>
      <c r="BD12" s="16"/>
      <c r="BE12" s="16">
        <v>5.6415638913869602E-2</v>
      </c>
      <c r="BF12" s="16">
        <v>3.20006758977558E-2</v>
      </c>
      <c r="BG12" s="16"/>
      <c r="BH12" s="23">
        <v>4.59360295846825E-2</v>
      </c>
      <c r="BI12" s="23">
        <v>2.6954728356203401E-2</v>
      </c>
      <c r="BJ12" s="16"/>
      <c r="BK12" s="16">
        <v>3.6805733527406001E-2</v>
      </c>
      <c r="BL12" s="16">
        <v>3.6346794777538799E-2</v>
      </c>
      <c r="BM12" s="16">
        <v>2.4629861437450301E-2</v>
      </c>
      <c r="BN12" s="16"/>
      <c r="BO12" s="16">
        <v>3.7924237240888101E-2</v>
      </c>
      <c r="BP12" s="16">
        <v>3.4111666917374599E-2</v>
      </c>
      <c r="BQ12" s="16">
        <v>2.4261418866912101E-2</v>
      </c>
      <c r="BR12" s="16"/>
      <c r="BS12" s="16">
        <v>4.4654916724598398E-2</v>
      </c>
      <c r="BT12" s="16">
        <v>3.2500132308065498E-2</v>
      </c>
      <c r="BU12" s="16">
        <v>1.27240052808925E-2</v>
      </c>
      <c r="BV12" s="16">
        <v>4.4907642263950998E-2</v>
      </c>
      <c r="BW12" s="16">
        <v>2.50749378854019E-2</v>
      </c>
      <c r="BX12" s="16">
        <v>2.6246500848959201E-2</v>
      </c>
      <c r="BY12" s="16">
        <v>5.8367483809987297E-2</v>
      </c>
      <c r="BZ12" s="16">
        <v>1.31991589585465E-2</v>
      </c>
      <c r="CA12" s="16">
        <v>3.5028862815104901E-2</v>
      </c>
      <c r="CB12" s="16">
        <v>3.8590994011289202E-2</v>
      </c>
      <c r="CC12" s="16">
        <v>5.8270279331642999E-2</v>
      </c>
      <c r="CD12" s="16">
        <v>5.8054793469284098E-2</v>
      </c>
    </row>
    <row r="13" spans="2:82" x14ac:dyDescent="0.3">
      <c r="B13" s="17" t="s">
        <v>159</v>
      </c>
      <c r="C13" s="16">
        <v>1.3598229876069399E-2</v>
      </c>
      <c r="D13" s="16">
        <v>1.0007624911164701E-2</v>
      </c>
      <c r="E13" s="16">
        <v>1.7406117056231098E-2</v>
      </c>
      <c r="F13" s="16"/>
      <c r="G13" s="16">
        <v>2.0271350165698299E-2</v>
      </c>
      <c r="H13" s="16">
        <v>1.78954321467415E-2</v>
      </c>
      <c r="I13" s="16">
        <v>1.13496879286244E-2</v>
      </c>
      <c r="J13" s="16">
        <v>8.9359028554230197E-3</v>
      </c>
      <c r="K13" s="16">
        <v>1.3734479838911001E-2</v>
      </c>
      <c r="L13" s="16"/>
      <c r="M13" s="16">
        <v>1.1948758148431601E-2</v>
      </c>
      <c r="N13" s="16">
        <v>1.136787505254E-2</v>
      </c>
      <c r="O13" s="16">
        <v>1.16372355182162E-2</v>
      </c>
      <c r="P13" s="16">
        <v>1.7523819194742399E-2</v>
      </c>
      <c r="Q13" s="16"/>
      <c r="R13" s="16">
        <v>1.16182837349598E-2</v>
      </c>
      <c r="S13" s="16">
        <v>1.00070648489136E-2</v>
      </c>
      <c r="T13" s="16">
        <v>3.8701218899012298E-2</v>
      </c>
      <c r="U13" s="16">
        <v>1.1504165299085101E-2</v>
      </c>
      <c r="V13" s="16">
        <v>1.7719640493856E-2</v>
      </c>
      <c r="W13" s="16">
        <v>9.1322168027795792E-3</v>
      </c>
      <c r="X13" s="16">
        <v>1.7861887155997298E-2</v>
      </c>
      <c r="Y13" s="16">
        <v>2.2874585231411801E-3</v>
      </c>
      <c r="Z13" s="16">
        <v>1.8814874850720701E-2</v>
      </c>
      <c r="AA13" s="16">
        <v>1.3208765113689E-3</v>
      </c>
      <c r="AB13" s="16">
        <v>1.5337945898412499E-2</v>
      </c>
      <c r="AC13" s="16">
        <v>0</v>
      </c>
      <c r="AD13" s="16"/>
      <c r="AE13" s="16">
        <v>3.7782942037279998E-2</v>
      </c>
      <c r="AF13" s="16">
        <v>0</v>
      </c>
      <c r="AG13" s="16">
        <v>6.9452642009545703E-3</v>
      </c>
      <c r="AH13" s="16">
        <v>2.0838673179046901E-2</v>
      </c>
      <c r="AI13" s="16">
        <v>3.1663498319688697E-2</v>
      </c>
      <c r="AJ13" s="16">
        <v>1.7144943209270399E-2</v>
      </c>
      <c r="AK13" s="16">
        <v>1.2079644406029399E-3</v>
      </c>
      <c r="AL13" s="16">
        <v>1.18799733137621E-2</v>
      </c>
      <c r="AM13" s="16">
        <v>9.6465480906814394E-3</v>
      </c>
      <c r="AN13" s="16">
        <v>8.2239010161491797E-3</v>
      </c>
      <c r="AO13" s="16">
        <v>8.4830809126131904E-3</v>
      </c>
      <c r="AP13" s="16">
        <v>8.5272302208578201E-3</v>
      </c>
      <c r="AQ13" s="16">
        <v>2.3564661138595201E-3</v>
      </c>
      <c r="AR13" s="16">
        <v>0</v>
      </c>
      <c r="AS13" s="16">
        <v>4.9741983269376002E-3</v>
      </c>
      <c r="AT13" s="16">
        <v>3.3962368252656201E-2</v>
      </c>
      <c r="AU13" s="16"/>
      <c r="AV13" s="16">
        <v>1.37583041404391E-2</v>
      </c>
      <c r="AW13" s="16">
        <v>1.32546324853844E-2</v>
      </c>
      <c r="AX13" s="16"/>
      <c r="AY13" s="16">
        <v>1.5098372129445E-2</v>
      </c>
      <c r="AZ13" s="16">
        <v>0</v>
      </c>
      <c r="BA13" s="16"/>
      <c r="BB13" s="16">
        <v>1.4608423880723901E-2</v>
      </c>
      <c r="BC13" s="16">
        <v>1.29934936057966E-2</v>
      </c>
      <c r="BD13" s="16"/>
      <c r="BE13" s="16">
        <v>1.7822274889686501E-2</v>
      </c>
      <c r="BF13" s="16">
        <v>1.3387811348703199E-2</v>
      </c>
      <c r="BG13" s="16"/>
      <c r="BH13" s="23">
        <v>1.49499610416674E-2</v>
      </c>
      <c r="BI13" s="23">
        <v>1.26691538268671E-2</v>
      </c>
      <c r="BJ13" s="16"/>
      <c r="BK13" s="16">
        <v>1.56054096227814E-2</v>
      </c>
      <c r="BL13" s="16">
        <v>6.6617304739659796E-3</v>
      </c>
      <c r="BM13" s="16">
        <v>2.2860851321487099E-2</v>
      </c>
      <c r="BN13" s="16"/>
      <c r="BO13" s="16">
        <v>1.22695215743279E-2</v>
      </c>
      <c r="BP13" s="16">
        <v>1.0363502647996301E-2</v>
      </c>
      <c r="BQ13" s="16">
        <v>2.3787319739265698E-2</v>
      </c>
      <c r="BR13" s="16"/>
      <c r="BS13" s="16">
        <v>1.2930014393272E-2</v>
      </c>
      <c r="BT13" s="16">
        <v>1.08958892414441E-2</v>
      </c>
      <c r="BU13" s="16">
        <v>3.98624476302561E-2</v>
      </c>
      <c r="BV13" s="16">
        <v>2.8991211521654601E-2</v>
      </c>
      <c r="BW13" s="16">
        <v>1.71562110486361E-2</v>
      </c>
      <c r="BX13" s="16">
        <v>1.0836990841007799E-2</v>
      </c>
      <c r="BY13" s="16">
        <v>1.97420941922903E-2</v>
      </c>
      <c r="BZ13" s="16">
        <v>2.8071627126391601E-3</v>
      </c>
      <c r="CA13" s="16">
        <v>1.2596616617827299E-2</v>
      </c>
      <c r="CB13" s="16">
        <v>1.5408861547544E-3</v>
      </c>
      <c r="CC13" s="16">
        <v>9.2766939905678195E-3</v>
      </c>
      <c r="CD13" s="16">
        <v>0</v>
      </c>
    </row>
    <row r="14" spans="2:82" x14ac:dyDescent="0.3">
      <c r="B14" s="17" t="s">
        <v>92</v>
      </c>
      <c r="C14" s="18">
        <v>7.1067997537020006E-2</v>
      </c>
      <c r="D14" s="18">
        <v>4.45439612010535E-2</v>
      </c>
      <c r="E14" s="18">
        <v>9.7865111663267099E-2</v>
      </c>
      <c r="F14" s="18"/>
      <c r="G14" s="18">
        <v>5.7752643225390699E-2</v>
      </c>
      <c r="H14" s="18">
        <v>8.2779483259873499E-2</v>
      </c>
      <c r="I14" s="18">
        <v>7.1190347263403397E-2</v>
      </c>
      <c r="J14" s="18">
        <v>8.7864296443200401E-2</v>
      </c>
      <c r="K14" s="18">
        <v>5.5602664444182E-2</v>
      </c>
      <c r="L14" s="18"/>
      <c r="M14" s="18">
        <v>5.0119742315399E-2</v>
      </c>
      <c r="N14" s="18">
        <v>8.6337714345930502E-2</v>
      </c>
      <c r="O14" s="18">
        <v>4.2305367032159001E-2</v>
      </c>
      <c r="P14" s="18">
        <v>0.100298699244419</v>
      </c>
      <c r="Q14" s="18"/>
      <c r="R14" s="18">
        <v>3.5774126001150999E-2</v>
      </c>
      <c r="S14" s="18">
        <v>8.1428364791422805E-2</v>
      </c>
      <c r="T14" s="18">
        <v>7.4738731459233598E-2</v>
      </c>
      <c r="U14" s="18">
        <v>0.102544844562521</v>
      </c>
      <c r="V14" s="18">
        <v>6.9041923551492301E-2</v>
      </c>
      <c r="W14" s="18">
        <v>9.7400916259404294E-2</v>
      </c>
      <c r="X14" s="18">
        <v>4.66231187923693E-2</v>
      </c>
      <c r="Y14" s="18">
        <v>7.5326596914654598E-2</v>
      </c>
      <c r="Z14" s="18">
        <v>5.7556733009412199E-2</v>
      </c>
      <c r="AA14" s="18">
        <v>6.05505842061674E-2</v>
      </c>
      <c r="AB14" s="18">
        <v>0.149771748051649</v>
      </c>
      <c r="AC14" s="18">
        <v>2.1088074817650699E-2</v>
      </c>
      <c r="AD14" s="18"/>
      <c r="AE14" s="18">
        <v>0.183706924372634</v>
      </c>
      <c r="AF14" s="18">
        <v>0.131832314948686</v>
      </c>
      <c r="AG14" s="18">
        <v>0.13576235290685201</v>
      </c>
      <c r="AH14" s="18">
        <v>4.1253962399475499E-2</v>
      </c>
      <c r="AI14" s="18">
        <v>5.4455933689437998E-2</v>
      </c>
      <c r="AJ14" s="18">
        <v>0.11617750137930601</v>
      </c>
      <c r="AK14" s="18">
        <v>4.1446381961769301E-2</v>
      </c>
      <c r="AL14" s="18">
        <v>3.2425278399248102E-2</v>
      </c>
      <c r="AM14" s="18">
        <v>0.10056814262813001</v>
      </c>
      <c r="AN14" s="18">
        <v>3.9220064993050897E-2</v>
      </c>
      <c r="AO14" s="18">
        <v>1.76410791437588E-2</v>
      </c>
      <c r="AP14" s="18">
        <v>4.3096919799744803E-2</v>
      </c>
      <c r="AQ14" s="18">
        <v>4.0238749234408698E-2</v>
      </c>
      <c r="AR14" s="18">
        <v>2.7221485530278599E-2</v>
      </c>
      <c r="AS14" s="18">
        <v>0</v>
      </c>
      <c r="AT14" s="18">
        <v>2.6131994034710199E-2</v>
      </c>
      <c r="AU14" s="18"/>
      <c r="AV14" s="18">
        <v>7.9303286384334107E-2</v>
      </c>
      <c r="AW14" s="18">
        <v>5.3391053834570899E-2</v>
      </c>
      <c r="AX14" s="18"/>
      <c r="AY14" s="18">
        <v>7.1637989580622105E-2</v>
      </c>
      <c r="AZ14" s="18">
        <v>6.0630287488059202E-2</v>
      </c>
      <c r="BA14" s="18"/>
      <c r="BB14" s="18">
        <v>7.7639390418177898E-2</v>
      </c>
      <c r="BC14" s="18">
        <v>5.8425511097935E-2</v>
      </c>
      <c r="BD14" s="18"/>
      <c r="BE14" s="18">
        <v>7.1797559737487804E-2</v>
      </c>
      <c r="BF14" s="18">
        <v>6.7641305035217703E-2</v>
      </c>
      <c r="BG14" s="18"/>
      <c r="BH14" s="24">
        <v>6.7022521604809399E-2</v>
      </c>
      <c r="BI14" s="24">
        <v>7.3848546578055493E-2</v>
      </c>
      <c r="BJ14" s="18"/>
      <c r="BK14" s="18">
        <v>6.3672611639401105E-2</v>
      </c>
      <c r="BL14" s="18">
        <v>6.9442180919854907E-2</v>
      </c>
      <c r="BM14" s="18">
        <v>9.7857869102086797E-2</v>
      </c>
      <c r="BN14" s="18"/>
      <c r="BO14" s="18">
        <v>2.6720830898057799E-2</v>
      </c>
      <c r="BP14" s="18">
        <v>7.7870827516628605E-2</v>
      </c>
      <c r="BQ14" s="18">
        <v>0.215697861509271</v>
      </c>
      <c r="BR14" s="18"/>
      <c r="BS14" s="18">
        <v>3.2159512509519102E-2</v>
      </c>
      <c r="BT14" s="18">
        <v>8.2075287914591996E-2</v>
      </c>
      <c r="BU14" s="18">
        <v>6.0275264418709701E-2</v>
      </c>
      <c r="BV14" s="18">
        <v>0.119489999882264</v>
      </c>
      <c r="BW14" s="18">
        <v>6.4809040604421997E-2</v>
      </c>
      <c r="BX14" s="18">
        <v>0.11225228726051199</v>
      </c>
      <c r="BY14" s="18">
        <v>4.4747261051342899E-2</v>
      </c>
      <c r="BZ14" s="18">
        <v>8.9822895225820001E-2</v>
      </c>
      <c r="CA14" s="18">
        <v>4.9182051460376602E-2</v>
      </c>
      <c r="CB14" s="18">
        <v>7.0127633477974599E-2</v>
      </c>
      <c r="CC14" s="18">
        <v>0.13440190266031601</v>
      </c>
      <c r="CD14" s="18">
        <v>2.1167218664605601E-2</v>
      </c>
    </row>
    <row r="15" spans="2:82" x14ac:dyDescent="0.3">
      <c r="B15" s="15"/>
    </row>
    <row r="16" spans="2:82" x14ac:dyDescent="0.3">
      <c r="B16" t="s">
        <v>96</v>
      </c>
    </row>
    <row r="17" spans="2:2" x14ac:dyDescent="0.3">
      <c r="B17" t="s">
        <v>97</v>
      </c>
    </row>
    <row r="19" spans="2:2" x14ac:dyDescent="0.3">
      <c r="B19"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D16"/>
  <sheetViews>
    <sheetView showGridLines="0" topLeftCell="A2" workbookViewId="0">
      <pane xSplit="2" topLeftCell="AZ1" activePane="topRight" state="frozen"/>
      <selection pane="topRight" activeCell="BF10" sqref="BF10"/>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161</v>
      </c>
      <c r="C9" s="16">
        <v>0.57318475109932299</v>
      </c>
      <c r="D9" s="16">
        <v>0.59264797023685201</v>
      </c>
      <c r="E9" s="16">
        <v>0.55211341854282903</v>
      </c>
      <c r="F9" s="16"/>
      <c r="G9" s="16">
        <v>0.39328787232825901</v>
      </c>
      <c r="H9" s="16">
        <v>0.45427965169145401</v>
      </c>
      <c r="I9" s="16">
        <v>0.582926011040939</v>
      </c>
      <c r="J9" s="16">
        <v>0.61178481582963196</v>
      </c>
      <c r="K9" s="16">
        <v>0.70218489962533803</v>
      </c>
      <c r="L9" s="16"/>
      <c r="M9" s="16">
        <v>0.61777077841607897</v>
      </c>
      <c r="N9" s="16">
        <v>0.63047789058711101</v>
      </c>
      <c r="O9" s="16">
        <v>0.58096935765226299</v>
      </c>
      <c r="P9" s="16">
        <v>0.45678296984542799</v>
      </c>
      <c r="Q9" s="16"/>
      <c r="R9" s="16">
        <v>0.59278930411513198</v>
      </c>
      <c r="S9" s="16">
        <v>0.54122108540524205</v>
      </c>
      <c r="T9" s="16">
        <v>0.62215306452278096</v>
      </c>
      <c r="U9" s="16">
        <v>0.52590526618646005</v>
      </c>
      <c r="V9" s="16">
        <v>0.50460623828151097</v>
      </c>
      <c r="W9" s="16">
        <v>0.51085462655717695</v>
      </c>
      <c r="X9" s="16">
        <v>0.58447220744806305</v>
      </c>
      <c r="Y9" s="16">
        <v>0.60326710864528499</v>
      </c>
      <c r="Z9" s="16">
        <v>0.62137859117119698</v>
      </c>
      <c r="AA9" s="16">
        <v>0.59642194633393697</v>
      </c>
      <c r="AB9" s="16">
        <v>0.65250666346293595</v>
      </c>
      <c r="AC9" s="16">
        <v>0.53007605352605403</v>
      </c>
      <c r="AD9" s="16"/>
      <c r="AE9" s="16">
        <v>0.31582123145580099</v>
      </c>
      <c r="AF9" s="16">
        <v>0.41953631615573</v>
      </c>
      <c r="AG9" s="16">
        <v>0.49906321349815602</v>
      </c>
      <c r="AH9" s="16">
        <v>0.49429386982603701</v>
      </c>
      <c r="AI9" s="16">
        <v>0.56780240633426304</v>
      </c>
      <c r="AJ9" s="16">
        <v>0.62589595732455106</v>
      </c>
      <c r="AK9" s="16">
        <v>0.54944109264359597</v>
      </c>
      <c r="AL9" s="16">
        <v>0.64662426834486497</v>
      </c>
      <c r="AM9" s="16">
        <v>0.54775209196347696</v>
      </c>
      <c r="AN9" s="16">
        <v>0.57643454992633303</v>
      </c>
      <c r="AO9" s="16">
        <v>0.65156267613006802</v>
      </c>
      <c r="AP9" s="16">
        <v>0.69581120744343705</v>
      </c>
      <c r="AQ9" s="16">
        <v>0.68650043303309405</v>
      </c>
      <c r="AR9" s="16">
        <v>0.57267589057137203</v>
      </c>
      <c r="AS9" s="16">
        <v>0.65898878375286496</v>
      </c>
      <c r="AT9" s="16">
        <v>0.68653712005522505</v>
      </c>
      <c r="AU9" s="16"/>
      <c r="AV9" s="16">
        <v>0.58244829922368602</v>
      </c>
      <c r="AW9" s="16">
        <v>0.55330066182020698</v>
      </c>
      <c r="AX9" s="16"/>
      <c r="AY9" s="16">
        <v>0.57664277706195199</v>
      </c>
      <c r="AZ9" s="16">
        <v>0.53624700458626595</v>
      </c>
      <c r="BA9" s="16"/>
      <c r="BB9" s="16">
        <v>0.55925493687850902</v>
      </c>
      <c r="BC9" s="16">
        <v>0.57985338298668299</v>
      </c>
      <c r="BD9" s="16"/>
      <c r="BE9" s="16">
        <v>0.52188665764148301</v>
      </c>
      <c r="BF9" s="16">
        <v>0.58560727985244099</v>
      </c>
      <c r="BG9" s="16"/>
      <c r="BH9" s="23">
        <v>0.475410349046338</v>
      </c>
      <c r="BI9" s="23">
        <v>0.64038735579203998</v>
      </c>
      <c r="BJ9" s="16"/>
      <c r="BK9" s="16">
        <v>0.58791150486189903</v>
      </c>
      <c r="BL9" s="16">
        <v>0.570790213610334</v>
      </c>
      <c r="BM9" s="16">
        <v>0.53093732610374</v>
      </c>
      <c r="BN9" s="16"/>
      <c r="BO9" s="16">
        <v>0.61479396716646895</v>
      </c>
      <c r="BP9" s="16">
        <v>0.55447784883790097</v>
      </c>
      <c r="BQ9" s="16">
        <v>0.45847176144691099</v>
      </c>
      <c r="BR9" s="16"/>
      <c r="BS9" s="16">
        <v>0.580550552836816</v>
      </c>
      <c r="BT9" s="16">
        <v>0.53580125166924397</v>
      </c>
      <c r="BU9" s="16">
        <v>0.61103500416613299</v>
      </c>
      <c r="BV9" s="16">
        <v>0.51944560145183505</v>
      </c>
      <c r="BW9" s="16">
        <v>0.51965507691403801</v>
      </c>
      <c r="BX9" s="16">
        <v>0.54787583786247096</v>
      </c>
      <c r="BY9" s="16">
        <v>0.63095242172482802</v>
      </c>
      <c r="BZ9" s="16">
        <v>0.57415453678005701</v>
      </c>
      <c r="CA9" s="16">
        <v>0.61760855039313001</v>
      </c>
      <c r="CB9" s="16">
        <v>0.62260638088479403</v>
      </c>
      <c r="CC9" s="16">
        <v>0.60701211893027696</v>
      </c>
      <c r="CD9" s="16">
        <v>0.55240335785102801</v>
      </c>
    </row>
    <row r="10" spans="2:82" x14ac:dyDescent="0.3">
      <c r="B10" s="17" t="s">
        <v>162</v>
      </c>
      <c r="C10" s="16">
        <v>0.21971746099995401</v>
      </c>
      <c r="D10" s="16">
        <v>0.236728548855343</v>
      </c>
      <c r="E10" s="16">
        <v>0.20518746663426701</v>
      </c>
      <c r="F10" s="16"/>
      <c r="G10" s="16">
        <v>0.31437399402695698</v>
      </c>
      <c r="H10" s="16">
        <v>0.23801235373197799</v>
      </c>
      <c r="I10" s="16">
        <v>0.20081220885242301</v>
      </c>
      <c r="J10" s="16">
        <v>0.214821409704224</v>
      </c>
      <c r="K10" s="16">
        <v>0.175809482332527</v>
      </c>
      <c r="L10" s="16"/>
      <c r="M10" s="16">
        <v>0.21037563951679</v>
      </c>
      <c r="N10" s="16">
        <v>0.178011362912289</v>
      </c>
      <c r="O10" s="16">
        <v>0.25027477869986298</v>
      </c>
      <c r="P10" s="16">
        <v>0.248900796468012</v>
      </c>
      <c r="Q10" s="16"/>
      <c r="R10" s="16">
        <v>0.26219051492177697</v>
      </c>
      <c r="S10" s="16">
        <v>0.20102740456354801</v>
      </c>
      <c r="T10" s="16">
        <v>0.18635322887252601</v>
      </c>
      <c r="U10" s="16">
        <v>0.25168566705241402</v>
      </c>
      <c r="V10" s="16">
        <v>0.218827953692907</v>
      </c>
      <c r="W10" s="16">
        <v>0.27885399160366903</v>
      </c>
      <c r="X10" s="16">
        <v>0.20964983782284699</v>
      </c>
      <c r="Y10" s="16">
        <v>0.23477575839228701</v>
      </c>
      <c r="Z10" s="16">
        <v>0.16409231344755301</v>
      </c>
      <c r="AA10" s="16">
        <v>0.220867780823719</v>
      </c>
      <c r="AB10" s="16">
        <v>0.147437377684393</v>
      </c>
      <c r="AC10" s="16">
        <v>0.24879832990634099</v>
      </c>
      <c r="AD10" s="16"/>
      <c r="AE10" s="16">
        <v>0.20953289425808</v>
      </c>
      <c r="AF10" s="16">
        <v>0.244946255096991</v>
      </c>
      <c r="AG10" s="16">
        <v>0.27567612700318</v>
      </c>
      <c r="AH10" s="16">
        <v>0.27415166185805301</v>
      </c>
      <c r="AI10" s="16">
        <v>0.22972798541110401</v>
      </c>
      <c r="AJ10" s="16">
        <v>0.21692175788800799</v>
      </c>
      <c r="AK10" s="16">
        <v>0.233575025769589</v>
      </c>
      <c r="AL10" s="16">
        <v>0.197779315300085</v>
      </c>
      <c r="AM10" s="16">
        <v>0.20577152483165001</v>
      </c>
      <c r="AN10" s="16">
        <v>0.27403928342381001</v>
      </c>
      <c r="AO10" s="16">
        <v>0.187569011496034</v>
      </c>
      <c r="AP10" s="16">
        <v>0.160315310880111</v>
      </c>
      <c r="AQ10" s="16">
        <v>0.17637814095836599</v>
      </c>
      <c r="AR10" s="16">
        <v>0.19786435706522701</v>
      </c>
      <c r="AS10" s="16">
        <v>0.202239214388583</v>
      </c>
      <c r="AT10" s="16">
        <v>0.22725225961289</v>
      </c>
      <c r="AU10" s="16"/>
      <c r="AV10" s="16">
        <v>0.20897724482469501</v>
      </c>
      <c r="AW10" s="16">
        <v>0.24277119963647001</v>
      </c>
      <c r="AX10" s="16"/>
      <c r="AY10" s="16">
        <v>0.21711401585194101</v>
      </c>
      <c r="AZ10" s="16">
        <v>0.25476791819980799</v>
      </c>
      <c r="BA10" s="16"/>
      <c r="BB10" s="16">
        <v>0.25034202910762599</v>
      </c>
      <c r="BC10" s="16">
        <v>0.20704242706217299</v>
      </c>
      <c r="BD10" s="16"/>
      <c r="BE10" s="16">
        <v>0.31489913573984701</v>
      </c>
      <c r="BF10" s="16">
        <v>0.20014009244563399</v>
      </c>
      <c r="BG10" s="16"/>
      <c r="BH10" s="23">
        <v>0.26163612875384101</v>
      </c>
      <c r="BI10" s="23">
        <v>0.19090579251454401</v>
      </c>
      <c r="BJ10" s="16"/>
      <c r="BK10" s="16">
        <v>0.22964517682897401</v>
      </c>
      <c r="BL10" s="16">
        <v>0.21471121056200301</v>
      </c>
      <c r="BM10" s="16">
        <v>0.201251616063682</v>
      </c>
      <c r="BN10" s="16"/>
      <c r="BO10" s="16">
        <v>0.21870709411800399</v>
      </c>
      <c r="BP10" s="16">
        <v>0.211345185882095</v>
      </c>
      <c r="BQ10" s="16">
        <v>0.23753428661317</v>
      </c>
      <c r="BR10" s="16"/>
      <c r="BS10" s="16">
        <v>0.28143490402667598</v>
      </c>
      <c r="BT10" s="16">
        <v>0.19563776794808199</v>
      </c>
      <c r="BU10" s="16">
        <v>0.187373674482126</v>
      </c>
      <c r="BV10" s="16">
        <v>0.24770888832282401</v>
      </c>
      <c r="BW10" s="16">
        <v>0.19362628008053301</v>
      </c>
      <c r="BX10" s="16">
        <v>0.25018020702299198</v>
      </c>
      <c r="BY10" s="16">
        <v>0.191678401723618</v>
      </c>
      <c r="BZ10" s="16">
        <v>0.23746687979129599</v>
      </c>
      <c r="CA10" s="16">
        <v>0.178869946346219</v>
      </c>
      <c r="CB10" s="16">
        <v>0.20943469428181499</v>
      </c>
      <c r="CC10" s="16">
        <v>0.180677794890094</v>
      </c>
      <c r="CD10" s="16">
        <v>0.22564113797395</v>
      </c>
    </row>
    <row r="11" spans="2:82" x14ac:dyDescent="0.3">
      <c r="B11" s="17" t="s">
        <v>92</v>
      </c>
      <c r="C11" s="18">
        <v>0.207097787900723</v>
      </c>
      <c r="D11" s="18">
        <v>0.17062348090780499</v>
      </c>
      <c r="E11" s="18">
        <v>0.24269911482290499</v>
      </c>
      <c r="F11" s="18"/>
      <c r="G11" s="18">
        <v>0.292338133644784</v>
      </c>
      <c r="H11" s="18">
        <v>0.307707994576568</v>
      </c>
      <c r="I11" s="18">
        <v>0.21626178010663799</v>
      </c>
      <c r="J11" s="18">
        <v>0.17339377446614401</v>
      </c>
      <c r="K11" s="18">
        <v>0.122005618042135</v>
      </c>
      <c r="L11" s="18"/>
      <c r="M11" s="18">
        <v>0.171853582067131</v>
      </c>
      <c r="N11" s="18">
        <v>0.19151074650059999</v>
      </c>
      <c r="O11" s="18">
        <v>0.16875586364787301</v>
      </c>
      <c r="P11" s="18">
        <v>0.29431623368656001</v>
      </c>
      <c r="Q11" s="18"/>
      <c r="R11" s="18">
        <v>0.14502018096309</v>
      </c>
      <c r="S11" s="18">
        <v>0.25775151003121</v>
      </c>
      <c r="T11" s="18">
        <v>0.191493706604693</v>
      </c>
      <c r="U11" s="18">
        <v>0.22240906676112601</v>
      </c>
      <c r="V11" s="18">
        <v>0.27656580802558201</v>
      </c>
      <c r="W11" s="18">
        <v>0.210291381839153</v>
      </c>
      <c r="X11" s="18">
        <v>0.20587795472909001</v>
      </c>
      <c r="Y11" s="18">
        <v>0.161957132962428</v>
      </c>
      <c r="Z11" s="18">
        <v>0.21452909538125001</v>
      </c>
      <c r="AA11" s="18">
        <v>0.18271027284234301</v>
      </c>
      <c r="AB11" s="18">
        <v>0.20005595885267199</v>
      </c>
      <c r="AC11" s="18">
        <v>0.22112561656760499</v>
      </c>
      <c r="AD11" s="18"/>
      <c r="AE11" s="18">
        <v>0.47464587428611899</v>
      </c>
      <c r="AF11" s="18">
        <v>0.33551742874728002</v>
      </c>
      <c r="AG11" s="18">
        <v>0.225260659498664</v>
      </c>
      <c r="AH11" s="18">
        <v>0.23155446831590901</v>
      </c>
      <c r="AI11" s="18">
        <v>0.202469608254633</v>
      </c>
      <c r="AJ11" s="18">
        <v>0.15718228478744101</v>
      </c>
      <c r="AK11" s="18">
        <v>0.216983881586815</v>
      </c>
      <c r="AL11" s="18">
        <v>0.155596416355051</v>
      </c>
      <c r="AM11" s="18">
        <v>0.246476383204873</v>
      </c>
      <c r="AN11" s="18">
        <v>0.14952616664985699</v>
      </c>
      <c r="AO11" s="18">
        <v>0.16086831237389801</v>
      </c>
      <c r="AP11" s="18">
        <v>0.143873481676452</v>
      </c>
      <c r="AQ11" s="18">
        <v>0.13712142600853999</v>
      </c>
      <c r="AR11" s="18">
        <v>0.22945975236340099</v>
      </c>
      <c r="AS11" s="18">
        <v>0.13877200185855201</v>
      </c>
      <c r="AT11" s="18">
        <v>8.6210620331884993E-2</v>
      </c>
      <c r="AU11" s="18"/>
      <c r="AV11" s="18">
        <v>0.208574455951619</v>
      </c>
      <c r="AW11" s="18">
        <v>0.20392813854332301</v>
      </c>
      <c r="AX11" s="18"/>
      <c r="AY11" s="18">
        <v>0.20624320708610699</v>
      </c>
      <c r="AZ11" s="18">
        <v>0.20898507721392701</v>
      </c>
      <c r="BA11" s="18"/>
      <c r="BB11" s="18">
        <v>0.19040303401386399</v>
      </c>
      <c r="BC11" s="18">
        <v>0.213104189951144</v>
      </c>
      <c r="BD11" s="18"/>
      <c r="BE11" s="18">
        <v>0.16321420661866901</v>
      </c>
      <c r="BF11" s="18">
        <v>0.21425262770192599</v>
      </c>
      <c r="BG11" s="18"/>
      <c r="BH11" s="24">
        <v>0.26295352219982199</v>
      </c>
      <c r="BI11" s="24">
        <v>0.16870685169341501</v>
      </c>
      <c r="BJ11" s="18"/>
      <c r="BK11" s="18">
        <v>0.18244331830912699</v>
      </c>
      <c r="BL11" s="18">
        <v>0.21449857582766299</v>
      </c>
      <c r="BM11" s="18">
        <v>0.26781105783257803</v>
      </c>
      <c r="BN11" s="18"/>
      <c r="BO11" s="18">
        <v>0.16649893871552701</v>
      </c>
      <c r="BP11" s="18">
        <v>0.23417696528000401</v>
      </c>
      <c r="BQ11" s="18">
        <v>0.30399395193991902</v>
      </c>
      <c r="BR11" s="18"/>
      <c r="BS11" s="18">
        <v>0.13801454313650699</v>
      </c>
      <c r="BT11" s="18">
        <v>0.26856098038267401</v>
      </c>
      <c r="BU11" s="18">
        <v>0.20159132135173999</v>
      </c>
      <c r="BV11" s="18">
        <v>0.232845510225342</v>
      </c>
      <c r="BW11" s="18">
        <v>0.28671864300542999</v>
      </c>
      <c r="BX11" s="18">
        <v>0.201943955114537</v>
      </c>
      <c r="BY11" s="18">
        <v>0.17736917655155399</v>
      </c>
      <c r="BZ11" s="18">
        <v>0.188378583428646</v>
      </c>
      <c r="CA11" s="18">
        <v>0.20352150326065099</v>
      </c>
      <c r="CB11" s="18">
        <v>0.167958924833391</v>
      </c>
      <c r="CC11" s="18">
        <v>0.21231008617962899</v>
      </c>
      <c r="CD11" s="18">
        <v>0.22195550417502199</v>
      </c>
    </row>
    <row r="12" spans="2:82" x14ac:dyDescent="0.3">
      <c r="B12" s="15"/>
    </row>
    <row r="13" spans="2:82" x14ac:dyDescent="0.3">
      <c r="B13" t="s">
        <v>96</v>
      </c>
    </row>
    <row r="14" spans="2:82" x14ac:dyDescent="0.3">
      <c r="B14" t="s">
        <v>97</v>
      </c>
    </row>
    <row r="16" spans="2:82" x14ac:dyDescent="0.3">
      <c r="B16"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E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20.77734375" customWidth="1"/>
  </cols>
  <sheetData>
    <row r="2" spans="2:5" ht="40.049999999999997" customHeight="1" x14ac:dyDescent="0.3">
      <c r="D2" s="29" t="s">
        <v>169</v>
      </c>
      <c r="E2" s="26"/>
    </row>
    <row r="6" spans="2:5" ht="49.95" customHeight="1" x14ac:dyDescent="0.3">
      <c r="B6" s="19" t="s">
        <v>14</v>
      </c>
      <c r="C6" s="19" t="s">
        <v>164</v>
      </c>
      <c r="D6" s="19" t="s">
        <v>165</v>
      </c>
    </row>
    <row r="7" spans="2:5" x14ac:dyDescent="0.3">
      <c r="B7" s="17" t="s">
        <v>166</v>
      </c>
      <c r="C7" s="16">
        <v>0.53427640886799099</v>
      </c>
      <c r="D7" s="16">
        <v>0.16155575275449899</v>
      </c>
    </row>
    <row r="8" spans="2:5" ht="28.8" x14ac:dyDescent="0.3">
      <c r="B8" s="17" t="s">
        <v>167</v>
      </c>
      <c r="C8" s="16">
        <v>0.148631941053774</v>
      </c>
      <c r="D8" s="16">
        <v>0.1781854773231</v>
      </c>
    </row>
    <row r="9" spans="2:5" x14ac:dyDescent="0.3">
      <c r="B9" s="17" t="s">
        <v>168</v>
      </c>
      <c r="C9" s="16">
        <v>0.101813890916002</v>
      </c>
      <c r="D9" s="16">
        <v>0.39706681294678497</v>
      </c>
    </row>
    <row r="10" spans="2:5" x14ac:dyDescent="0.3">
      <c r="B10" s="17" t="s">
        <v>92</v>
      </c>
      <c r="C10" s="16">
        <v>0.21527775916223199</v>
      </c>
      <c r="D10" s="16">
        <v>0.26319195697561598</v>
      </c>
    </row>
    <row r="11" spans="2:5" x14ac:dyDescent="0.3">
      <c r="B11" s="15"/>
      <c r="C11" s="15"/>
      <c r="D11" s="15"/>
    </row>
    <row r="12" spans="2:5" x14ac:dyDescent="0.3">
      <c r="B12" t="s">
        <v>96</v>
      </c>
    </row>
    <row r="13" spans="2:5" x14ac:dyDescent="0.3">
      <c r="B13" t="s">
        <v>97</v>
      </c>
    </row>
    <row r="17" spans="2:2" x14ac:dyDescent="0.3">
      <c r="B17"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CD17"/>
  <sheetViews>
    <sheetView showGridLines="0" workbookViewId="0">
      <pane xSplit="2" topLeftCell="BE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166</v>
      </c>
      <c r="C9" s="16">
        <v>0.53427640886799099</v>
      </c>
      <c r="D9" s="16">
        <v>0.58379041788692498</v>
      </c>
      <c r="E9" s="16">
        <v>0.48586563474920302</v>
      </c>
      <c r="F9" s="16"/>
      <c r="G9" s="16">
        <v>0.582041569478291</v>
      </c>
      <c r="H9" s="16">
        <v>0.44094480695944599</v>
      </c>
      <c r="I9" s="16">
        <v>0.49781388129459803</v>
      </c>
      <c r="J9" s="16">
        <v>0.52397281965098796</v>
      </c>
      <c r="K9" s="16">
        <v>0.60505256619538395</v>
      </c>
      <c r="L9" s="16"/>
      <c r="M9" s="16">
        <v>0.62081692758484897</v>
      </c>
      <c r="N9" s="16">
        <v>0.52064231855008403</v>
      </c>
      <c r="O9" s="16">
        <v>0.50705725648742805</v>
      </c>
      <c r="P9" s="16">
        <v>0.47876528393798001</v>
      </c>
      <c r="Q9" s="16"/>
      <c r="R9" s="16">
        <v>0.57666883801999502</v>
      </c>
      <c r="S9" s="16">
        <v>0.46923184064833801</v>
      </c>
      <c r="T9" s="16">
        <v>0.63876573833373795</v>
      </c>
      <c r="U9" s="16">
        <v>0.50643780803283001</v>
      </c>
      <c r="V9" s="16">
        <v>0.560245253745563</v>
      </c>
      <c r="W9" s="16">
        <v>0.50670791217337896</v>
      </c>
      <c r="X9" s="16">
        <v>0.43093977670700001</v>
      </c>
      <c r="Y9" s="16">
        <v>0.60450665676565996</v>
      </c>
      <c r="Z9" s="16">
        <v>0.56543871744669505</v>
      </c>
      <c r="AA9" s="16">
        <v>0.541593576331865</v>
      </c>
      <c r="AB9" s="16">
        <v>0.51971426214939098</v>
      </c>
      <c r="AC9" s="16">
        <v>0.51618973639416699</v>
      </c>
      <c r="AD9" s="16"/>
      <c r="AE9" s="16">
        <v>0.17540481027188401</v>
      </c>
      <c r="AF9" s="16">
        <v>0.43976033254771801</v>
      </c>
      <c r="AG9" s="16">
        <v>0.48811275753070299</v>
      </c>
      <c r="AH9" s="16">
        <v>0.51051040332213704</v>
      </c>
      <c r="AI9" s="16">
        <v>0.52948749162908204</v>
      </c>
      <c r="AJ9" s="16">
        <v>0.437415320475396</v>
      </c>
      <c r="AK9" s="16">
        <v>0.55650217457010098</v>
      </c>
      <c r="AL9" s="16">
        <v>0.55166418818069396</v>
      </c>
      <c r="AM9" s="16">
        <v>0.48903404973985498</v>
      </c>
      <c r="AN9" s="16">
        <v>0.51736466235466405</v>
      </c>
      <c r="AO9" s="16">
        <v>0.64464051087955598</v>
      </c>
      <c r="AP9" s="16">
        <v>0.62326075551781701</v>
      </c>
      <c r="AQ9" s="16">
        <v>0.65958554567407002</v>
      </c>
      <c r="AR9" s="16">
        <v>0.63575615909516003</v>
      </c>
      <c r="AS9" s="16">
        <v>0.67082064663669205</v>
      </c>
      <c r="AT9" s="16">
        <v>0.72411997053490196</v>
      </c>
      <c r="AU9" s="16"/>
      <c r="AV9" s="16">
        <v>0.52326356690214304</v>
      </c>
      <c r="AW9" s="16">
        <v>0.55791533532747595</v>
      </c>
      <c r="AX9" s="16"/>
      <c r="AY9" s="16">
        <v>0.53427324379211105</v>
      </c>
      <c r="AZ9" s="16">
        <v>0.54203156729034496</v>
      </c>
      <c r="BA9" s="16"/>
      <c r="BB9" s="16">
        <v>0.53523033237095496</v>
      </c>
      <c r="BC9" s="16">
        <v>0.54877139164785704</v>
      </c>
      <c r="BD9" s="16"/>
      <c r="BE9" s="16">
        <v>0.57764908135660198</v>
      </c>
      <c r="BF9" s="16">
        <v>0.53401582097681299</v>
      </c>
      <c r="BG9" s="16"/>
      <c r="BH9" s="16">
        <v>0.50214304949809596</v>
      </c>
      <c r="BI9" s="16">
        <v>0.55636240890319399</v>
      </c>
      <c r="BJ9" s="16"/>
      <c r="BK9" s="16">
        <v>0.57898730877665705</v>
      </c>
      <c r="BL9" s="16">
        <v>0.49371105383032099</v>
      </c>
      <c r="BM9" s="16">
        <v>0.48396814716886799</v>
      </c>
      <c r="BN9" s="16"/>
      <c r="BO9" s="16">
        <v>0.60592312455676001</v>
      </c>
      <c r="BP9" s="16">
        <v>0.48953272143264598</v>
      </c>
      <c r="BQ9" s="16">
        <v>0.35809492106865498</v>
      </c>
      <c r="BR9" s="16"/>
      <c r="BS9" s="16">
        <v>0.612288836900441</v>
      </c>
      <c r="BT9" s="16">
        <v>0.459023468357311</v>
      </c>
      <c r="BU9" s="16">
        <v>0.62039931808176396</v>
      </c>
      <c r="BV9" s="16">
        <v>0.46338008554186</v>
      </c>
      <c r="BW9" s="16">
        <v>0.60591126259128902</v>
      </c>
      <c r="BX9" s="16">
        <v>0.50548071026721597</v>
      </c>
      <c r="BY9" s="16">
        <v>0.41016389566212302</v>
      </c>
      <c r="BZ9" s="16">
        <v>0.57792944340833896</v>
      </c>
      <c r="CA9" s="16">
        <v>0.58077093336381602</v>
      </c>
      <c r="CB9" s="16">
        <v>0.53856550740815201</v>
      </c>
      <c r="CC9" s="16">
        <v>0.51464789429345004</v>
      </c>
      <c r="CD9" s="16">
        <v>0.55003976661299503</v>
      </c>
    </row>
    <row r="10" spans="2:82" ht="28.8" x14ac:dyDescent="0.3">
      <c r="B10" s="17" t="s">
        <v>167</v>
      </c>
      <c r="C10" s="16">
        <v>0.148631941053774</v>
      </c>
      <c r="D10" s="16">
        <v>0.14410775202418599</v>
      </c>
      <c r="E10" s="16">
        <v>0.15555435591368799</v>
      </c>
      <c r="F10" s="16"/>
      <c r="G10" s="16">
        <v>0.123427556949272</v>
      </c>
      <c r="H10" s="16">
        <v>0.16875738914239999</v>
      </c>
      <c r="I10" s="16">
        <v>0.15425157287219099</v>
      </c>
      <c r="J10" s="16">
        <v>0.144009468160856</v>
      </c>
      <c r="K10" s="16">
        <v>0.15073544793500701</v>
      </c>
      <c r="L10" s="16"/>
      <c r="M10" s="16">
        <v>0.13741120776762999</v>
      </c>
      <c r="N10" s="16">
        <v>0.16262039116619301</v>
      </c>
      <c r="O10" s="16">
        <v>0.18940540419166199</v>
      </c>
      <c r="P10" s="16">
        <v>0.110000255539165</v>
      </c>
      <c r="Q10" s="16"/>
      <c r="R10" s="16">
        <v>0.200101989332198</v>
      </c>
      <c r="S10" s="16">
        <v>0.12254931358863901</v>
      </c>
      <c r="T10" s="16">
        <v>0.105751718498485</v>
      </c>
      <c r="U10" s="16">
        <v>0.18011232595270699</v>
      </c>
      <c r="V10" s="16">
        <v>0.10002006434807301</v>
      </c>
      <c r="W10" s="16">
        <v>0.122835237861498</v>
      </c>
      <c r="X10" s="16">
        <v>0.21056164598494401</v>
      </c>
      <c r="Y10" s="16">
        <v>0.13335999420813399</v>
      </c>
      <c r="Z10" s="16">
        <v>0.156163533861017</v>
      </c>
      <c r="AA10" s="16">
        <v>0.13026358368319099</v>
      </c>
      <c r="AB10" s="16">
        <v>0.111336455798781</v>
      </c>
      <c r="AC10" s="16">
        <v>0.178193101136914</v>
      </c>
      <c r="AD10" s="16"/>
      <c r="AE10" s="16">
        <v>0.28338563276335499</v>
      </c>
      <c r="AF10" s="16">
        <v>0.17394107557410901</v>
      </c>
      <c r="AG10" s="16">
        <v>0.20104493291439299</v>
      </c>
      <c r="AH10" s="16">
        <v>0.13729647740856399</v>
      </c>
      <c r="AI10" s="16">
        <v>0.14584083922383301</v>
      </c>
      <c r="AJ10" s="16">
        <v>0.17236676162902501</v>
      </c>
      <c r="AK10" s="16">
        <v>0.14309474030336899</v>
      </c>
      <c r="AL10" s="16">
        <v>0.20592771908632701</v>
      </c>
      <c r="AM10" s="16">
        <v>0.13790013590214301</v>
      </c>
      <c r="AN10" s="16">
        <v>0.17219598078721299</v>
      </c>
      <c r="AO10" s="16">
        <v>7.8936572223300805E-2</v>
      </c>
      <c r="AP10" s="16">
        <v>0.121335127578303</v>
      </c>
      <c r="AQ10" s="16">
        <v>6.7205247717331107E-2</v>
      </c>
      <c r="AR10" s="16">
        <v>0.18492374599404501</v>
      </c>
      <c r="AS10" s="16">
        <v>4.4567757072396602E-2</v>
      </c>
      <c r="AT10" s="16">
        <v>0.14618356099206201</v>
      </c>
      <c r="AU10" s="16"/>
      <c r="AV10" s="16">
        <v>0.13036361231056201</v>
      </c>
      <c r="AW10" s="16">
        <v>0.187844678423261</v>
      </c>
      <c r="AX10" s="16"/>
      <c r="AY10" s="16">
        <v>0.14531891408599201</v>
      </c>
      <c r="AZ10" s="16">
        <v>0.16023144420319199</v>
      </c>
      <c r="BA10" s="16"/>
      <c r="BB10" s="16">
        <v>0.16573737740008701</v>
      </c>
      <c r="BC10" s="16">
        <v>0.140111440502863</v>
      </c>
      <c r="BD10" s="16"/>
      <c r="BE10" s="16">
        <v>0.17234337125344401</v>
      </c>
      <c r="BF10" s="16">
        <v>0.14170975439897601</v>
      </c>
      <c r="BG10" s="16"/>
      <c r="BH10" s="16">
        <v>0.15193403708382</v>
      </c>
      <c r="BI10" s="16">
        <v>0.146362334188326</v>
      </c>
      <c r="BJ10" s="16"/>
      <c r="BK10" s="16">
        <v>0.16480128363187799</v>
      </c>
      <c r="BL10" s="16">
        <v>0.138272483649026</v>
      </c>
      <c r="BM10" s="16">
        <v>0.122426046027392</v>
      </c>
      <c r="BN10" s="16"/>
      <c r="BO10" s="16">
        <v>0.14400932578301701</v>
      </c>
      <c r="BP10" s="16">
        <v>0.15274902310961</v>
      </c>
      <c r="BQ10" s="16">
        <v>0.15790403114496299</v>
      </c>
      <c r="BR10" s="16"/>
      <c r="BS10" s="16">
        <v>0.20405267692270301</v>
      </c>
      <c r="BT10" s="16">
        <v>0.13820148038122099</v>
      </c>
      <c r="BU10" s="16">
        <v>9.4093758341142003E-2</v>
      </c>
      <c r="BV10" s="16">
        <v>0.20714069973615901</v>
      </c>
      <c r="BW10" s="16">
        <v>8.6648994374792093E-2</v>
      </c>
      <c r="BX10" s="16">
        <v>0.13282712679138201</v>
      </c>
      <c r="BY10" s="16">
        <v>0.201643740202992</v>
      </c>
      <c r="BZ10" s="16">
        <v>0.10037646365657101</v>
      </c>
      <c r="CA10" s="16">
        <v>0.154737259755304</v>
      </c>
      <c r="CB10" s="16">
        <v>0.100876848787794</v>
      </c>
      <c r="CC10" s="16">
        <v>7.5724890998388902E-2</v>
      </c>
      <c r="CD10" s="16">
        <v>0.123964344288269</v>
      </c>
    </row>
    <row r="11" spans="2:82" x14ac:dyDescent="0.3">
      <c r="B11" s="17" t="s">
        <v>168</v>
      </c>
      <c r="C11" s="16">
        <v>0.101813890916002</v>
      </c>
      <c r="D11" s="16">
        <v>9.9888826642356404E-2</v>
      </c>
      <c r="E11" s="16">
        <v>0.10390630425714301</v>
      </c>
      <c r="F11" s="16"/>
      <c r="G11" s="16">
        <v>9.8864449458280296E-2</v>
      </c>
      <c r="H11" s="16">
        <v>9.2483110551165204E-2</v>
      </c>
      <c r="I11" s="16">
        <v>9.9511533820288198E-2</v>
      </c>
      <c r="J11" s="16">
        <v>0.133316142285691</v>
      </c>
      <c r="K11" s="16">
        <v>8.0775026178627404E-2</v>
      </c>
      <c r="L11" s="16"/>
      <c r="M11" s="16">
        <v>9.6893036266147203E-2</v>
      </c>
      <c r="N11" s="16">
        <v>0.120372436548843</v>
      </c>
      <c r="O11" s="16">
        <v>0.112149815875235</v>
      </c>
      <c r="P11" s="16">
        <v>7.9941411904363296E-2</v>
      </c>
      <c r="Q11" s="16"/>
      <c r="R11" s="16">
        <v>7.9320227284613701E-2</v>
      </c>
      <c r="S11" s="16">
        <v>0.122082129244619</v>
      </c>
      <c r="T11" s="16">
        <v>0.117266749568305</v>
      </c>
      <c r="U11" s="16">
        <v>9.1541013030839197E-2</v>
      </c>
      <c r="V11" s="16">
        <v>0.110531693815241</v>
      </c>
      <c r="W11" s="16">
        <v>0.114464877537909</v>
      </c>
      <c r="X11" s="16">
        <v>0.102995953747974</v>
      </c>
      <c r="Y11" s="16">
        <v>8.5580592397907704E-2</v>
      </c>
      <c r="Z11" s="16">
        <v>9.6264407983005298E-2</v>
      </c>
      <c r="AA11" s="16">
        <v>0.103139438438151</v>
      </c>
      <c r="AB11" s="16">
        <v>0.138884525998476</v>
      </c>
      <c r="AC11" s="16">
        <v>2.2831617526145001E-2</v>
      </c>
      <c r="AD11" s="16"/>
      <c r="AE11" s="16">
        <v>0.241182398154551</v>
      </c>
      <c r="AF11" s="16">
        <v>6.2993331354847804E-2</v>
      </c>
      <c r="AG11" s="16">
        <v>8.5730008728469295E-2</v>
      </c>
      <c r="AH11" s="16">
        <v>2.1991213630114401E-2</v>
      </c>
      <c r="AI11" s="16">
        <v>0.10850688124813</v>
      </c>
      <c r="AJ11" s="16">
        <v>0.106520440307492</v>
      </c>
      <c r="AK11" s="16">
        <v>0.10907867078665801</v>
      </c>
      <c r="AL11" s="16">
        <v>0.10195943896951901</v>
      </c>
      <c r="AM11" s="16">
        <v>9.5200607170847995E-2</v>
      </c>
      <c r="AN11" s="16">
        <v>0.13776921095073999</v>
      </c>
      <c r="AO11" s="16">
        <v>0.110964563632968</v>
      </c>
      <c r="AP11" s="16">
        <v>0.10391345405731101</v>
      </c>
      <c r="AQ11" s="16">
        <v>0.15115934558351601</v>
      </c>
      <c r="AR11" s="16">
        <v>5.9680138778902603E-2</v>
      </c>
      <c r="AS11" s="16">
        <v>8.5293177239403398E-2</v>
      </c>
      <c r="AT11" s="16">
        <v>6.0431837380704997E-2</v>
      </c>
      <c r="AU11" s="16"/>
      <c r="AV11" s="16">
        <v>0.115361323368771</v>
      </c>
      <c r="AW11" s="16">
        <v>7.2734497925625405E-2</v>
      </c>
      <c r="AX11" s="16"/>
      <c r="AY11" s="16">
        <v>0.104287807068324</v>
      </c>
      <c r="AZ11" s="16">
        <v>8.4730791412932396E-2</v>
      </c>
      <c r="BA11" s="16"/>
      <c r="BB11" s="16">
        <v>9.2734949337338904E-2</v>
      </c>
      <c r="BC11" s="16">
        <v>0.114286113218751</v>
      </c>
      <c r="BD11" s="16"/>
      <c r="BE11" s="16">
        <v>9.6441898210080396E-2</v>
      </c>
      <c r="BF11" s="16">
        <v>0.102364381583742</v>
      </c>
      <c r="BG11" s="16"/>
      <c r="BH11" s="16">
        <v>0.104847452759135</v>
      </c>
      <c r="BI11" s="16">
        <v>9.9728853799186806E-2</v>
      </c>
      <c r="BJ11" s="16"/>
      <c r="BK11" s="16">
        <v>0.10079329794460901</v>
      </c>
      <c r="BL11" s="16">
        <v>0.102961899846936</v>
      </c>
      <c r="BM11" s="16">
        <v>0.10291636221368999</v>
      </c>
      <c r="BN11" s="16"/>
      <c r="BO11" s="16">
        <v>8.7662140210972198E-2</v>
      </c>
      <c r="BP11" s="16">
        <v>0.122763224365535</v>
      </c>
      <c r="BQ11" s="16">
        <v>0.115987914394634</v>
      </c>
      <c r="BR11" s="16"/>
      <c r="BS11" s="16">
        <v>5.3702415184050903E-2</v>
      </c>
      <c r="BT11" s="16">
        <v>0.132935594574838</v>
      </c>
      <c r="BU11" s="16">
        <v>0.12925850673429501</v>
      </c>
      <c r="BV11" s="16">
        <v>8.8638523388145499E-2</v>
      </c>
      <c r="BW11" s="16">
        <v>0.105151862380675</v>
      </c>
      <c r="BX11" s="16">
        <v>0.111253816989904</v>
      </c>
      <c r="BY11" s="16">
        <v>0.122664533487276</v>
      </c>
      <c r="BZ11" s="16">
        <v>0.125424351786147</v>
      </c>
      <c r="CA11" s="16">
        <v>9.9105642824115006E-2</v>
      </c>
      <c r="CB11" s="16">
        <v>9.2160704149234093E-2</v>
      </c>
      <c r="CC11" s="16">
        <v>0.17117400048945899</v>
      </c>
      <c r="CD11" s="16">
        <v>4.21490459538491E-2</v>
      </c>
    </row>
    <row r="12" spans="2:82" x14ac:dyDescent="0.3">
      <c r="B12" s="17" t="s">
        <v>92</v>
      </c>
      <c r="C12" s="18">
        <v>0.21527775916223199</v>
      </c>
      <c r="D12" s="18">
        <v>0.17221300344653201</v>
      </c>
      <c r="E12" s="18">
        <v>0.25467370507996601</v>
      </c>
      <c r="F12" s="18"/>
      <c r="G12" s="18">
        <v>0.195666424114156</v>
      </c>
      <c r="H12" s="18">
        <v>0.29781469334698801</v>
      </c>
      <c r="I12" s="18">
        <v>0.24842301201292299</v>
      </c>
      <c r="J12" s="18">
        <v>0.19870156990246499</v>
      </c>
      <c r="K12" s="18">
        <v>0.16343695969098199</v>
      </c>
      <c r="L12" s="18"/>
      <c r="M12" s="18">
        <v>0.144878828381374</v>
      </c>
      <c r="N12" s="18">
        <v>0.196364853734879</v>
      </c>
      <c r="O12" s="18">
        <v>0.191387523445675</v>
      </c>
      <c r="P12" s="18">
        <v>0.33129304861849201</v>
      </c>
      <c r="Q12" s="18"/>
      <c r="R12" s="18">
        <v>0.14390894536319301</v>
      </c>
      <c r="S12" s="18">
        <v>0.286136716518404</v>
      </c>
      <c r="T12" s="18">
        <v>0.138215793599472</v>
      </c>
      <c r="U12" s="18">
        <v>0.22190885298362301</v>
      </c>
      <c r="V12" s="18">
        <v>0.229202988091122</v>
      </c>
      <c r="W12" s="18">
        <v>0.255991972427215</v>
      </c>
      <c r="X12" s="18">
        <v>0.25550262356008302</v>
      </c>
      <c r="Y12" s="18">
        <v>0.176552756628298</v>
      </c>
      <c r="Z12" s="18">
        <v>0.182133340709282</v>
      </c>
      <c r="AA12" s="18">
        <v>0.22500340154679299</v>
      </c>
      <c r="AB12" s="18">
        <v>0.230064756053352</v>
      </c>
      <c r="AC12" s="18">
        <v>0.28278554494277303</v>
      </c>
      <c r="AD12" s="18"/>
      <c r="AE12" s="18">
        <v>0.30002715881021003</v>
      </c>
      <c r="AF12" s="18">
        <v>0.32330526052332598</v>
      </c>
      <c r="AG12" s="18">
        <v>0.22511230082643499</v>
      </c>
      <c r="AH12" s="18">
        <v>0.330201905639184</v>
      </c>
      <c r="AI12" s="18">
        <v>0.21616478789895499</v>
      </c>
      <c r="AJ12" s="18">
        <v>0.283697477588086</v>
      </c>
      <c r="AK12" s="18">
        <v>0.19132441433987199</v>
      </c>
      <c r="AL12" s="18">
        <v>0.140448653763459</v>
      </c>
      <c r="AM12" s="18">
        <v>0.27786520718715402</v>
      </c>
      <c r="AN12" s="18">
        <v>0.172670145907383</v>
      </c>
      <c r="AO12" s="18">
        <v>0.16545835326417599</v>
      </c>
      <c r="AP12" s="18">
        <v>0.15149066284656901</v>
      </c>
      <c r="AQ12" s="18">
        <v>0.122049861025082</v>
      </c>
      <c r="AR12" s="18">
        <v>0.119639956131893</v>
      </c>
      <c r="AS12" s="18">
        <v>0.19931841905150799</v>
      </c>
      <c r="AT12" s="18">
        <v>6.9264631092331094E-2</v>
      </c>
      <c r="AU12" s="18"/>
      <c r="AV12" s="18">
        <v>0.231011497418524</v>
      </c>
      <c r="AW12" s="18">
        <v>0.181505488323638</v>
      </c>
      <c r="AX12" s="18"/>
      <c r="AY12" s="18">
        <v>0.216120035053573</v>
      </c>
      <c r="AZ12" s="18">
        <v>0.21300619709353</v>
      </c>
      <c r="BA12" s="18"/>
      <c r="BB12" s="18">
        <v>0.20629734089162</v>
      </c>
      <c r="BC12" s="18">
        <v>0.19683105463052999</v>
      </c>
      <c r="BD12" s="18"/>
      <c r="BE12" s="18">
        <v>0.153565649179874</v>
      </c>
      <c r="BF12" s="18">
        <v>0.22191004304046899</v>
      </c>
      <c r="BG12" s="18"/>
      <c r="BH12" s="18">
        <v>0.24107546065895</v>
      </c>
      <c r="BI12" s="18">
        <v>0.197546403109293</v>
      </c>
      <c r="BJ12" s="18"/>
      <c r="BK12" s="18">
        <v>0.15541810964685601</v>
      </c>
      <c r="BL12" s="18">
        <v>0.26505456267371702</v>
      </c>
      <c r="BM12" s="18">
        <v>0.29068944459004997</v>
      </c>
      <c r="BN12" s="18"/>
      <c r="BO12" s="18">
        <v>0.162405409449251</v>
      </c>
      <c r="BP12" s="18">
        <v>0.234955031092209</v>
      </c>
      <c r="BQ12" s="18">
        <v>0.36801313339174802</v>
      </c>
      <c r="BR12" s="18"/>
      <c r="BS12" s="18">
        <v>0.12995607099280501</v>
      </c>
      <c r="BT12" s="18">
        <v>0.26983945668663001</v>
      </c>
      <c r="BU12" s="18">
        <v>0.156248416842799</v>
      </c>
      <c r="BV12" s="18">
        <v>0.24084069133383501</v>
      </c>
      <c r="BW12" s="18">
        <v>0.20228788065324299</v>
      </c>
      <c r="BX12" s="18">
        <v>0.250438345951498</v>
      </c>
      <c r="BY12" s="18">
        <v>0.26552783064760899</v>
      </c>
      <c r="BZ12" s="18">
        <v>0.19626974114894299</v>
      </c>
      <c r="CA12" s="18">
        <v>0.16538616405676501</v>
      </c>
      <c r="CB12" s="18">
        <v>0.26839693965481998</v>
      </c>
      <c r="CC12" s="18">
        <v>0.238453214218702</v>
      </c>
      <c r="CD12" s="18">
        <v>0.28384684314488701</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CD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166</v>
      </c>
      <c r="C9" s="16">
        <v>0.16155575275449899</v>
      </c>
      <c r="D9" s="16">
        <v>0.19847775637392201</v>
      </c>
      <c r="E9" s="16">
        <v>0.127268555484846</v>
      </c>
      <c r="F9" s="16"/>
      <c r="G9" s="16">
        <v>0.14246875513437299</v>
      </c>
      <c r="H9" s="16">
        <v>0.13075019539650301</v>
      </c>
      <c r="I9" s="16">
        <v>0.13818635172114299</v>
      </c>
      <c r="J9" s="16">
        <v>0.20441898482284901</v>
      </c>
      <c r="K9" s="16">
        <v>0.17105697103597101</v>
      </c>
      <c r="L9" s="16"/>
      <c r="M9" s="16">
        <v>0.20455777722475499</v>
      </c>
      <c r="N9" s="16">
        <v>0.12496302753655</v>
      </c>
      <c r="O9" s="16">
        <v>0.19803181800907199</v>
      </c>
      <c r="P9" s="16">
        <v>0.120902592720146</v>
      </c>
      <c r="Q9" s="16"/>
      <c r="R9" s="16">
        <v>0.19738465402485</v>
      </c>
      <c r="S9" s="16">
        <v>0.110465688296971</v>
      </c>
      <c r="T9" s="16">
        <v>0.13343847483330401</v>
      </c>
      <c r="U9" s="16">
        <v>0.21536799992504399</v>
      </c>
      <c r="V9" s="16">
        <v>0.19736065457612001</v>
      </c>
      <c r="W9" s="16">
        <v>0.173674047030173</v>
      </c>
      <c r="X9" s="16">
        <v>0.133919406968457</v>
      </c>
      <c r="Y9" s="16">
        <v>0.199534221084818</v>
      </c>
      <c r="Z9" s="16">
        <v>0.17771501655167901</v>
      </c>
      <c r="AA9" s="16">
        <v>0.150961621657804</v>
      </c>
      <c r="AB9" s="16">
        <v>0.13498165515552199</v>
      </c>
      <c r="AC9" s="16">
        <v>5.0123944897283203E-2</v>
      </c>
      <c r="AD9" s="16"/>
      <c r="AE9" s="16">
        <v>9.2901530263122506E-2</v>
      </c>
      <c r="AF9" s="16">
        <v>0.126480927268383</v>
      </c>
      <c r="AG9" s="16">
        <v>0.16521716400750899</v>
      </c>
      <c r="AH9" s="16">
        <v>0.14901574906218401</v>
      </c>
      <c r="AI9" s="16">
        <v>0.13365104290893901</v>
      </c>
      <c r="AJ9" s="16">
        <v>0.117188029552865</v>
      </c>
      <c r="AK9" s="16">
        <v>0.19286273874503401</v>
      </c>
      <c r="AL9" s="16">
        <v>0.25597497046544798</v>
      </c>
      <c r="AM9" s="16">
        <v>0.14739064589530801</v>
      </c>
      <c r="AN9" s="16">
        <v>0.22590828876971999</v>
      </c>
      <c r="AO9" s="16">
        <v>0.166601329262966</v>
      </c>
      <c r="AP9" s="16">
        <v>0.12040167233410699</v>
      </c>
      <c r="AQ9" s="16">
        <v>0.115721750914674</v>
      </c>
      <c r="AR9" s="16">
        <v>0.20295810217346</v>
      </c>
      <c r="AS9" s="16">
        <v>0.324673290226211</v>
      </c>
      <c r="AT9" s="16">
        <v>0.227616262778118</v>
      </c>
      <c r="AU9" s="16"/>
      <c r="AV9" s="16">
        <v>0.15603223736616101</v>
      </c>
      <c r="AW9" s="16">
        <v>0.17341190890998201</v>
      </c>
      <c r="AX9" s="16"/>
      <c r="AY9" s="16">
        <v>0.163030825865078</v>
      </c>
      <c r="AZ9" s="16">
        <v>0.15815603894781299</v>
      </c>
      <c r="BA9" s="16"/>
      <c r="BB9" s="16">
        <v>0.19584254498527101</v>
      </c>
      <c r="BC9" s="16">
        <v>0.14527351559190599</v>
      </c>
      <c r="BD9" s="16"/>
      <c r="BE9" s="16">
        <v>0.23783208827038599</v>
      </c>
      <c r="BF9" s="16">
        <v>0.15068528680211599</v>
      </c>
      <c r="BG9" s="16"/>
      <c r="BH9" s="16">
        <v>0.148091184759435</v>
      </c>
      <c r="BI9" s="16">
        <v>0.170810261310227</v>
      </c>
      <c r="BJ9" s="16"/>
      <c r="BK9" s="16">
        <v>0.20934443758596599</v>
      </c>
      <c r="BL9" s="16">
        <v>0.120251740310554</v>
      </c>
      <c r="BM9" s="16">
        <v>0.10645800354543</v>
      </c>
      <c r="BN9" s="16"/>
      <c r="BO9" s="16">
        <v>0.19035458604907099</v>
      </c>
      <c r="BP9" s="16">
        <v>0.14038920982744399</v>
      </c>
      <c r="BQ9" s="16">
        <v>9.6156619447679295E-2</v>
      </c>
      <c r="BR9" s="16"/>
      <c r="BS9" s="16">
        <v>0.21663467617760601</v>
      </c>
      <c r="BT9" s="16">
        <v>0.10882854363898301</v>
      </c>
      <c r="BU9" s="16">
        <v>0.11252907732326101</v>
      </c>
      <c r="BV9" s="16">
        <v>0.25288189487953799</v>
      </c>
      <c r="BW9" s="16">
        <v>0.13944383586276701</v>
      </c>
      <c r="BX9" s="16">
        <v>0.17495175334917001</v>
      </c>
      <c r="BY9" s="16">
        <v>0.125832008932731</v>
      </c>
      <c r="BZ9" s="16">
        <v>0.19841713971156499</v>
      </c>
      <c r="CA9" s="16">
        <v>0.178768695692513</v>
      </c>
      <c r="CB9" s="16">
        <v>0.15328058475630801</v>
      </c>
      <c r="CC9" s="16">
        <v>0.15527786895180601</v>
      </c>
      <c r="CD9" s="16">
        <v>6.9543801820674198E-2</v>
      </c>
    </row>
    <row r="10" spans="2:82" ht="28.8" x14ac:dyDescent="0.3">
      <c r="B10" s="17" t="s">
        <v>167</v>
      </c>
      <c r="C10" s="16">
        <v>0.1781854773231</v>
      </c>
      <c r="D10" s="16">
        <v>0.17342882680239299</v>
      </c>
      <c r="E10" s="16">
        <v>0.18247159561374601</v>
      </c>
      <c r="F10" s="16"/>
      <c r="G10" s="16">
        <v>0.15757126067539101</v>
      </c>
      <c r="H10" s="16">
        <v>0.172459169809732</v>
      </c>
      <c r="I10" s="16">
        <v>0.23506916752639301</v>
      </c>
      <c r="J10" s="16">
        <v>0.15228648350408999</v>
      </c>
      <c r="K10" s="16">
        <v>0.16620325067094599</v>
      </c>
      <c r="L10" s="16"/>
      <c r="M10" s="16">
        <v>0.187613379734618</v>
      </c>
      <c r="N10" s="16">
        <v>0.15473080383114299</v>
      </c>
      <c r="O10" s="16">
        <v>0.198104432016209</v>
      </c>
      <c r="P10" s="16">
        <v>0.176984676369488</v>
      </c>
      <c r="Q10" s="16"/>
      <c r="R10" s="16">
        <v>0.21357194700864801</v>
      </c>
      <c r="S10" s="16">
        <v>0.18182749987032901</v>
      </c>
      <c r="T10" s="16">
        <v>0.16446908702167901</v>
      </c>
      <c r="U10" s="16">
        <v>0.139716492747362</v>
      </c>
      <c r="V10" s="16">
        <v>0.13662853450975401</v>
      </c>
      <c r="W10" s="16">
        <v>0.136035056149234</v>
      </c>
      <c r="X10" s="16">
        <v>0.187710154552855</v>
      </c>
      <c r="Y10" s="16">
        <v>0.191835590143111</v>
      </c>
      <c r="Z10" s="16">
        <v>0.169575083303413</v>
      </c>
      <c r="AA10" s="16">
        <v>0.22763634994818999</v>
      </c>
      <c r="AB10" s="16">
        <v>0.118318503255984</v>
      </c>
      <c r="AC10" s="16">
        <v>0.31272033046755499</v>
      </c>
      <c r="AD10" s="16"/>
      <c r="AE10" s="16">
        <v>0.215369219320489</v>
      </c>
      <c r="AF10" s="16">
        <v>0.21046862831774801</v>
      </c>
      <c r="AG10" s="16">
        <v>0.15370463132850501</v>
      </c>
      <c r="AH10" s="16">
        <v>0.25126770888347999</v>
      </c>
      <c r="AI10" s="16">
        <v>0.19794913045264101</v>
      </c>
      <c r="AJ10" s="16">
        <v>0.18933156724221401</v>
      </c>
      <c r="AK10" s="16">
        <v>0.21385223975890899</v>
      </c>
      <c r="AL10" s="16">
        <v>0.15534086787043</v>
      </c>
      <c r="AM10" s="16">
        <v>0.164976959152416</v>
      </c>
      <c r="AN10" s="16">
        <v>0.18851720559365201</v>
      </c>
      <c r="AO10" s="16">
        <v>0.14777229654957399</v>
      </c>
      <c r="AP10" s="16">
        <v>0.12613148119859999</v>
      </c>
      <c r="AQ10" s="16">
        <v>0.120156405892377</v>
      </c>
      <c r="AR10" s="16">
        <v>0.223046427242759</v>
      </c>
      <c r="AS10" s="16">
        <v>0.18156836756460401</v>
      </c>
      <c r="AT10" s="16">
        <v>0.186388420322841</v>
      </c>
      <c r="AU10" s="16"/>
      <c r="AV10" s="16">
        <v>0.153959699431959</v>
      </c>
      <c r="AW10" s="16">
        <v>0.23018580419316501</v>
      </c>
      <c r="AX10" s="16"/>
      <c r="AY10" s="16">
        <v>0.17706480137868399</v>
      </c>
      <c r="AZ10" s="16">
        <v>0.18554206819602401</v>
      </c>
      <c r="BA10" s="16"/>
      <c r="BB10" s="16">
        <v>0.22372779668965601</v>
      </c>
      <c r="BC10" s="16">
        <v>0.14175366717200599</v>
      </c>
      <c r="BD10" s="16"/>
      <c r="BE10" s="16">
        <v>0.26557877703218802</v>
      </c>
      <c r="BF10" s="16">
        <v>0.15856292645115999</v>
      </c>
      <c r="BG10" s="16"/>
      <c r="BH10" s="16">
        <v>0.178317654319296</v>
      </c>
      <c r="BI10" s="16">
        <v>0.17809462902090401</v>
      </c>
      <c r="BJ10" s="16"/>
      <c r="BK10" s="16">
        <v>0.19792918606026799</v>
      </c>
      <c r="BL10" s="16">
        <v>0.16244945365703101</v>
      </c>
      <c r="BM10" s="16">
        <v>0.15301987709739401</v>
      </c>
      <c r="BN10" s="16"/>
      <c r="BO10" s="16">
        <v>0.170738750534009</v>
      </c>
      <c r="BP10" s="16">
        <v>0.222317748188613</v>
      </c>
      <c r="BQ10" s="16">
        <v>0.129260822721183</v>
      </c>
      <c r="BR10" s="16"/>
      <c r="BS10" s="16">
        <v>0.22803913169801601</v>
      </c>
      <c r="BT10" s="16">
        <v>0.16919890647064301</v>
      </c>
      <c r="BU10" s="16">
        <v>0.146348573733249</v>
      </c>
      <c r="BV10" s="16">
        <v>0.13723279685932599</v>
      </c>
      <c r="BW10" s="16">
        <v>0.18110947197687599</v>
      </c>
      <c r="BX10" s="16">
        <v>0.15587422309620599</v>
      </c>
      <c r="BY10" s="16">
        <v>0.19305152312587701</v>
      </c>
      <c r="BZ10" s="16">
        <v>0.147177065570019</v>
      </c>
      <c r="CA10" s="16">
        <v>0.18950533705412401</v>
      </c>
      <c r="CB10" s="16">
        <v>0.17763995837764601</v>
      </c>
      <c r="CC10" s="16">
        <v>0.114054647721786</v>
      </c>
      <c r="CD10" s="16">
        <v>0.28308739186766702</v>
      </c>
    </row>
    <row r="11" spans="2:82" x14ac:dyDescent="0.3">
      <c r="B11" s="17" t="s">
        <v>168</v>
      </c>
      <c r="C11" s="16">
        <v>0.39706681294678497</v>
      </c>
      <c r="D11" s="16">
        <v>0.40661900548532898</v>
      </c>
      <c r="E11" s="16">
        <v>0.390429732261177</v>
      </c>
      <c r="F11" s="16"/>
      <c r="G11" s="16">
        <v>0.39858785920431899</v>
      </c>
      <c r="H11" s="16">
        <v>0.36049857797037299</v>
      </c>
      <c r="I11" s="16">
        <v>0.32700382524616201</v>
      </c>
      <c r="J11" s="16">
        <v>0.41279805676160602</v>
      </c>
      <c r="K11" s="16">
        <v>0.46711880510407899</v>
      </c>
      <c r="L11" s="16"/>
      <c r="M11" s="16">
        <v>0.459874661870881</v>
      </c>
      <c r="N11" s="16">
        <v>0.47315799648527501</v>
      </c>
      <c r="O11" s="16">
        <v>0.35208212919522702</v>
      </c>
      <c r="P11" s="16">
        <v>0.28826523406683802</v>
      </c>
      <c r="Q11" s="16"/>
      <c r="R11" s="16">
        <v>0.396149694428162</v>
      </c>
      <c r="S11" s="16">
        <v>0.39384080942608202</v>
      </c>
      <c r="T11" s="16">
        <v>0.47774265439347002</v>
      </c>
      <c r="U11" s="16">
        <v>0.30582387271785599</v>
      </c>
      <c r="V11" s="16">
        <v>0.38975154222597402</v>
      </c>
      <c r="W11" s="16">
        <v>0.35672006538448198</v>
      </c>
      <c r="X11" s="16">
        <v>0.39130217892802099</v>
      </c>
      <c r="Y11" s="16">
        <v>0.40863116680578199</v>
      </c>
      <c r="Z11" s="16">
        <v>0.41533067726973499</v>
      </c>
      <c r="AA11" s="16">
        <v>0.40888224943483698</v>
      </c>
      <c r="AB11" s="16">
        <v>0.50344847506791102</v>
      </c>
      <c r="AC11" s="16">
        <v>0.33215764765502998</v>
      </c>
      <c r="AD11" s="16"/>
      <c r="AE11" s="16">
        <v>0.28633756329488802</v>
      </c>
      <c r="AF11" s="16">
        <v>0.25710310894342803</v>
      </c>
      <c r="AG11" s="16">
        <v>0.31264652876688598</v>
      </c>
      <c r="AH11" s="16">
        <v>0.255321352558459</v>
      </c>
      <c r="AI11" s="16">
        <v>0.340556057005244</v>
      </c>
      <c r="AJ11" s="16">
        <v>0.39343962993704001</v>
      </c>
      <c r="AK11" s="16">
        <v>0.33182505514009503</v>
      </c>
      <c r="AL11" s="16">
        <v>0.39885326637027402</v>
      </c>
      <c r="AM11" s="16">
        <v>0.41815298850174498</v>
      </c>
      <c r="AN11" s="16">
        <v>0.43560945381917199</v>
      </c>
      <c r="AO11" s="16">
        <v>0.52078017375754704</v>
      </c>
      <c r="AP11" s="16">
        <v>0.56499151569351602</v>
      </c>
      <c r="AQ11" s="16">
        <v>0.62743359733876702</v>
      </c>
      <c r="AR11" s="16">
        <v>0.466080143281558</v>
      </c>
      <c r="AS11" s="16">
        <v>0.34086060950081498</v>
      </c>
      <c r="AT11" s="16">
        <v>0.44467497967167302</v>
      </c>
      <c r="AU11" s="16"/>
      <c r="AV11" s="16">
        <v>0.41079401569058999</v>
      </c>
      <c r="AW11" s="16">
        <v>0.36760154529275402</v>
      </c>
      <c r="AX11" s="16"/>
      <c r="AY11" s="16">
        <v>0.39967664410991399</v>
      </c>
      <c r="AZ11" s="16">
        <v>0.35924268235120599</v>
      </c>
      <c r="BA11" s="16"/>
      <c r="BB11" s="16">
        <v>0.32252810254646103</v>
      </c>
      <c r="BC11" s="16">
        <v>0.46735808171696802</v>
      </c>
      <c r="BD11" s="16"/>
      <c r="BE11" s="16">
        <v>0.29388681795863902</v>
      </c>
      <c r="BF11" s="16">
        <v>0.42203668324465099</v>
      </c>
      <c r="BG11" s="16"/>
      <c r="BH11" s="16">
        <v>0.375375065677713</v>
      </c>
      <c r="BI11" s="16">
        <v>0.41197605182945002</v>
      </c>
      <c r="BJ11" s="16"/>
      <c r="BK11" s="16">
        <v>0.40693136043189798</v>
      </c>
      <c r="BL11" s="16">
        <v>0.40304487811259199</v>
      </c>
      <c r="BM11" s="16">
        <v>0.35038838794103599</v>
      </c>
      <c r="BN11" s="16"/>
      <c r="BO11" s="16">
        <v>0.43467481156160898</v>
      </c>
      <c r="BP11" s="16">
        <v>0.370695537423963</v>
      </c>
      <c r="BQ11" s="16">
        <v>0.30950051741203299</v>
      </c>
      <c r="BR11" s="16"/>
      <c r="BS11" s="16">
        <v>0.37263622635649502</v>
      </c>
      <c r="BT11" s="16">
        <v>0.41923195971357702</v>
      </c>
      <c r="BU11" s="16">
        <v>0.49468722360824802</v>
      </c>
      <c r="BV11" s="16">
        <v>0.28692317962181602</v>
      </c>
      <c r="BW11" s="16">
        <v>0.426274001171772</v>
      </c>
      <c r="BX11" s="16">
        <v>0.34543098351991203</v>
      </c>
      <c r="BY11" s="16">
        <v>0.38187832698370999</v>
      </c>
      <c r="BZ11" s="16">
        <v>0.44800869261547699</v>
      </c>
      <c r="CA11" s="16">
        <v>0.40580162230456401</v>
      </c>
      <c r="CB11" s="16">
        <v>0.43256441994129402</v>
      </c>
      <c r="CC11" s="16">
        <v>0.484001264967588</v>
      </c>
      <c r="CD11" s="16">
        <v>0.36531700280788298</v>
      </c>
    </row>
    <row r="12" spans="2:82" x14ac:dyDescent="0.3">
      <c r="B12" s="17" t="s">
        <v>92</v>
      </c>
      <c r="C12" s="18">
        <v>0.26319195697561598</v>
      </c>
      <c r="D12" s="18">
        <v>0.22147441133835499</v>
      </c>
      <c r="E12" s="18">
        <v>0.29983011664023101</v>
      </c>
      <c r="F12" s="18"/>
      <c r="G12" s="18">
        <v>0.30137212498591698</v>
      </c>
      <c r="H12" s="18">
        <v>0.33629205682339203</v>
      </c>
      <c r="I12" s="18">
        <v>0.29974065550630302</v>
      </c>
      <c r="J12" s="18">
        <v>0.230496474911455</v>
      </c>
      <c r="K12" s="18">
        <v>0.19562097318900401</v>
      </c>
      <c r="L12" s="18"/>
      <c r="M12" s="18">
        <v>0.14795418116974501</v>
      </c>
      <c r="N12" s="18">
        <v>0.247148172147033</v>
      </c>
      <c r="O12" s="18">
        <v>0.25178162077949101</v>
      </c>
      <c r="P12" s="18">
        <v>0.41384749684352801</v>
      </c>
      <c r="Q12" s="18"/>
      <c r="R12" s="18">
        <v>0.19289370453834101</v>
      </c>
      <c r="S12" s="18">
        <v>0.31386600240661799</v>
      </c>
      <c r="T12" s="18">
        <v>0.22434978375154599</v>
      </c>
      <c r="U12" s="18">
        <v>0.33909163460973801</v>
      </c>
      <c r="V12" s="18">
        <v>0.27625926868815198</v>
      </c>
      <c r="W12" s="18">
        <v>0.33357083143611099</v>
      </c>
      <c r="X12" s="18">
        <v>0.287068259550667</v>
      </c>
      <c r="Y12" s="18">
        <v>0.19999902196628799</v>
      </c>
      <c r="Z12" s="18">
        <v>0.23737922287517199</v>
      </c>
      <c r="AA12" s="18">
        <v>0.21251977895916799</v>
      </c>
      <c r="AB12" s="18">
        <v>0.24325136652058399</v>
      </c>
      <c r="AC12" s="18">
        <v>0.30499807698013098</v>
      </c>
      <c r="AD12" s="18"/>
      <c r="AE12" s="18">
        <v>0.40539168712149998</v>
      </c>
      <c r="AF12" s="18">
        <v>0.40594733547044098</v>
      </c>
      <c r="AG12" s="18">
        <v>0.36843167589709902</v>
      </c>
      <c r="AH12" s="18">
        <v>0.344395189495877</v>
      </c>
      <c r="AI12" s="18">
        <v>0.32784376963317602</v>
      </c>
      <c r="AJ12" s="18">
        <v>0.30004077326788198</v>
      </c>
      <c r="AK12" s="18">
        <v>0.26145996635596103</v>
      </c>
      <c r="AL12" s="18">
        <v>0.189830895293849</v>
      </c>
      <c r="AM12" s="18">
        <v>0.26947940645052998</v>
      </c>
      <c r="AN12" s="18">
        <v>0.14996505181745601</v>
      </c>
      <c r="AO12" s="18">
        <v>0.16484620042991399</v>
      </c>
      <c r="AP12" s="18">
        <v>0.18847533077377601</v>
      </c>
      <c r="AQ12" s="18">
        <v>0.13668824585418199</v>
      </c>
      <c r="AR12" s="18">
        <v>0.107915327302223</v>
      </c>
      <c r="AS12" s="18">
        <v>0.15289773270837001</v>
      </c>
      <c r="AT12" s="18">
        <v>0.141320337227368</v>
      </c>
      <c r="AU12" s="18"/>
      <c r="AV12" s="18">
        <v>0.27921404751128898</v>
      </c>
      <c r="AW12" s="18">
        <v>0.22880074160409899</v>
      </c>
      <c r="AX12" s="18"/>
      <c r="AY12" s="18">
        <v>0.26022772864632399</v>
      </c>
      <c r="AZ12" s="18">
        <v>0.29705921050495698</v>
      </c>
      <c r="BA12" s="18"/>
      <c r="BB12" s="18">
        <v>0.25790155577861301</v>
      </c>
      <c r="BC12" s="18">
        <v>0.24561473551912</v>
      </c>
      <c r="BD12" s="18"/>
      <c r="BE12" s="18">
        <v>0.202702316738786</v>
      </c>
      <c r="BF12" s="18">
        <v>0.268715103502074</v>
      </c>
      <c r="BG12" s="18"/>
      <c r="BH12" s="18">
        <v>0.29821609524355602</v>
      </c>
      <c r="BI12" s="18">
        <v>0.239119057839419</v>
      </c>
      <c r="BJ12" s="18"/>
      <c r="BK12" s="18">
        <v>0.18579501592186801</v>
      </c>
      <c r="BL12" s="18">
        <v>0.31425392791982198</v>
      </c>
      <c r="BM12" s="18">
        <v>0.39013373141613999</v>
      </c>
      <c r="BN12" s="18"/>
      <c r="BO12" s="18">
        <v>0.20423185185531101</v>
      </c>
      <c r="BP12" s="18">
        <v>0.26659750455997999</v>
      </c>
      <c r="BQ12" s="18">
        <v>0.465082040419104</v>
      </c>
      <c r="BR12" s="18"/>
      <c r="BS12" s="18">
        <v>0.18268996576788299</v>
      </c>
      <c r="BT12" s="18">
        <v>0.302740590176797</v>
      </c>
      <c r="BU12" s="18">
        <v>0.24643512533524201</v>
      </c>
      <c r="BV12" s="18">
        <v>0.322962128639319</v>
      </c>
      <c r="BW12" s="18">
        <v>0.25317269098858503</v>
      </c>
      <c r="BX12" s="18">
        <v>0.32374304003471199</v>
      </c>
      <c r="BY12" s="18">
        <v>0.29923814095768198</v>
      </c>
      <c r="BZ12" s="18">
        <v>0.20639710210293899</v>
      </c>
      <c r="CA12" s="18">
        <v>0.22592434494880001</v>
      </c>
      <c r="CB12" s="18">
        <v>0.23651503692475301</v>
      </c>
      <c r="CC12" s="18">
        <v>0.24666621835881999</v>
      </c>
      <c r="CD12" s="18">
        <v>0.28205180350377601</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CD19"/>
  <sheetViews>
    <sheetView showGridLines="0" topLeftCell="A2" workbookViewId="0">
      <pane xSplit="2" topLeftCell="C1" activePane="topRight" state="frozen"/>
      <selection pane="topRight" activeCell="D16" sqref="D16"/>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172</v>
      </c>
      <c r="C9" s="16">
        <v>9.0105908957290204E-2</v>
      </c>
      <c r="D9" s="16">
        <v>8.9801412344260104E-2</v>
      </c>
      <c r="E9" s="16">
        <v>9.1865929056828596E-2</v>
      </c>
      <c r="F9" s="16"/>
      <c r="G9" s="16">
        <v>0.104737241116881</v>
      </c>
      <c r="H9" s="16">
        <v>8.4834187241083298E-2</v>
      </c>
      <c r="I9" s="16">
        <v>9.2263082342604094E-2</v>
      </c>
      <c r="J9" s="16">
        <v>0.103585478618404</v>
      </c>
      <c r="K9" s="16">
        <v>6.96917569000262E-2</v>
      </c>
      <c r="L9" s="16"/>
      <c r="M9" s="16">
        <v>7.4637776110439299E-2</v>
      </c>
      <c r="N9" s="16">
        <v>5.8063692429539099E-2</v>
      </c>
      <c r="O9" s="16">
        <v>0.10114440633232399</v>
      </c>
      <c r="P9" s="16">
        <v>0.12944908300208399</v>
      </c>
      <c r="Q9" s="16"/>
      <c r="R9" s="16">
        <v>8.9467131624096197E-2</v>
      </c>
      <c r="S9" s="16">
        <v>4.9604420938187198E-2</v>
      </c>
      <c r="T9" s="16">
        <v>0.14447622711601901</v>
      </c>
      <c r="U9" s="16">
        <v>6.6531705584935999E-2</v>
      </c>
      <c r="V9" s="16">
        <v>0.109617016549882</v>
      </c>
      <c r="W9" s="16">
        <v>8.0130801054964396E-2</v>
      </c>
      <c r="X9" s="16">
        <v>7.6982606142147206E-2</v>
      </c>
      <c r="Y9" s="16">
        <v>0.11249260149495099</v>
      </c>
      <c r="Z9" s="16">
        <v>9.9210373003669097E-2</v>
      </c>
      <c r="AA9" s="16">
        <v>8.8030538056409605E-2</v>
      </c>
      <c r="AB9" s="16">
        <v>5.2289478972052598E-2</v>
      </c>
      <c r="AC9" s="16">
        <v>0.21976173948629199</v>
      </c>
      <c r="AD9" s="16"/>
      <c r="AE9" s="16">
        <v>4.2188914490250903E-2</v>
      </c>
      <c r="AF9" s="16">
        <v>0.12373191874680101</v>
      </c>
      <c r="AG9" s="16">
        <v>0.121666678581243</v>
      </c>
      <c r="AH9" s="16">
        <v>0.11724974087842301</v>
      </c>
      <c r="AI9" s="16">
        <v>0.11898239085114801</v>
      </c>
      <c r="AJ9" s="16">
        <v>8.9642106697803606E-2</v>
      </c>
      <c r="AK9" s="16">
        <v>9.7650086611149906E-2</v>
      </c>
      <c r="AL9" s="16">
        <v>0.14777378416741299</v>
      </c>
      <c r="AM9" s="16">
        <v>6.4854652187622597E-2</v>
      </c>
      <c r="AN9" s="16">
        <v>6.6680434937936101E-2</v>
      </c>
      <c r="AO9" s="16">
        <v>5.6356091210448399E-2</v>
      </c>
      <c r="AP9" s="16">
        <v>2.9075615008731799E-2</v>
      </c>
      <c r="AQ9" s="16">
        <v>6.4572224594439495E-2</v>
      </c>
      <c r="AR9" s="16">
        <v>6.1374364455719602E-2</v>
      </c>
      <c r="AS9" s="16">
        <v>6.0276767888614198E-2</v>
      </c>
      <c r="AT9" s="16">
        <v>0.11130047069948699</v>
      </c>
      <c r="AU9" s="16"/>
      <c r="AV9" s="16">
        <v>9.4321154653720096E-2</v>
      </c>
      <c r="AW9" s="16">
        <v>8.1057937204352407E-2</v>
      </c>
      <c r="AX9" s="16"/>
      <c r="AY9" s="16">
        <v>9.1555731441510801E-2</v>
      </c>
      <c r="AZ9" s="16">
        <v>7.7466224560366101E-2</v>
      </c>
      <c r="BA9" s="16"/>
      <c r="BB9" s="16">
        <v>0.114063693429899</v>
      </c>
      <c r="BC9" s="16">
        <v>7.0631131446461104E-2</v>
      </c>
      <c r="BD9" s="16"/>
      <c r="BE9" s="16">
        <v>0.14424066623039</v>
      </c>
      <c r="BF9" s="16">
        <v>8.1895066693780896E-2</v>
      </c>
      <c r="BG9" s="16"/>
      <c r="BH9" s="16">
        <v>0.100107226337894</v>
      </c>
      <c r="BI9" s="16">
        <v>8.3231772534846205E-2</v>
      </c>
      <c r="BJ9" s="16"/>
      <c r="BK9" s="16">
        <v>9.3719507257811002E-2</v>
      </c>
      <c r="BL9" s="16">
        <v>7.3215546665481995E-2</v>
      </c>
      <c r="BM9" s="16">
        <v>0.116872857332497</v>
      </c>
      <c r="BN9" s="16"/>
      <c r="BO9" s="16">
        <v>8.4650849946168602E-2</v>
      </c>
      <c r="BP9" s="16">
        <v>0.10305232349874099</v>
      </c>
      <c r="BQ9" s="16">
        <v>8.7274200738742799E-2</v>
      </c>
      <c r="BR9" s="16"/>
      <c r="BS9" s="16">
        <v>9.2609753047119797E-2</v>
      </c>
      <c r="BT9" s="16">
        <v>6.2076489770110398E-2</v>
      </c>
      <c r="BU9" s="16">
        <v>0.137501246386003</v>
      </c>
      <c r="BV9" s="16">
        <v>4.5039105217295497E-2</v>
      </c>
      <c r="BW9" s="16">
        <v>0.100297947475765</v>
      </c>
      <c r="BX9" s="16">
        <v>9.8203974757216705E-2</v>
      </c>
      <c r="BY9" s="16">
        <v>7.9144982580958603E-2</v>
      </c>
      <c r="BZ9" s="16">
        <v>9.0925211163312605E-2</v>
      </c>
      <c r="CA9" s="16">
        <v>0.11278588414823899</v>
      </c>
      <c r="CB9" s="16">
        <v>9.3664173665214401E-2</v>
      </c>
      <c r="CC9" s="16">
        <v>4.3524091715618198E-2</v>
      </c>
      <c r="CD9" s="16">
        <v>0.22058650844347999</v>
      </c>
    </row>
    <row r="10" spans="2:82" x14ac:dyDescent="0.3">
      <c r="B10" s="17" t="s">
        <v>173</v>
      </c>
      <c r="C10" s="16">
        <v>0.171363875155639</v>
      </c>
      <c r="D10" s="16">
        <v>0.16868895823480101</v>
      </c>
      <c r="E10" s="16">
        <v>0.17505915162373201</v>
      </c>
      <c r="F10" s="16"/>
      <c r="G10" s="16">
        <v>0.158391016829486</v>
      </c>
      <c r="H10" s="16">
        <v>0.167771480048102</v>
      </c>
      <c r="I10" s="16">
        <v>0.19554795022760399</v>
      </c>
      <c r="J10" s="16">
        <v>0.15563887880313701</v>
      </c>
      <c r="K10" s="16">
        <v>0.17395728444973799</v>
      </c>
      <c r="L10" s="16"/>
      <c r="M10" s="16">
        <v>0.171014668272469</v>
      </c>
      <c r="N10" s="16">
        <v>0.14660440546994399</v>
      </c>
      <c r="O10" s="16">
        <v>0.224577442332622</v>
      </c>
      <c r="P10" s="16">
        <v>0.14862917707569401</v>
      </c>
      <c r="Q10" s="16"/>
      <c r="R10" s="16">
        <v>0.19316160402822599</v>
      </c>
      <c r="S10" s="16">
        <v>0.134962666834442</v>
      </c>
      <c r="T10" s="16">
        <v>0.13848345377943899</v>
      </c>
      <c r="U10" s="16">
        <v>0.104805470322015</v>
      </c>
      <c r="V10" s="16">
        <v>0.178211526314105</v>
      </c>
      <c r="W10" s="16">
        <v>0.150718251737399</v>
      </c>
      <c r="X10" s="16">
        <v>0.19304264919154701</v>
      </c>
      <c r="Y10" s="16">
        <v>0.20134687115434599</v>
      </c>
      <c r="Z10" s="16">
        <v>0.16021179875633901</v>
      </c>
      <c r="AA10" s="16">
        <v>0.276226974373324</v>
      </c>
      <c r="AB10" s="16">
        <v>0.174910326778419</v>
      </c>
      <c r="AC10" s="16">
        <v>0.18360858860266099</v>
      </c>
      <c r="AD10" s="16"/>
      <c r="AE10" s="16">
        <v>8.3472369387914302E-2</v>
      </c>
      <c r="AF10" s="16">
        <v>0.15259472318402401</v>
      </c>
      <c r="AG10" s="16">
        <v>0.21028663482201301</v>
      </c>
      <c r="AH10" s="16">
        <v>0.18751182255412499</v>
      </c>
      <c r="AI10" s="16">
        <v>0.14948979878451699</v>
      </c>
      <c r="AJ10" s="16">
        <v>0.18280189924308901</v>
      </c>
      <c r="AK10" s="16">
        <v>0.214198545136048</v>
      </c>
      <c r="AL10" s="16">
        <v>0.149805018702904</v>
      </c>
      <c r="AM10" s="16">
        <v>0.19522395472763901</v>
      </c>
      <c r="AN10" s="16">
        <v>0.16063046609506201</v>
      </c>
      <c r="AO10" s="16">
        <v>0.14970101018894799</v>
      </c>
      <c r="AP10" s="16">
        <v>0.21481893081124501</v>
      </c>
      <c r="AQ10" s="16">
        <v>0.171307698227606</v>
      </c>
      <c r="AR10" s="16">
        <v>0.14592837951895901</v>
      </c>
      <c r="AS10" s="16">
        <v>0.14361114393655999</v>
      </c>
      <c r="AT10" s="16">
        <v>0.16872526617772299</v>
      </c>
      <c r="AU10" s="16"/>
      <c r="AV10" s="16">
        <v>0.16501274260203899</v>
      </c>
      <c r="AW10" s="16">
        <v>0.18499650112399099</v>
      </c>
      <c r="AX10" s="16"/>
      <c r="AY10" s="16">
        <v>0.17058025380907099</v>
      </c>
      <c r="AZ10" s="16">
        <v>0.166141984078783</v>
      </c>
      <c r="BA10" s="16"/>
      <c r="BB10" s="16">
        <v>0.19857540161870699</v>
      </c>
      <c r="BC10" s="16">
        <v>0.14964863428157099</v>
      </c>
      <c r="BD10" s="16"/>
      <c r="BE10" s="16">
        <v>0.20198124977078799</v>
      </c>
      <c r="BF10" s="16">
        <v>0.16514116857744801</v>
      </c>
      <c r="BG10" s="16"/>
      <c r="BH10" s="16">
        <v>0.16339531480627401</v>
      </c>
      <c r="BI10" s="16">
        <v>0.176840850722702</v>
      </c>
      <c r="BJ10" s="16"/>
      <c r="BK10" s="16">
        <v>0.209622465174193</v>
      </c>
      <c r="BL10" s="16">
        <v>0.15030171362700701</v>
      </c>
      <c r="BM10" s="16">
        <v>0.10081879920711299</v>
      </c>
      <c r="BN10" s="16"/>
      <c r="BO10" s="16">
        <v>0.18318330701963001</v>
      </c>
      <c r="BP10" s="16">
        <v>0.17605776555456701</v>
      </c>
      <c r="BQ10" s="16">
        <v>0.121735820218876</v>
      </c>
      <c r="BR10" s="16"/>
      <c r="BS10" s="16">
        <v>0.20488444568681399</v>
      </c>
      <c r="BT10" s="16">
        <v>0.13886460310352</v>
      </c>
      <c r="BU10" s="16">
        <v>0.122642731597114</v>
      </c>
      <c r="BV10" s="16">
        <v>0.134714743982639</v>
      </c>
      <c r="BW10" s="16">
        <v>0.15624146024197799</v>
      </c>
      <c r="BX10" s="16">
        <v>0.14088372200515401</v>
      </c>
      <c r="BY10" s="16">
        <v>0.21649836691066299</v>
      </c>
      <c r="BZ10" s="16">
        <v>0.19160765251381601</v>
      </c>
      <c r="CA10" s="16">
        <v>0.15905924019746601</v>
      </c>
      <c r="CB10" s="16">
        <v>0.25941928110704898</v>
      </c>
      <c r="CC10" s="16">
        <v>0.17262376695226</v>
      </c>
      <c r="CD10" s="16">
        <v>0.15349109178555301</v>
      </c>
    </row>
    <row r="11" spans="2:82" x14ac:dyDescent="0.3">
      <c r="B11" s="17" t="s">
        <v>174</v>
      </c>
      <c r="C11" s="16">
        <v>9.5251363698581407E-2</v>
      </c>
      <c r="D11" s="16">
        <v>9.0120977348367701E-2</v>
      </c>
      <c r="E11" s="16">
        <v>0.10074140037257601</v>
      </c>
      <c r="F11" s="16"/>
      <c r="G11" s="16">
        <v>8.45091407664193E-2</v>
      </c>
      <c r="H11" s="16">
        <v>0.114975751962549</v>
      </c>
      <c r="I11" s="16">
        <v>0.114532639630035</v>
      </c>
      <c r="J11" s="16">
        <v>7.8925956247834606E-2</v>
      </c>
      <c r="K11" s="16">
        <v>8.78635516797832E-2</v>
      </c>
      <c r="L11" s="16"/>
      <c r="M11" s="16">
        <v>9.63384646603999E-2</v>
      </c>
      <c r="N11" s="16">
        <v>8.2467056910867295E-2</v>
      </c>
      <c r="O11" s="16">
        <v>0.114493403181517</v>
      </c>
      <c r="P11" s="16">
        <v>9.1559924838662696E-2</v>
      </c>
      <c r="Q11" s="16"/>
      <c r="R11" s="16">
        <v>0.122398251852184</v>
      </c>
      <c r="S11" s="16">
        <v>9.3581450963580004E-2</v>
      </c>
      <c r="T11" s="16">
        <v>7.2262361889854201E-2</v>
      </c>
      <c r="U11" s="16">
        <v>0.18497433131822999</v>
      </c>
      <c r="V11" s="16">
        <v>5.40645420519952E-2</v>
      </c>
      <c r="W11" s="16">
        <v>0.11104296399904701</v>
      </c>
      <c r="X11" s="16">
        <v>6.2120771321213103E-2</v>
      </c>
      <c r="Y11" s="16">
        <v>7.3927945063638506E-2</v>
      </c>
      <c r="Z11" s="16">
        <v>5.1003504870806897E-2</v>
      </c>
      <c r="AA11" s="16">
        <v>5.8843087386996201E-2</v>
      </c>
      <c r="AB11" s="16">
        <v>0.17527880557824399</v>
      </c>
      <c r="AC11" s="16">
        <v>7.2092470956665905E-2</v>
      </c>
      <c r="AD11" s="16"/>
      <c r="AE11" s="16">
        <v>0.10003331460338299</v>
      </c>
      <c r="AF11" s="16">
        <v>0.12772278153036601</v>
      </c>
      <c r="AG11" s="16">
        <v>7.7423760102811795E-2</v>
      </c>
      <c r="AH11" s="16">
        <v>0.106367213963455</v>
      </c>
      <c r="AI11" s="16">
        <v>0.11078856822948301</v>
      </c>
      <c r="AJ11" s="16">
        <v>0.12760731043429399</v>
      </c>
      <c r="AK11" s="16">
        <v>8.9723531454918806E-2</v>
      </c>
      <c r="AL11" s="16">
        <v>0.15577988199165599</v>
      </c>
      <c r="AM11" s="16">
        <v>6.0628378018410402E-2</v>
      </c>
      <c r="AN11" s="16">
        <v>8.7371660774394302E-2</v>
      </c>
      <c r="AO11" s="16">
        <v>2.6211641339965799E-2</v>
      </c>
      <c r="AP11" s="16">
        <v>0.11361551118745</v>
      </c>
      <c r="AQ11" s="16">
        <v>8.5442971273330101E-2</v>
      </c>
      <c r="AR11" s="16">
        <v>6.3784286475895402E-2</v>
      </c>
      <c r="AS11" s="16">
        <v>3.11698110464124E-2</v>
      </c>
      <c r="AT11" s="16">
        <v>7.7551495843180093E-2</v>
      </c>
      <c r="AU11" s="16"/>
      <c r="AV11" s="16">
        <v>9.6280725631635602E-2</v>
      </c>
      <c r="AW11" s="16">
        <v>9.3041851284699606E-2</v>
      </c>
      <c r="AX11" s="16"/>
      <c r="AY11" s="16">
        <v>9.8887610933054204E-2</v>
      </c>
      <c r="AZ11" s="16">
        <v>6.1560155402950803E-2</v>
      </c>
      <c r="BA11" s="16"/>
      <c r="BB11" s="16">
        <v>9.7351187743547202E-2</v>
      </c>
      <c r="BC11" s="16">
        <v>9.3655296252142306E-2</v>
      </c>
      <c r="BD11" s="16"/>
      <c r="BE11" s="16">
        <v>0.13596009576485299</v>
      </c>
      <c r="BF11" s="16">
        <v>8.69288340837365E-2</v>
      </c>
      <c r="BG11" s="16"/>
      <c r="BH11" s="16">
        <v>0.10004504272050301</v>
      </c>
      <c r="BI11" s="16">
        <v>9.1956557393763794E-2</v>
      </c>
      <c r="BJ11" s="16"/>
      <c r="BK11" s="16">
        <v>9.8562402829307796E-2</v>
      </c>
      <c r="BL11" s="16">
        <v>8.2694815946203704E-2</v>
      </c>
      <c r="BM11" s="16">
        <v>0.113360237876915</v>
      </c>
      <c r="BN11" s="16"/>
      <c r="BO11" s="16">
        <v>9.8890439947258199E-2</v>
      </c>
      <c r="BP11" s="16">
        <v>8.2394384008282903E-2</v>
      </c>
      <c r="BQ11" s="16">
        <v>0.104327648266345</v>
      </c>
      <c r="BR11" s="16"/>
      <c r="BS11" s="16">
        <v>0.122428827152457</v>
      </c>
      <c r="BT11" s="16">
        <v>8.7573504273031302E-2</v>
      </c>
      <c r="BU11" s="16">
        <v>8.3717287973626306E-2</v>
      </c>
      <c r="BV11" s="16">
        <v>0.21158222439699401</v>
      </c>
      <c r="BW11" s="16">
        <v>6.5966915138021096E-2</v>
      </c>
      <c r="BX11" s="16">
        <v>0.10256222949597101</v>
      </c>
      <c r="BY11" s="16">
        <v>6.3679316160477895E-2</v>
      </c>
      <c r="BZ11" s="16">
        <v>0.107905675467319</v>
      </c>
      <c r="CA11" s="16">
        <v>4.7903759003459903E-2</v>
      </c>
      <c r="CB11" s="16">
        <v>7.7190343371338593E-2</v>
      </c>
      <c r="CC11" s="16">
        <v>0.124488298079276</v>
      </c>
      <c r="CD11" s="16">
        <v>7.2363035033156206E-2</v>
      </c>
    </row>
    <row r="12" spans="2:82" x14ac:dyDescent="0.3">
      <c r="B12" s="17" t="s">
        <v>175</v>
      </c>
      <c r="C12" s="16">
        <v>0.38022978036293997</v>
      </c>
      <c r="D12" s="16">
        <v>0.44706316871222901</v>
      </c>
      <c r="E12" s="16">
        <v>0.31141024487973701</v>
      </c>
      <c r="F12" s="16"/>
      <c r="G12" s="16">
        <v>0.386418405847752</v>
      </c>
      <c r="H12" s="16">
        <v>0.35171659050167797</v>
      </c>
      <c r="I12" s="16">
        <v>0.32568508556560299</v>
      </c>
      <c r="J12" s="16">
        <v>0.38796998141668798</v>
      </c>
      <c r="K12" s="16">
        <v>0.43621988805884498</v>
      </c>
      <c r="L12" s="16"/>
      <c r="M12" s="16">
        <v>0.43978656531769</v>
      </c>
      <c r="N12" s="16">
        <v>0.442808603956859</v>
      </c>
      <c r="O12" s="16">
        <v>0.336050722092197</v>
      </c>
      <c r="P12" s="16">
        <v>0.29003484120165102</v>
      </c>
      <c r="Q12" s="16"/>
      <c r="R12" s="16">
        <v>0.40563775584206702</v>
      </c>
      <c r="S12" s="16">
        <v>0.39445870849335302</v>
      </c>
      <c r="T12" s="16">
        <v>0.425261207620793</v>
      </c>
      <c r="U12" s="16">
        <v>0.31730396933235899</v>
      </c>
      <c r="V12" s="16">
        <v>0.34275518088873302</v>
      </c>
      <c r="W12" s="16">
        <v>0.350389249233655</v>
      </c>
      <c r="X12" s="16">
        <v>0.43392900937869799</v>
      </c>
      <c r="Y12" s="16">
        <v>0.34780297290029499</v>
      </c>
      <c r="Z12" s="16">
        <v>0.43229307996462002</v>
      </c>
      <c r="AA12" s="16">
        <v>0.36802152472834199</v>
      </c>
      <c r="AB12" s="16">
        <v>0.34297491111351802</v>
      </c>
      <c r="AC12" s="16">
        <v>0.25405075326826798</v>
      </c>
      <c r="AD12" s="16"/>
      <c r="AE12" s="16">
        <v>0.317559977041171</v>
      </c>
      <c r="AF12" s="16">
        <v>0.267844409015212</v>
      </c>
      <c r="AG12" s="16">
        <v>0.311573302783545</v>
      </c>
      <c r="AH12" s="16">
        <v>0.304415876255692</v>
      </c>
      <c r="AI12" s="16">
        <v>0.32050994494076501</v>
      </c>
      <c r="AJ12" s="16">
        <v>0.309530685070394</v>
      </c>
      <c r="AK12" s="16">
        <v>0.36517411971228803</v>
      </c>
      <c r="AL12" s="16">
        <v>0.38526025489473997</v>
      </c>
      <c r="AM12" s="16">
        <v>0.33570935108137401</v>
      </c>
      <c r="AN12" s="16">
        <v>0.48755684348680201</v>
      </c>
      <c r="AO12" s="16">
        <v>0.50159989467094301</v>
      </c>
      <c r="AP12" s="16">
        <v>0.42178048013705699</v>
      </c>
      <c r="AQ12" s="16">
        <v>0.46775766259180301</v>
      </c>
      <c r="AR12" s="16">
        <v>0.56984559651409294</v>
      </c>
      <c r="AS12" s="16">
        <v>0.63991699668952196</v>
      </c>
      <c r="AT12" s="16">
        <v>0.48293537566688499</v>
      </c>
      <c r="AU12" s="16"/>
      <c r="AV12" s="16">
        <v>0.35888339166051197</v>
      </c>
      <c r="AW12" s="16">
        <v>0.426049534635006</v>
      </c>
      <c r="AX12" s="16"/>
      <c r="AY12" s="16">
        <v>0.37364210942331999</v>
      </c>
      <c r="AZ12" s="16">
        <v>0.45459114757153501</v>
      </c>
      <c r="BA12" s="16"/>
      <c r="BB12" s="16">
        <v>0.339239608265756</v>
      </c>
      <c r="BC12" s="16">
        <v>0.423462415475368</v>
      </c>
      <c r="BD12" s="16"/>
      <c r="BE12" s="16">
        <v>0.33010184356369299</v>
      </c>
      <c r="BF12" s="16">
        <v>0.39255137163369003</v>
      </c>
      <c r="BG12" s="16"/>
      <c r="BH12" s="16">
        <v>0.36763386986853502</v>
      </c>
      <c r="BI12" s="16">
        <v>0.388887240556271</v>
      </c>
      <c r="BJ12" s="16"/>
      <c r="BK12" s="16">
        <v>0.38808980807475102</v>
      </c>
      <c r="BL12" s="16">
        <v>0.39054913318700601</v>
      </c>
      <c r="BM12" s="16">
        <v>0.33492458410544401</v>
      </c>
      <c r="BN12" s="16"/>
      <c r="BO12" s="16">
        <v>0.43944700212106502</v>
      </c>
      <c r="BP12" s="16">
        <v>0.36527280729008799</v>
      </c>
      <c r="BQ12" s="16">
        <v>0.19710576320499201</v>
      </c>
      <c r="BR12" s="16"/>
      <c r="BS12" s="16">
        <v>0.40429033245002499</v>
      </c>
      <c r="BT12" s="16">
        <v>0.38274171123846501</v>
      </c>
      <c r="BU12" s="16">
        <v>0.43664538687857302</v>
      </c>
      <c r="BV12" s="16">
        <v>0.309355130560937</v>
      </c>
      <c r="BW12" s="16">
        <v>0.34037834278206802</v>
      </c>
      <c r="BX12" s="16">
        <v>0.28922713376790299</v>
      </c>
      <c r="BY12" s="16">
        <v>0.40031341556118599</v>
      </c>
      <c r="BZ12" s="16">
        <v>0.367405101084402</v>
      </c>
      <c r="CA12" s="16">
        <v>0.42504061330943699</v>
      </c>
      <c r="CB12" s="16">
        <v>0.354384274154321</v>
      </c>
      <c r="CC12" s="16">
        <v>0.39156533016478301</v>
      </c>
      <c r="CD12" s="16">
        <v>0.30614871316730002</v>
      </c>
    </row>
    <row r="13" spans="2:82" x14ac:dyDescent="0.3">
      <c r="B13" s="17" t="s">
        <v>176</v>
      </c>
      <c r="C13" s="16">
        <v>3.1240339033769899E-2</v>
      </c>
      <c r="D13" s="16">
        <v>3.0459426031090201E-2</v>
      </c>
      <c r="E13" s="16">
        <v>3.2525439281190199E-2</v>
      </c>
      <c r="F13" s="16"/>
      <c r="G13" s="16">
        <v>5.0801133545365001E-2</v>
      </c>
      <c r="H13" s="16">
        <v>2.76948937812257E-2</v>
      </c>
      <c r="I13" s="16">
        <v>2.130957173297E-2</v>
      </c>
      <c r="J13" s="16">
        <v>1.858638055191E-2</v>
      </c>
      <c r="K13" s="16">
        <v>4.3273081243478798E-2</v>
      </c>
      <c r="L13" s="16"/>
      <c r="M13" s="16">
        <v>3.4935971842969302E-2</v>
      </c>
      <c r="N13" s="16">
        <v>5.0421671550283598E-2</v>
      </c>
      <c r="O13" s="16">
        <v>2.4566111980515299E-2</v>
      </c>
      <c r="P13" s="16">
        <v>1.35560960933642E-2</v>
      </c>
      <c r="Q13" s="16"/>
      <c r="R13" s="16">
        <v>3.6517750865569902E-2</v>
      </c>
      <c r="S13" s="16">
        <v>4.4187727004002003E-2</v>
      </c>
      <c r="T13" s="16">
        <v>2.0454688280462301E-2</v>
      </c>
      <c r="U13" s="16">
        <v>3.2959487893415199E-2</v>
      </c>
      <c r="V13" s="16">
        <v>5.9848511608918298E-2</v>
      </c>
      <c r="W13" s="16">
        <v>5.5167072556453998E-2</v>
      </c>
      <c r="X13" s="16">
        <v>0</v>
      </c>
      <c r="Y13" s="16">
        <v>2.82019255093168E-2</v>
      </c>
      <c r="Z13" s="16">
        <v>4.2478824792573699E-2</v>
      </c>
      <c r="AA13" s="16">
        <v>0</v>
      </c>
      <c r="AB13" s="16">
        <v>1.6611889001711799E-2</v>
      </c>
      <c r="AC13" s="16">
        <v>0</v>
      </c>
      <c r="AD13" s="16"/>
      <c r="AE13" s="16">
        <v>3.50943444020839E-2</v>
      </c>
      <c r="AF13" s="16">
        <v>2.6102009409847401E-2</v>
      </c>
      <c r="AG13" s="16">
        <v>1.3086476315792701E-2</v>
      </c>
      <c r="AH13" s="16">
        <v>3.0358885125283699E-2</v>
      </c>
      <c r="AI13" s="16">
        <v>5.7720038767575102E-2</v>
      </c>
      <c r="AJ13" s="16">
        <v>4.3521667618208602E-2</v>
      </c>
      <c r="AK13" s="16">
        <v>1.11814969550548E-2</v>
      </c>
      <c r="AL13" s="16">
        <v>4.0567980409354998E-2</v>
      </c>
      <c r="AM13" s="16">
        <v>1.62557087612391E-2</v>
      </c>
      <c r="AN13" s="16">
        <v>4.5752026536626099E-2</v>
      </c>
      <c r="AO13" s="16">
        <v>1.63717208428357E-2</v>
      </c>
      <c r="AP13" s="16">
        <v>1.0485986918613001E-2</v>
      </c>
      <c r="AQ13" s="16">
        <v>8.16140038654221E-2</v>
      </c>
      <c r="AR13" s="16">
        <v>4.0779075090221197E-2</v>
      </c>
      <c r="AS13" s="16">
        <v>4.79288249396434E-3</v>
      </c>
      <c r="AT13" s="16">
        <v>3.7195668972928801E-2</v>
      </c>
      <c r="AU13" s="16"/>
      <c r="AV13" s="16">
        <v>2.9683110771217599E-2</v>
      </c>
      <c r="AW13" s="16">
        <v>3.45829098700043E-2</v>
      </c>
      <c r="AX13" s="16"/>
      <c r="AY13" s="16">
        <v>3.1370081163490098E-2</v>
      </c>
      <c r="AZ13" s="16">
        <v>3.2087284025455701E-2</v>
      </c>
      <c r="BA13" s="16"/>
      <c r="BB13" s="16">
        <v>4.0154533010386101E-2</v>
      </c>
      <c r="BC13" s="16">
        <v>2.7814654954213001E-2</v>
      </c>
      <c r="BD13" s="16"/>
      <c r="BE13" s="16">
        <v>2.0009684858296399E-2</v>
      </c>
      <c r="BF13" s="16">
        <v>3.2884278278343698E-2</v>
      </c>
      <c r="BG13" s="16"/>
      <c r="BH13" s="16">
        <v>3.01302206538215E-2</v>
      </c>
      <c r="BI13" s="16">
        <v>3.2003349035195E-2</v>
      </c>
      <c r="BJ13" s="16"/>
      <c r="BK13" s="16">
        <v>2.66495907610977E-2</v>
      </c>
      <c r="BL13" s="16">
        <v>3.22906471649545E-2</v>
      </c>
      <c r="BM13" s="16">
        <v>4.3236798185892301E-2</v>
      </c>
      <c r="BN13" s="16"/>
      <c r="BO13" s="16">
        <v>3.19243874053253E-2</v>
      </c>
      <c r="BP13" s="16">
        <v>2.8940317074516098E-2</v>
      </c>
      <c r="BQ13" s="16">
        <v>3.2747624068333897E-2</v>
      </c>
      <c r="BR13" s="16"/>
      <c r="BS13" s="16">
        <v>2.64731590438857E-2</v>
      </c>
      <c r="BT13" s="16">
        <v>4.3455998505791703E-2</v>
      </c>
      <c r="BU13" s="16">
        <v>2.8509363463014699E-2</v>
      </c>
      <c r="BV13" s="16">
        <v>1.7684520922068798E-2</v>
      </c>
      <c r="BW13" s="16">
        <v>7.3672648307574404E-2</v>
      </c>
      <c r="BX13" s="16">
        <v>4.7476964034520397E-2</v>
      </c>
      <c r="BY13" s="16">
        <v>1.53863241158829E-2</v>
      </c>
      <c r="BZ13" s="16">
        <v>3.4609324240628098E-2</v>
      </c>
      <c r="CA13" s="16">
        <v>4.3748505603853703E-2</v>
      </c>
      <c r="CB13" s="16">
        <v>0</v>
      </c>
      <c r="CC13" s="16">
        <v>3.3324143525800903E-2</v>
      </c>
      <c r="CD13" s="16">
        <v>0</v>
      </c>
    </row>
    <row r="14" spans="2:82" x14ac:dyDescent="0.3">
      <c r="B14" s="17" t="s">
        <v>92</v>
      </c>
      <c r="C14" s="18">
        <v>0.23180873279177899</v>
      </c>
      <c r="D14" s="18">
        <v>0.17386605732925201</v>
      </c>
      <c r="E14" s="18">
        <v>0.288397834785935</v>
      </c>
      <c r="F14" s="18"/>
      <c r="G14" s="18">
        <v>0.21514306189409699</v>
      </c>
      <c r="H14" s="18">
        <v>0.25300709646536101</v>
      </c>
      <c r="I14" s="18">
        <v>0.25066167050118399</v>
      </c>
      <c r="J14" s="18">
        <v>0.25529332436202601</v>
      </c>
      <c r="K14" s="18">
        <v>0.18899443766812901</v>
      </c>
      <c r="L14" s="18"/>
      <c r="M14" s="18">
        <v>0.18328655379603301</v>
      </c>
      <c r="N14" s="18">
        <v>0.219634569682507</v>
      </c>
      <c r="O14" s="18">
        <v>0.19916791408082499</v>
      </c>
      <c r="P14" s="18">
        <v>0.32677087778854502</v>
      </c>
      <c r="Q14" s="18"/>
      <c r="R14" s="18">
        <v>0.15281750578785799</v>
      </c>
      <c r="S14" s="18">
        <v>0.28320502576643602</v>
      </c>
      <c r="T14" s="18">
        <v>0.19906206131343299</v>
      </c>
      <c r="U14" s="18">
        <v>0.29342503554904598</v>
      </c>
      <c r="V14" s="18">
        <v>0.25550322258636698</v>
      </c>
      <c r="W14" s="18">
        <v>0.25255166141848001</v>
      </c>
      <c r="X14" s="18">
        <v>0.23392496396639501</v>
      </c>
      <c r="Y14" s="18">
        <v>0.23622768387745199</v>
      </c>
      <c r="Z14" s="18">
        <v>0.21480241861199101</v>
      </c>
      <c r="AA14" s="18">
        <v>0.208877875454928</v>
      </c>
      <c r="AB14" s="18">
        <v>0.23793458855605501</v>
      </c>
      <c r="AC14" s="18">
        <v>0.27048644768611302</v>
      </c>
      <c r="AD14" s="18"/>
      <c r="AE14" s="18">
        <v>0.42165108007519703</v>
      </c>
      <c r="AF14" s="18">
        <v>0.30200415811374998</v>
      </c>
      <c r="AG14" s="18">
        <v>0.26596314739459398</v>
      </c>
      <c r="AH14" s="18">
        <v>0.25409646122302099</v>
      </c>
      <c r="AI14" s="18">
        <v>0.242509258426512</v>
      </c>
      <c r="AJ14" s="18">
        <v>0.24689633093621099</v>
      </c>
      <c r="AK14" s="18">
        <v>0.22207222013054001</v>
      </c>
      <c r="AL14" s="18">
        <v>0.120813079833931</v>
      </c>
      <c r="AM14" s="18">
        <v>0.327327955223714</v>
      </c>
      <c r="AN14" s="18">
        <v>0.15200856816917999</v>
      </c>
      <c r="AO14" s="18">
        <v>0.24975964174685999</v>
      </c>
      <c r="AP14" s="18">
        <v>0.21022347593690299</v>
      </c>
      <c r="AQ14" s="18">
        <v>0.1293054394474</v>
      </c>
      <c r="AR14" s="18">
        <v>0.118288297945112</v>
      </c>
      <c r="AS14" s="18">
        <v>0.120232397944927</v>
      </c>
      <c r="AT14" s="18">
        <v>0.122291722639797</v>
      </c>
      <c r="AU14" s="18"/>
      <c r="AV14" s="18">
        <v>0.255818874680875</v>
      </c>
      <c r="AW14" s="18">
        <v>0.180271265881946</v>
      </c>
      <c r="AX14" s="18"/>
      <c r="AY14" s="18">
        <v>0.23396421322955499</v>
      </c>
      <c r="AZ14" s="18">
        <v>0.20815320436091</v>
      </c>
      <c r="BA14" s="18"/>
      <c r="BB14" s="18">
        <v>0.21061557593170399</v>
      </c>
      <c r="BC14" s="18">
        <v>0.234787867590244</v>
      </c>
      <c r="BD14" s="18"/>
      <c r="BE14" s="18">
        <v>0.16770645981197899</v>
      </c>
      <c r="BF14" s="18">
        <v>0.24059928073300099</v>
      </c>
      <c r="BG14" s="18"/>
      <c r="BH14" s="18">
        <v>0.23868832561297301</v>
      </c>
      <c r="BI14" s="18">
        <v>0.227080229757222</v>
      </c>
      <c r="BJ14" s="18"/>
      <c r="BK14" s="18">
        <v>0.18335622590284001</v>
      </c>
      <c r="BL14" s="18">
        <v>0.27094814340934698</v>
      </c>
      <c r="BM14" s="18">
        <v>0.290786723292139</v>
      </c>
      <c r="BN14" s="18"/>
      <c r="BO14" s="18">
        <v>0.16190401356055301</v>
      </c>
      <c r="BP14" s="18">
        <v>0.24428240257380501</v>
      </c>
      <c r="BQ14" s="18">
        <v>0.45680894350271001</v>
      </c>
      <c r="BR14" s="18"/>
      <c r="BS14" s="18">
        <v>0.14931348261969801</v>
      </c>
      <c r="BT14" s="18">
        <v>0.28528769310908197</v>
      </c>
      <c r="BU14" s="18">
        <v>0.19098398370167</v>
      </c>
      <c r="BV14" s="18">
        <v>0.28162427492006598</v>
      </c>
      <c r="BW14" s="18">
        <v>0.26344268605459398</v>
      </c>
      <c r="BX14" s="18">
        <v>0.321645975939235</v>
      </c>
      <c r="BY14" s="18">
        <v>0.224977594670832</v>
      </c>
      <c r="BZ14" s="18">
        <v>0.20754703553052301</v>
      </c>
      <c r="CA14" s="18">
        <v>0.21146199773754501</v>
      </c>
      <c r="CB14" s="18">
        <v>0.215341927702077</v>
      </c>
      <c r="CC14" s="18">
        <v>0.234474369562263</v>
      </c>
      <c r="CD14" s="18">
        <v>0.24741065157051101</v>
      </c>
    </row>
    <row r="15" spans="2:82" x14ac:dyDescent="0.3">
      <c r="B15" s="15"/>
    </row>
    <row r="16" spans="2:82" x14ac:dyDescent="0.3">
      <c r="B16" t="s">
        <v>96</v>
      </c>
    </row>
    <row r="17" spans="2:2" x14ac:dyDescent="0.3">
      <c r="B17" t="s">
        <v>97</v>
      </c>
    </row>
    <row r="19" spans="2:2" x14ac:dyDescent="0.3">
      <c r="B19"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CD18"/>
  <sheetViews>
    <sheetView showGridLines="0" topLeftCell="A6" workbookViewId="0">
      <pane xSplit="2" topLeftCell="C1" activePane="topRight" state="frozen"/>
      <selection pane="topRight" activeCell="BH5" sqref="BH5:BI5"/>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43.2" x14ac:dyDescent="0.3">
      <c r="B9" s="17" t="s">
        <v>178</v>
      </c>
      <c r="C9" s="16">
        <v>0.52642597735509</v>
      </c>
      <c r="D9" s="16">
        <v>0.55300530033241102</v>
      </c>
      <c r="E9" s="16">
        <v>0.49971515543998002</v>
      </c>
      <c r="F9" s="16"/>
      <c r="G9" s="16">
        <v>0.42795324208702601</v>
      </c>
      <c r="H9" s="16">
        <v>0.44681641114948401</v>
      </c>
      <c r="I9" s="16">
        <v>0.47190978965456298</v>
      </c>
      <c r="J9" s="16">
        <v>0.59621253550266096</v>
      </c>
      <c r="K9" s="16">
        <v>0.61378447521249002</v>
      </c>
      <c r="L9" s="16"/>
      <c r="M9" s="16">
        <v>0.61946087421182705</v>
      </c>
      <c r="N9" s="16">
        <v>0.53273741465340896</v>
      </c>
      <c r="O9" s="16">
        <v>0.50271056199655795</v>
      </c>
      <c r="P9" s="16">
        <v>0.43998654330605103</v>
      </c>
      <c r="Q9" s="16"/>
      <c r="R9" s="16">
        <v>0.535026110886482</v>
      </c>
      <c r="S9" s="16">
        <v>0.54340249108273897</v>
      </c>
      <c r="T9" s="16">
        <v>0.64656051031202799</v>
      </c>
      <c r="U9" s="16">
        <v>0.436934022528703</v>
      </c>
      <c r="V9" s="16">
        <v>0.43266021407892602</v>
      </c>
      <c r="W9" s="16">
        <v>0.472563765631342</v>
      </c>
      <c r="X9" s="16">
        <v>0.53117445430323695</v>
      </c>
      <c r="Y9" s="16">
        <v>0.58228541174759996</v>
      </c>
      <c r="Z9" s="16">
        <v>0.56640276615732998</v>
      </c>
      <c r="AA9" s="16">
        <v>0.56712738148487596</v>
      </c>
      <c r="AB9" s="16">
        <v>0.51139145124713503</v>
      </c>
      <c r="AC9" s="16">
        <v>0.41053877015794499</v>
      </c>
      <c r="AD9" s="16"/>
      <c r="AE9" s="16">
        <v>0.37313133498950202</v>
      </c>
      <c r="AF9" s="16">
        <v>0.388421221108674</v>
      </c>
      <c r="AG9" s="16">
        <v>0.42231315554468701</v>
      </c>
      <c r="AH9" s="16">
        <v>0.46070023917129299</v>
      </c>
      <c r="AI9" s="16">
        <v>0.48489992334902798</v>
      </c>
      <c r="AJ9" s="16">
        <v>0.52063965699152104</v>
      </c>
      <c r="AK9" s="16">
        <v>0.52304842186382905</v>
      </c>
      <c r="AL9" s="16">
        <v>0.61933083470860095</v>
      </c>
      <c r="AM9" s="16">
        <v>0.474901079266906</v>
      </c>
      <c r="AN9" s="16">
        <v>0.57659869717791401</v>
      </c>
      <c r="AO9" s="16">
        <v>0.60416143625058805</v>
      </c>
      <c r="AP9" s="16">
        <v>0.63074539018311804</v>
      </c>
      <c r="AQ9" s="16">
        <v>0.69213688898603198</v>
      </c>
      <c r="AR9" s="16">
        <v>0.65934367982562703</v>
      </c>
      <c r="AS9" s="16">
        <v>0.62108584717972404</v>
      </c>
      <c r="AT9" s="16">
        <v>0.630114199331134</v>
      </c>
      <c r="AU9" s="16"/>
      <c r="AV9" s="16">
        <v>0.51084659592735004</v>
      </c>
      <c r="AW9" s="16">
        <v>0.559866923206911</v>
      </c>
      <c r="AX9" s="16"/>
      <c r="AY9" s="16">
        <v>0.53103875942001399</v>
      </c>
      <c r="AZ9" s="16">
        <v>0.48836305652304801</v>
      </c>
      <c r="BA9" s="16"/>
      <c r="BB9" s="16">
        <v>0.51244425351006595</v>
      </c>
      <c r="BC9" s="16">
        <v>0.55126676830032895</v>
      </c>
      <c r="BD9" s="16"/>
      <c r="BE9" s="16">
        <v>0.428959744853395</v>
      </c>
      <c r="BF9" s="16">
        <v>0.54847378372045696</v>
      </c>
      <c r="BG9" s="16"/>
      <c r="BH9" s="16">
        <v>0.47510763588426302</v>
      </c>
      <c r="BI9" s="16">
        <v>0.56169825867756695</v>
      </c>
      <c r="BJ9" s="16"/>
      <c r="BK9" s="16">
        <v>0.54855177505492503</v>
      </c>
      <c r="BL9" s="16">
        <v>0.51866592441072101</v>
      </c>
      <c r="BM9" s="16">
        <v>0.473011451451746</v>
      </c>
      <c r="BN9" s="16"/>
      <c r="BO9" s="16">
        <v>0.56516171564947804</v>
      </c>
      <c r="BP9" s="16">
        <v>0.54389812093796497</v>
      </c>
      <c r="BQ9" s="16">
        <v>0.36022298762025601</v>
      </c>
      <c r="BR9" s="16"/>
      <c r="BS9" s="16">
        <v>0.523701240287887</v>
      </c>
      <c r="BT9" s="16">
        <v>0.54288174773507902</v>
      </c>
      <c r="BU9" s="16">
        <v>0.642657039071034</v>
      </c>
      <c r="BV9" s="16">
        <v>0.42388229975045999</v>
      </c>
      <c r="BW9" s="16">
        <v>0.42525212851490801</v>
      </c>
      <c r="BX9" s="16">
        <v>0.49701800630731602</v>
      </c>
      <c r="BY9" s="16">
        <v>0.57269255579379796</v>
      </c>
      <c r="BZ9" s="16">
        <v>0.57257397036545199</v>
      </c>
      <c r="CA9" s="16">
        <v>0.56873774967438895</v>
      </c>
      <c r="CB9" s="16">
        <v>0.57477913133018699</v>
      </c>
      <c r="CC9" s="16">
        <v>0.5427204117894</v>
      </c>
      <c r="CD9" s="16">
        <v>0.43131126908480799</v>
      </c>
    </row>
    <row r="10" spans="2:82" ht="43.2" x14ac:dyDescent="0.3">
      <c r="B10" s="17" t="s">
        <v>179</v>
      </c>
      <c r="C10" s="16">
        <v>9.0705106128809401E-2</v>
      </c>
      <c r="D10" s="16">
        <v>9.9565561565139904E-2</v>
      </c>
      <c r="E10" s="16">
        <v>8.3315999113202505E-2</v>
      </c>
      <c r="F10" s="16"/>
      <c r="G10" s="16">
        <v>5.5521728249815397E-2</v>
      </c>
      <c r="H10" s="16">
        <v>0.101268593217787</v>
      </c>
      <c r="I10" s="16">
        <v>0.133749809100976</v>
      </c>
      <c r="J10" s="16">
        <v>7.8568634449905403E-2</v>
      </c>
      <c r="K10" s="16">
        <v>7.7067326986920107E-2</v>
      </c>
      <c r="L10" s="16"/>
      <c r="M10" s="16">
        <v>0.11252189355296099</v>
      </c>
      <c r="N10" s="16">
        <v>8.8259845937807099E-2</v>
      </c>
      <c r="O10" s="16">
        <v>9.6321885107715E-2</v>
      </c>
      <c r="P10" s="16">
        <v>6.5820925023948096E-2</v>
      </c>
      <c r="Q10" s="16"/>
      <c r="R10" s="16">
        <v>0.115453297300345</v>
      </c>
      <c r="S10" s="16">
        <v>9.2441168070833496E-2</v>
      </c>
      <c r="T10" s="16">
        <v>6.9236224430333906E-2</v>
      </c>
      <c r="U10" s="16">
        <v>9.3116352555626405E-2</v>
      </c>
      <c r="V10" s="16">
        <v>0.121660089638351</v>
      </c>
      <c r="W10" s="16">
        <v>6.9141338951046905E-2</v>
      </c>
      <c r="X10" s="16">
        <v>0.13321664749627801</v>
      </c>
      <c r="Y10" s="16">
        <v>5.6643023592738498E-2</v>
      </c>
      <c r="Z10" s="16">
        <v>6.1635404538155698E-2</v>
      </c>
      <c r="AA10" s="16">
        <v>7.5613345164217902E-2</v>
      </c>
      <c r="AB10" s="16">
        <v>8.3113947022457405E-2</v>
      </c>
      <c r="AC10" s="16">
        <v>0.107178271406918</v>
      </c>
      <c r="AD10" s="16"/>
      <c r="AE10" s="16">
        <v>0.10108315652005501</v>
      </c>
      <c r="AF10" s="16">
        <v>6.1989104705319098E-2</v>
      </c>
      <c r="AG10" s="16">
        <v>9.9798424507800104E-2</v>
      </c>
      <c r="AH10" s="16">
        <v>5.5323550862190797E-2</v>
      </c>
      <c r="AI10" s="16">
        <v>8.4525793120915002E-2</v>
      </c>
      <c r="AJ10" s="16">
        <v>0.119662333192184</v>
      </c>
      <c r="AK10" s="16">
        <v>0.126443671827694</v>
      </c>
      <c r="AL10" s="16">
        <v>0.11876616074940601</v>
      </c>
      <c r="AM10" s="16">
        <v>8.0032257270928497E-2</v>
      </c>
      <c r="AN10" s="16">
        <v>0.10835758291318499</v>
      </c>
      <c r="AO10" s="16">
        <v>8.6077220515709901E-2</v>
      </c>
      <c r="AP10" s="16">
        <v>8.2056181770197106E-2</v>
      </c>
      <c r="AQ10" s="16">
        <v>4.9422883703129902E-2</v>
      </c>
      <c r="AR10" s="16">
        <v>8.0963105124164103E-2</v>
      </c>
      <c r="AS10" s="16">
        <v>0.13851456083267499</v>
      </c>
      <c r="AT10" s="16">
        <v>9.3827815395468098E-2</v>
      </c>
      <c r="AU10" s="16"/>
      <c r="AV10" s="16">
        <v>9.0534054267681505E-2</v>
      </c>
      <c r="AW10" s="16">
        <v>9.1072266792559906E-2</v>
      </c>
      <c r="AX10" s="16"/>
      <c r="AY10" s="16">
        <v>8.9292639976234101E-2</v>
      </c>
      <c r="AZ10" s="16">
        <v>0.110473622202723</v>
      </c>
      <c r="BA10" s="16"/>
      <c r="BB10" s="16">
        <v>9.8725214857790303E-2</v>
      </c>
      <c r="BC10" s="16">
        <v>9.1111380726240004E-2</v>
      </c>
      <c r="BD10" s="16"/>
      <c r="BE10" s="16">
        <v>0.13802821379051999</v>
      </c>
      <c r="BF10" s="16">
        <v>8.1682999816015803E-2</v>
      </c>
      <c r="BG10" s="16"/>
      <c r="BH10" s="16">
        <v>8.5993378791473798E-2</v>
      </c>
      <c r="BI10" s="16">
        <v>9.3943585148085207E-2</v>
      </c>
      <c r="BJ10" s="16"/>
      <c r="BK10" s="16">
        <v>0.120221516213828</v>
      </c>
      <c r="BL10" s="16">
        <v>7.2049899210534299E-2</v>
      </c>
      <c r="BM10" s="16">
        <v>4.1415232853873801E-2</v>
      </c>
      <c r="BN10" s="16"/>
      <c r="BO10" s="16">
        <v>8.20422635023597E-2</v>
      </c>
      <c r="BP10" s="16">
        <v>0.112901458447451</v>
      </c>
      <c r="BQ10" s="16">
        <v>8.3420562234553894E-2</v>
      </c>
      <c r="BR10" s="16"/>
      <c r="BS10" s="16">
        <v>0.103945381378631</v>
      </c>
      <c r="BT10" s="16">
        <v>9.7711088854429196E-2</v>
      </c>
      <c r="BU10" s="16">
        <v>6.5897033259296897E-2</v>
      </c>
      <c r="BV10" s="16">
        <v>0.112152421624367</v>
      </c>
      <c r="BW10" s="16">
        <v>0.12677030223614</v>
      </c>
      <c r="BX10" s="16">
        <v>5.8224440537862403E-2</v>
      </c>
      <c r="BY10" s="16">
        <v>0.128105047879567</v>
      </c>
      <c r="BZ10" s="16">
        <v>4.18574420630465E-2</v>
      </c>
      <c r="CA10" s="16">
        <v>5.8001282333267797E-2</v>
      </c>
      <c r="CB10" s="16">
        <v>8.0710897807240403E-2</v>
      </c>
      <c r="CC10" s="16">
        <v>7.2378578259861395E-2</v>
      </c>
      <c r="CD10" s="16">
        <v>0.105662136991897</v>
      </c>
    </row>
    <row r="11" spans="2:82" ht="28.8" x14ac:dyDescent="0.3">
      <c r="B11" s="17" t="s">
        <v>180</v>
      </c>
      <c r="C11" s="16">
        <v>6.7285693106700503E-2</v>
      </c>
      <c r="D11" s="16">
        <v>7.1903796771526501E-2</v>
      </c>
      <c r="E11" s="16">
        <v>6.2718582153178395E-2</v>
      </c>
      <c r="F11" s="16"/>
      <c r="G11" s="16">
        <v>8.3763176303373502E-2</v>
      </c>
      <c r="H11" s="16">
        <v>6.2278185833946301E-2</v>
      </c>
      <c r="I11" s="16">
        <v>5.6706493125077098E-2</v>
      </c>
      <c r="J11" s="16">
        <v>7.9251132014486303E-2</v>
      </c>
      <c r="K11" s="16">
        <v>5.8826814542331698E-2</v>
      </c>
      <c r="L11" s="16"/>
      <c r="M11" s="16">
        <v>6.3332399730019306E-2</v>
      </c>
      <c r="N11" s="16">
        <v>7.1344595633996893E-2</v>
      </c>
      <c r="O11" s="16">
        <v>7.6695819488047406E-2</v>
      </c>
      <c r="P11" s="16">
        <v>5.9850008377270399E-2</v>
      </c>
      <c r="Q11" s="16"/>
      <c r="R11" s="16">
        <v>7.9827412747553395E-2</v>
      </c>
      <c r="S11" s="16">
        <v>3.46537328929893E-2</v>
      </c>
      <c r="T11" s="16">
        <v>4.5933309205083997E-2</v>
      </c>
      <c r="U11" s="16">
        <v>9.7064382914472003E-2</v>
      </c>
      <c r="V11" s="16">
        <v>9.0779909174294196E-2</v>
      </c>
      <c r="W11" s="16">
        <v>6.10453941176584E-2</v>
      </c>
      <c r="X11" s="16">
        <v>4.9573195362964902E-2</v>
      </c>
      <c r="Y11" s="16">
        <v>0.104493190891762</v>
      </c>
      <c r="Z11" s="16">
        <v>7.4095899780264499E-2</v>
      </c>
      <c r="AA11" s="16">
        <v>4.9702195798274999E-2</v>
      </c>
      <c r="AB11" s="16">
        <v>4.7151118410022598E-2</v>
      </c>
      <c r="AC11" s="16">
        <v>0.14099240587721701</v>
      </c>
      <c r="AD11" s="16"/>
      <c r="AE11" s="16">
        <v>5.6401675190115602E-2</v>
      </c>
      <c r="AF11" s="16">
        <v>5.4954525017608002E-2</v>
      </c>
      <c r="AG11" s="16">
        <v>8.6637457105444404E-2</v>
      </c>
      <c r="AH11" s="16">
        <v>6.75768523828012E-2</v>
      </c>
      <c r="AI11" s="16">
        <v>5.5158114657330899E-2</v>
      </c>
      <c r="AJ11" s="16">
        <v>4.2849931180137503E-2</v>
      </c>
      <c r="AK11" s="16">
        <v>6.7611812962770093E-2</v>
      </c>
      <c r="AL11" s="16">
        <v>7.0015979353528796E-2</v>
      </c>
      <c r="AM11" s="16">
        <v>0.10224189596290199</v>
      </c>
      <c r="AN11" s="16">
        <v>8.3698822319264607E-2</v>
      </c>
      <c r="AO11" s="16">
        <v>7.7340405866534206E-2</v>
      </c>
      <c r="AP11" s="16">
        <v>3.5331998793149098E-2</v>
      </c>
      <c r="AQ11" s="16">
        <v>4.2689478801809698E-2</v>
      </c>
      <c r="AR11" s="16">
        <v>2.96478924031192E-2</v>
      </c>
      <c r="AS11" s="16">
        <v>0.113059050945486</v>
      </c>
      <c r="AT11" s="16">
        <v>0.133097304868356</v>
      </c>
      <c r="AU11" s="16"/>
      <c r="AV11" s="16">
        <v>6.6466680968720201E-2</v>
      </c>
      <c r="AW11" s="16">
        <v>6.9043692336979004E-2</v>
      </c>
      <c r="AX11" s="16"/>
      <c r="AY11" s="16">
        <v>6.5288727744836003E-2</v>
      </c>
      <c r="AZ11" s="16">
        <v>8.6451417369661998E-2</v>
      </c>
      <c r="BA11" s="16"/>
      <c r="BB11" s="16">
        <v>7.7996297590775004E-2</v>
      </c>
      <c r="BC11" s="16">
        <v>6.0503045840669997E-2</v>
      </c>
      <c r="BD11" s="16"/>
      <c r="BE11" s="16">
        <v>0.106519201332679</v>
      </c>
      <c r="BF11" s="16">
        <v>6.1304200687063597E-2</v>
      </c>
      <c r="BG11" s="16"/>
      <c r="BH11" s="16">
        <v>6.67150843032807E-2</v>
      </c>
      <c r="BI11" s="16">
        <v>6.7677885715862404E-2</v>
      </c>
      <c r="BJ11" s="16"/>
      <c r="BK11" s="16">
        <v>7.6022588558055604E-2</v>
      </c>
      <c r="BL11" s="16">
        <v>6.5210438385065198E-2</v>
      </c>
      <c r="BM11" s="16">
        <v>4.52451713490237E-2</v>
      </c>
      <c r="BN11" s="16"/>
      <c r="BO11" s="16">
        <v>8.1272525896342401E-2</v>
      </c>
      <c r="BP11" s="16">
        <v>4.3673318274581902E-2</v>
      </c>
      <c r="BQ11" s="16">
        <v>5.8227689310684297E-2</v>
      </c>
      <c r="BR11" s="16"/>
      <c r="BS11" s="16">
        <v>6.8148681625953195E-2</v>
      </c>
      <c r="BT11" s="16">
        <v>3.0488615163378901E-2</v>
      </c>
      <c r="BU11" s="16">
        <v>3.5124775556971799E-2</v>
      </c>
      <c r="BV11" s="16">
        <v>0.10740783293808499</v>
      </c>
      <c r="BW11" s="16">
        <v>0.117152268763326</v>
      </c>
      <c r="BX11" s="16">
        <v>5.3404094105518399E-2</v>
      </c>
      <c r="BY11" s="16">
        <v>3.6447334243728202E-2</v>
      </c>
      <c r="BZ11" s="16">
        <v>0.110969513983652</v>
      </c>
      <c r="CA11" s="16">
        <v>7.6276755627354795E-2</v>
      </c>
      <c r="CB11" s="16">
        <v>5.7472300935346797E-2</v>
      </c>
      <c r="CC11" s="16">
        <v>4.06096828718178E-2</v>
      </c>
      <c r="CD11" s="16">
        <v>0.117430616767228</v>
      </c>
    </row>
    <row r="12" spans="2:82" ht="28.8" x14ac:dyDescent="0.3">
      <c r="B12" s="17" t="s">
        <v>181</v>
      </c>
      <c r="C12" s="16">
        <v>8.1111994501192206E-2</v>
      </c>
      <c r="D12" s="16">
        <v>9.1062183024592097E-2</v>
      </c>
      <c r="E12" s="16">
        <v>7.2251969427592794E-2</v>
      </c>
      <c r="F12" s="16"/>
      <c r="G12" s="16">
        <v>8.7177108361404604E-2</v>
      </c>
      <c r="H12" s="16">
        <v>0.124945352672343</v>
      </c>
      <c r="I12" s="16">
        <v>8.0468363170185506E-2</v>
      </c>
      <c r="J12" s="16">
        <v>6.1665228362839997E-2</v>
      </c>
      <c r="K12" s="16">
        <v>7.1034060101275803E-2</v>
      </c>
      <c r="L12" s="16"/>
      <c r="M12" s="16">
        <v>5.1278094578107898E-2</v>
      </c>
      <c r="N12" s="16">
        <v>9.21399314444203E-2</v>
      </c>
      <c r="O12" s="16">
        <v>0.10486506927821999</v>
      </c>
      <c r="P12" s="16">
        <v>8.1909663099423602E-2</v>
      </c>
      <c r="Q12" s="16"/>
      <c r="R12" s="16">
        <v>9.7699754439060094E-2</v>
      </c>
      <c r="S12" s="16">
        <v>5.7004634662039699E-2</v>
      </c>
      <c r="T12" s="16">
        <v>4.6618532062211601E-2</v>
      </c>
      <c r="U12" s="16">
        <v>7.1253749352561804E-2</v>
      </c>
      <c r="V12" s="16">
        <v>6.8727755504775903E-2</v>
      </c>
      <c r="W12" s="16">
        <v>8.2751610547357093E-2</v>
      </c>
      <c r="X12" s="16">
        <v>4.7388434420609603E-2</v>
      </c>
      <c r="Y12" s="16">
        <v>7.3120587285984501E-2</v>
      </c>
      <c r="Z12" s="16">
        <v>9.0976180276220606E-2</v>
      </c>
      <c r="AA12" s="16">
        <v>0.158375525425652</v>
      </c>
      <c r="AB12" s="16">
        <v>0.109138863277951</v>
      </c>
      <c r="AC12" s="16">
        <v>3.9917382965779798E-2</v>
      </c>
      <c r="AD12" s="16"/>
      <c r="AE12" s="16">
        <v>3.73117301710559E-2</v>
      </c>
      <c r="AF12" s="16">
        <v>9.8694946874435294E-2</v>
      </c>
      <c r="AG12" s="16">
        <v>6.5216201538089602E-2</v>
      </c>
      <c r="AH12" s="16">
        <v>0.108811199992771</v>
      </c>
      <c r="AI12" s="16">
        <v>0.10646181346884501</v>
      </c>
      <c r="AJ12" s="16">
        <v>5.9471105284968101E-2</v>
      </c>
      <c r="AK12" s="16">
        <v>0.103787469604099</v>
      </c>
      <c r="AL12" s="16">
        <v>6.9737398572988205E-2</v>
      </c>
      <c r="AM12" s="16">
        <v>6.6984537017149098E-2</v>
      </c>
      <c r="AN12" s="16">
        <v>6.3389764916662206E-2</v>
      </c>
      <c r="AO12" s="16">
        <v>8.4308059274105104E-2</v>
      </c>
      <c r="AP12" s="16">
        <v>9.3797970087541205E-2</v>
      </c>
      <c r="AQ12" s="16">
        <v>8.3160323562033803E-2</v>
      </c>
      <c r="AR12" s="16">
        <v>0.118613197380793</v>
      </c>
      <c r="AS12" s="16">
        <v>5.6773864915616999E-2</v>
      </c>
      <c r="AT12" s="16">
        <v>3.3005502847285401E-2</v>
      </c>
      <c r="AU12" s="16"/>
      <c r="AV12" s="16">
        <v>8.3147353535827404E-2</v>
      </c>
      <c r="AW12" s="16">
        <v>7.6743121989665097E-2</v>
      </c>
      <c r="AX12" s="16"/>
      <c r="AY12" s="16">
        <v>8.1218209034057201E-2</v>
      </c>
      <c r="AZ12" s="16">
        <v>8.5542396167060095E-2</v>
      </c>
      <c r="BA12" s="16"/>
      <c r="BB12" s="16">
        <v>9.5849923550043806E-2</v>
      </c>
      <c r="BC12" s="16">
        <v>6.9351966696114695E-2</v>
      </c>
      <c r="BD12" s="16"/>
      <c r="BE12" s="16">
        <v>0.118379002364651</v>
      </c>
      <c r="BF12" s="16">
        <v>7.66862500564892E-2</v>
      </c>
      <c r="BG12" s="16"/>
      <c r="BH12" s="16">
        <v>0.110444309185721</v>
      </c>
      <c r="BI12" s="16">
        <v>6.0951217170142201E-2</v>
      </c>
      <c r="BJ12" s="16"/>
      <c r="BK12" s="16">
        <v>8.3944216378057296E-2</v>
      </c>
      <c r="BL12" s="16">
        <v>7.6059212758408795E-2</v>
      </c>
      <c r="BM12" s="16">
        <v>8.3977839450643493E-2</v>
      </c>
      <c r="BN12" s="16"/>
      <c r="BO12" s="16">
        <v>8.3176848785515303E-2</v>
      </c>
      <c r="BP12" s="16">
        <v>7.3232861613991396E-2</v>
      </c>
      <c r="BQ12" s="16">
        <v>8.72564061334338E-2</v>
      </c>
      <c r="BR12" s="16"/>
      <c r="BS12" s="16">
        <v>0.11456790573393499</v>
      </c>
      <c r="BT12" s="16">
        <v>7.9259956936804404E-2</v>
      </c>
      <c r="BU12" s="16">
        <v>2.9740853778832801E-2</v>
      </c>
      <c r="BV12" s="16">
        <v>6.8958451557421502E-2</v>
      </c>
      <c r="BW12" s="16">
        <v>5.1606050443715398E-2</v>
      </c>
      <c r="BX12" s="16">
        <v>7.5223671983439502E-2</v>
      </c>
      <c r="BY12" s="16">
        <v>4.95765627843235E-2</v>
      </c>
      <c r="BZ12" s="16">
        <v>8.8692565556883901E-2</v>
      </c>
      <c r="CA12" s="16">
        <v>8.8340621161325503E-2</v>
      </c>
      <c r="CB12" s="16">
        <v>0.13942549259609799</v>
      </c>
      <c r="CC12" s="16">
        <v>0.104777719222389</v>
      </c>
      <c r="CD12" s="16">
        <v>4.3091749740166697E-2</v>
      </c>
    </row>
    <row r="13" spans="2:82" x14ac:dyDescent="0.3">
      <c r="B13" s="17" t="s">
        <v>92</v>
      </c>
      <c r="C13" s="18">
        <v>0.23447122890820801</v>
      </c>
      <c r="D13" s="18">
        <v>0.18446315830633001</v>
      </c>
      <c r="E13" s="18">
        <v>0.28199829386604702</v>
      </c>
      <c r="F13" s="18"/>
      <c r="G13" s="18">
        <v>0.34558474499837999</v>
      </c>
      <c r="H13" s="18">
        <v>0.26469145712643899</v>
      </c>
      <c r="I13" s="18">
        <v>0.25716554494919902</v>
      </c>
      <c r="J13" s="18">
        <v>0.18430246967010699</v>
      </c>
      <c r="K13" s="18">
        <v>0.17928732315698201</v>
      </c>
      <c r="L13" s="18"/>
      <c r="M13" s="18">
        <v>0.15340673792708501</v>
      </c>
      <c r="N13" s="18">
        <v>0.215518212330367</v>
      </c>
      <c r="O13" s="18">
        <v>0.21940666412946</v>
      </c>
      <c r="P13" s="18">
        <v>0.352432860193307</v>
      </c>
      <c r="Q13" s="18"/>
      <c r="R13" s="18">
        <v>0.171993424626559</v>
      </c>
      <c r="S13" s="18">
        <v>0.27249797329139902</v>
      </c>
      <c r="T13" s="18">
        <v>0.19165142399034299</v>
      </c>
      <c r="U13" s="18">
        <v>0.30163149264863598</v>
      </c>
      <c r="V13" s="18">
        <v>0.28617203160365301</v>
      </c>
      <c r="W13" s="18">
        <v>0.31449789075259499</v>
      </c>
      <c r="X13" s="18">
        <v>0.238647268416911</v>
      </c>
      <c r="Y13" s="18">
        <v>0.18345778648191499</v>
      </c>
      <c r="Z13" s="18">
        <v>0.206889749248029</v>
      </c>
      <c r="AA13" s="18">
        <v>0.14918155212697901</v>
      </c>
      <c r="AB13" s="18">
        <v>0.24920462004243399</v>
      </c>
      <c r="AC13" s="18">
        <v>0.30137316959214</v>
      </c>
      <c r="AD13" s="18"/>
      <c r="AE13" s="18">
        <v>0.43207210312927202</v>
      </c>
      <c r="AF13" s="18">
        <v>0.39594020229396298</v>
      </c>
      <c r="AG13" s="18">
        <v>0.32603476130397901</v>
      </c>
      <c r="AH13" s="18">
        <v>0.30758815759094299</v>
      </c>
      <c r="AI13" s="18">
        <v>0.26895435540388102</v>
      </c>
      <c r="AJ13" s="18">
        <v>0.25737697335118898</v>
      </c>
      <c r="AK13" s="18">
        <v>0.17910862374160799</v>
      </c>
      <c r="AL13" s="18">
        <v>0.122149626615476</v>
      </c>
      <c r="AM13" s="18">
        <v>0.27584023048211398</v>
      </c>
      <c r="AN13" s="18">
        <v>0.16795513267297499</v>
      </c>
      <c r="AO13" s="18">
        <v>0.14811287809306301</v>
      </c>
      <c r="AP13" s="18">
        <v>0.15806845916599499</v>
      </c>
      <c r="AQ13" s="18">
        <v>0.13259042494699499</v>
      </c>
      <c r="AR13" s="18">
        <v>0.11143212526629701</v>
      </c>
      <c r="AS13" s="18">
        <v>7.0566676126497696E-2</v>
      </c>
      <c r="AT13" s="18">
        <v>0.109955177557756</v>
      </c>
      <c r="AU13" s="18"/>
      <c r="AV13" s="18">
        <v>0.249005315300421</v>
      </c>
      <c r="AW13" s="18">
        <v>0.20327399567388499</v>
      </c>
      <c r="AX13" s="18"/>
      <c r="AY13" s="18">
        <v>0.23316166382485901</v>
      </c>
      <c r="AZ13" s="18">
        <v>0.22916950773750699</v>
      </c>
      <c r="BA13" s="18"/>
      <c r="BB13" s="18">
        <v>0.21498431049132499</v>
      </c>
      <c r="BC13" s="18">
        <v>0.227766838436646</v>
      </c>
      <c r="BD13" s="18"/>
      <c r="BE13" s="18">
        <v>0.20811383765875499</v>
      </c>
      <c r="BF13" s="18">
        <v>0.23185276571997501</v>
      </c>
      <c r="BG13" s="18"/>
      <c r="BH13" s="18">
        <v>0.26173959183526202</v>
      </c>
      <c r="BI13" s="18">
        <v>0.21572905328834299</v>
      </c>
      <c r="BJ13" s="18"/>
      <c r="BK13" s="18">
        <v>0.17125990379513401</v>
      </c>
      <c r="BL13" s="18">
        <v>0.26801452523527097</v>
      </c>
      <c r="BM13" s="18">
        <v>0.35635030489471298</v>
      </c>
      <c r="BN13" s="18"/>
      <c r="BO13" s="18">
        <v>0.188346646166304</v>
      </c>
      <c r="BP13" s="18">
        <v>0.22629424072601001</v>
      </c>
      <c r="BQ13" s="18">
        <v>0.41087235470107197</v>
      </c>
      <c r="BR13" s="18"/>
      <c r="BS13" s="18">
        <v>0.18963679097359401</v>
      </c>
      <c r="BT13" s="18">
        <v>0.24965859131030901</v>
      </c>
      <c r="BU13" s="18">
        <v>0.22658029833386401</v>
      </c>
      <c r="BV13" s="18">
        <v>0.287598994129667</v>
      </c>
      <c r="BW13" s="18">
        <v>0.279219250041911</v>
      </c>
      <c r="BX13" s="18">
        <v>0.31612978706586398</v>
      </c>
      <c r="BY13" s="18">
        <v>0.21317849929858401</v>
      </c>
      <c r="BZ13" s="18">
        <v>0.18590650803096501</v>
      </c>
      <c r="CA13" s="18">
        <v>0.20864359120366299</v>
      </c>
      <c r="CB13" s="18">
        <v>0.147612177331127</v>
      </c>
      <c r="CC13" s="18">
        <v>0.239513607856531</v>
      </c>
      <c r="CD13" s="18">
        <v>0.302504227415899</v>
      </c>
    </row>
    <row r="14" spans="2:82" x14ac:dyDescent="0.3">
      <c r="B14" s="15"/>
    </row>
    <row r="15" spans="2:82" x14ac:dyDescent="0.3">
      <c r="B15" t="s">
        <v>96</v>
      </c>
    </row>
    <row r="16" spans="2:82" x14ac:dyDescent="0.3">
      <c r="B16" t="s">
        <v>97</v>
      </c>
    </row>
    <row r="18" spans="2:2" x14ac:dyDescent="0.3">
      <c r="B18"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M17"/>
  <sheetViews>
    <sheetView showGridLines="0" workbookViewId="0">
      <pane xSplit="2" topLeftCell="C1" activePane="topRight" state="frozen"/>
      <selection pane="topRight" activeCell="B7" sqref="B7:B8"/>
    </sheetView>
  </sheetViews>
  <sheetFormatPr defaultColWidth="10.88671875" defaultRowHeight="14.4" x14ac:dyDescent="0.3"/>
  <cols>
    <col min="2" max="2" width="25.77734375" customWidth="1"/>
    <col min="3" max="13" width="20.77734375" customWidth="1"/>
  </cols>
  <sheetData>
    <row r="2" spans="2:13" ht="40.049999999999997" customHeight="1" x14ac:dyDescent="0.3">
      <c r="D2" s="29" t="s">
        <v>196</v>
      </c>
      <c r="E2" s="26"/>
      <c r="F2" s="26"/>
      <c r="G2" s="26"/>
      <c r="H2" s="26"/>
      <c r="I2" s="26"/>
      <c r="J2" s="26"/>
      <c r="K2" s="26"/>
      <c r="L2" s="26"/>
      <c r="M2" s="26"/>
    </row>
    <row r="6" spans="2:13" ht="49.95" customHeight="1" x14ac:dyDescent="0.3">
      <c r="B6" s="19" t="s">
        <v>14</v>
      </c>
      <c r="C6" s="19" t="s">
        <v>183</v>
      </c>
      <c r="D6" s="19" t="s">
        <v>184</v>
      </c>
      <c r="E6" s="19" t="s">
        <v>185</v>
      </c>
      <c r="F6" s="19" t="s">
        <v>186</v>
      </c>
      <c r="G6" s="19" t="s">
        <v>187</v>
      </c>
      <c r="H6" s="19" t="s">
        <v>188</v>
      </c>
      <c r="I6" s="19" t="s">
        <v>189</v>
      </c>
      <c r="J6" s="19" t="s">
        <v>190</v>
      </c>
      <c r="K6" s="19" t="s">
        <v>191</v>
      </c>
      <c r="L6" s="19" t="s">
        <v>192</v>
      </c>
    </row>
    <row r="7" spans="2:13" ht="28.8" x14ac:dyDescent="0.3">
      <c r="B7" s="17" t="s">
        <v>193</v>
      </c>
      <c r="C7" s="16">
        <v>0.69895771404781604</v>
      </c>
      <c r="D7" s="16">
        <v>0.73539644866145604</v>
      </c>
      <c r="E7" s="16">
        <v>0.45555990846591599</v>
      </c>
      <c r="F7" s="16">
        <v>0.59726123788077001</v>
      </c>
      <c r="G7" s="16">
        <v>0.27071554166282602</v>
      </c>
      <c r="H7" s="16">
        <v>0.16933650583066701</v>
      </c>
      <c r="I7" s="16">
        <v>0.10924313672816099</v>
      </c>
      <c r="J7" s="16">
        <v>6.8035881909547499E-2</v>
      </c>
      <c r="K7" s="16">
        <v>7.9627395909585105E-2</v>
      </c>
      <c r="L7" s="16">
        <v>7.1505556066575507E-2</v>
      </c>
    </row>
    <row r="8" spans="2:13" ht="28.8" x14ac:dyDescent="0.3">
      <c r="B8" s="17" t="s">
        <v>194</v>
      </c>
      <c r="C8" s="16">
        <v>0.237570086535174</v>
      </c>
      <c r="D8" s="16">
        <v>0.212052810185763</v>
      </c>
      <c r="E8" s="16">
        <v>0.39816377083381599</v>
      </c>
      <c r="F8" s="16">
        <v>0.324649452506656</v>
      </c>
      <c r="G8" s="16">
        <v>0.43294136909575798</v>
      </c>
      <c r="H8" s="16">
        <v>0.43889575909180301</v>
      </c>
      <c r="I8" s="16">
        <v>0.31210591977584201</v>
      </c>
      <c r="J8" s="16">
        <v>0.20654167304939999</v>
      </c>
      <c r="K8" s="16">
        <v>0.21465265538356601</v>
      </c>
      <c r="L8" s="16">
        <v>0.205864097321417</v>
      </c>
    </row>
    <row r="9" spans="2:13" x14ac:dyDescent="0.3">
      <c r="B9" s="17" t="s">
        <v>195</v>
      </c>
      <c r="C9" s="16">
        <v>3.5725735694680703E-2</v>
      </c>
      <c r="D9" s="16">
        <v>2.86065450381414E-2</v>
      </c>
      <c r="E9" s="16">
        <v>9.3363961317830604E-2</v>
      </c>
      <c r="F9" s="16">
        <v>4.5002975611439303E-2</v>
      </c>
      <c r="G9" s="16">
        <v>0.22536466396931601</v>
      </c>
      <c r="H9" s="16">
        <v>0.32221489080198501</v>
      </c>
      <c r="I9" s="16">
        <v>0.49857706028412202</v>
      </c>
      <c r="J9" s="16">
        <v>0.62364503445441399</v>
      </c>
      <c r="K9" s="16">
        <v>0.62760552984971096</v>
      </c>
      <c r="L9" s="16">
        <v>0.62395165233147798</v>
      </c>
    </row>
    <row r="10" spans="2:13" x14ac:dyDescent="0.3">
      <c r="B10" s="17" t="s">
        <v>92</v>
      </c>
      <c r="C10" s="16">
        <v>2.774646372233E-2</v>
      </c>
      <c r="D10" s="16">
        <v>2.3944196114639799E-2</v>
      </c>
      <c r="E10" s="16">
        <v>5.2912359382438101E-2</v>
      </c>
      <c r="F10" s="16">
        <v>3.3086334001134698E-2</v>
      </c>
      <c r="G10" s="16">
        <v>7.0978425272099993E-2</v>
      </c>
      <c r="H10" s="16">
        <v>6.9552844275545103E-2</v>
      </c>
      <c r="I10" s="16">
        <v>8.0073883211875696E-2</v>
      </c>
      <c r="J10" s="16">
        <v>0.101777410586638</v>
      </c>
      <c r="K10" s="16">
        <v>7.8114418857138795E-2</v>
      </c>
      <c r="L10" s="16">
        <v>9.8678694280529194E-2</v>
      </c>
    </row>
    <row r="11" spans="2:13" x14ac:dyDescent="0.3">
      <c r="B11" s="15"/>
      <c r="C11" s="15"/>
      <c r="D11" s="15"/>
      <c r="E11" s="15"/>
      <c r="F11" s="15"/>
      <c r="G11" s="15"/>
      <c r="H11" s="15"/>
      <c r="I11" s="15"/>
      <c r="J11" s="15"/>
      <c r="K11" s="15"/>
      <c r="L11" s="15"/>
    </row>
    <row r="12" spans="2:13" x14ac:dyDescent="0.3">
      <c r="B12" t="s">
        <v>96</v>
      </c>
    </row>
    <row r="13" spans="2:13" x14ac:dyDescent="0.3">
      <c r="B13" t="s">
        <v>97</v>
      </c>
    </row>
    <row r="17" spans="2:2" x14ac:dyDescent="0.3">
      <c r="B17" s="8" t="str">
        <f>HYPERLINK("#'Contents'!A1", "Return to Contents")</f>
        <v>Return to Contents</v>
      </c>
    </row>
  </sheetData>
  <mergeCells count="1">
    <mergeCell ref="D2:M2"/>
  </mergeCells>
  <pageMargins left="0.7" right="0.7" top="0.75" bottom="0.75" header="0.3" footer="0.3"/>
  <pageSetup paperSize="9" orientation="portrait" horizontalDpi="300" verticalDpi="3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CD17"/>
  <sheetViews>
    <sheetView showGridLines="0" workbookViewId="0">
      <pane xSplit="2" topLeftCell="AQ1" activePane="topRight" state="frozen"/>
      <selection pane="topRight" activeCell="BC9" sqref="BC9:BC10"/>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193</v>
      </c>
      <c r="C9" s="16">
        <v>0.69895771404781604</v>
      </c>
      <c r="D9" s="16">
        <v>0.76711124453750101</v>
      </c>
      <c r="E9" s="16">
        <v>0.62958394303501497</v>
      </c>
      <c r="F9" s="16"/>
      <c r="G9" s="16">
        <v>0.76430588815118194</v>
      </c>
      <c r="H9" s="16">
        <v>0.67315752684458996</v>
      </c>
      <c r="I9" s="16">
        <v>0.67772555476150198</v>
      </c>
      <c r="J9" s="16">
        <v>0.66514832656293599</v>
      </c>
      <c r="K9" s="16">
        <v>0.728235436663763</v>
      </c>
      <c r="L9" s="16"/>
      <c r="M9" s="16">
        <v>0.75564885076932398</v>
      </c>
      <c r="N9" s="16">
        <v>0.70056349628389802</v>
      </c>
      <c r="O9" s="16">
        <v>0.68396826991259996</v>
      </c>
      <c r="P9" s="16">
        <v>0.64731646484695005</v>
      </c>
      <c r="Q9" s="16"/>
      <c r="R9" s="16">
        <v>0.75965781123495202</v>
      </c>
      <c r="S9" s="16">
        <v>0.68446236839418595</v>
      </c>
      <c r="T9" s="16">
        <v>0.68359317870932801</v>
      </c>
      <c r="U9" s="16">
        <v>0.60605332414171798</v>
      </c>
      <c r="V9" s="16">
        <v>0.67538091939462896</v>
      </c>
      <c r="W9" s="16">
        <v>0.673349274423796</v>
      </c>
      <c r="X9" s="16">
        <v>0.74358260963998302</v>
      </c>
      <c r="Y9" s="16">
        <v>0.70463251311082098</v>
      </c>
      <c r="Z9" s="16">
        <v>0.76366263540305501</v>
      </c>
      <c r="AA9" s="16">
        <v>0.687341872016481</v>
      </c>
      <c r="AB9" s="16">
        <v>0.61550028063074103</v>
      </c>
      <c r="AC9" s="16">
        <v>0.74152343373669904</v>
      </c>
      <c r="AD9" s="16"/>
      <c r="AE9" s="16">
        <v>0.45383025395554399</v>
      </c>
      <c r="AF9" s="16">
        <v>0.61451617544657999</v>
      </c>
      <c r="AG9" s="16">
        <v>0.58050374732641197</v>
      </c>
      <c r="AH9" s="16">
        <v>0.69589865920508298</v>
      </c>
      <c r="AI9" s="16">
        <v>0.69053345219184403</v>
      </c>
      <c r="AJ9" s="16">
        <v>0.65860461354783095</v>
      </c>
      <c r="AK9" s="16">
        <v>0.74887276507501699</v>
      </c>
      <c r="AL9" s="16">
        <v>0.78453914071378195</v>
      </c>
      <c r="AM9" s="16">
        <v>0.62514928566286498</v>
      </c>
      <c r="AN9" s="16">
        <v>0.69387682797723604</v>
      </c>
      <c r="AO9" s="16">
        <v>0.72588027161570001</v>
      </c>
      <c r="AP9" s="16">
        <v>0.73287349163172799</v>
      </c>
      <c r="AQ9" s="16">
        <v>0.77865159449284904</v>
      </c>
      <c r="AR9" s="16">
        <v>0.81597311753472701</v>
      </c>
      <c r="AS9" s="16">
        <v>0.79581854368627503</v>
      </c>
      <c r="AT9" s="16">
        <v>0.88223911208822403</v>
      </c>
      <c r="AU9" s="16"/>
      <c r="AV9" s="16">
        <v>0.67944148111465197</v>
      </c>
      <c r="AW9" s="16">
        <v>0.74084906203082201</v>
      </c>
      <c r="AX9" s="16"/>
      <c r="AY9" s="16">
        <v>0.69472459352235205</v>
      </c>
      <c r="AZ9" s="16">
        <v>0.74935910049173104</v>
      </c>
      <c r="BA9" s="16"/>
      <c r="BB9" s="16">
        <v>0.69685558290267702</v>
      </c>
      <c r="BC9" s="16">
        <v>0.71852170444985097</v>
      </c>
      <c r="BD9" s="16"/>
      <c r="BE9" s="16">
        <v>0.65243712815372601</v>
      </c>
      <c r="BF9" s="16">
        <v>0.71300121816075501</v>
      </c>
      <c r="BG9" s="16"/>
      <c r="BH9" s="16">
        <v>0.71206796385465398</v>
      </c>
      <c r="BI9" s="16">
        <v>0.68994673656605898</v>
      </c>
      <c r="BJ9" s="16"/>
      <c r="BK9" s="16">
        <v>0.706157599382643</v>
      </c>
      <c r="BL9" s="16">
        <v>0.70160219324808204</v>
      </c>
      <c r="BM9" s="16">
        <v>0.669383836799467</v>
      </c>
      <c r="BN9" s="16"/>
      <c r="BO9" s="16">
        <v>0.74469797301287999</v>
      </c>
      <c r="BP9" s="16">
        <v>0.66747579992175599</v>
      </c>
      <c r="BQ9" s="16">
        <v>0.59144844512587502</v>
      </c>
      <c r="BR9" s="16"/>
      <c r="BS9" s="16">
        <v>0.77529778347989098</v>
      </c>
      <c r="BT9" s="16">
        <v>0.64836726482052998</v>
      </c>
      <c r="BU9" s="16">
        <v>0.72260569658278095</v>
      </c>
      <c r="BV9" s="16">
        <v>0.57148003427389304</v>
      </c>
      <c r="BW9" s="16">
        <v>0.68100549538942301</v>
      </c>
      <c r="BX9" s="16">
        <v>0.658350876011078</v>
      </c>
      <c r="BY9" s="16">
        <v>0.764913770793482</v>
      </c>
      <c r="BZ9" s="16">
        <v>0.67263082443802702</v>
      </c>
      <c r="CA9" s="16">
        <v>0.731680412905232</v>
      </c>
      <c r="CB9" s="16">
        <v>0.68409814424881299</v>
      </c>
      <c r="CC9" s="16">
        <v>0.66596407998545004</v>
      </c>
      <c r="CD9" s="16">
        <v>0.75212820892090604</v>
      </c>
    </row>
    <row r="10" spans="2:82" ht="28.8" x14ac:dyDescent="0.3">
      <c r="B10" s="17" t="s">
        <v>194</v>
      </c>
      <c r="C10" s="16">
        <v>0.237570086535174</v>
      </c>
      <c r="D10" s="16">
        <v>0.18191984085121499</v>
      </c>
      <c r="E10" s="16">
        <v>0.29428081075574197</v>
      </c>
      <c r="F10" s="16"/>
      <c r="G10" s="16">
        <v>0.19333138515780701</v>
      </c>
      <c r="H10" s="16">
        <v>0.25889483132798302</v>
      </c>
      <c r="I10" s="16">
        <v>0.23130090660331701</v>
      </c>
      <c r="J10" s="16">
        <v>0.27079365253541199</v>
      </c>
      <c r="K10" s="16">
        <v>0.22450733467429301</v>
      </c>
      <c r="L10" s="16"/>
      <c r="M10" s="16">
        <v>0.19453641424712101</v>
      </c>
      <c r="N10" s="16">
        <v>0.23224427000376999</v>
      </c>
      <c r="O10" s="16">
        <v>0.26211732911739999</v>
      </c>
      <c r="P10" s="16">
        <v>0.26913614534454899</v>
      </c>
      <c r="Q10" s="16"/>
      <c r="R10" s="16">
        <v>0.19927222295571501</v>
      </c>
      <c r="S10" s="16">
        <v>0.25327926275741097</v>
      </c>
      <c r="T10" s="16">
        <v>0.25299543216602999</v>
      </c>
      <c r="U10" s="16">
        <v>0.27879917948958599</v>
      </c>
      <c r="V10" s="16">
        <v>0.236556393929895</v>
      </c>
      <c r="W10" s="16">
        <v>0.21741587340680599</v>
      </c>
      <c r="X10" s="16">
        <v>0.20842214560369299</v>
      </c>
      <c r="Y10" s="16">
        <v>0.27011112776285201</v>
      </c>
      <c r="Z10" s="16">
        <v>0.201019261044242</v>
      </c>
      <c r="AA10" s="16">
        <v>0.26959180062682397</v>
      </c>
      <c r="AB10" s="16">
        <v>0.31463793506801901</v>
      </c>
      <c r="AC10" s="16">
        <v>0.189175012529777</v>
      </c>
      <c r="AD10" s="16"/>
      <c r="AE10" s="16">
        <v>0.31322249262526602</v>
      </c>
      <c r="AF10" s="16">
        <v>0.32964208166766401</v>
      </c>
      <c r="AG10" s="16">
        <v>0.28838076457783701</v>
      </c>
      <c r="AH10" s="16">
        <v>0.193644850378561</v>
      </c>
      <c r="AI10" s="16">
        <v>0.249714635730933</v>
      </c>
      <c r="AJ10" s="16">
        <v>0.25124366770177903</v>
      </c>
      <c r="AK10" s="16">
        <v>0.20289718481101299</v>
      </c>
      <c r="AL10" s="16">
        <v>0.176612259618811</v>
      </c>
      <c r="AM10" s="16">
        <v>0.31154556270899297</v>
      </c>
      <c r="AN10" s="16">
        <v>0.234249461394435</v>
      </c>
      <c r="AO10" s="16">
        <v>0.21405191784355601</v>
      </c>
      <c r="AP10" s="16">
        <v>0.245062385811082</v>
      </c>
      <c r="AQ10" s="16">
        <v>0.20311725635252401</v>
      </c>
      <c r="AR10" s="16">
        <v>0.18402688246527299</v>
      </c>
      <c r="AS10" s="16">
        <v>0.204181456313725</v>
      </c>
      <c r="AT10" s="16">
        <v>0.116177406204617</v>
      </c>
      <c r="AU10" s="16"/>
      <c r="AV10" s="16">
        <v>0.25198837409184499</v>
      </c>
      <c r="AW10" s="16">
        <v>0.20662141404166001</v>
      </c>
      <c r="AX10" s="16"/>
      <c r="AY10" s="16">
        <v>0.24117851901302501</v>
      </c>
      <c r="AZ10" s="16">
        <v>0.193531320053452</v>
      </c>
      <c r="BA10" s="16"/>
      <c r="BB10" s="16">
        <v>0.23325276858386301</v>
      </c>
      <c r="BC10" s="16">
        <v>0.22619444292497401</v>
      </c>
      <c r="BD10" s="16"/>
      <c r="BE10" s="16">
        <v>0.26304310565670302</v>
      </c>
      <c r="BF10" s="16">
        <v>0.230139670704744</v>
      </c>
      <c r="BG10" s="16"/>
      <c r="BH10" s="16">
        <v>0.227988298124818</v>
      </c>
      <c r="BI10" s="16">
        <v>0.244155871007079</v>
      </c>
      <c r="BJ10" s="16"/>
      <c r="BK10" s="16">
        <v>0.23230384324433001</v>
      </c>
      <c r="BL10" s="16">
        <v>0.23564906769295399</v>
      </c>
      <c r="BM10" s="16">
        <v>0.25925720688978399</v>
      </c>
      <c r="BN10" s="16"/>
      <c r="BO10" s="16">
        <v>0.21177809563078701</v>
      </c>
      <c r="BP10" s="16">
        <v>0.27590052150710498</v>
      </c>
      <c r="BQ10" s="16">
        <v>0.26314782833630301</v>
      </c>
      <c r="BR10" s="16"/>
      <c r="BS10" s="16">
        <v>0.18391141762810401</v>
      </c>
      <c r="BT10" s="16">
        <v>0.295695999131944</v>
      </c>
      <c r="BU10" s="16">
        <v>0.205099415467698</v>
      </c>
      <c r="BV10" s="16">
        <v>0.29216892776210202</v>
      </c>
      <c r="BW10" s="16">
        <v>0.24405644872705601</v>
      </c>
      <c r="BX10" s="16">
        <v>0.24290109748826899</v>
      </c>
      <c r="BY10" s="16">
        <v>0.17766233136719201</v>
      </c>
      <c r="BZ10" s="16">
        <v>0.29899233634566502</v>
      </c>
      <c r="CA10" s="16">
        <v>0.21779806276106201</v>
      </c>
      <c r="CB10" s="16">
        <v>0.28161456922606198</v>
      </c>
      <c r="CC10" s="16">
        <v>0.27406300588145199</v>
      </c>
      <c r="CD10" s="16">
        <v>0.209116730102411</v>
      </c>
    </row>
    <row r="11" spans="2:82" x14ac:dyDescent="0.3">
      <c r="B11" s="17" t="s">
        <v>195</v>
      </c>
      <c r="C11" s="16">
        <v>3.5725735694680703E-2</v>
      </c>
      <c r="D11" s="16">
        <v>2.31985849317904E-2</v>
      </c>
      <c r="E11" s="16">
        <v>4.8821663571771999E-2</v>
      </c>
      <c r="F11" s="16"/>
      <c r="G11" s="16">
        <v>2.9627557150773101E-2</v>
      </c>
      <c r="H11" s="16">
        <v>3.2387200274670402E-2</v>
      </c>
      <c r="I11" s="16">
        <v>5.5746039253366797E-2</v>
      </c>
      <c r="J11" s="16">
        <v>3.9698801287599401E-2</v>
      </c>
      <c r="K11" s="16">
        <v>1.8988180220283198E-2</v>
      </c>
      <c r="L11" s="16"/>
      <c r="M11" s="16">
        <v>3.7075618653695602E-2</v>
      </c>
      <c r="N11" s="16">
        <v>3.8864932432456901E-2</v>
      </c>
      <c r="O11" s="16">
        <v>2.9238018572321701E-2</v>
      </c>
      <c r="P11" s="16">
        <v>3.7151682057663803E-2</v>
      </c>
      <c r="Q11" s="16"/>
      <c r="R11" s="16">
        <v>3.1557727988658198E-2</v>
      </c>
      <c r="S11" s="16">
        <v>2.39557939413385E-2</v>
      </c>
      <c r="T11" s="16">
        <v>3.5910051883471003E-2</v>
      </c>
      <c r="U11" s="16">
        <v>9.3165868209002897E-2</v>
      </c>
      <c r="V11" s="16">
        <v>3.81969445575659E-2</v>
      </c>
      <c r="W11" s="16">
        <v>5.1328109270613702E-2</v>
      </c>
      <c r="X11" s="16">
        <v>3.4255074102499297E-2</v>
      </c>
      <c r="Y11" s="16">
        <v>0</v>
      </c>
      <c r="Z11" s="16">
        <v>1.6045994944318898E-2</v>
      </c>
      <c r="AA11" s="16">
        <v>1.75587375216541E-2</v>
      </c>
      <c r="AB11" s="16">
        <v>2.9506650072315701E-2</v>
      </c>
      <c r="AC11" s="16">
        <v>6.9301553733524202E-2</v>
      </c>
      <c r="AD11" s="16"/>
      <c r="AE11" s="16">
        <v>0.118081993557849</v>
      </c>
      <c r="AF11" s="16">
        <v>2.48095468799313E-2</v>
      </c>
      <c r="AG11" s="16">
        <v>7.8451088593012197E-2</v>
      </c>
      <c r="AH11" s="16">
        <v>6.6269902775187101E-2</v>
      </c>
      <c r="AI11" s="16">
        <v>5.5585292241063698E-2</v>
      </c>
      <c r="AJ11" s="16">
        <v>3.8644969777661797E-2</v>
      </c>
      <c r="AK11" s="16">
        <v>1.3242544164564499E-2</v>
      </c>
      <c r="AL11" s="16">
        <v>3.8848599667407502E-2</v>
      </c>
      <c r="AM11" s="16">
        <v>4.3855847621972199E-2</v>
      </c>
      <c r="AN11" s="16">
        <v>3.5663535121943098E-2</v>
      </c>
      <c r="AO11" s="16">
        <v>5.1998790400312099E-2</v>
      </c>
      <c r="AP11" s="16">
        <v>0</v>
      </c>
      <c r="AQ11" s="16">
        <v>1.82311491546268E-2</v>
      </c>
      <c r="AR11" s="16">
        <v>0</v>
      </c>
      <c r="AS11" s="16">
        <v>0</v>
      </c>
      <c r="AT11" s="16">
        <v>1.58348170715904E-3</v>
      </c>
      <c r="AU11" s="16"/>
      <c r="AV11" s="16">
        <v>3.6790982781018097E-2</v>
      </c>
      <c r="AW11" s="16">
        <v>3.3439196251619702E-2</v>
      </c>
      <c r="AX11" s="16"/>
      <c r="AY11" s="16">
        <v>3.6337633718049898E-2</v>
      </c>
      <c r="AZ11" s="16">
        <v>3.2209844461438299E-2</v>
      </c>
      <c r="BA11" s="16"/>
      <c r="BB11" s="16">
        <v>4.3786695421263899E-2</v>
      </c>
      <c r="BC11" s="16">
        <v>2.8516897640659698E-2</v>
      </c>
      <c r="BD11" s="16"/>
      <c r="BE11" s="16">
        <v>5.3271591244115402E-2</v>
      </c>
      <c r="BF11" s="16">
        <v>3.2089224559041403E-2</v>
      </c>
      <c r="BG11" s="16"/>
      <c r="BH11" s="16">
        <v>3.5706427929674898E-2</v>
      </c>
      <c r="BI11" s="16">
        <v>3.5739006367494199E-2</v>
      </c>
      <c r="BJ11" s="16"/>
      <c r="BK11" s="16">
        <v>3.4513126387009797E-2</v>
      </c>
      <c r="BL11" s="16">
        <v>3.7820326494790099E-2</v>
      </c>
      <c r="BM11" s="16">
        <v>3.4996564024040201E-2</v>
      </c>
      <c r="BN11" s="16"/>
      <c r="BO11" s="16">
        <v>3.11759504295183E-2</v>
      </c>
      <c r="BP11" s="16">
        <v>2.4559055659759899E-2</v>
      </c>
      <c r="BQ11" s="16">
        <v>7.0769120339985198E-2</v>
      </c>
      <c r="BR11" s="16"/>
      <c r="BS11" s="16">
        <v>2.9872530328345401E-2</v>
      </c>
      <c r="BT11" s="16">
        <v>1.9994600374013499E-2</v>
      </c>
      <c r="BU11" s="16">
        <v>4.7148528869813897E-2</v>
      </c>
      <c r="BV11" s="16">
        <v>0.111617247577654</v>
      </c>
      <c r="BW11" s="16">
        <v>2.3020311270818199E-2</v>
      </c>
      <c r="BX11" s="16">
        <v>3.7707859558143403E-2</v>
      </c>
      <c r="BY11" s="16">
        <v>4.7905832014196299E-2</v>
      </c>
      <c r="BZ11" s="16">
        <v>0</v>
      </c>
      <c r="CA11" s="16">
        <v>2.1203299763747501E-2</v>
      </c>
      <c r="CB11" s="16">
        <v>1.13978113810374E-2</v>
      </c>
      <c r="CC11" s="16">
        <v>3.1510407017621797E-2</v>
      </c>
      <c r="CD11" s="16">
        <v>3.8755060976682798E-2</v>
      </c>
    </row>
    <row r="12" spans="2:82" x14ac:dyDescent="0.3">
      <c r="B12" s="17" t="s">
        <v>92</v>
      </c>
      <c r="C12" s="18">
        <v>2.774646372233E-2</v>
      </c>
      <c r="D12" s="18">
        <v>2.77703296794942E-2</v>
      </c>
      <c r="E12" s="18">
        <v>2.7313582637470999E-2</v>
      </c>
      <c r="F12" s="18"/>
      <c r="G12" s="18">
        <v>1.2735169540237699E-2</v>
      </c>
      <c r="H12" s="18">
        <v>3.5560441552756297E-2</v>
      </c>
      <c r="I12" s="18">
        <v>3.5227499381814797E-2</v>
      </c>
      <c r="J12" s="18">
        <v>2.4359219614052598E-2</v>
      </c>
      <c r="K12" s="18">
        <v>2.8269048441660501E-2</v>
      </c>
      <c r="L12" s="18"/>
      <c r="M12" s="18">
        <v>1.2739116329858901E-2</v>
      </c>
      <c r="N12" s="18">
        <v>2.83273012798755E-2</v>
      </c>
      <c r="O12" s="18">
        <v>2.4676382397679102E-2</v>
      </c>
      <c r="P12" s="18">
        <v>4.6395707750836998E-2</v>
      </c>
      <c r="Q12" s="18"/>
      <c r="R12" s="18">
        <v>9.5122378206744605E-3</v>
      </c>
      <c r="S12" s="18">
        <v>3.8302574907064603E-2</v>
      </c>
      <c r="T12" s="18">
        <v>2.7501337241171001E-2</v>
      </c>
      <c r="U12" s="18">
        <v>2.1981628159693199E-2</v>
      </c>
      <c r="V12" s="18">
        <v>4.9865742117910498E-2</v>
      </c>
      <c r="W12" s="18">
        <v>5.7906742898784898E-2</v>
      </c>
      <c r="X12" s="18">
        <v>1.37401706538255E-2</v>
      </c>
      <c r="Y12" s="18">
        <v>2.5256359126327101E-2</v>
      </c>
      <c r="Z12" s="18">
        <v>1.92721086083841E-2</v>
      </c>
      <c r="AA12" s="18">
        <v>2.55075898350406E-2</v>
      </c>
      <c r="AB12" s="18">
        <v>4.0355134228924602E-2</v>
      </c>
      <c r="AC12" s="18">
        <v>0</v>
      </c>
      <c r="AD12" s="18"/>
      <c r="AE12" s="18">
        <v>0.114865259861341</v>
      </c>
      <c r="AF12" s="18">
        <v>3.1032196005825598E-2</v>
      </c>
      <c r="AG12" s="18">
        <v>5.2664399502738497E-2</v>
      </c>
      <c r="AH12" s="18">
        <v>4.4186587641168999E-2</v>
      </c>
      <c r="AI12" s="18">
        <v>4.1666198361597602E-3</v>
      </c>
      <c r="AJ12" s="18">
        <v>5.1506748972729E-2</v>
      </c>
      <c r="AK12" s="18">
        <v>3.4987505949405598E-2</v>
      </c>
      <c r="AL12" s="18">
        <v>0</v>
      </c>
      <c r="AM12" s="18">
        <v>1.9449304006169399E-2</v>
      </c>
      <c r="AN12" s="18">
        <v>3.6210175506385098E-2</v>
      </c>
      <c r="AO12" s="18">
        <v>8.0690201404317406E-3</v>
      </c>
      <c r="AP12" s="18">
        <v>2.2064122557190299E-2</v>
      </c>
      <c r="AQ12" s="18">
        <v>0</v>
      </c>
      <c r="AR12" s="18">
        <v>0</v>
      </c>
      <c r="AS12" s="18">
        <v>0</v>
      </c>
      <c r="AT12" s="18">
        <v>0</v>
      </c>
      <c r="AU12" s="18"/>
      <c r="AV12" s="18">
        <v>3.1779162012484097E-2</v>
      </c>
      <c r="AW12" s="18">
        <v>1.90903276758978E-2</v>
      </c>
      <c r="AX12" s="18"/>
      <c r="AY12" s="18">
        <v>2.77592537465721E-2</v>
      </c>
      <c r="AZ12" s="18">
        <v>2.4899734993379E-2</v>
      </c>
      <c r="BA12" s="18"/>
      <c r="BB12" s="18">
        <v>2.6104953092196501E-2</v>
      </c>
      <c r="BC12" s="18">
        <v>2.6766954984515302E-2</v>
      </c>
      <c r="BD12" s="18"/>
      <c r="BE12" s="18">
        <v>3.1248174945455402E-2</v>
      </c>
      <c r="BF12" s="18">
        <v>2.4769886575459501E-2</v>
      </c>
      <c r="BG12" s="18"/>
      <c r="BH12" s="18">
        <v>2.4237310090853299E-2</v>
      </c>
      <c r="BI12" s="18">
        <v>3.01583860593681E-2</v>
      </c>
      <c r="BJ12" s="18"/>
      <c r="BK12" s="18">
        <v>2.7025430986016799E-2</v>
      </c>
      <c r="BL12" s="18">
        <v>2.4928412564173798E-2</v>
      </c>
      <c r="BM12" s="18">
        <v>3.63623922867084E-2</v>
      </c>
      <c r="BN12" s="18"/>
      <c r="BO12" s="18">
        <v>1.2347980926815201E-2</v>
      </c>
      <c r="BP12" s="18">
        <v>3.2064622911379098E-2</v>
      </c>
      <c r="BQ12" s="18">
        <v>7.4634606197837405E-2</v>
      </c>
      <c r="BR12" s="18"/>
      <c r="BS12" s="18">
        <v>1.0918268563659199E-2</v>
      </c>
      <c r="BT12" s="18">
        <v>3.59421356735126E-2</v>
      </c>
      <c r="BU12" s="18">
        <v>2.5146359079706901E-2</v>
      </c>
      <c r="BV12" s="18">
        <v>2.4733790386350901E-2</v>
      </c>
      <c r="BW12" s="18">
        <v>5.1917744612702599E-2</v>
      </c>
      <c r="BX12" s="18">
        <v>6.104016694251E-2</v>
      </c>
      <c r="BY12" s="18">
        <v>9.5180658251296704E-3</v>
      </c>
      <c r="BZ12" s="18">
        <v>2.8376839216307799E-2</v>
      </c>
      <c r="CA12" s="18">
        <v>2.9318224569959101E-2</v>
      </c>
      <c r="CB12" s="18">
        <v>2.28894751440872E-2</v>
      </c>
      <c r="CC12" s="18">
        <v>2.8462507115475402E-2</v>
      </c>
      <c r="CD12" s="18">
        <v>0</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CD17"/>
  <sheetViews>
    <sheetView showGridLines="0" workbookViewId="0">
      <pane xSplit="2" topLeftCell="AS1" activePane="topRight" state="frozen"/>
      <selection pane="topRight" activeCell="BH9" sqref="BH9:BH10"/>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193</v>
      </c>
      <c r="C9" s="16">
        <v>0.73539644866145604</v>
      </c>
      <c r="D9" s="16">
        <v>0.79811315313824005</v>
      </c>
      <c r="E9" s="16">
        <v>0.67365852252308001</v>
      </c>
      <c r="F9" s="16"/>
      <c r="G9" s="16">
        <v>0.75494492514512301</v>
      </c>
      <c r="H9" s="16">
        <v>0.65857702892686698</v>
      </c>
      <c r="I9" s="16">
        <v>0.68681789449206498</v>
      </c>
      <c r="J9" s="16">
        <v>0.79150441162590501</v>
      </c>
      <c r="K9" s="16">
        <v>0.75996957725513503</v>
      </c>
      <c r="L9" s="16"/>
      <c r="M9" s="16">
        <v>0.81777258821834198</v>
      </c>
      <c r="N9" s="16">
        <v>0.75575884168513596</v>
      </c>
      <c r="O9" s="16">
        <v>0.72802410146387198</v>
      </c>
      <c r="P9" s="16">
        <v>0.63022160696792595</v>
      </c>
      <c r="Q9" s="16"/>
      <c r="R9" s="16">
        <v>0.738068166238257</v>
      </c>
      <c r="S9" s="16">
        <v>0.75717098308288699</v>
      </c>
      <c r="T9" s="16">
        <v>0.78001918157427597</v>
      </c>
      <c r="U9" s="16">
        <v>0.66510577296765805</v>
      </c>
      <c r="V9" s="16">
        <v>0.73407612330911198</v>
      </c>
      <c r="W9" s="16">
        <v>0.71250713214519901</v>
      </c>
      <c r="X9" s="16">
        <v>0.66572260267408601</v>
      </c>
      <c r="Y9" s="16">
        <v>0.70551012456749895</v>
      </c>
      <c r="Z9" s="16">
        <v>0.77248731717928099</v>
      </c>
      <c r="AA9" s="16">
        <v>0.80155325265196398</v>
      </c>
      <c r="AB9" s="16">
        <v>0.72672717933895004</v>
      </c>
      <c r="AC9" s="16">
        <v>0.697792700934875</v>
      </c>
      <c r="AD9" s="16"/>
      <c r="AE9" s="16">
        <v>0.491730826996363</v>
      </c>
      <c r="AF9" s="16">
        <v>0.63923341732723304</v>
      </c>
      <c r="AG9" s="16">
        <v>0.57162662107761697</v>
      </c>
      <c r="AH9" s="16">
        <v>0.64657579281853605</v>
      </c>
      <c r="AI9" s="16">
        <v>0.73535898724549598</v>
      </c>
      <c r="AJ9" s="16">
        <v>0.74836030146132504</v>
      </c>
      <c r="AK9" s="16">
        <v>0.71356015928272198</v>
      </c>
      <c r="AL9" s="16">
        <v>0.84432750227874298</v>
      </c>
      <c r="AM9" s="16">
        <v>0.65553676449741105</v>
      </c>
      <c r="AN9" s="16">
        <v>0.707181374158659</v>
      </c>
      <c r="AO9" s="16">
        <v>0.83518610797421999</v>
      </c>
      <c r="AP9" s="16">
        <v>0.84616143983415204</v>
      </c>
      <c r="AQ9" s="16">
        <v>0.79254961169382698</v>
      </c>
      <c r="AR9" s="16">
        <v>0.88084063238170796</v>
      </c>
      <c r="AS9" s="16">
        <v>0.76022323346002896</v>
      </c>
      <c r="AT9" s="16">
        <v>0.89341223407958503</v>
      </c>
      <c r="AU9" s="16"/>
      <c r="AV9" s="16">
        <v>0.73104538945939701</v>
      </c>
      <c r="AW9" s="16">
        <v>0.74473594239225605</v>
      </c>
      <c r="AX9" s="16"/>
      <c r="AY9" s="16">
        <v>0.73310258014832896</v>
      </c>
      <c r="AZ9" s="16">
        <v>0.77619742332760699</v>
      </c>
      <c r="BA9" s="16"/>
      <c r="BB9" s="16">
        <v>0.72651579944463496</v>
      </c>
      <c r="BC9" s="16">
        <v>0.76045455921680205</v>
      </c>
      <c r="BD9" s="16"/>
      <c r="BE9" s="16">
        <v>0.68826496031222595</v>
      </c>
      <c r="BF9" s="16">
        <v>0.749421044837702</v>
      </c>
      <c r="BG9" s="16"/>
      <c r="BH9" s="16">
        <v>0.71423403483338999</v>
      </c>
      <c r="BI9" s="16">
        <v>0.74994186444482802</v>
      </c>
      <c r="BJ9" s="16"/>
      <c r="BK9" s="16">
        <v>0.76400066875533001</v>
      </c>
      <c r="BL9" s="16">
        <v>0.74377153954227204</v>
      </c>
      <c r="BM9" s="16">
        <v>0.63209772491079597</v>
      </c>
      <c r="BN9" s="16"/>
      <c r="BO9" s="16">
        <v>0.81032585848662697</v>
      </c>
      <c r="BP9" s="16">
        <v>0.69547494127911302</v>
      </c>
      <c r="BQ9" s="16">
        <v>0.53943947733263098</v>
      </c>
      <c r="BR9" s="16"/>
      <c r="BS9" s="16">
        <v>0.76025018709472802</v>
      </c>
      <c r="BT9" s="16">
        <v>0.72748162372792002</v>
      </c>
      <c r="BU9" s="16">
        <v>0.82024131085754504</v>
      </c>
      <c r="BV9" s="16">
        <v>0.64672081484766597</v>
      </c>
      <c r="BW9" s="16">
        <v>0.720411291765649</v>
      </c>
      <c r="BX9" s="16">
        <v>0.67249747518229097</v>
      </c>
      <c r="BY9" s="16">
        <v>0.69374921349671803</v>
      </c>
      <c r="BZ9" s="16">
        <v>0.70442484787844695</v>
      </c>
      <c r="CA9" s="16">
        <v>0.76135300709676401</v>
      </c>
      <c r="CB9" s="16">
        <v>0.79960744390038396</v>
      </c>
      <c r="CC9" s="16">
        <v>0.72063857594915803</v>
      </c>
      <c r="CD9" s="16">
        <v>0.732324289681754</v>
      </c>
    </row>
    <row r="10" spans="2:82" ht="28.8" x14ac:dyDescent="0.3">
      <c r="B10" s="17" t="s">
        <v>194</v>
      </c>
      <c r="C10" s="16">
        <v>0.212052810185763</v>
      </c>
      <c r="D10" s="16">
        <v>0.16014943418358099</v>
      </c>
      <c r="E10" s="16">
        <v>0.26299295710453202</v>
      </c>
      <c r="F10" s="16"/>
      <c r="G10" s="16">
        <v>0.18292083197601</v>
      </c>
      <c r="H10" s="16">
        <v>0.28512340224052402</v>
      </c>
      <c r="I10" s="16">
        <v>0.24129858694880099</v>
      </c>
      <c r="J10" s="16">
        <v>0.168049211556038</v>
      </c>
      <c r="K10" s="16">
        <v>0.20141043183577401</v>
      </c>
      <c r="L10" s="16"/>
      <c r="M10" s="16">
        <v>0.13739315659257501</v>
      </c>
      <c r="N10" s="16">
        <v>0.191901058862461</v>
      </c>
      <c r="O10" s="16">
        <v>0.23382832702645201</v>
      </c>
      <c r="P10" s="16">
        <v>0.29534235515337998</v>
      </c>
      <c r="Q10" s="16"/>
      <c r="R10" s="16">
        <v>0.22509134312452</v>
      </c>
      <c r="S10" s="16">
        <v>0.215279315050521</v>
      </c>
      <c r="T10" s="16">
        <v>0.17100665542350699</v>
      </c>
      <c r="U10" s="16">
        <v>0.22888449398594901</v>
      </c>
      <c r="V10" s="16">
        <v>0.22280366698448401</v>
      </c>
      <c r="W10" s="16">
        <v>0.207786326570813</v>
      </c>
      <c r="X10" s="16">
        <v>0.27829931856582502</v>
      </c>
      <c r="Y10" s="16">
        <v>0.261923787596263</v>
      </c>
      <c r="Z10" s="16">
        <v>0.177513405532847</v>
      </c>
      <c r="AA10" s="16">
        <v>0.13773316786620399</v>
      </c>
      <c r="AB10" s="16">
        <v>0.24718502134270401</v>
      </c>
      <c r="AC10" s="16">
        <v>0.232110225445604</v>
      </c>
      <c r="AD10" s="16"/>
      <c r="AE10" s="16">
        <v>0.36746085053852201</v>
      </c>
      <c r="AF10" s="16">
        <v>0.27509373928478198</v>
      </c>
      <c r="AG10" s="16">
        <v>0.33916675420075798</v>
      </c>
      <c r="AH10" s="16">
        <v>0.30207200693998099</v>
      </c>
      <c r="AI10" s="16">
        <v>0.19877888160537599</v>
      </c>
      <c r="AJ10" s="16">
        <v>0.187080782761777</v>
      </c>
      <c r="AK10" s="16">
        <v>0.23104735606448601</v>
      </c>
      <c r="AL10" s="16">
        <v>0.12454825356831099</v>
      </c>
      <c r="AM10" s="16">
        <v>0.32336539147869803</v>
      </c>
      <c r="AN10" s="16">
        <v>0.240805743358881</v>
      </c>
      <c r="AO10" s="16">
        <v>0.145934732568893</v>
      </c>
      <c r="AP10" s="16">
        <v>0.12886547123394501</v>
      </c>
      <c r="AQ10" s="16">
        <v>0.19382755606174901</v>
      </c>
      <c r="AR10" s="16">
        <v>0.119159367618292</v>
      </c>
      <c r="AS10" s="16">
        <v>0.21195312633389399</v>
      </c>
      <c r="AT10" s="16">
        <v>9.2957582457408303E-2</v>
      </c>
      <c r="AU10" s="16"/>
      <c r="AV10" s="16">
        <v>0.222392327988512</v>
      </c>
      <c r="AW10" s="16">
        <v>0.189859165554916</v>
      </c>
      <c r="AX10" s="16"/>
      <c r="AY10" s="16">
        <v>0.215989568243033</v>
      </c>
      <c r="AZ10" s="16">
        <v>0.151821456540634</v>
      </c>
      <c r="BA10" s="16"/>
      <c r="BB10" s="16">
        <v>0.22169926282090699</v>
      </c>
      <c r="BC10" s="16">
        <v>0.190642487523176</v>
      </c>
      <c r="BD10" s="16"/>
      <c r="BE10" s="16">
        <v>0.24875400276311299</v>
      </c>
      <c r="BF10" s="16">
        <v>0.20330360730064301</v>
      </c>
      <c r="BG10" s="16"/>
      <c r="BH10" s="16">
        <v>0.23598958026101699</v>
      </c>
      <c r="BI10" s="16">
        <v>0.19560051527818501</v>
      </c>
      <c r="BJ10" s="16"/>
      <c r="BK10" s="16">
        <v>0.18220829054562901</v>
      </c>
      <c r="BL10" s="16">
        <v>0.21911363618163601</v>
      </c>
      <c r="BM10" s="16">
        <v>0.28466861015829897</v>
      </c>
      <c r="BN10" s="16"/>
      <c r="BO10" s="16">
        <v>0.15753457457527301</v>
      </c>
      <c r="BP10" s="16">
        <v>0.24550101054566401</v>
      </c>
      <c r="BQ10" s="16">
        <v>0.34713436609356402</v>
      </c>
      <c r="BR10" s="16"/>
      <c r="BS10" s="16">
        <v>0.204252973996119</v>
      </c>
      <c r="BT10" s="16">
        <v>0.24280173465893401</v>
      </c>
      <c r="BU10" s="16">
        <v>0.14423857669557699</v>
      </c>
      <c r="BV10" s="16">
        <v>0.24143043000904499</v>
      </c>
      <c r="BW10" s="16">
        <v>0.240438602453313</v>
      </c>
      <c r="BX10" s="16">
        <v>0.24246678876226699</v>
      </c>
      <c r="BY10" s="16">
        <v>0.26449333797149299</v>
      </c>
      <c r="BZ10" s="16">
        <v>0.270817890734595</v>
      </c>
      <c r="CA10" s="16">
        <v>0.19388850534007401</v>
      </c>
      <c r="CB10" s="16">
        <v>0.12956631820082701</v>
      </c>
      <c r="CC10" s="16">
        <v>0.24298120492943701</v>
      </c>
      <c r="CD10" s="16">
        <v>0.228122143858035</v>
      </c>
    </row>
    <row r="11" spans="2:82" x14ac:dyDescent="0.3">
      <c r="B11" s="17" t="s">
        <v>195</v>
      </c>
      <c r="C11" s="16">
        <v>2.86065450381414E-2</v>
      </c>
      <c r="D11" s="16">
        <v>2.2583561227577698E-2</v>
      </c>
      <c r="E11" s="16">
        <v>3.5087650760120902E-2</v>
      </c>
      <c r="F11" s="16"/>
      <c r="G11" s="16">
        <v>4.2837690444913402E-2</v>
      </c>
      <c r="H11" s="16">
        <v>2.3338148366720698E-2</v>
      </c>
      <c r="I11" s="16">
        <v>4.68792549230512E-2</v>
      </c>
      <c r="J11" s="16">
        <v>2.05914745859259E-2</v>
      </c>
      <c r="K11" s="16">
        <v>1.4321415419072199E-2</v>
      </c>
      <c r="L11" s="16"/>
      <c r="M11" s="16">
        <v>2.9951881454504801E-2</v>
      </c>
      <c r="N11" s="16">
        <v>2.7038684616408602E-2</v>
      </c>
      <c r="O11" s="16">
        <v>2.2198138433856499E-2</v>
      </c>
      <c r="P11" s="16">
        <v>3.4777811054133301E-2</v>
      </c>
      <c r="Q11" s="16"/>
      <c r="R11" s="16">
        <v>2.68816276269279E-2</v>
      </c>
      <c r="S11" s="16">
        <v>1.2532065952347699E-2</v>
      </c>
      <c r="T11" s="16">
        <v>2.1857827483612102E-2</v>
      </c>
      <c r="U11" s="16">
        <v>7.6916606471717802E-2</v>
      </c>
      <c r="V11" s="16">
        <v>2.3751972561622401E-2</v>
      </c>
      <c r="W11" s="16">
        <v>2.40907689944115E-2</v>
      </c>
      <c r="X11" s="16">
        <v>4.7366499053503902E-2</v>
      </c>
      <c r="Y11" s="16">
        <v>0</v>
      </c>
      <c r="Z11" s="16">
        <v>2.0003624756198001E-2</v>
      </c>
      <c r="AA11" s="16">
        <v>2.9097299119140801E-2</v>
      </c>
      <c r="AB11" s="16">
        <v>0</v>
      </c>
      <c r="AC11" s="16">
        <v>7.0097073619521305E-2</v>
      </c>
      <c r="AD11" s="16"/>
      <c r="AE11" s="16">
        <v>0.110722986363345</v>
      </c>
      <c r="AF11" s="16">
        <v>3.0250313346128099E-2</v>
      </c>
      <c r="AG11" s="16">
        <v>4.8162742877461098E-2</v>
      </c>
      <c r="AH11" s="16">
        <v>4.2918664888870403E-2</v>
      </c>
      <c r="AI11" s="16">
        <v>3.6593664921088197E-2</v>
      </c>
      <c r="AJ11" s="16">
        <v>3.9410807602317202E-2</v>
      </c>
      <c r="AK11" s="16">
        <v>3.58490031829998E-2</v>
      </c>
      <c r="AL11" s="16">
        <v>2.31850000510372E-2</v>
      </c>
      <c r="AM11" s="16">
        <v>0</v>
      </c>
      <c r="AN11" s="16">
        <v>2.74472717320191E-2</v>
      </c>
      <c r="AO11" s="16">
        <v>1.08101393164546E-2</v>
      </c>
      <c r="AP11" s="16">
        <v>1.4426974181792901E-2</v>
      </c>
      <c r="AQ11" s="16">
        <v>0</v>
      </c>
      <c r="AR11" s="16">
        <v>0</v>
      </c>
      <c r="AS11" s="16">
        <v>2.78236402060771E-2</v>
      </c>
      <c r="AT11" s="16">
        <v>1.36301834630068E-2</v>
      </c>
      <c r="AU11" s="16"/>
      <c r="AV11" s="16">
        <v>2.45757511686974E-2</v>
      </c>
      <c r="AW11" s="16">
        <v>3.7258593269525103E-2</v>
      </c>
      <c r="AX11" s="16"/>
      <c r="AY11" s="16">
        <v>2.79625009151921E-2</v>
      </c>
      <c r="AZ11" s="16">
        <v>3.6762321090760303E-2</v>
      </c>
      <c r="BA11" s="16"/>
      <c r="BB11" s="16">
        <v>3.1985272018507503E-2</v>
      </c>
      <c r="BC11" s="16">
        <v>2.1947741749967501E-2</v>
      </c>
      <c r="BD11" s="16"/>
      <c r="BE11" s="16">
        <v>3.3139448285078303E-2</v>
      </c>
      <c r="BF11" s="16">
        <v>2.6754422395709101E-2</v>
      </c>
      <c r="BG11" s="16"/>
      <c r="BH11" s="16">
        <v>3.0525417581330601E-2</v>
      </c>
      <c r="BI11" s="16">
        <v>2.7287659621631499E-2</v>
      </c>
      <c r="BJ11" s="16"/>
      <c r="BK11" s="16">
        <v>3.3755168619348998E-2</v>
      </c>
      <c r="BL11" s="16">
        <v>1.37136238371992E-2</v>
      </c>
      <c r="BM11" s="16">
        <v>4.58999785170804E-2</v>
      </c>
      <c r="BN11" s="16"/>
      <c r="BO11" s="16">
        <v>1.93154064187896E-2</v>
      </c>
      <c r="BP11" s="16">
        <v>3.4104163873552799E-2</v>
      </c>
      <c r="BQ11" s="16">
        <v>5.1972702542003299E-2</v>
      </c>
      <c r="BR11" s="16"/>
      <c r="BS11" s="16">
        <v>2.44377916178352E-2</v>
      </c>
      <c r="BT11" s="16">
        <v>1.8092402118665901E-2</v>
      </c>
      <c r="BU11" s="16">
        <v>1.6264225266370801E-2</v>
      </c>
      <c r="BV11" s="16">
        <v>8.7655897738160599E-2</v>
      </c>
      <c r="BW11" s="16">
        <v>1.6337258671327001E-2</v>
      </c>
      <c r="BX11" s="16">
        <v>2.7302122724318999E-2</v>
      </c>
      <c r="BY11" s="16">
        <v>3.2239382706658597E-2</v>
      </c>
      <c r="BZ11" s="16">
        <v>0</v>
      </c>
      <c r="CA11" s="16">
        <v>1.5476767204706501E-2</v>
      </c>
      <c r="CB11" s="16">
        <v>3.3943843324888499E-2</v>
      </c>
      <c r="CC11" s="16">
        <v>7.9177120059297692E-3</v>
      </c>
      <c r="CD11" s="16">
        <v>3.9553566460210798E-2</v>
      </c>
    </row>
    <row r="12" spans="2:82" x14ac:dyDescent="0.3">
      <c r="B12" s="17" t="s">
        <v>92</v>
      </c>
      <c r="C12" s="18">
        <v>2.3944196114639799E-2</v>
      </c>
      <c r="D12" s="18">
        <v>1.9153851450601101E-2</v>
      </c>
      <c r="E12" s="18">
        <v>2.8260869612267599E-2</v>
      </c>
      <c r="F12" s="18"/>
      <c r="G12" s="18">
        <v>1.9296552433953999E-2</v>
      </c>
      <c r="H12" s="18">
        <v>3.2961420465888298E-2</v>
      </c>
      <c r="I12" s="18">
        <v>2.5004263636082501E-2</v>
      </c>
      <c r="J12" s="18">
        <v>1.9854902232131301E-2</v>
      </c>
      <c r="K12" s="18">
        <v>2.4298575490019299E-2</v>
      </c>
      <c r="L12" s="18"/>
      <c r="M12" s="18">
        <v>1.48823737345788E-2</v>
      </c>
      <c r="N12" s="18">
        <v>2.5301414835995201E-2</v>
      </c>
      <c r="O12" s="18">
        <v>1.59494330758202E-2</v>
      </c>
      <c r="P12" s="18">
        <v>3.9658226824560501E-2</v>
      </c>
      <c r="Q12" s="18"/>
      <c r="R12" s="18">
        <v>9.9588630102947304E-3</v>
      </c>
      <c r="S12" s="18">
        <v>1.50176359142438E-2</v>
      </c>
      <c r="T12" s="18">
        <v>2.7116335518605299E-2</v>
      </c>
      <c r="U12" s="18">
        <v>2.9093126574675599E-2</v>
      </c>
      <c r="V12" s="18">
        <v>1.9368237144781499E-2</v>
      </c>
      <c r="W12" s="18">
        <v>5.5615772289576197E-2</v>
      </c>
      <c r="X12" s="18">
        <v>8.6115797065851908E-3</v>
      </c>
      <c r="Y12" s="18">
        <v>3.2566087836238003E-2</v>
      </c>
      <c r="Z12" s="18">
        <v>2.99956525316739E-2</v>
      </c>
      <c r="AA12" s="18">
        <v>3.1616280362691901E-2</v>
      </c>
      <c r="AB12" s="18">
        <v>2.60877993183459E-2</v>
      </c>
      <c r="AC12" s="18">
        <v>0</v>
      </c>
      <c r="AD12" s="18"/>
      <c r="AE12" s="18">
        <v>3.00853361017701E-2</v>
      </c>
      <c r="AF12" s="18">
        <v>5.5422530041856703E-2</v>
      </c>
      <c r="AG12" s="18">
        <v>4.10438818441635E-2</v>
      </c>
      <c r="AH12" s="18">
        <v>8.4335353526126308E-3</v>
      </c>
      <c r="AI12" s="18">
        <v>2.9268466228039702E-2</v>
      </c>
      <c r="AJ12" s="18">
        <v>2.51481081745803E-2</v>
      </c>
      <c r="AK12" s="18">
        <v>1.9543481469792599E-2</v>
      </c>
      <c r="AL12" s="18">
        <v>7.9392441019093003E-3</v>
      </c>
      <c r="AM12" s="18">
        <v>2.10978440238913E-2</v>
      </c>
      <c r="AN12" s="18">
        <v>2.4565610750440801E-2</v>
      </c>
      <c r="AO12" s="18">
        <v>8.0690201404317406E-3</v>
      </c>
      <c r="AP12" s="18">
        <v>1.05461147501102E-2</v>
      </c>
      <c r="AQ12" s="18">
        <v>1.3622832244423899E-2</v>
      </c>
      <c r="AR12" s="18">
        <v>0</v>
      </c>
      <c r="AS12" s="18">
        <v>0</v>
      </c>
      <c r="AT12" s="18">
        <v>0</v>
      </c>
      <c r="AU12" s="18"/>
      <c r="AV12" s="18">
        <v>2.1986531383393501E-2</v>
      </c>
      <c r="AW12" s="18">
        <v>2.81462987833032E-2</v>
      </c>
      <c r="AX12" s="18"/>
      <c r="AY12" s="18">
        <v>2.29453506934462E-2</v>
      </c>
      <c r="AZ12" s="18">
        <v>3.52187990409987E-2</v>
      </c>
      <c r="BA12" s="18"/>
      <c r="BB12" s="18">
        <v>1.9799665715950501E-2</v>
      </c>
      <c r="BC12" s="18">
        <v>2.6955211510053999E-2</v>
      </c>
      <c r="BD12" s="18"/>
      <c r="BE12" s="18">
        <v>2.9841588639582601E-2</v>
      </c>
      <c r="BF12" s="18">
        <v>2.05209254659461E-2</v>
      </c>
      <c r="BG12" s="18"/>
      <c r="BH12" s="18">
        <v>1.92509673242625E-2</v>
      </c>
      <c r="BI12" s="18">
        <v>2.71699606553557E-2</v>
      </c>
      <c r="BJ12" s="18"/>
      <c r="BK12" s="18">
        <v>2.0035872079691999E-2</v>
      </c>
      <c r="BL12" s="18">
        <v>2.3401200438893301E-2</v>
      </c>
      <c r="BM12" s="18">
        <v>3.73336864138245E-2</v>
      </c>
      <c r="BN12" s="18"/>
      <c r="BO12" s="18">
        <v>1.2824160519310301E-2</v>
      </c>
      <c r="BP12" s="18">
        <v>2.4919884301669502E-2</v>
      </c>
      <c r="BQ12" s="18">
        <v>6.1453454031801802E-2</v>
      </c>
      <c r="BR12" s="18"/>
      <c r="BS12" s="18">
        <v>1.10590472913178E-2</v>
      </c>
      <c r="BT12" s="18">
        <v>1.1624239494480101E-2</v>
      </c>
      <c r="BU12" s="18">
        <v>1.9255887180507199E-2</v>
      </c>
      <c r="BV12" s="18">
        <v>2.41928574051287E-2</v>
      </c>
      <c r="BW12" s="18">
        <v>2.2812847109711501E-2</v>
      </c>
      <c r="BX12" s="18">
        <v>5.7733613331122903E-2</v>
      </c>
      <c r="BY12" s="18">
        <v>9.5180658251296704E-3</v>
      </c>
      <c r="BZ12" s="18">
        <v>2.47572613869581E-2</v>
      </c>
      <c r="CA12" s="18">
        <v>2.9281720358456199E-2</v>
      </c>
      <c r="CB12" s="18">
        <v>3.68823945739006E-2</v>
      </c>
      <c r="CC12" s="18">
        <v>2.8462507115475402E-2</v>
      </c>
      <c r="CD12" s="18">
        <v>0</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CD17"/>
  <sheetViews>
    <sheetView showGridLines="0" workbookViewId="0">
      <pane xSplit="2" topLeftCell="AQ1" activePane="topRight" state="frozen"/>
      <selection pane="topRight" activeCell="BI9" sqref="BI9:BI10"/>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199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193</v>
      </c>
      <c r="C9" s="16">
        <v>0.45555990846591599</v>
      </c>
      <c r="D9" s="16">
        <v>0.49505389016915102</v>
      </c>
      <c r="E9" s="16">
        <v>0.41944488330633001</v>
      </c>
      <c r="F9" s="16"/>
      <c r="G9" s="16">
        <v>0.36626436974555199</v>
      </c>
      <c r="H9" s="16">
        <v>0.336529478686249</v>
      </c>
      <c r="I9" s="16">
        <v>0.38609707928380199</v>
      </c>
      <c r="J9" s="16">
        <v>0.50189102116362005</v>
      </c>
      <c r="K9" s="16">
        <v>0.59724138445686903</v>
      </c>
      <c r="L9" s="16"/>
      <c r="M9" s="16">
        <v>0.59347329618412104</v>
      </c>
      <c r="N9" s="16">
        <v>0.49043541454918799</v>
      </c>
      <c r="O9" s="16">
        <v>0.43468343335424497</v>
      </c>
      <c r="P9" s="16">
        <v>0.28962097877228898</v>
      </c>
      <c r="Q9" s="16"/>
      <c r="R9" s="16">
        <v>0.49359295012835303</v>
      </c>
      <c r="S9" s="16">
        <v>0.41865197341907701</v>
      </c>
      <c r="T9" s="16">
        <v>0.48860252543261501</v>
      </c>
      <c r="U9" s="16">
        <v>0.41237790675054498</v>
      </c>
      <c r="V9" s="16">
        <v>0.45399269300977202</v>
      </c>
      <c r="W9" s="16">
        <v>0.38183647799728199</v>
      </c>
      <c r="X9" s="16">
        <v>0.45905801002942198</v>
      </c>
      <c r="Y9" s="16">
        <v>0.39535439490073898</v>
      </c>
      <c r="Z9" s="16">
        <v>0.48006190546915001</v>
      </c>
      <c r="AA9" s="16">
        <v>0.54630777591910096</v>
      </c>
      <c r="AB9" s="16">
        <v>0.43970936323324</v>
      </c>
      <c r="AC9" s="16">
        <v>0.44020497430639199</v>
      </c>
      <c r="AD9" s="16"/>
      <c r="AE9" s="16">
        <v>0.14732925314150699</v>
      </c>
      <c r="AF9" s="16">
        <v>0.27058875955704098</v>
      </c>
      <c r="AG9" s="16">
        <v>0.29470427359108903</v>
      </c>
      <c r="AH9" s="16">
        <v>0.32329265143948299</v>
      </c>
      <c r="AI9" s="16">
        <v>0.34139520543812102</v>
      </c>
      <c r="AJ9" s="16">
        <v>0.40208167573473902</v>
      </c>
      <c r="AK9" s="16">
        <v>0.42896836115709103</v>
      </c>
      <c r="AL9" s="16">
        <v>0.53608670661033098</v>
      </c>
      <c r="AM9" s="16">
        <v>0.45125501298523202</v>
      </c>
      <c r="AN9" s="16">
        <v>0.54454461325422598</v>
      </c>
      <c r="AO9" s="16">
        <v>0.54776593731924395</v>
      </c>
      <c r="AP9" s="16">
        <v>0.63039787108922796</v>
      </c>
      <c r="AQ9" s="16">
        <v>0.64399014764600204</v>
      </c>
      <c r="AR9" s="16">
        <v>0.63923881830775098</v>
      </c>
      <c r="AS9" s="16">
        <v>0.66454112959951805</v>
      </c>
      <c r="AT9" s="16">
        <v>0.736330435524708</v>
      </c>
      <c r="AU9" s="16"/>
      <c r="AV9" s="16">
        <v>0.44452872778486302</v>
      </c>
      <c r="AW9" s="16">
        <v>0.47923819874641999</v>
      </c>
      <c r="AX9" s="16"/>
      <c r="AY9" s="16">
        <v>0.45692452269772899</v>
      </c>
      <c r="AZ9" s="16">
        <v>0.44448551007710602</v>
      </c>
      <c r="BA9" s="16"/>
      <c r="BB9" s="16">
        <v>0.43833484261178202</v>
      </c>
      <c r="BC9" s="16">
        <v>0.48779264012699403</v>
      </c>
      <c r="BD9" s="16"/>
      <c r="BE9" s="16">
        <v>0.49054593571531502</v>
      </c>
      <c r="BF9" s="16">
        <v>0.45720552206520998</v>
      </c>
      <c r="BG9" s="16"/>
      <c r="BH9" s="16">
        <v>0.39785243628268502</v>
      </c>
      <c r="BI9" s="16">
        <v>0.49522358688804602</v>
      </c>
      <c r="BJ9" s="16"/>
      <c r="BK9" s="16">
        <v>0.53774758935254197</v>
      </c>
      <c r="BL9" s="16">
        <v>0.39632887463806998</v>
      </c>
      <c r="BM9" s="16">
        <v>0.33057667501474303</v>
      </c>
      <c r="BN9" s="16"/>
      <c r="BO9" s="16">
        <v>0.52708802227810303</v>
      </c>
      <c r="BP9" s="16">
        <v>0.390809143019962</v>
      </c>
      <c r="BQ9" s="16">
        <v>0.313867724454994</v>
      </c>
      <c r="BR9" s="16"/>
      <c r="BS9" s="16">
        <v>0.51332276098562202</v>
      </c>
      <c r="BT9" s="16">
        <v>0.41408290917033702</v>
      </c>
      <c r="BU9" s="16">
        <v>0.47270892078835097</v>
      </c>
      <c r="BV9" s="16">
        <v>0.39781376484436698</v>
      </c>
      <c r="BW9" s="16">
        <v>0.43399084116958803</v>
      </c>
      <c r="BX9" s="16">
        <v>0.42793032078371102</v>
      </c>
      <c r="BY9" s="16">
        <v>0.45082315650448801</v>
      </c>
      <c r="BZ9" s="16">
        <v>0.37097197247809399</v>
      </c>
      <c r="CA9" s="16">
        <v>0.48106720529646402</v>
      </c>
      <c r="CB9" s="16">
        <v>0.53749677942415297</v>
      </c>
      <c r="CC9" s="16">
        <v>0.48248443708816002</v>
      </c>
      <c r="CD9" s="16">
        <v>0.42079069051719198</v>
      </c>
    </row>
    <row r="10" spans="2:82" ht="28.8" x14ac:dyDescent="0.3">
      <c r="B10" s="17" t="s">
        <v>194</v>
      </c>
      <c r="C10" s="16">
        <v>0.39816377083381599</v>
      </c>
      <c r="D10" s="16">
        <v>0.37341520677127599</v>
      </c>
      <c r="E10" s="16">
        <v>0.42103625543339601</v>
      </c>
      <c r="F10" s="16"/>
      <c r="G10" s="16">
        <v>0.46372597111646402</v>
      </c>
      <c r="H10" s="16">
        <v>0.498838975264144</v>
      </c>
      <c r="I10" s="16">
        <v>0.43554016708223497</v>
      </c>
      <c r="J10" s="16">
        <v>0.35507678966871697</v>
      </c>
      <c r="K10" s="16">
        <v>0.30758933481803202</v>
      </c>
      <c r="L10" s="16"/>
      <c r="M10" s="16">
        <v>0.31203980108653301</v>
      </c>
      <c r="N10" s="16">
        <v>0.37441898819154701</v>
      </c>
      <c r="O10" s="16">
        <v>0.44489470185681701</v>
      </c>
      <c r="P10" s="16">
        <v>0.47370909954895302</v>
      </c>
      <c r="Q10" s="16"/>
      <c r="R10" s="16">
        <v>0.381267080832567</v>
      </c>
      <c r="S10" s="16">
        <v>0.424792866605814</v>
      </c>
      <c r="T10" s="16">
        <v>0.40668954234708998</v>
      </c>
      <c r="U10" s="16">
        <v>0.39098931236142798</v>
      </c>
      <c r="V10" s="16">
        <v>0.39253620732122102</v>
      </c>
      <c r="W10" s="16">
        <v>0.41740312676461899</v>
      </c>
      <c r="X10" s="16">
        <v>0.40281842145693603</v>
      </c>
      <c r="Y10" s="16">
        <v>0.48694131131635199</v>
      </c>
      <c r="Z10" s="16">
        <v>0.37568323944032</v>
      </c>
      <c r="AA10" s="16">
        <v>0.34645531854147799</v>
      </c>
      <c r="AB10" s="16">
        <v>0.39860217442875101</v>
      </c>
      <c r="AC10" s="16">
        <v>0.42154528220787002</v>
      </c>
      <c r="AD10" s="16"/>
      <c r="AE10" s="16">
        <v>0.51195608372650403</v>
      </c>
      <c r="AF10" s="16">
        <v>0.47853855568678499</v>
      </c>
      <c r="AG10" s="16">
        <v>0.449501566800796</v>
      </c>
      <c r="AH10" s="16">
        <v>0.46138279889404499</v>
      </c>
      <c r="AI10" s="16">
        <v>0.50398222577770302</v>
      </c>
      <c r="AJ10" s="16">
        <v>0.41924831586299699</v>
      </c>
      <c r="AK10" s="16">
        <v>0.45761242789168899</v>
      </c>
      <c r="AL10" s="16">
        <v>0.386458195877806</v>
      </c>
      <c r="AM10" s="16">
        <v>0.42744198089881802</v>
      </c>
      <c r="AN10" s="16">
        <v>0.355367367974597</v>
      </c>
      <c r="AO10" s="16">
        <v>0.35259960652327399</v>
      </c>
      <c r="AP10" s="16">
        <v>0.29440377999830603</v>
      </c>
      <c r="AQ10" s="16">
        <v>0.32165796666482599</v>
      </c>
      <c r="AR10" s="16">
        <v>0.31014367722757102</v>
      </c>
      <c r="AS10" s="16">
        <v>0.30593200279598698</v>
      </c>
      <c r="AT10" s="16">
        <v>0.22998584969229999</v>
      </c>
      <c r="AU10" s="16"/>
      <c r="AV10" s="16">
        <v>0.41311725179724101</v>
      </c>
      <c r="AW10" s="16">
        <v>0.36606631243898102</v>
      </c>
      <c r="AX10" s="16"/>
      <c r="AY10" s="16">
        <v>0.39717418297671198</v>
      </c>
      <c r="AZ10" s="16">
        <v>0.40885879939696501</v>
      </c>
      <c r="BA10" s="16"/>
      <c r="BB10" s="16">
        <v>0.3984021766852</v>
      </c>
      <c r="BC10" s="16">
        <v>0.38713911019750702</v>
      </c>
      <c r="BD10" s="16"/>
      <c r="BE10" s="16">
        <v>0.36351050020719999</v>
      </c>
      <c r="BF10" s="16">
        <v>0.39967292540355098</v>
      </c>
      <c r="BG10" s="16"/>
      <c r="BH10" s="16">
        <v>0.428452192594592</v>
      </c>
      <c r="BI10" s="16">
        <v>0.37734583902736302</v>
      </c>
      <c r="BJ10" s="16"/>
      <c r="BK10" s="16">
        <v>0.34381394491226702</v>
      </c>
      <c r="BL10" s="16">
        <v>0.454661663664293</v>
      </c>
      <c r="BM10" s="16">
        <v>0.44254465310626501</v>
      </c>
      <c r="BN10" s="16"/>
      <c r="BO10" s="16">
        <v>0.364192311880564</v>
      </c>
      <c r="BP10" s="16">
        <v>0.46139397420415401</v>
      </c>
      <c r="BQ10" s="16">
        <v>0.410150414003498</v>
      </c>
      <c r="BR10" s="16"/>
      <c r="BS10" s="16">
        <v>0.36170254022832099</v>
      </c>
      <c r="BT10" s="16">
        <v>0.420630738291081</v>
      </c>
      <c r="BU10" s="16">
        <v>0.42698116647039802</v>
      </c>
      <c r="BV10" s="16">
        <v>0.38661037347901001</v>
      </c>
      <c r="BW10" s="16">
        <v>0.42664283881318998</v>
      </c>
      <c r="BX10" s="16">
        <v>0.36684934978693701</v>
      </c>
      <c r="BY10" s="16">
        <v>0.43089040147333002</v>
      </c>
      <c r="BZ10" s="16">
        <v>0.49910687810711701</v>
      </c>
      <c r="CA10" s="16">
        <v>0.36670309173605298</v>
      </c>
      <c r="CB10" s="16">
        <v>0.34877200617341098</v>
      </c>
      <c r="CC10" s="16">
        <v>0.39273725485273703</v>
      </c>
      <c r="CD10" s="16">
        <v>0.47124729520983499</v>
      </c>
    </row>
    <row r="11" spans="2:82" x14ac:dyDescent="0.3">
      <c r="B11" s="17" t="s">
        <v>195</v>
      </c>
      <c r="C11" s="16">
        <v>9.3363961317830604E-2</v>
      </c>
      <c r="D11" s="16">
        <v>7.7649483952967405E-2</v>
      </c>
      <c r="E11" s="16">
        <v>0.108577565068807</v>
      </c>
      <c r="F11" s="16"/>
      <c r="G11" s="16">
        <v>0.12909954557803999</v>
      </c>
      <c r="H11" s="16">
        <v>0.10230010262099599</v>
      </c>
      <c r="I11" s="16">
        <v>0.125856786257316</v>
      </c>
      <c r="J11" s="16">
        <v>8.9414922218769205E-2</v>
      </c>
      <c r="K11" s="16">
        <v>4.1123322031661198E-2</v>
      </c>
      <c r="L11" s="16"/>
      <c r="M11" s="16">
        <v>6.2711356439942106E-2</v>
      </c>
      <c r="N11" s="16">
        <v>7.8320616122030104E-2</v>
      </c>
      <c r="O11" s="16">
        <v>9.2190245109520397E-2</v>
      </c>
      <c r="P11" s="16">
        <v>0.14259855374011901</v>
      </c>
      <c r="Q11" s="16"/>
      <c r="R11" s="16">
        <v>8.3094790224324797E-2</v>
      </c>
      <c r="S11" s="16">
        <v>9.1413038383279896E-2</v>
      </c>
      <c r="T11" s="16">
        <v>7.5705845719829107E-2</v>
      </c>
      <c r="U11" s="16">
        <v>0.125306067906089</v>
      </c>
      <c r="V11" s="16">
        <v>8.8338698156444503E-2</v>
      </c>
      <c r="W11" s="16">
        <v>0.10275592362870101</v>
      </c>
      <c r="X11" s="16">
        <v>0.103934224327208</v>
      </c>
      <c r="Y11" s="16">
        <v>0.10615293388613201</v>
      </c>
      <c r="Z11" s="16">
        <v>0.10620084064988899</v>
      </c>
      <c r="AA11" s="16">
        <v>5.6826008419766802E-2</v>
      </c>
      <c r="AB11" s="16">
        <v>0.103580694841739</v>
      </c>
      <c r="AC11" s="16">
        <v>8.4726728732151896E-2</v>
      </c>
      <c r="AD11" s="16"/>
      <c r="AE11" s="16">
        <v>0.14495739611648201</v>
      </c>
      <c r="AF11" s="16">
        <v>0.13550556628455901</v>
      </c>
      <c r="AG11" s="16">
        <v>0.16675023202276201</v>
      </c>
      <c r="AH11" s="16">
        <v>0.14355680956033101</v>
      </c>
      <c r="AI11" s="16">
        <v>0.127333070682313</v>
      </c>
      <c r="AJ11" s="16">
        <v>0.10561151846045699</v>
      </c>
      <c r="AK11" s="16">
        <v>7.3999941742305494E-2</v>
      </c>
      <c r="AL11" s="16">
        <v>6.9214413275010503E-2</v>
      </c>
      <c r="AM11" s="16">
        <v>9.6749601905343999E-2</v>
      </c>
      <c r="AN11" s="16">
        <v>5.4891934961899903E-2</v>
      </c>
      <c r="AO11" s="16">
        <v>7.7463850084401195E-2</v>
      </c>
      <c r="AP11" s="16">
        <v>3.6085694312286497E-2</v>
      </c>
      <c r="AQ11" s="16">
        <v>1.6120736534544999E-2</v>
      </c>
      <c r="AR11" s="16">
        <v>0</v>
      </c>
      <c r="AS11" s="16">
        <v>0</v>
      </c>
      <c r="AT11" s="16">
        <v>3.0164247377983001E-2</v>
      </c>
      <c r="AU11" s="16"/>
      <c r="AV11" s="16">
        <v>9.1248291730361905E-2</v>
      </c>
      <c r="AW11" s="16">
        <v>9.7905219418676304E-2</v>
      </c>
      <c r="AX11" s="16"/>
      <c r="AY11" s="16">
        <v>9.6262065105029104E-2</v>
      </c>
      <c r="AZ11" s="16">
        <v>7.1608433006076999E-2</v>
      </c>
      <c r="BA11" s="16"/>
      <c r="BB11" s="16">
        <v>0.114187837283016</v>
      </c>
      <c r="BC11" s="16">
        <v>7.6104838964289601E-2</v>
      </c>
      <c r="BD11" s="16"/>
      <c r="BE11" s="16">
        <v>8.2374436709511403E-2</v>
      </c>
      <c r="BF11" s="16">
        <v>9.55053361188542E-2</v>
      </c>
      <c r="BG11" s="16"/>
      <c r="BH11" s="16">
        <v>0.114910037847002</v>
      </c>
      <c r="BI11" s="16">
        <v>7.8554845299056597E-2</v>
      </c>
      <c r="BJ11" s="16"/>
      <c r="BK11" s="16">
        <v>7.5485410267164293E-2</v>
      </c>
      <c r="BL11" s="16">
        <v>9.4592339893581207E-2</v>
      </c>
      <c r="BM11" s="16">
        <v>0.14629646721386</v>
      </c>
      <c r="BN11" s="16"/>
      <c r="BO11" s="16">
        <v>7.5299910812340595E-2</v>
      </c>
      <c r="BP11" s="16">
        <v>9.4453460621550897E-2</v>
      </c>
      <c r="BQ11" s="16">
        <v>0.15514000894646501</v>
      </c>
      <c r="BR11" s="16"/>
      <c r="BS11" s="16">
        <v>8.9444963001937397E-2</v>
      </c>
      <c r="BT11" s="16">
        <v>0.104204646684216</v>
      </c>
      <c r="BU11" s="16">
        <v>7.9039041963710796E-2</v>
      </c>
      <c r="BV11" s="16">
        <v>0.139051389499774</v>
      </c>
      <c r="BW11" s="16">
        <v>9.47292453134157E-2</v>
      </c>
      <c r="BX11" s="16">
        <v>9.7503626974080701E-2</v>
      </c>
      <c r="BY11" s="16">
        <v>8.7281779795490302E-2</v>
      </c>
      <c r="BZ11" s="16">
        <v>0.11836304698637801</v>
      </c>
      <c r="CA11" s="16">
        <v>0.105221191184421</v>
      </c>
      <c r="CB11" s="16">
        <v>5.4923708362433099E-2</v>
      </c>
      <c r="CC11" s="16">
        <v>9.6315800943627905E-2</v>
      </c>
      <c r="CD11" s="16">
        <v>8.5044709359105894E-2</v>
      </c>
    </row>
    <row r="12" spans="2:82" x14ac:dyDescent="0.3">
      <c r="B12" s="17" t="s">
        <v>92</v>
      </c>
      <c r="C12" s="18">
        <v>5.2912359382438101E-2</v>
      </c>
      <c r="D12" s="18">
        <v>5.3881419106605197E-2</v>
      </c>
      <c r="E12" s="18">
        <v>5.0941296191467297E-2</v>
      </c>
      <c r="F12" s="18"/>
      <c r="G12" s="18">
        <v>4.0910113559944498E-2</v>
      </c>
      <c r="H12" s="18">
        <v>6.2331443428611001E-2</v>
      </c>
      <c r="I12" s="18">
        <v>5.2505967376646798E-2</v>
      </c>
      <c r="J12" s="18">
        <v>5.3617266948893703E-2</v>
      </c>
      <c r="K12" s="18">
        <v>5.4045958693437E-2</v>
      </c>
      <c r="L12" s="18"/>
      <c r="M12" s="18">
        <v>3.17755462894036E-2</v>
      </c>
      <c r="N12" s="18">
        <v>5.6824981137234998E-2</v>
      </c>
      <c r="O12" s="18">
        <v>2.8231619679417699E-2</v>
      </c>
      <c r="P12" s="18">
        <v>9.4071367938639502E-2</v>
      </c>
      <c r="Q12" s="18"/>
      <c r="R12" s="18">
        <v>4.2045178814755398E-2</v>
      </c>
      <c r="S12" s="18">
        <v>6.5142121591828805E-2</v>
      </c>
      <c r="T12" s="18">
        <v>2.9002086500465901E-2</v>
      </c>
      <c r="U12" s="18">
        <v>7.1326712981936893E-2</v>
      </c>
      <c r="V12" s="18">
        <v>6.5132401512562402E-2</v>
      </c>
      <c r="W12" s="18">
        <v>9.8004471609398097E-2</v>
      </c>
      <c r="X12" s="18">
        <v>3.4189344186434503E-2</v>
      </c>
      <c r="Y12" s="18">
        <v>1.1551359896777001E-2</v>
      </c>
      <c r="Z12" s="18">
        <v>3.80540144406405E-2</v>
      </c>
      <c r="AA12" s="18">
        <v>5.0410897119654699E-2</v>
      </c>
      <c r="AB12" s="18">
        <v>5.8107767496269398E-2</v>
      </c>
      <c r="AC12" s="18">
        <v>5.3523014753586298E-2</v>
      </c>
      <c r="AD12" s="18"/>
      <c r="AE12" s="18">
        <v>0.195757267015506</v>
      </c>
      <c r="AF12" s="18">
        <v>0.115367118471615</v>
      </c>
      <c r="AG12" s="18">
        <v>8.9043927585352803E-2</v>
      </c>
      <c r="AH12" s="18">
        <v>7.1767740106140607E-2</v>
      </c>
      <c r="AI12" s="18">
        <v>2.7289498101863499E-2</v>
      </c>
      <c r="AJ12" s="18">
        <v>7.3058489941807594E-2</v>
      </c>
      <c r="AK12" s="18">
        <v>3.9419269208913602E-2</v>
      </c>
      <c r="AL12" s="18">
        <v>8.2406842368529295E-3</v>
      </c>
      <c r="AM12" s="18">
        <v>2.4553404210605801E-2</v>
      </c>
      <c r="AN12" s="18">
        <v>4.5196083809276602E-2</v>
      </c>
      <c r="AO12" s="18">
        <v>2.2170606073080801E-2</v>
      </c>
      <c r="AP12" s="18">
        <v>3.91126546001795E-2</v>
      </c>
      <c r="AQ12" s="18">
        <v>1.82311491546268E-2</v>
      </c>
      <c r="AR12" s="18">
        <v>5.0617504464678102E-2</v>
      </c>
      <c r="AS12" s="18">
        <v>2.95268676044948E-2</v>
      </c>
      <c r="AT12" s="18">
        <v>3.51946740500898E-3</v>
      </c>
      <c r="AU12" s="18"/>
      <c r="AV12" s="18">
        <v>5.1105728687533797E-2</v>
      </c>
      <c r="AW12" s="18">
        <v>5.6790269395923097E-2</v>
      </c>
      <c r="AX12" s="18"/>
      <c r="AY12" s="18">
        <v>4.9639229220529699E-2</v>
      </c>
      <c r="AZ12" s="18">
        <v>7.5047257519852306E-2</v>
      </c>
      <c r="BA12" s="18"/>
      <c r="BB12" s="18">
        <v>4.90751434200015E-2</v>
      </c>
      <c r="BC12" s="18">
        <v>4.8963410711209403E-2</v>
      </c>
      <c r="BD12" s="18"/>
      <c r="BE12" s="18">
        <v>6.3569127367973099E-2</v>
      </c>
      <c r="BF12" s="18">
        <v>4.7616216412385198E-2</v>
      </c>
      <c r="BG12" s="18"/>
      <c r="BH12" s="18">
        <v>5.8785333275721899E-2</v>
      </c>
      <c r="BI12" s="18">
        <v>4.8875728785534797E-2</v>
      </c>
      <c r="BJ12" s="18"/>
      <c r="BK12" s="18">
        <v>4.2953055468026802E-2</v>
      </c>
      <c r="BL12" s="18">
        <v>5.4417121804056702E-2</v>
      </c>
      <c r="BM12" s="18">
        <v>8.0582204665130996E-2</v>
      </c>
      <c r="BN12" s="18"/>
      <c r="BO12" s="18">
        <v>3.34197550289927E-2</v>
      </c>
      <c r="BP12" s="18">
        <v>5.3343422154333298E-2</v>
      </c>
      <c r="BQ12" s="18">
        <v>0.120841852595042</v>
      </c>
      <c r="BR12" s="18"/>
      <c r="BS12" s="18">
        <v>3.5529735784119103E-2</v>
      </c>
      <c r="BT12" s="18">
        <v>6.1081705854366002E-2</v>
      </c>
      <c r="BU12" s="18">
        <v>2.1270870777539801E-2</v>
      </c>
      <c r="BV12" s="18">
        <v>7.6524472176849295E-2</v>
      </c>
      <c r="BW12" s="18">
        <v>4.4637074703805499E-2</v>
      </c>
      <c r="BX12" s="18">
        <v>0.107716702455271</v>
      </c>
      <c r="BY12" s="18">
        <v>3.1004662226691099E-2</v>
      </c>
      <c r="BZ12" s="18">
        <v>1.15581024284116E-2</v>
      </c>
      <c r="CA12" s="18">
        <v>4.7008511783062298E-2</v>
      </c>
      <c r="CB12" s="18">
        <v>5.8807506040002497E-2</v>
      </c>
      <c r="CC12" s="18">
        <v>2.8462507115475402E-2</v>
      </c>
      <c r="CD12" s="18">
        <v>2.2917304913867599E-2</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CD17"/>
  <sheetViews>
    <sheetView showGridLines="0" workbookViewId="0">
      <pane xSplit="2" topLeftCell="AZ1" activePane="topRight" state="frozen"/>
      <selection pane="topRight" activeCell="BI10" sqref="BI9:BI10"/>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193</v>
      </c>
      <c r="C9" s="16">
        <v>0.59726123788077001</v>
      </c>
      <c r="D9" s="16">
        <v>0.66596563406086196</v>
      </c>
      <c r="E9" s="16">
        <v>0.52882403198108097</v>
      </c>
      <c r="F9" s="16"/>
      <c r="G9" s="16">
        <v>0.52684264393548697</v>
      </c>
      <c r="H9" s="16">
        <v>0.54484644806024896</v>
      </c>
      <c r="I9" s="16">
        <v>0.54946108891699597</v>
      </c>
      <c r="J9" s="16">
        <v>0.62717763776435398</v>
      </c>
      <c r="K9" s="16">
        <v>0.684466149562866</v>
      </c>
      <c r="L9" s="16"/>
      <c r="M9" s="16">
        <v>0.68995800234412497</v>
      </c>
      <c r="N9" s="16">
        <v>0.60034402050454605</v>
      </c>
      <c r="O9" s="16">
        <v>0.612427922649595</v>
      </c>
      <c r="P9" s="16">
        <v>0.47905446637507398</v>
      </c>
      <c r="Q9" s="16"/>
      <c r="R9" s="16">
        <v>0.63319293046497105</v>
      </c>
      <c r="S9" s="16">
        <v>0.57072323008085002</v>
      </c>
      <c r="T9" s="16">
        <v>0.63038872763741804</v>
      </c>
      <c r="U9" s="16">
        <v>0.53854294418662196</v>
      </c>
      <c r="V9" s="16">
        <v>0.60206972386255198</v>
      </c>
      <c r="W9" s="16">
        <v>0.54227012134895602</v>
      </c>
      <c r="X9" s="16">
        <v>0.587344067508069</v>
      </c>
      <c r="Y9" s="16">
        <v>0.53944331064624895</v>
      </c>
      <c r="Z9" s="16">
        <v>0.608894651379845</v>
      </c>
      <c r="AA9" s="16">
        <v>0.67092526824782694</v>
      </c>
      <c r="AB9" s="16">
        <v>0.58933474816710196</v>
      </c>
      <c r="AC9" s="16">
        <v>0.639854716013466</v>
      </c>
      <c r="AD9" s="16"/>
      <c r="AE9" s="16">
        <v>0.34891811517600202</v>
      </c>
      <c r="AF9" s="16">
        <v>0.56144932489684896</v>
      </c>
      <c r="AG9" s="16">
        <v>0.36471150716449702</v>
      </c>
      <c r="AH9" s="16">
        <v>0.56883081512336198</v>
      </c>
      <c r="AI9" s="16">
        <v>0.61386800757211801</v>
      </c>
      <c r="AJ9" s="16">
        <v>0.57612194926063298</v>
      </c>
      <c r="AK9" s="16">
        <v>0.60015990716681999</v>
      </c>
      <c r="AL9" s="16">
        <v>0.65280870743645802</v>
      </c>
      <c r="AM9" s="16">
        <v>0.49493933852659</v>
      </c>
      <c r="AN9" s="16">
        <v>0.63720259117663902</v>
      </c>
      <c r="AO9" s="16">
        <v>0.68013911142749195</v>
      </c>
      <c r="AP9" s="16">
        <v>0.67776860104332604</v>
      </c>
      <c r="AQ9" s="16">
        <v>0.66170933077931904</v>
      </c>
      <c r="AR9" s="16">
        <v>0.714729283523032</v>
      </c>
      <c r="AS9" s="16">
        <v>0.69950105130755602</v>
      </c>
      <c r="AT9" s="16">
        <v>0.82024966080731498</v>
      </c>
      <c r="AU9" s="16"/>
      <c r="AV9" s="16">
        <v>0.570534765795356</v>
      </c>
      <c r="AW9" s="16">
        <v>0.65462927331683296</v>
      </c>
      <c r="AX9" s="16"/>
      <c r="AY9" s="16">
        <v>0.59056651449396302</v>
      </c>
      <c r="AZ9" s="16">
        <v>0.67685788535904801</v>
      </c>
      <c r="BA9" s="16"/>
      <c r="BB9" s="16">
        <v>0.57557613420922504</v>
      </c>
      <c r="BC9" s="16">
        <v>0.62998954765247095</v>
      </c>
      <c r="BD9" s="16"/>
      <c r="BE9" s="16">
        <v>0.55790020134416096</v>
      </c>
      <c r="BF9" s="16">
        <v>0.60592423866061496</v>
      </c>
      <c r="BG9" s="16"/>
      <c r="BH9" s="16">
        <v>0.56063619875811399</v>
      </c>
      <c r="BI9" s="16">
        <v>0.62243447314823097</v>
      </c>
      <c r="BJ9" s="16"/>
      <c r="BK9" s="16">
        <v>0.62076677227607202</v>
      </c>
      <c r="BL9" s="16">
        <v>0.58926422621067898</v>
      </c>
      <c r="BM9" s="16">
        <v>0.54045970034181101</v>
      </c>
      <c r="BN9" s="16"/>
      <c r="BO9" s="16">
        <v>0.67308035450029702</v>
      </c>
      <c r="BP9" s="16">
        <v>0.54672879826079801</v>
      </c>
      <c r="BQ9" s="16">
        <v>0.41624037029388</v>
      </c>
      <c r="BR9" s="16"/>
      <c r="BS9" s="16">
        <v>0.64238407918685803</v>
      </c>
      <c r="BT9" s="16">
        <v>0.56358557169159895</v>
      </c>
      <c r="BU9" s="16">
        <v>0.62462046958536199</v>
      </c>
      <c r="BV9" s="16">
        <v>0.47288907981497103</v>
      </c>
      <c r="BW9" s="16">
        <v>0.61877395255645096</v>
      </c>
      <c r="BX9" s="16">
        <v>0.52302831175748599</v>
      </c>
      <c r="BY9" s="16">
        <v>0.58868658224934001</v>
      </c>
      <c r="BZ9" s="16">
        <v>0.51210596614523096</v>
      </c>
      <c r="CA9" s="16">
        <v>0.60023273534384702</v>
      </c>
      <c r="CB9" s="16">
        <v>0.68714905402062998</v>
      </c>
      <c r="CC9" s="16">
        <v>0.59992740904778297</v>
      </c>
      <c r="CD9" s="16">
        <v>0.65007792704328005</v>
      </c>
    </row>
    <row r="10" spans="2:82" ht="28.8" x14ac:dyDescent="0.3">
      <c r="B10" s="17" t="s">
        <v>194</v>
      </c>
      <c r="C10" s="16">
        <v>0.324649452506656</v>
      </c>
      <c r="D10" s="16">
        <v>0.264333062151827</v>
      </c>
      <c r="E10" s="16">
        <v>0.38530017704726999</v>
      </c>
      <c r="F10" s="16"/>
      <c r="G10" s="16">
        <v>0.39311208197742198</v>
      </c>
      <c r="H10" s="16">
        <v>0.37362178980163901</v>
      </c>
      <c r="I10" s="16">
        <v>0.33851277936860003</v>
      </c>
      <c r="J10" s="16">
        <v>0.30863157372272898</v>
      </c>
      <c r="K10" s="16">
        <v>0.25846030175420198</v>
      </c>
      <c r="L10" s="16"/>
      <c r="M10" s="16">
        <v>0.24721466150340601</v>
      </c>
      <c r="N10" s="16">
        <v>0.33380926049868598</v>
      </c>
      <c r="O10" s="16">
        <v>0.31197929636977101</v>
      </c>
      <c r="P10" s="16">
        <v>0.410492538093435</v>
      </c>
      <c r="Q10" s="16"/>
      <c r="R10" s="16">
        <v>0.30498967871750499</v>
      </c>
      <c r="S10" s="16">
        <v>0.33565174938051101</v>
      </c>
      <c r="T10" s="16">
        <v>0.30814801852468099</v>
      </c>
      <c r="U10" s="16">
        <v>0.31870021588075198</v>
      </c>
      <c r="V10" s="16">
        <v>0.317066922043649</v>
      </c>
      <c r="W10" s="16">
        <v>0.345487785676866</v>
      </c>
      <c r="X10" s="16">
        <v>0.33987103246678502</v>
      </c>
      <c r="Y10" s="16">
        <v>0.38785347003936599</v>
      </c>
      <c r="Z10" s="16">
        <v>0.35879152050498198</v>
      </c>
      <c r="AA10" s="16">
        <v>0.26090862260276398</v>
      </c>
      <c r="AB10" s="16">
        <v>0.35161617479684498</v>
      </c>
      <c r="AC10" s="16">
        <v>0.28174647786462997</v>
      </c>
      <c r="AD10" s="16"/>
      <c r="AE10" s="16">
        <v>0.48170562435909597</v>
      </c>
      <c r="AF10" s="16">
        <v>0.30367887915344</v>
      </c>
      <c r="AG10" s="16">
        <v>0.455502495472832</v>
      </c>
      <c r="AH10" s="16">
        <v>0.323692079626486</v>
      </c>
      <c r="AI10" s="16">
        <v>0.30911238543946401</v>
      </c>
      <c r="AJ10" s="16">
        <v>0.34364142757981397</v>
      </c>
      <c r="AK10" s="16">
        <v>0.33940393595859603</v>
      </c>
      <c r="AL10" s="16">
        <v>0.31697486102151901</v>
      </c>
      <c r="AM10" s="16">
        <v>0.40995787192809702</v>
      </c>
      <c r="AN10" s="16">
        <v>0.27315405346899502</v>
      </c>
      <c r="AO10" s="16">
        <v>0.29485557255064698</v>
      </c>
      <c r="AP10" s="16">
        <v>0.25331782540350101</v>
      </c>
      <c r="AQ10" s="16">
        <v>0.32466783697625701</v>
      </c>
      <c r="AR10" s="16">
        <v>0.24814322552572099</v>
      </c>
      <c r="AS10" s="16">
        <v>0.295604027064098</v>
      </c>
      <c r="AT10" s="16">
        <v>0.16587691268277499</v>
      </c>
      <c r="AU10" s="16"/>
      <c r="AV10" s="16">
        <v>0.35611545899455999</v>
      </c>
      <c r="AW10" s="16">
        <v>0.25710806621891602</v>
      </c>
      <c r="AX10" s="16"/>
      <c r="AY10" s="16">
        <v>0.33245461900530199</v>
      </c>
      <c r="AZ10" s="16">
        <v>0.246165639945018</v>
      </c>
      <c r="BA10" s="16"/>
      <c r="BB10" s="16">
        <v>0.332965376656573</v>
      </c>
      <c r="BC10" s="16">
        <v>0.31136726466188802</v>
      </c>
      <c r="BD10" s="16"/>
      <c r="BE10" s="16">
        <v>0.34806965653064398</v>
      </c>
      <c r="BF10" s="16">
        <v>0.322497034386519</v>
      </c>
      <c r="BG10" s="16"/>
      <c r="BH10" s="16">
        <v>0.36124015776547902</v>
      </c>
      <c r="BI10" s="16">
        <v>0.29949981569676998</v>
      </c>
      <c r="BJ10" s="16"/>
      <c r="BK10" s="16">
        <v>0.30308647480735201</v>
      </c>
      <c r="BL10" s="16">
        <v>0.33698858307343899</v>
      </c>
      <c r="BM10" s="16">
        <v>0.36543466727868101</v>
      </c>
      <c r="BN10" s="16"/>
      <c r="BO10" s="16">
        <v>0.26848639802781399</v>
      </c>
      <c r="BP10" s="16">
        <v>0.37764007996682297</v>
      </c>
      <c r="BQ10" s="16">
        <v>0.43224472224660998</v>
      </c>
      <c r="BR10" s="16"/>
      <c r="BS10" s="16">
        <v>0.29666558486549399</v>
      </c>
      <c r="BT10" s="16">
        <v>0.35065196921157699</v>
      </c>
      <c r="BU10" s="16">
        <v>0.32564434348410598</v>
      </c>
      <c r="BV10" s="16">
        <v>0.36585408002106401</v>
      </c>
      <c r="BW10" s="16">
        <v>0.30873317303393299</v>
      </c>
      <c r="BX10" s="16">
        <v>0.37837340379426998</v>
      </c>
      <c r="BY10" s="16">
        <v>0.332770791818147</v>
      </c>
      <c r="BZ10" s="16">
        <v>0.413880596787289</v>
      </c>
      <c r="CA10" s="16">
        <v>0.36018545095283799</v>
      </c>
      <c r="CB10" s="16">
        <v>0.24241642859399801</v>
      </c>
      <c r="CC10" s="16">
        <v>0.35536864078432001</v>
      </c>
      <c r="CD10" s="16">
        <v>0.27122903499209</v>
      </c>
    </row>
    <row r="11" spans="2:82" x14ac:dyDescent="0.3">
      <c r="B11" s="17" t="s">
        <v>195</v>
      </c>
      <c r="C11" s="16">
        <v>4.5002975611439303E-2</v>
      </c>
      <c r="D11" s="16">
        <v>3.84793076890085E-2</v>
      </c>
      <c r="E11" s="16">
        <v>5.2249326239474501E-2</v>
      </c>
      <c r="F11" s="16"/>
      <c r="G11" s="16">
        <v>6.6725567773481501E-2</v>
      </c>
      <c r="H11" s="16">
        <v>3.8392206440988501E-2</v>
      </c>
      <c r="I11" s="16">
        <v>7.3382863491848097E-2</v>
      </c>
      <c r="J11" s="16">
        <v>2.99585567616787E-2</v>
      </c>
      <c r="K11" s="16">
        <v>2.4614200318761E-2</v>
      </c>
      <c r="L11" s="16"/>
      <c r="M11" s="16">
        <v>4.4912250882776297E-2</v>
      </c>
      <c r="N11" s="16">
        <v>3.1670382013266198E-2</v>
      </c>
      <c r="O11" s="16">
        <v>4.2854798879479399E-2</v>
      </c>
      <c r="P11" s="16">
        <v>6.1404904982671003E-2</v>
      </c>
      <c r="Q11" s="16"/>
      <c r="R11" s="16">
        <v>3.76633071381186E-2</v>
      </c>
      <c r="S11" s="16">
        <v>5.5043307701320703E-2</v>
      </c>
      <c r="T11" s="16">
        <v>4.0425292343422799E-2</v>
      </c>
      <c r="U11" s="16">
        <v>0.106414406427882</v>
      </c>
      <c r="V11" s="16">
        <v>4.2964147381786999E-2</v>
      </c>
      <c r="W11" s="16">
        <v>5.1924404461226703E-2</v>
      </c>
      <c r="X11" s="16">
        <v>2.83718615468222E-2</v>
      </c>
      <c r="Y11" s="16">
        <v>5.08926635754069E-2</v>
      </c>
      <c r="Z11" s="16">
        <v>1.8129406196209299E-2</v>
      </c>
      <c r="AA11" s="16">
        <v>1.9761736451073399E-2</v>
      </c>
      <c r="AB11" s="16">
        <v>3.2961277717707599E-2</v>
      </c>
      <c r="AC11" s="16">
        <v>7.83988061219031E-2</v>
      </c>
      <c r="AD11" s="16"/>
      <c r="AE11" s="16">
        <v>7.5094672208336002E-2</v>
      </c>
      <c r="AF11" s="16">
        <v>8.1609746399090702E-2</v>
      </c>
      <c r="AG11" s="16">
        <v>0.10656325542503101</v>
      </c>
      <c r="AH11" s="16">
        <v>6.4571064592086697E-2</v>
      </c>
      <c r="AI11" s="16">
        <v>5.8666459708950798E-2</v>
      </c>
      <c r="AJ11" s="16">
        <v>4.4486832921531203E-2</v>
      </c>
      <c r="AK11" s="16">
        <v>2.1712761619930701E-2</v>
      </c>
      <c r="AL11" s="16">
        <v>1.7143034733176198E-2</v>
      </c>
      <c r="AM11" s="16">
        <v>6.0972848430026802E-2</v>
      </c>
      <c r="AN11" s="16">
        <v>6.5077744603925305E-2</v>
      </c>
      <c r="AO11" s="16">
        <v>1.5707573727138002E-2</v>
      </c>
      <c r="AP11" s="16">
        <v>3.4698380026608501E-2</v>
      </c>
      <c r="AQ11" s="16">
        <v>0</v>
      </c>
      <c r="AR11" s="16">
        <v>2.2416923024480801E-2</v>
      </c>
      <c r="AS11" s="16">
        <v>4.89492162834661E-3</v>
      </c>
      <c r="AT11" s="16">
        <v>1.38734265099102E-2</v>
      </c>
      <c r="AU11" s="16"/>
      <c r="AV11" s="16">
        <v>3.8312888605899098E-2</v>
      </c>
      <c r="AW11" s="16">
        <v>5.9363163038257998E-2</v>
      </c>
      <c r="AX11" s="16"/>
      <c r="AY11" s="16">
        <v>4.60160278839995E-2</v>
      </c>
      <c r="AZ11" s="16">
        <v>3.8230345681510999E-2</v>
      </c>
      <c r="BA11" s="16"/>
      <c r="BB11" s="16">
        <v>6.2732043976831006E-2</v>
      </c>
      <c r="BC11" s="16">
        <v>3.07146007388827E-2</v>
      </c>
      <c r="BD11" s="16"/>
      <c r="BE11" s="16">
        <v>6.1105464636984901E-2</v>
      </c>
      <c r="BF11" s="16">
        <v>4.1977810328524601E-2</v>
      </c>
      <c r="BG11" s="16"/>
      <c r="BH11" s="16">
        <v>4.8870885205430599E-2</v>
      </c>
      <c r="BI11" s="16">
        <v>4.2344472015668801E-2</v>
      </c>
      <c r="BJ11" s="16"/>
      <c r="BK11" s="16">
        <v>4.7044754734914401E-2</v>
      </c>
      <c r="BL11" s="16">
        <v>3.6179315286414597E-2</v>
      </c>
      <c r="BM11" s="16">
        <v>5.8500600738254901E-2</v>
      </c>
      <c r="BN11" s="16"/>
      <c r="BO11" s="16">
        <v>3.7364649498838602E-2</v>
      </c>
      <c r="BP11" s="16">
        <v>4.28981958229585E-2</v>
      </c>
      <c r="BQ11" s="16">
        <v>7.5493709458982206E-2</v>
      </c>
      <c r="BR11" s="16"/>
      <c r="BS11" s="16">
        <v>3.3737123826378897E-2</v>
      </c>
      <c r="BT11" s="16">
        <v>4.9516392548768703E-2</v>
      </c>
      <c r="BU11" s="16">
        <v>3.6974231516233698E-2</v>
      </c>
      <c r="BV11" s="16">
        <v>0.122691675305691</v>
      </c>
      <c r="BW11" s="16">
        <v>4.9030764503691399E-2</v>
      </c>
      <c r="BX11" s="16">
        <v>3.6416190185217898E-2</v>
      </c>
      <c r="BY11" s="16">
        <v>4.1403331163470398E-2</v>
      </c>
      <c r="BZ11" s="16">
        <v>6.2455334639068202E-2</v>
      </c>
      <c r="CA11" s="16">
        <v>2.2822672600475501E-2</v>
      </c>
      <c r="CB11" s="16">
        <v>2.3053317875875098E-2</v>
      </c>
      <c r="CC11" s="16">
        <v>1.6241443052420899E-2</v>
      </c>
      <c r="CD11" s="16">
        <v>7.8693037964630105E-2</v>
      </c>
    </row>
    <row r="12" spans="2:82" x14ac:dyDescent="0.3">
      <c r="B12" s="17" t="s">
        <v>92</v>
      </c>
      <c r="C12" s="18">
        <v>3.3086334001134698E-2</v>
      </c>
      <c r="D12" s="18">
        <v>3.1221996098302299E-2</v>
      </c>
      <c r="E12" s="18">
        <v>3.3626464732173997E-2</v>
      </c>
      <c r="F12" s="18"/>
      <c r="G12" s="18">
        <v>1.3319706313609601E-2</v>
      </c>
      <c r="H12" s="18">
        <v>4.3139555697123598E-2</v>
      </c>
      <c r="I12" s="18">
        <v>3.8643268222555698E-2</v>
      </c>
      <c r="J12" s="18">
        <v>3.4232231751237498E-2</v>
      </c>
      <c r="K12" s="18">
        <v>3.2459348364170998E-2</v>
      </c>
      <c r="L12" s="18"/>
      <c r="M12" s="18">
        <v>1.7915085269692699E-2</v>
      </c>
      <c r="N12" s="18">
        <v>3.4176336983502198E-2</v>
      </c>
      <c r="O12" s="18">
        <v>3.2737982101154903E-2</v>
      </c>
      <c r="P12" s="18">
        <v>4.9048090548820103E-2</v>
      </c>
      <c r="Q12" s="18"/>
      <c r="R12" s="18">
        <v>2.4154083679405299E-2</v>
      </c>
      <c r="S12" s="18">
        <v>3.8581712837318503E-2</v>
      </c>
      <c r="T12" s="18">
        <v>2.1037961494477599E-2</v>
      </c>
      <c r="U12" s="18">
        <v>3.6342433504744101E-2</v>
      </c>
      <c r="V12" s="18">
        <v>3.78992067120121E-2</v>
      </c>
      <c r="W12" s="18">
        <v>6.0317688512951002E-2</v>
      </c>
      <c r="X12" s="18">
        <v>4.4413038478324098E-2</v>
      </c>
      <c r="Y12" s="18">
        <v>2.1810555738977899E-2</v>
      </c>
      <c r="Z12" s="18">
        <v>1.41844219189629E-2</v>
      </c>
      <c r="AA12" s="18">
        <v>4.8404372698334898E-2</v>
      </c>
      <c r="AB12" s="18">
        <v>2.60877993183459E-2</v>
      </c>
      <c r="AC12" s="18">
        <v>0</v>
      </c>
      <c r="AD12" s="18"/>
      <c r="AE12" s="18">
        <v>9.4281588256565699E-2</v>
      </c>
      <c r="AF12" s="18">
        <v>5.3262049550620701E-2</v>
      </c>
      <c r="AG12" s="18">
        <v>7.3222741937640404E-2</v>
      </c>
      <c r="AH12" s="18">
        <v>4.29060406580659E-2</v>
      </c>
      <c r="AI12" s="18">
        <v>1.8353147279468001E-2</v>
      </c>
      <c r="AJ12" s="18">
        <v>3.5749790238022099E-2</v>
      </c>
      <c r="AK12" s="18">
        <v>3.8723395254653598E-2</v>
      </c>
      <c r="AL12" s="18">
        <v>1.30733968088468E-2</v>
      </c>
      <c r="AM12" s="18">
        <v>3.4129941115286999E-2</v>
      </c>
      <c r="AN12" s="18">
        <v>2.4565610750440801E-2</v>
      </c>
      <c r="AO12" s="18">
        <v>9.2977422947237796E-3</v>
      </c>
      <c r="AP12" s="18">
        <v>3.4215193526564498E-2</v>
      </c>
      <c r="AQ12" s="18">
        <v>1.3622832244423899E-2</v>
      </c>
      <c r="AR12" s="18">
        <v>1.47105679267668E-2</v>
      </c>
      <c r="AS12" s="18">
        <v>0</v>
      </c>
      <c r="AT12" s="18">
        <v>0</v>
      </c>
      <c r="AU12" s="18"/>
      <c r="AV12" s="18">
        <v>3.5036886604185198E-2</v>
      </c>
      <c r="AW12" s="18">
        <v>2.8899497425993001E-2</v>
      </c>
      <c r="AX12" s="18"/>
      <c r="AY12" s="18">
        <v>3.0962838616735499E-2</v>
      </c>
      <c r="AZ12" s="18">
        <v>3.8746129014423397E-2</v>
      </c>
      <c r="BA12" s="18"/>
      <c r="BB12" s="18">
        <v>2.8726445157371501E-2</v>
      </c>
      <c r="BC12" s="18">
        <v>2.7928586946757799E-2</v>
      </c>
      <c r="BD12" s="18"/>
      <c r="BE12" s="18">
        <v>3.2924677488210298E-2</v>
      </c>
      <c r="BF12" s="18">
        <v>2.9600916624342302E-2</v>
      </c>
      <c r="BG12" s="18"/>
      <c r="BH12" s="18">
        <v>2.9252758270976099E-2</v>
      </c>
      <c r="BI12" s="18">
        <v>3.57212391393305E-2</v>
      </c>
      <c r="BJ12" s="18"/>
      <c r="BK12" s="18">
        <v>2.9101998181661499E-2</v>
      </c>
      <c r="BL12" s="18">
        <v>3.7567875429467497E-2</v>
      </c>
      <c r="BM12" s="18">
        <v>3.56050316412529E-2</v>
      </c>
      <c r="BN12" s="18"/>
      <c r="BO12" s="18">
        <v>2.1068597973050499E-2</v>
      </c>
      <c r="BP12" s="18">
        <v>3.27329259494211E-2</v>
      </c>
      <c r="BQ12" s="18">
        <v>7.6021198000528103E-2</v>
      </c>
      <c r="BR12" s="18"/>
      <c r="BS12" s="18">
        <v>2.72132121212686E-2</v>
      </c>
      <c r="BT12" s="18">
        <v>3.6246066548054998E-2</v>
      </c>
      <c r="BU12" s="18">
        <v>1.2760955414298499E-2</v>
      </c>
      <c r="BV12" s="18">
        <v>3.8565164858273097E-2</v>
      </c>
      <c r="BW12" s="18">
        <v>2.34621099059245E-2</v>
      </c>
      <c r="BX12" s="18">
        <v>6.2182094263026601E-2</v>
      </c>
      <c r="BY12" s="18">
        <v>3.71392947690425E-2</v>
      </c>
      <c r="BZ12" s="18">
        <v>1.15581024284116E-2</v>
      </c>
      <c r="CA12" s="18">
        <v>1.6759141102839398E-2</v>
      </c>
      <c r="CB12" s="18">
        <v>4.7381199509496701E-2</v>
      </c>
      <c r="CC12" s="18">
        <v>2.8462507115475402E-2</v>
      </c>
      <c r="CD12" s="18">
        <v>0</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CD17"/>
  <sheetViews>
    <sheetView showGridLines="0" workbookViewId="0">
      <pane xSplit="2" topLeftCell="AN1" activePane="topRight" state="frozen"/>
      <selection pane="topRight" activeCell="BI9" sqref="BI9:BI10"/>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193</v>
      </c>
      <c r="C9" s="16">
        <v>0.27071554166282602</v>
      </c>
      <c r="D9" s="16">
        <v>0.34875139139627798</v>
      </c>
      <c r="E9" s="16">
        <v>0.19258166566905799</v>
      </c>
      <c r="F9" s="16"/>
      <c r="G9" s="16">
        <v>0.148078506438199</v>
      </c>
      <c r="H9" s="16">
        <v>0.18952482935478801</v>
      </c>
      <c r="I9" s="16">
        <v>0.26744139231291902</v>
      </c>
      <c r="J9" s="16">
        <v>0.28687599383599299</v>
      </c>
      <c r="K9" s="16">
        <v>0.37765928845564201</v>
      </c>
      <c r="L9" s="16"/>
      <c r="M9" s="16">
        <v>0.41701393768761702</v>
      </c>
      <c r="N9" s="16">
        <v>0.26597709580148798</v>
      </c>
      <c r="O9" s="16">
        <v>0.23709493590181999</v>
      </c>
      <c r="P9" s="16">
        <v>0.14593022601057401</v>
      </c>
      <c r="Q9" s="16"/>
      <c r="R9" s="16">
        <v>0.42272011936468801</v>
      </c>
      <c r="S9" s="16">
        <v>0.17397511031438601</v>
      </c>
      <c r="T9" s="16">
        <v>0.23135861821831599</v>
      </c>
      <c r="U9" s="16">
        <v>0.265568789354936</v>
      </c>
      <c r="V9" s="16">
        <v>0.226453116092727</v>
      </c>
      <c r="W9" s="16">
        <v>0.27259858100483297</v>
      </c>
      <c r="X9" s="16">
        <v>0.23013939086284901</v>
      </c>
      <c r="Y9" s="16">
        <v>0.205290488714612</v>
      </c>
      <c r="Z9" s="16">
        <v>0.27016055441547099</v>
      </c>
      <c r="AA9" s="16">
        <v>0.29543944605842798</v>
      </c>
      <c r="AB9" s="16">
        <v>0.29995129209948901</v>
      </c>
      <c r="AC9" s="16">
        <v>0.276309248135089</v>
      </c>
      <c r="AD9" s="16"/>
      <c r="AE9" s="16">
        <v>0.14699062949987499</v>
      </c>
      <c r="AF9" s="16">
        <v>0.161873857618795</v>
      </c>
      <c r="AG9" s="16">
        <v>0.14585946562406399</v>
      </c>
      <c r="AH9" s="16">
        <v>0.18279924308838799</v>
      </c>
      <c r="AI9" s="16">
        <v>0.194737588835945</v>
      </c>
      <c r="AJ9" s="16">
        <v>0.249096124913327</v>
      </c>
      <c r="AK9" s="16">
        <v>0.27750623234712501</v>
      </c>
      <c r="AL9" s="16">
        <v>0.29712582114318897</v>
      </c>
      <c r="AM9" s="16">
        <v>0.25138861005702001</v>
      </c>
      <c r="AN9" s="16">
        <v>0.29428511935874002</v>
      </c>
      <c r="AO9" s="16">
        <v>0.291736999041177</v>
      </c>
      <c r="AP9" s="16">
        <v>0.32927658077710098</v>
      </c>
      <c r="AQ9" s="16">
        <v>0.35964909708861698</v>
      </c>
      <c r="AR9" s="16">
        <v>0.404742334417034</v>
      </c>
      <c r="AS9" s="16">
        <v>0.42091741166188401</v>
      </c>
      <c r="AT9" s="16">
        <v>0.59686043503147002</v>
      </c>
      <c r="AU9" s="16"/>
      <c r="AV9" s="16">
        <v>0.231388597435081</v>
      </c>
      <c r="AW9" s="16">
        <v>0.35513033171963598</v>
      </c>
      <c r="AX9" s="16"/>
      <c r="AY9" s="16">
        <v>0.26272041087658698</v>
      </c>
      <c r="AZ9" s="16">
        <v>0.36052510281389699</v>
      </c>
      <c r="BA9" s="16"/>
      <c r="BB9" s="16">
        <v>0.30237791495030403</v>
      </c>
      <c r="BC9" s="16">
        <v>0.25445393521982601</v>
      </c>
      <c r="BD9" s="16"/>
      <c r="BE9" s="16">
        <v>0.31535613176660898</v>
      </c>
      <c r="BF9" s="16">
        <v>0.26608581843132401</v>
      </c>
      <c r="BG9" s="16"/>
      <c r="BH9" s="16">
        <v>0.224524386450833</v>
      </c>
      <c r="BI9" s="16">
        <v>0.30246378945399499</v>
      </c>
      <c r="BJ9" s="16"/>
      <c r="BK9" s="16">
        <v>0.352621329694562</v>
      </c>
      <c r="BL9" s="16">
        <v>0.21037012905094801</v>
      </c>
      <c r="BM9" s="16">
        <v>0.15307051488270301</v>
      </c>
      <c r="BN9" s="16"/>
      <c r="BO9" s="16">
        <v>0.34819697884280298</v>
      </c>
      <c r="BP9" s="16">
        <v>0.20689728884042599</v>
      </c>
      <c r="BQ9" s="16">
        <v>0.10646446218490201</v>
      </c>
      <c r="BR9" s="16"/>
      <c r="BS9" s="16">
        <v>0.40736783702923501</v>
      </c>
      <c r="BT9" s="16">
        <v>0.187785582755439</v>
      </c>
      <c r="BU9" s="16">
        <v>0.219354919991437</v>
      </c>
      <c r="BV9" s="16">
        <v>0.248044504575407</v>
      </c>
      <c r="BW9" s="16">
        <v>0.19345947638382999</v>
      </c>
      <c r="BX9" s="16">
        <v>0.24925048680683301</v>
      </c>
      <c r="BY9" s="16">
        <v>0.225408945814912</v>
      </c>
      <c r="BZ9" s="16">
        <v>0.21157586422983701</v>
      </c>
      <c r="CA9" s="16">
        <v>0.24299100476322599</v>
      </c>
      <c r="CB9" s="16">
        <v>0.28779059349915598</v>
      </c>
      <c r="CC9" s="16">
        <v>0.33504399450053801</v>
      </c>
      <c r="CD9" s="16">
        <v>0.30925900344430901</v>
      </c>
    </row>
    <row r="10" spans="2:82" ht="28.8" x14ac:dyDescent="0.3">
      <c r="B10" s="17" t="s">
        <v>194</v>
      </c>
      <c r="C10" s="16">
        <v>0.43294136909575798</v>
      </c>
      <c r="D10" s="16">
        <v>0.43663030536009101</v>
      </c>
      <c r="E10" s="16">
        <v>0.430612403418767</v>
      </c>
      <c r="F10" s="16"/>
      <c r="G10" s="16">
        <v>0.46177786644643898</v>
      </c>
      <c r="H10" s="16">
        <v>0.483737010253803</v>
      </c>
      <c r="I10" s="16">
        <v>0.41916872442777098</v>
      </c>
      <c r="J10" s="16">
        <v>0.43986653281308802</v>
      </c>
      <c r="K10" s="16">
        <v>0.392110641233751</v>
      </c>
      <c r="L10" s="16"/>
      <c r="M10" s="16">
        <v>0.37164225755867503</v>
      </c>
      <c r="N10" s="16">
        <v>0.44084026363497902</v>
      </c>
      <c r="O10" s="16">
        <v>0.46544397639361301</v>
      </c>
      <c r="P10" s="16">
        <v>0.46546092769349501</v>
      </c>
      <c r="Q10" s="16"/>
      <c r="R10" s="16">
        <v>0.35530014739767102</v>
      </c>
      <c r="S10" s="16">
        <v>0.49008788216797999</v>
      </c>
      <c r="T10" s="16">
        <v>0.50881754073636198</v>
      </c>
      <c r="U10" s="16">
        <v>0.41019740202333399</v>
      </c>
      <c r="V10" s="16">
        <v>0.47942869781848202</v>
      </c>
      <c r="W10" s="16">
        <v>0.398639824249851</v>
      </c>
      <c r="X10" s="16">
        <v>0.46845158160766398</v>
      </c>
      <c r="Y10" s="16">
        <v>0.40620635244252301</v>
      </c>
      <c r="Z10" s="16">
        <v>0.39567082039429002</v>
      </c>
      <c r="AA10" s="16">
        <v>0.449390228488598</v>
      </c>
      <c r="AB10" s="16">
        <v>0.39639533869475102</v>
      </c>
      <c r="AC10" s="16">
        <v>0.495330517379306</v>
      </c>
      <c r="AD10" s="16"/>
      <c r="AE10" s="16">
        <v>0.35665165832672702</v>
      </c>
      <c r="AF10" s="16">
        <v>0.37838887981515601</v>
      </c>
      <c r="AG10" s="16">
        <v>0.39341008834920699</v>
      </c>
      <c r="AH10" s="16">
        <v>0.48478793033961498</v>
      </c>
      <c r="AI10" s="16">
        <v>0.496346093325921</v>
      </c>
      <c r="AJ10" s="16">
        <v>0.40901843365729601</v>
      </c>
      <c r="AK10" s="16">
        <v>0.44655531466056098</v>
      </c>
      <c r="AL10" s="16">
        <v>0.45648486153554901</v>
      </c>
      <c r="AM10" s="16">
        <v>0.39017030896881999</v>
      </c>
      <c r="AN10" s="16">
        <v>0.46268024426360099</v>
      </c>
      <c r="AO10" s="16">
        <v>0.48331522418363598</v>
      </c>
      <c r="AP10" s="16">
        <v>0.470732293764904</v>
      </c>
      <c r="AQ10" s="16">
        <v>0.46440807244553001</v>
      </c>
      <c r="AR10" s="16">
        <v>0.47198228208785198</v>
      </c>
      <c r="AS10" s="16">
        <v>0.320028983732498</v>
      </c>
      <c r="AT10" s="16">
        <v>0.32159789994355098</v>
      </c>
      <c r="AU10" s="16"/>
      <c r="AV10" s="16">
        <v>0.44879458807533701</v>
      </c>
      <c r="AW10" s="16">
        <v>0.39891263439072</v>
      </c>
      <c r="AX10" s="16"/>
      <c r="AY10" s="16">
        <v>0.439431577964631</v>
      </c>
      <c r="AZ10" s="16">
        <v>0.36355033731078301</v>
      </c>
      <c r="BA10" s="16"/>
      <c r="BB10" s="16">
        <v>0.39765068115401703</v>
      </c>
      <c r="BC10" s="16">
        <v>0.46458242285845802</v>
      </c>
      <c r="BD10" s="16"/>
      <c r="BE10" s="16">
        <v>0.40996397682557001</v>
      </c>
      <c r="BF10" s="16">
        <v>0.43869750236654897</v>
      </c>
      <c r="BG10" s="16"/>
      <c r="BH10" s="16">
        <v>0.444202701727477</v>
      </c>
      <c r="BI10" s="16">
        <v>0.42520119509037302</v>
      </c>
      <c r="BJ10" s="16"/>
      <c r="BK10" s="16">
        <v>0.41797822076570501</v>
      </c>
      <c r="BL10" s="16">
        <v>0.44052265481688901</v>
      </c>
      <c r="BM10" s="16">
        <v>0.45953770946296002</v>
      </c>
      <c r="BN10" s="16"/>
      <c r="BO10" s="16">
        <v>0.42954888044492501</v>
      </c>
      <c r="BP10" s="16">
        <v>0.45367243381073802</v>
      </c>
      <c r="BQ10" s="16">
        <v>0.40958711055340502</v>
      </c>
      <c r="BR10" s="16"/>
      <c r="BS10" s="16">
        <v>0.36488552964611698</v>
      </c>
      <c r="BT10" s="16">
        <v>0.493757111525299</v>
      </c>
      <c r="BU10" s="16">
        <v>0.493334493388424</v>
      </c>
      <c r="BV10" s="16">
        <v>0.41447515187400102</v>
      </c>
      <c r="BW10" s="16">
        <v>0.51446058164808195</v>
      </c>
      <c r="BX10" s="16">
        <v>0.44436982148325999</v>
      </c>
      <c r="BY10" s="16">
        <v>0.47359427099902102</v>
      </c>
      <c r="BZ10" s="16">
        <v>0.38764063296240198</v>
      </c>
      <c r="CA10" s="16">
        <v>0.42754635643253303</v>
      </c>
      <c r="CB10" s="16">
        <v>0.42417675820827</v>
      </c>
      <c r="CC10" s="16">
        <v>0.373485409493857</v>
      </c>
      <c r="CD10" s="16">
        <v>0.473098564278982</v>
      </c>
    </row>
    <row r="11" spans="2:82" x14ac:dyDescent="0.3">
      <c r="B11" s="17" t="s">
        <v>195</v>
      </c>
      <c r="C11" s="16">
        <v>0.22536466396931601</v>
      </c>
      <c r="D11" s="16">
        <v>0.14993514419543799</v>
      </c>
      <c r="E11" s="16">
        <v>0.30024724244454098</v>
      </c>
      <c r="F11" s="16"/>
      <c r="G11" s="16">
        <v>0.33438249628296002</v>
      </c>
      <c r="H11" s="16">
        <v>0.241853910261844</v>
      </c>
      <c r="I11" s="16">
        <v>0.24450596462746599</v>
      </c>
      <c r="J11" s="16">
        <v>0.18883008723566799</v>
      </c>
      <c r="K11" s="16">
        <v>0.16963275291037699</v>
      </c>
      <c r="L11" s="16"/>
      <c r="M11" s="16">
        <v>0.16879217733961899</v>
      </c>
      <c r="N11" s="16">
        <v>0.21639503192844101</v>
      </c>
      <c r="O11" s="16">
        <v>0.24325719927060199</v>
      </c>
      <c r="P11" s="16">
        <v>0.27732047626649198</v>
      </c>
      <c r="Q11" s="16"/>
      <c r="R11" s="16">
        <v>0.17299246762148601</v>
      </c>
      <c r="S11" s="16">
        <v>0.24792964058991601</v>
      </c>
      <c r="T11" s="16">
        <v>0.18631190696063801</v>
      </c>
      <c r="U11" s="16">
        <v>0.246405191923985</v>
      </c>
      <c r="V11" s="16">
        <v>0.16642037401659801</v>
      </c>
      <c r="W11" s="16">
        <v>0.251757621288067</v>
      </c>
      <c r="X11" s="16">
        <v>0.26285026421840202</v>
      </c>
      <c r="Y11" s="16">
        <v>0.33306300502223002</v>
      </c>
      <c r="Z11" s="16">
        <v>0.2681661181976</v>
      </c>
      <c r="AA11" s="16">
        <v>0.190563502815047</v>
      </c>
      <c r="AB11" s="16">
        <v>0.225106181765692</v>
      </c>
      <c r="AC11" s="16">
        <v>0.17483721973201899</v>
      </c>
      <c r="AD11" s="16"/>
      <c r="AE11" s="16">
        <v>0.40207612391683201</v>
      </c>
      <c r="AF11" s="16">
        <v>0.26631611322517801</v>
      </c>
      <c r="AG11" s="16">
        <v>0.35851424076103799</v>
      </c>
      <c r="AH11" s="16">
        <v>0.28202263295317398</v>
      </c>
      <c r="AI11" s="16">
        <v>0.238490006742889</v>
      </c>
      <c r="AJ11" s="16">
        <v>0.25570363656373801</v>
      </c>
      <c r="AK11" s="16">
        <v>0.21979665182448199</v>
      </c>
      <c r="AL11" s="16">
        <v>0.22405527158262301</v>
      </c>
      <c r="AM11" s="16">
        <v>0.25740344710181501</v>
      </c>
      <c r="AN11" s="16">
        <v>0.17127030926051001</v>
      </c>
      <c r="AO11" s="16">
        <v>0.20049718735713401</v>
      </c>
      <c r="AP11" s="16">
        <v>0.13016611151142901</v>
      </c>
      <c r="AQ11" s="16">
        <v>0.145466827503104</v>
      </c>
      <c r="AR11" s="16">
        <v>0.12327538349511399</v>
      </c>
      <c r="AS11" s="16">
        <v>0.19631390347041699</v>
      </c>
      <c r="AT11" s="16">
        <v>7.9854401650227599E-2</v>
      </c>
      <c r="AU11" s="16"/>
      <c r="AV11" s="16">
        <v>0.247591140100825</v>
      </c>
      <c r="AW11" s="16">
        <v>0.17765581312449599</v>
      </c>
      <c r="AX11" s="16"/>
      <c r="AY11" s="16">
        <v>0.23054043143458799</v>
      </c>
      <c r="AZ11" s="16">
        <v>0.18468586985803301</v>
      </c>
      <c r="BA11" s="16"/>
      <c r="BB11" s="16">
        <v>0.22661385945885901</v>
      </c>
      <c r="BC11" s="16">
        <v>0.21972629241194699</v>
      </c>
      <c r="BD11" s="16"/>
      <c r="BE11" s="16">
        <v>0.19265539619581801</v>
      </c>
      <c r="BF11" s="16">
        <v>0.231808949153746</v>
      </c>
      <c r="BG11" s="16"/>
      <c r="BH11" s="16">
        <v>0.26859977699192999</v>
      </c>
      <c r="BI11" s="16">
        <v>0.19564817224657199</v>
      </c>
      <c r="BJ11" s="16"/>
      <c r="BK11" s="16">
        <v>0.165310152828746</v>
      </c>
      <c r="BL11" s="16">
        <v>0.27723675036124301</v>
      </c>
      <c r="BM11" s="16">
        <v>0.29677764546013802</v>
      </c>
      <c r="BN11" s="16"/>
      <c r="BO11" s="16">
        <v>0.171195948501288</v>
      </c>
      <c r="BP11" s="16">
        <v>0.268075733830203</v>
      </c>
      <c r="BQ11" s="16">
        <v>0.34344059821664003</v>
      </c>
      <c r="BR11" s="16"/>
      <c r="BS11" s="16">
        <v>0.17778747002364501</v>
      </c>
      <c r="BT11" s="16">
        <v>0.23708721506806801</v>
      </c>
      <c r="BU11" s="16">
        <v>0.21649956462283501</v>
      </c>
      <c r="BV11" s="16">
        <v>0.26048045627963901</v>
      </c>
      <c r="BW11" s="16">
        <v>0.18891398546740501</v>
      </c>
      <c r="BX11" s="16">
        <v>0.23095019453736401</v>
      </c>
      <c r="BY11" s="16">
        <v>0.27284090919540299</v>
      </c>
      <c r="BZ11" s="16">
        <v>0.35057294569651698</v>
      </c>
      <c r="CA11" s="16">
        <v>0.264675244370144</v>
      </c>
      <c r="CB11" s="16">
        <v>0.19784322485966099</v>
      </c>
      <c r="CC11" s="16">
        <v>0.22578267410986999</v>
      </c>
      <c r="CD11" s="16">
        <v>0.19472512736284101</v>
      </c>
    </row>
    <row r="12" spans="2:82" x14ac:dyDescent="0.3">
      <c r="B12" s="17" t="s">
        <v>92</v>
      </c>
      <c r="C12" s="18">
        <v>7.0978425272099993E-2</v>
      </c>
      <c r="D12" s="18">
        <v>6.4683159048193897E-2</v>
      </c>
      <c r="E12" s="18">
        <v>7.6558688467633196E-2</v>
      </c>
      <c r="F12" s="18"/>
      <c r="G12" s="18">
        <v>5.5761130832402001E-2</v>
      </c>
      <c r="H12" s="18">
        <v>8.4884250129565506E-2</v>
      </c>
      <c r="I12" s="18">
        <v>6.8883918631844204E-2</v>
      </c>
      <c r="J12" s="18">
        <v>8.4427386115251593E-2</v>
      </c>
      <c r="K12" s="18">
        <v>6.0597317400231498E-2</v>
      </c>
      <c r="L12" s="18"/>
      <c r="M12" s="18">
        <v>4.2551627414088702E-2</v>
      </c>
      <c r="N12" s="18">
        <v>7.6787608635090904E-2</v>
      </c>
      <c r="O12" s="18">
        <v>5.42038884339653E-2</v>
      </c>
      <c r="P12" s="18">
        <v>0.111288370029439</v>
      </c>
      <c r="Q12" s="18"/>
      <c r="R12" s="18">
        <v>4.8987265616155497E-2</v>
      </c>
      <c r="S12" s="18">
        <v>8.80073669277181E-2</v>
      </c>
      <c r="T12" s="18">
        <v>7.3511934084683594E-2</v>
      </c>
      <c r="U12" s="18">
        <v>7.7828616697744296E-2</v>
      </c>
      <c r="V12" s="18">
        <v>0.127697812072193</v>
      </c>
      <c r="W12" s="18">
        <v>7.7003973457249006E-2</v>
      </c>
      <c r="X12" s="18">
        <v>3.8558763311084397E-2</v>
      </c>
      <c r="Y12" s="18">
        <v>5.5440153820636502E-2</v>
      </c>
      <c r="Z12" s="18">
        <v>6.6002506992639001E-2</v>
      </c>
      <c r="AA12" s="18">
        <v>6.46068226379269E-2</v>
      </c>
      <c r="AB12" s="18">
        <v>7.8547187440067806E-2</v>
      </c>
      <c r="AC12" s="18">
        <v>5.3523014753586298E-2</v>
      </c>
      <c r="AD12" s="18"/>
      <c r="AE12" s="18">
        <v>9.4281588256565699E-2</v>
      </c>
      <c r="AF12" s="18">
        <v>0.19342114934087101</v>
      </c>
      <c r="AG12" s="18">
        <v>0.10221620526569</v>
      </c>
      <c r="AH12" s="18">
        <v>5.0390193618823097E-2</v>
      </c>
      <c r="AI12" s="18">
        <v>7.0426311095244207E-2</v>
      </c>
      <c r="AJ12" s="18">
        <v>8.6181804865638395E-2</v>
      </c>
      <c r="AK12" s="18">
        <v>5.6141801167832697E-2</v>
      </c>
      <c r="AL12" s="18">
        <v>2.2334045738639601E-2</v>
      </c>
      <c r="AM12" s="18">
        <v>0.101037633872344</v>
      </c>
      <c r="AN12" s="18">
        <v>7.1764327117148405E-2</v>
      </c>
      <c r="AO12" s="18">
        <v>2.44505894180535E-2</v>
      </c>
      <c r="AP12" s="18">
        <v>6.9825013946565401E-2</v>
      </c>
      <c r="AQ12" s="18">
        <v>3.0476002962748501E-2</v>
      </c>
      <c r="AR12" s="18">
        <v>0</v>
      </c>
      <c r="AS12" s="18">
        <v>6.2739701135199999E-2</v>
      </c>
      <c r="AT12" s="18">
        <v>1.6872633747519799E-3</v>
      </c>
      <c r="AU12" s="18"/>
      <c r="AV12" s="18">
        <v>7.2225674388757405E-2</v>
      </c>
      <c r="AW12" s="18">
        <v>6.8301220765147802E-2</v>
      </c>
      <c r="AX12" s="18"/>
      <c r="AY12" s="18">
        <v>6.7307579724193101E-2</v>
      </c>
      <c r="AZ12" s="18">
        <v>9.12386900172866E-2</v>
      </c>
      <c r="BA12" s="18"/>
      <c r="BB12" s="18">
        <v>7.3357544436819605E-2</v>
      </c>
      <c r="BC12" s="18">
        <v>6.123734950977E-2</v>
      </c>
      <c r="BD12" s="18"/>
      <c r="BE12" s="18">
        <v>8.2024495212003001E-2</v>
      </c>
      <c r="BF12" s="18">
        <v>6.34077300483811E-2</v>
      </c>
      <c r="BG12" s="18"/>
      <c r="BH12" s="18">
        <v>6.2673134829760294E-2</v>
      </c>
      <c r="BI12" s="18">
        <v>7.6686843209059705E-2</v>
      </c>
      <c r="BJ12" s="18"/>
      <c r="BK12" s="18">
        <v>6.4090296710987399E-2</v>
      </c>
      <c r="BL12" s="18">
        <v>7.1870465770919406E-2</v>
      </c>
      <c r="BM12" s="18">
        <v>9.06141301941982E-2</v>
      </c>
      <c r="BN12" s="18"/>
      <c r="BO12" s="18">
        <v>5.1058192210983802E-2</v>
      </c>
      <c r="BP12" s="18">
        <v>7.1354543518633406E-2</v>
      </c>
      <c r="BQ12" s="18">
        <v>0.14050782904505299</v>
      </c>
      <c r="BR12" s="18"/>
      <c r="BS12" s="18">
        <v>4.9959163301003202E-2</v>
      </c>
      <c r="BT12" s="18">
        <v>8.1370090651195007E-2</v>
      </c>
      <c r="BU12" s="18">
        <v>7.0811021997303394E-2</v>
      </c>
      <c r="BV12" s="18">
        <v>7.6999887270951903E-2</v>
      </c>
      <c r="BW12" s="18">
        <v>0.103165956500683</v>
      </c>
      <c r="BX12" s="18">
        <v>7.5429497172543603E-2</v>
      </c>
      <c r="BY12" s="18">
        <v>2.8155873990664299E-2</v>
      </c>
      <c r="BZ12" s="18">
        <v>5.0210557111244503E-2</v>
      </c>
      <c r="CA12" s="18">
        <v>6.4787394434097006E-2</v>
      </c>
      <c r="CB12" s="18">
        <v>9.0189423432913904E-2</v>
      </c>
      <c r="CC12" s="18">
        <v>6.5687921895735496E-2</v>
      </c>
      <c r="CD12" s="18">
        <v>2.2917304913867599E-2</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CD17"/>
  <sheetViews>
    <sheetView showGridLines="0" workbookViewId="0">
      <pane xSplit="2" topLeftCell="AZ1" activePane="topRight" state="frozen"/>
      <selection pane="topRight" activeCell="BI9" sqref="BI9:BI10"/>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193</v>
      </c>
      <c r="C9" s="16">
        <v>0.16933650583066701</v>
      </c>
      <c r="D9" s="16">
        <v>0.239891235670943</v>
      </c>
      <c r="E9" s="16">
        <v>9.9113194243284602E-2</v>
      </c>
      <c r="F9" s="16"/>
      <c r="G9" s="16">
        <v>7.8413046638069597E-2</v>
      </c>
      <c r="H9" s="16">
        <v>9.3720259722994706E-2</v>
      </c>
      <c r="I9" s="16">
        <v>0.17697014824062501</v>
      </c>
      <c r="J9" s="16">
        <v>0.183119684651363</v>
      </c>
      <c r="K9" s="16">
        <v>0.24673170540214001</v>
      </c>
      <c r="L9" s="16"/>
      <c r="M9" s="16">
        <v>0.26079643527616497</v>
      </c>
      <c r="N9" s="16">
        <v>0.14228347879581699</v>
      </c>
      <c r="O9" s="16">
        <v>0.165515680196273</v>
      </c>
      <c r="P9" s="16">
        <v>9.9514383706451798E-2</v>
      </c>
      <c r="Q9" s="16"/>
      <c r="R9" s="16">
        <v>0.26299575786158802</v>
      </c>
      <c r="S9" s="16">
        <v>0.13718789980148299</v>
      </c>
      <c r="T9" s="16">
        <v>0.17772973998655001</v>
      </c>
      <c r="U9" s="16">
        <v>0.147889563351885</v>
      </c>
      <c r="V9" s="16">
        <v>0.13524923968180999</v>
      </c>
      <c r="W9" s="16">
        <v>0.16754202768406501</v>
      </c>
      <c r="X9" s="16">
        <v>9.6477999274675E-2</v>
      </c>
      <c r="Y9" s="16">
        <v>0.175976889999817</v>
      </c>
      <c r="Z9" s="16">
        <v>0.14638646028318</v>
      </c>
      <c r="AA9" s="16">
        <v>0.19809040660267399</v>
      </c>
      <c r="AB9" s="16">
        <v>0.17066835806444899</v>
      </c>
      <c r="AC9" s="16">
        <v>0.181404066876627</v>
      </c>
      <c r="AD9" s="16"/>
      <c r="AE9" s="16">
        <v>8.5282715384204205E-2</v>
      </c>
      <c r="AF9" s="16">
        <v>9.3954864949082006E-2</v>
      </c>
      <c r="AG9" s="16">
        <v>7.6506805691899396E-2</v>
      </c>
      <c r="AH9" s="16">
        <v>0.174777216592961</v>
      </c>
      <c r="AI9" s="16">
        <v>0.14388683034312699</v>
      </c>
      <c r="AJ9" s="16">
        <v>0.129977652046148</v>
      </c>
      <c r="AK9" s="16">
        <v>0.12303597349822699</v>
      </c>
      <c r="AL9" s="16">
        <v>0.16889719839436901</v>
      </c>
      <c r="AM9" s="16">
        <v>0.186310057452654</v>
      </c>
      <c r="AN9" s="16">
        <v>0.14763039244883899</v>
      </c>
      <c r="AO9" s="16">
        <v>0.174661966560717</v>
      </c>
      <c r="AP9" s="16">
        <v>0.29470578352575399</v>
      </c>
      <c r="AQ9" s="16">
        <v>0.24788158366020099</v>
      </c>
      <c r="AR9" s="16">
        <v>0.30127656444568701</v>
      </c>
      <c r="AS9" s="16">
        <v>0.27093899300149998</v>
      </c>
      <c r="AT9" s="16">
        <v>0.34160698752682001</v>
      </c>
      <c r="AU9" s="16"/>
      <c r="AV9" s="16">
        <v>0.14778667330933001</v>
      </c>
      <c r="AW9" s="16">
        <v>0.21559294969554901</v>
      </c>
      <c r="AX9" s="16"/>
      <c r="AY9" s="16">
        <v>0.16580881456726601</v>
      </c>
      <c r="AZ9" s="16">
        <v>0.21378015908460399</v>
      </c>
      <c r="BA9" s="16"/>
      <c r="BB9" s="16">
        <v>0.20472476733697201</v>
      </c>
      <c r="BC9" s="16">
        <v>0.143116333496972</v>
      </c>
      <c r="BD9" s="16"/>
      <c r="BE9" s="16">
        <v>0.24846516093388801</v>
      </c>
      <c r="BF9" s="16">
        <v>0.15464989515508301</v>
      </c>
      <c r="BG9" s="16"/>
      <c r="BH9" s="16">
        <v>0.121112543518917</v>
      </c>
      <c r="BI9" s="16">
        <v>0.202481948890464</v>
      </c>
      <c r="BJ9" s="16"/>
      <c r="BK9" s="16">
        <v>0.23218493228540299</v>
      </c>
      <c r="BL9" s="16">
        <v>0.11295315969589401</v>
      </c>
      <c r="BM9" s="16">
        <v>0.101242730244056</v>
      </c>
      <c r="BN9" s="16"/>
      <c r="BO9" s="16">
        <v>0.222102888794037</v>
      </c>
      <c r="BP9" s="16">
        <v>0.122562789702755</v>
      </c>
      <c r="BQ9" s="16">
        <v>6.3118930204516699E-2</v>
      </c>
      <c r="BR9" s="16"/>
      <c r="BS9" s="16">
        <v>0.29212159787653202</v>
      </c>
      <c r="BT9" s="16">
        <v>0.110529739180454</v>
      </c>
      <c r="BU9" s="16">
        <v>0.195422078322633</v>
      </c>
      <c r="BV9" s="16">
        <v>0.13472513494820501</v>
      </c>
      <c r="BW9" s="16">
        <v>0.122187195986401</v>
      </c>
      <c r="BX9" s="16">
        <v>0.12886161590172099</v>
      </c>
      <c r="BY9" s="16">
        <v>9.7225756461701798E-2</v>
      </c>
      <c r="BZ9" s="16">
        <v>0.18711855717678699</v>
      </c>
      <c r="CA9" s="16">
        <v>0.14172416104662899</v>
      </c>
      <c r="CB9" s="16">
        <v>0.179693948273035</v>
      </c>
      <c r="CC9" s="16">
        <v>0.18424810705655401</v>
      </c>
      <c r="CD9" s="16">
        <v>0.21097308541656601</v>
      </c>
    </row>
    <row r="10" spans="2:82" ht="28.8" x14ac:dyDescent="0.3">
      <c r="B10" s="17" t="s">
        <v>194</v>
      </c>
      <c r="C10" s="16">
        <v>0.43889575909180301</v>
      </c>
      <c r="D10" s="16">
        <v>0.47857889527438302</v>
      </c>
      <c r="E10" s="16">
        <v>0.39876864724243499</v>
      </c>
      <c r="F10" s="16"/>
      <c r="G10" s="16">
        <v>0.40607302886483598</v>
      </c>
      <c r="H10" s="16">
        <v>0.46152180885470301</v>
      </c>
      <c r="I10" s="16">
        <v>0.40096366774373199</v>
      </c>
      <c r="J10" s="16">
        <v>0.46854127499552101</v>
      </c>
      <c r="K10" s="16">
        <v>0.45101059810001898</v>
      </c>
      <c r="L10" s="16"/>
      <c r="M10" s="16">
        <v>0.46632695644954902</v>
      </c>
      <c r="N10" s="16">
        <v>0.44442213073223402</v>
      </c>
      <c r="O10" s="16">
        <v>0.43363833268045199</v>
      </c>
      <c r="P10" s="16">
        <v>0.41343539776835603</v>
      </c>
      <c r="Q10" s="16"/>
      <c r="R10" s="16">
        <v>0.43564898252687601</v>
      </c>
      <c r="S10" s="16">
        <v>0.452707887420503</v>
      </c>
      <c r="T10" s="16">
        <v>0.42974883417467102</v>
      </c>
      <c r="U10" s="16">
        <v>0.44552235695535403</v>
      </c>
      <c r="V10" s="16">
        <v>0.45588361000376998</v>
      </c>
      <c r="W10" s="16">
        <v>0.36605536648720599</v>
      </c>
      <c r="X10" s="16">
        <v>0.49451900459395698</v>
      </c>
      <c r="Y10" s="16">
        <v>0.313971300481036</v>
      </c>
      <c r="Z10" s="16">
        <v>0.484923364016767</v>
      </c>
      <c r="AA10" s="16">
        <v>0.44994889469675903</v>
      </c>
      <c r="AB10" s="16">
        <v>0.44058111918695703</v>
      </c>
      <c r="AC10" s="16">
        <v>0.39102666322971003</v>
      </c>
      <c r="AD10" s="16"/>
      <c r="AE10" s="16">
        <v>0.33545744056252702</v>
      </c>
      <c r="AF10" s="16">
        <v>0.39571678760486201</v>
      </c>
      <c r="AG10" s="16">
        <v>0.38227246677635401</v>
      </c>
      <c r="AH10" s="16">
        <v>0.32584551481775398</v>
      </c>
      <c r="AI10" s="16">
        <v>0.431123498163758</v>
      </c>
      <c r="AJ10" s="16">
        <v>0.477073822505303</v>
      </c>
      <c r="AK10" s="16">
        <v>0.47260278038886799</v>
      </c>
      <c r="AL10" s="16">
        <v>0.44773431489777399</v>
      </c>
      <c r="AM10" s="16">
        <v>0.39789502388897702</v>
      </c>
      <c r="AN10" s="16">
        <v>0.54018086476400196</v>
      </c>
      <c r="AO10" s="16">
        <v>0.51431663954487605</v>
      </c>
      <c r="AP10" s="16">
        <v>0.39594073870693097</v>
      </c>
      <c r="AQ10" s="16">
        <v>0.48924489319005598</v>
      </c>
      <c r="AR10" s="16">
        <v>0.44336204831660597</v>
      </c>
      <c r="AS10" s="16">
        <v>0.54023654736982896</v>
      </c>
      <c r="AT10" s="16">
        <v>0.46871734849940999</v>
      </c>
      <c r="AU10" s="16"/>
      <c r="AV10" s="16">
        <v>0.44326303669870398</v>
      </c>
      <c r="AW10" s="16">
        <v>0.42952145275944797</v>
      </c>
      <c r="AX10" s="16"/>
      <c r="AY10" s="16">
        <v>0.44412293251933699</v>
      </c>
      <c r="AZ10" s="16">
        <v>0.39052724507367698</v>
      </c>
      <c r="BA10" s="16"/>
      <c r="BB10" s="16">
        <v>0.416850578726917</v>
      </c>
      <c r="BC10" s="16">
        <v>0.465067797749113</v>
      </c>
      <c r="BD10" s="16"/>
      <c r="BE10" s="16">
        <v>0.38459333440100602</v>
      </c>
      <c r="BF10" s="16">
        <v>0.45187659941642999</v>
      </c>
      <c r="BG10" s="16"/>
      <c r="BH10" s="16">
        <v>0.44463505035364798</v>
      </c>
      <c r="BI10" s="16">
        <v>0.43495101165497302</v>
      </c>
      <c r="BJ10" s="16"/>
      <c r="BK10" s="16">
        <v>0.42968516574389498</v>
      </c>
      <c r="BL10" s="16">
        <v>0.45336718202431803</v>
      </c>
      <c r="BM10" s="16">
        <v>0.43737033937791298</v>
      </c>
      <c r="BN10" s="16"/>
      <c r="BO10" s="16">
        <v>0.45437275777900699</v>
      </c>
      <c r="BP10" s="16">
        <v>0.447068513087992</v>
      </c>
      <c r="BQ10" s="16">
        <v>0.37045934690996202</v>
      </c>
      <c r="BR10" s="16"/>
      <c r="BS10" s="16">
        <v>0.44226571138167697</v>
      </c>
      <c r="BT10" s="16">
        <v>0.48814953588399401</v>
      </c>
      <c r="BU10" s="16">
        <v>0.40598079548709398</v>
      </c>
      <c r="BV10" s="16">
        <v>0.449126946545506</v>
      </c>
      <c r="BW10" s="16">
        <v>0.46936852019409703</v>
      </c>
      <c r="BX10" s="16">
        <v>0.41837969853353801</v>
      </c>
      <c r="BY10" s="16">
        <v>0.461092714822262</v>
      </c>
      <c r="BZ10" s="16">
        <v>0.26153670423369701</v>
      </c>
      <c r="CA10" s="16">
        <v>0.474940245496003</v>
      </c>
      <c r="CB10" s="16">
        <v>0.45283304175981198</v>
      </c>
      <c r="CC10" s="16">
        <v>0.45011945617485</v>
      </c>
      <c r="CD10" s="16">
        <v>0.39551874816386101</v>
      </c>
    </row>
    <row r="11" spans="2:82" x14ac:dyDescent="0.3">
      <c r="B11" s="17" t="s">
        <v>195</v>
      </c>
      <c r="C11" s="16">
        <v>0.32221489080198501</v>
      </c>
      <c r="D11" s="16">
        <v>0.22028728583389601</v>
      </c>
      <c r="E11" s="16">
        <v>0.42399424275087599</v>
      </c>
      <c r="F11" s="16"/>
      <c r="G11" s="16">
        <v>0.45811884576221501</v>
      </c>
      <c r="H11" s="16">
        <v>0.36190735080539199</v>
      </c>
      <c r="I11" s="16">
        <v>0.34867594134880903</v>
      </c>
      <c r="J11" s="16">
        <v>0.27874194328067098</v>
      </c>
      <c r="K11" s="16">
        <v>0.237042040890309</v>
      </c>
      <c r="L11" s="16"/>
      <c r="M11" s="16">
        <v>0.235354675470444</v>
      </c>
      <c r="N11" s="16">
        <v>0.33842527565171898</v>
      </c>
      <c r="O11" s="16">
        <v>0.338918121795729</v>
      </c>
      <c r="P11" s="16">
        <v>0.38460228469966101</v>
      </c>
      <c r="Q11" s="16"/>
      <c r="R11" s="16">
        <v>0.24075545343766999</v>
      </c>
      <c r="S11" s="16">
        <v>0.355577834930421</v>
      </c>
      <c r="T11" s="16">
        <v>0.328330987289358</v>
      </c>
      <c r="U11" s="16">
        <v>0.32012975129188398</v>
      </c>
      <c r="V11" s="16">
        <v>0.329763734332429</v>
      </c>
      <c r="W11" s="16">
        <v>0.36410037099099202</v>
      </c>
      <c r="X11" s="16">
        <v>0.36290295485788199</v>
      </c>
      <c r="Y11" s="16">
        <v>0.4139218720208</v>
      </c>
      <c r="Z11" s="16">
        <v>0.32022786902365502</v>
      </c>
      <c r="AA11" s="16">
        <v>0.30051310373457302</v>
      </c>
      <c r="AB11" s="16">
        <v>0.27755870768841601</v>
      </c>
      <c r="AC11" s="16">
        <v>0.31887724127834299</v>
      </c>
      <c r="AD11" s="16"/>
      <c r="AE11" s="16">
        <v>0.38350257703776203</v>
      </c>
      <c r="AF11" s="16">
        <v>0.37520815417250503</v>
      </c>
      <c r="AG11" s="16">
        <v>0.440228553282552</v>
      </c>
      <c r="AH11" s="16">
        <v>0.41913643057474997</v>
      </c>
      <c r="AI11" s="16">
        <v>0.33064352694308402</v>
      </c>
      <c r="AJ11" s="16">
        <v>0.34545924321295501</v>
      </c>
      <c r="AK11" s="16">
        <v>0.33909270945342401</v>
      </c>
      <c r="AL11" s="16">
        <v>0.34353507690257001</v>
      </c>
      <c r="AM11" s="16">
        <v>0.32990547582549601</v>
      </c>
      <c r="AN11" s="16">
        <v>0.26503471452012101</v>
      </c>
      <c r="AO11" s="16">
        <v>0.258322686132193</v>
      </c>
      <c r="AP11" s="16">
        <v>0.25298089261665002</v>
      </c>
      <c r="AQ11" s="16">
        <v>0.24733213196477999</v>
      </c>
      <c r="AR11" s="16">
        <v>0.22544639667402799</v>
      </c>
      <c r="AS11" s="16">
        <v>0.15750544609613101</v>
      </c>
      <c r="AT11" s="16">
        <v>0.17211673474983699</v>
      </c>
      <c r="AU11" s="16"/>
      <c r="AV11" s="16">
        <v>0.341791373554588</v>
      </c>
      <c r="AW11" s="16">
        <v>0.28019421734101901</v>
      </c>
      <c r="AX11" s="16"/>
      <c r="AY11" s="16">
        <v>0.32556939635666798</v>
      </c>
      <c r="AZ11" s="16">
        <v>0.301294575429292</v>
      </c>
      <c r="BA11" s="16"/>
      <c r="BB11" s="16">
        <v>0.31903436869077101</v>
      </c>
      <c r="BC11" s="16">
        <v>0.32191623160955501</v>
      </c>
      <c r="BD11" s="16"/>
      <c r="BE11" s="16">
        <v>0.28590740765119099</v>
      </c>
      <c r="BF11" s="16">
        <v>0.32961436655913601</v>
      </c>
      <c r="BG11" s="16"/>
      <c r="BH11" s="16">
        <v>0.36670845510489303</v>
      </c>
      <c r="BI11" s="16">
        <v>0.29163343644956702</v>
      </c>
      <c r="BJ11" s="16"/>
      <c r="BK11" s="16">
        <v>0.28175008684581798</v>
      </c>
      <c r="BL11" s="16">
        <v>0.36935837904377</v>
      </c>
      <c r="BM11" s="16">
        <v>0.33921111658243702</v>
      </c>
      <c r="BN11" s="16"/>
      <c r="BO11" s="16">
        <v>0.27437746609130997</v>
      </c>
      <c r="BP11" s="16">
        <v>0.35878004953473902</v>
      </c>
      <c r="BQ11" s="16">
        <v>0.42845489027814099</v>
      </c>
      <c r="BR11" s="16"/>
      <c r="BS11" s="16">
        <v>0.22214722081674701</v>
      </c>
      <c r="BT11" s="16">
        <v>0.32910193904686702</v>
      </c>
      <c r="BU11" s="16">
        <v>0.33972640640441298</v>
      </c>
      <c r="BV11" s="16">
        <v>0.32563782759073301</v>
      </c>
      <c r="BW11" s="16">
        <v>0.35656709118857599</v>
      </c>
      <c r="BX11" s="16">
        <v>0.36836897201841001</v>
      </c>
      <c r="BY11" s="16">
        <v>0.40864017351719201</v>
      </c>
      <c r="BZ11" s="16">
        <v>0.44495404438590802</v>
      </c>
      <c r="CA11" s="16">
        <v>0.32235099805572298</v>
      </c>
      <c r="CB11" s="16">
        <v>0.30745613019362</v>
      </c>
      <c r="CC11" s="16">
        <v>0.299439206502088</v>
      </c>
      <c r="CD11" s="16">
        <v>0.30849915069292999</v>
      </c>
    </row>
    <row r="12" spans="2:82" x14ac:dyDescent="0.3">
      <c r="B12" s="17" t="s">
        <v>92</v>
      </c>
      <c r="C12" s="18">
        <v>6.9552844275545103E-2</v>
      </c>
      <c r="D12" s="18">
        <v>6.1242583220777899E-2</v>
      </c>
      <c r="E12" s="18">
        <v>7.8123915763403606E-2</v>
      </c>
      <c r="F12" s="18"/>
      <c r="G12" s="18">
        <v>5.7395078734879298E-2</v>
      </c>
      <c r="H12" s="18">
        <v>8.2850580616910002E-2</v>
      </c>
      <c r="I12" s="18">
        <v>7.3390242666834499E-2</v>
      </c>
      <c r="J12" s="18">
        <v>6.9597097072444103E-2</v>
      </c>
      <c r="K12" s="18">
        <v>6.5215655607531897E-2</v>
      </c>
      <c r="L12" s="18"/>
      <c r="M12" s="18">
        <v>3.7521932803841501E-2</v>
      </c>
      <c r="N12" s="18">
        <v>7.4869114820229898E-2</v>
      </c>
      <c r="O12" s="18">
        <v>6.1927865327546301E-2</v>
      </c>
      <c r="P12" s="18">
        <v>0.102447933825531</v>
      </c>
      <c r="Q12" s="18"/>
      <c r="R12" s="18">
        <v>6.0599806173865303E-2</v>
      </c>
      <c r="S12" s="18">
        <v>5.45263778475929E-2</v>
      </c>
      <c r="T12" s="18">
        <v>6.4190438549421094E-2</v>
      </c>
      <c r="U12" s="18">
        <v>8.6458328400876597E-2</v>
      </c>
      <c r="V12" s="18">
        <v>7.9103415981992206E-2</v>
      </c>
      <c r="W12" s="18">
        <v>0.102302234837737</v>
      </c>
      <c r="X12" s="18">
        <v>4.6100041273486901E-2</v>
      </c>
      <c r="Y12" s="18">
        <v>9.6129937498347195E-2</v>
      </c>
      <c r="Z12" s="18">
        <v>4.8462306676398198E-2</v>
      </c>
      <c r="AA12" s="18">
        <v>5.1447594965993798E-2</v>
      </c>
      <c r="AB12" s="18">
        <v>0.111191815060178</v>
      </c>
      <c r="AC12" s="18">
        <v>0.108692028615319</v>
      </c>
      <c r="AD12" s="18"/>
      <c r="AE12" s="18">
        <v>0.195757267015506</v>
      </c>
      <c r="AF12" s="18">
        <v>0.13512019327355099</v>
      </c>
      <c r="AG12" s="18">
        <v>0.100992174249195</v>
      </c>
      <c r="AH12" s="18">
        <v>8.0240838014535604E-2</v>
      </c>
      <c r="AI12" s="18">
        <v>9.4346144550031097E-2</v>
      </c>
      <c r="AJ12" s="18">
        <v>4.7489282235594101E-2</v>
      </c>
      <c r="AK12" s="18">
        <v>6.5268536659480403E-2</v>
      </c>
      <c r="AL12" s="18">
        <v>3.9833409805286803E-2</v>
      </c>
      <c r="AM12" s="18">
        <v>8.5889442832873503E-2</v>
      </c>
      <c r="AN12" s="18">
        <v>4.7154028267037899E-2</v>
      </c>
      <c r="AO12" s="18">
        <v>5.2698707762213901E-2</v>
      </c>
      <c r="AP12" s="18">
        <v>5.6372585150665303E-2</v>
      </c>
      <c r="AQ12" s="18">
        <v>1.55413911849631E-2</v>
      </c>
      <c r="AR12" s="18">
        <v>2.99149905636782E-2</v>
      </c>
      <c r="AS12" s="18">
        <v>3.1319013532539103E-2</v>
      </c>
      <c r="AT12" s="18">
        <v>1.75589292239333E-2</v>
      </c>
      <c r="AU12" s="18"/>
      <c r="AV12" s="18">
        <v>6.7158916437378396E-2</v>
      </c>
      <c r="AW12" s="18">
        <v>7.46913802039844E-2</v>
      </c>
      <c r="AX12" s="18"/>
      <c r="AY12" s="18">
        <v>6.4498856556727699E-2</v>
      </c>
      <c r="AZ12" s="18">
        <v>9.4398020412427203E-2</v>
      </c>
      <c r="BA12" s="18"/>
      <c r="BB12" s="18">
        <v>5.9390285245340201E-2</v>
      </c>
      <c r="BC12" s="18">
        <v>6.98996371443594E-2</v>
      </c>
      <c r="BD12" s="18"/>
      <c r="BE12" s="18">
        <v>8.1034097013914605E-2</v>
      </c>
      <c r="BF12" s="18">
        <v>6.3859138869351406E-2</v>
      </c>
      <c r="BG12" s="18"/>
      <c r="BH12" s="18">
        <v>6.7543951022542306E-2</v>
      </c>
      <c r="BI12" s="18">
        <v>7.0933603004995099E-2</v>
      </c>
      <c r="BJ12" s="18"/>
      <c r="BK12" s="18">
        <v>5.6379815124884401E-2</v>
      </c>
      <c r="BL12" s="18">
        <v>6.4321279236018297E-2</v>
      </c>
      <c r="BM12" s="18">
        <v>0.122175813795595</v>
      </c>
      <c r="BN12" s="18"/>
      <c r="BO12" s="18">
        <v>4.9146887335645803E-2</v>
      </c>
      <c r="BP12" s="18">
        <v>7.15886476745137E-2</v>
      </c>
      <c r="BQ12" s="18">
        <v>0.13796683260737999</v>
      </c>
      <c r="BR12" s="18"/>
      <c r="BS12" s="18">
        <v>4.3465469925043701E-2</v>
      </c>
      <c r="BT12" s="18">
        <v>7.2218785888684606E-2</v>
      </c>
      <c r="BU12" s="18">
        <v>5.8870719785860198E-2</v>
      </c>
      <c r="BV12" s="18">
        <v>9.0510090915556202E-2</v>
      </c>
      <c r="BW12" s="18">
        <v>5.1877192630926001E-2</v>
      </c>
      <c r="BX12" s="18">
        <v>8.4389713546331999E-2</v>
      </c>
      <c r="BY12" s="18">
        <v>3.3041355198843797E-2</v>
      </c>
      <c r="BZ12" s="18">
        <v>0.106390694203608</v>
      </c>
      <c r="CA12" s="18">
        <v>6.0984595401644498E-2</v>
      </c>
      <c r="CB12" s="18">
        <v>6.0016879773533503E-2</v>
      </c>
      <c r="CC12" s="18">
        <v>6.6193230266507905E-2</v>
      </c>
      <c r="CD12" s="18">
        <v>8.5009015726643697E-2</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CD17"/>
  <sheetViews>
    <sheetView showGridLines="0" workbookViewId="0">
      <pane xSplit="2" topLeftCell="AY1" activePane="topRight" state="frozen"/>
      <selection pane="topRight" activeCell="BH9" sqref="BH9:BH10"/>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193</v>
      </c>
      <c r="C9" s="16">
        <v>0.10924313672816099</v>
      </c>
      <c r="D9" s="16">
        <v>0.13350706688026001</v>
      </c>
      <c r="E9" s="16">
        <v>8.5347890800121701E-2</v>
      </c>
      <c r="F9" s="16"/>
      <c r="G9" s="16">
        <v>6.15325978737871E-2</v>
      </c>
      <c r="H9" s="16">
        <v>5.4478451712813097E-2</v>
      </c>
      <c r="I9" s="16">
        <v>0.119246818707347</v>
      </c>
      <c r="J9" s="16">
        <v>0.11215568807486199</v>
      </c>
      <c r="K9" s="16">
        <v>0.15741114761056799</v>
      </c>
      <c r="L9" s="16"/>
      <c r="M9" s="16">
        <v>0.16639318422517199</v>
      </c>
      <c r="N9" s="16">
        <v>9.9263490937806398E-2</v>
      </c>
      <c r="O9" s="16">
        <v>0.10295728920729</v>
      </c>
      <c r="P9" s="16">
        <v>6.4740479796519396E-2</v>
      </c>
      <c r="Q9" s="16"/>
      <c r="R9" s="16">
        <v>0.19874139749091699</v>
      </c>
      <c r="S9" s="16">
        <v>7.1680403433450099E-2</v>
      </c>
      <c r="T9" s="16">
        <v>6.3161924214512305E-2</v>
      </c>
      <c r="U9" s="16">
        <v>9.7405281796776697E-2</v>
      </c>
      <c r="V9" s="16">
        <v>0.11794110863556601</v>
      </c>
      <c r="W9" s="16">
        <v>8.7395859238002402E-2</v>
      </c>
      <c r="X9" s="16">
        <v>7.6604870143204107E-2</v>
      </c>
      <c r="Y9" s="16">
        <v>0.17771369420385999</v>
      </c>
      <c r="Z9" s="16">
        <v>0.114884422109193</v>
      </c>
      <c r="AA9" s="16">
        <v>0.124574992166119</v>
      </c>
      <c r="AB9" s="16">
        <v>6.6278227467447506E-2</v>
      </c>
      <c r="AC9" s="16">
        <v>6.05506576454155E-2</v>
      </c>
      <c r="AD9" s="16"/>
      <c r="AE9" s="16">
        <v>3.0785974131487901E-2</v>
      </c>
      <c r="AF9" s="16">
        <v>8.1005834001113899E-2</v>
      </c>
      <c r="AG9" s="16">
        <v>7.1090650892018895E-2</v>
      </c>
      <c r="AH9" s="16">
        <v>0.121865187887275</v>
      </c>
      <c r="AI9" s="16">
        <v>9.8365358191054797E-2</v>
      </c>
      <c r="AJ9" s="16">
        <v>8.2551026512439493E-2</v>
      </c>
      <c r="AK9" s="16">
        <v>0.10142987653473701</v>
      </c>
      <c r="AL9" s="16">
        <v>8.1759861320664304E-2</v>
      </c>
      <c r="AM9" s="16">
        <v>0.117829650343541</v>
      </c>
      <c r="AN9" s="16">
        <v>4.4783116631203497E-2</v>
      </c>
      <c r="AO9" s="16">
        <v>7.1837655825801094E-2</v>
      </c>
      <c r="AP9" s="16">
        <v>0.13320940077118701</v>
      </c>
      <c r="AQ9" s="16">
        <v>0.10602447836321301</v>
      </c>
      <c r="AR9" s="16">
        <v>0.121630125849751</v>
      </c>
      <c r="AS9" s="16">
        <v>0.32809708054707898</v>
      </c>
      <c r="AT9" s="16">
        <v>0.32836112827949199</v>
      </c>
      <c r="AU9" s="16"/>
      <c r="AV9" s="16">
        <v>8.6713991471966997E-2</v>
      </c>
      <c r="AW9" s="16">
        <v>0.15760166303387901</v>
      </c>
      <c r="AX9" s="16"/>
      <c r="AY9" s="16">
        <v>0.110393745337135</v>
      </c>
      <c r="AZ9" s="16">
        <v>9.3936029841274596E-2</v>
      </c>
      <c r="BA9" s="16"/>
      <c r="BB9" s="16">
        <v>0.15009815844285099</v>
      </c>
      <c r="BC9" s="16">
        <v>8.0014296177124494E-2</v>
      </c>
      <c r="BD9" s="16"/>
      <c r="BE9" s="16">
        <v>0.22604559803683</v>
      </c>
      <c r="BF9" s="16">
        <v>8.7661481773586902E-2</v>
      </c>
      <c r="BG9" s="16"/>
      <c r="BH9" s="16">
        <v>8.6593631854692404E-2</v>
      </c>
      <c r="BI9" s="16">
        <v>0.124810664532346</v>
      </c>
      <c r="BJ9" s="16"/>
      <c r="BK9" s="16">
        <v>0.163894772347464</v>
      </c>
      <c r="BL9" s="16">
        <v>6.8383568899797895E-2</v>
      </c>
      <c r="BM9" s="16">
        <v>3.1713012875537697E-2</v>
      </c>
      <c r="BN9" s="16"/>
      <c r="BO9" s="16">
        <v>0.13669209590574199</v>
      </c>
      <c r="BP9" s="16">
        <v>8.1560364214494294E-2</v>
      </c>
      <c r="BQ9" s="16">
        <v>5.9695962325445502E-2</v>
      </c>
      <c r="BR9" s="16"/>
      <c r="BS9" s="16">
        <v>0.219428577704742</v>
      </c>
      <c r="BT9" s="16">
        <v>7.7615545965595098E-2</v>
      </c>
      <c r="BU9" s="16">
        <v>6.0087213720935298E-2</v>
      </c>
      <c r="BV9" s="16">
        <v>8.4142421842482995E-2</v>
      </c>
      <c r="BW9" s="16">
        <v>0.118524142833206</v>
      </c>
      <c r="BX9" s="16">
        <v>7.8537995256584003E-2</v>
      </c>
      <c r="BY9" s="16">
        <v>9.1049623583408998E-2</v>
      </c>
      <c r="BZ9" s="16">
        <v>0.13136314713082101</v>
      </c>
      <c r="CA9" s="16">
        <v>0.120144342669972</v>
      </c>
      <c r="CB9" s="16">
        <v>0.123998362807147</v>
      </c>
      <c r="CC9" s="16">
        <v>7.6813311821282607E-2</v>
      </c>
      <c r="CD9" s="16">
        <v>6.0777905131169797E-2</v>
      </c>
    </row>
    <row r="10" spans="2:82" ht="28.8" x14ac:dyDescent="0.3">
      <c r="B10" s="17" t="s">
        <v>194</v>
      </c>
      <c r="C10" s="16">
        <v>0.31210591977584201</v>
      </c>
      <c r="D10" s="16">
        <v>0.350211956514767</v>
      </c>
      <c r="E10" s="16">
        <v>0.27685925105090903</v>
      </c>
      <c r="F10" s="16"/>
      <c r="G10" s="16">
        <v>0.28899554642109698</v>
      </c>
      <c r="H10" s="16">
        <v>0.30146542701129903</v>
      </c>
      <c r="I10" s="16">
        <v>0.34455845928003398</v>
      </c>
      <c r="J10" s="16">
        <v>0.31313260874857801</v>
      </c>
      <c r="K10" s="16">
        <v>0.30100315100828501</v>
      </c>
      <c r="L10" s="16"/>
      <c r="M10" s="16">
        <v>0.34497300958785798</v>
      </c>
      <c r="N10" s="16">
        <v>0.32004408951647301</v>
      </c>
      <c r="O10" s="16">
        <v>0.29906452101486802</v>
      </c>
      <c r="P10" s="16">
        <v>0.27734761991381501</v>
      </c>
      <c r="Q10" s="16"/>
      <c r="R10" s="16">
        <v>0.37762667949728701</v>
      </c>
      <c r="S10" s="16">
        <v>0.30465598697527202</v>
      </c>
      <c r="T10" s="16">
        <v>0.275864928655358</v>
      </c>
      <c r="U10" s="16">
        <v>0.28576968731692398</v>
      </c>
      <c r="V10" s="16">
        <v>0.37848539883569199</v>
      </c>
      <c r="W10" s="16">
        <v>0.32993106347727202</v>
      </c>
      <c r="X10" s="16">
        <v>0.29154881405030703</v>
      </c>
      <c r="Y10" s="16">
        <v>0.289089395249782</v>
      </c>
      <c r="Z10" s="16">
        <v>0.24372101862843801</v>
      </c>
      <c r="AA10" s="16">
        <v>0.31325499931944101</v>
      </c>
      <c r="AB10" s="16">
        <v>0.32013041018015098</v>
      </c>
      <c r="AC10" s="16">
        <v>0.32652737892949502</v>
      </c>
      <c r="AD10" s="16"/>
      <c r="AE10" s="16">
        <v>0.27036927076129003</v>
      </c>
      <c r="AF10" s="16">
        <v>0.296960076115727</v>
      </c>
      <c r="AG10" s="16">
        <v>0.27258542141790199</v>
      </c>
      <c r="AH10" s="16">
        <v>0.26953699997387598</v>
      </c>
      <c r="AI10" s="16">
        <v>0.35384402187646902</v>
      </c>
      <c r="AJ10" s="16">
        <v>0.33389841254340102</v>
      </c>
      <c r="AK10" s="16">
        <v>0.28431418046642298</v>
      </c>
      <c r="AL10" s="16">
        <v>0.37328802684629198</v>
      </c>
      <c r="AM10" s="16">
        <v>0.242659764362499</v>
      </c>
      <c r="AN10" s="16">
        <v>0.362895492774856</v>
      </c>
      <c r="AO10" s="16">
        <v>0.29876575873113098</v>
      </c>
      <c r="AP10" s="16">
        <v>0.30873980503456</v>
      </c>
      <c r="AQ10" s="16">
        <v>0.40231721014819999</v>
      </c>
      <c r="AR10" s="16">
        <v>0.41507867809384602</v>
      </c>
      <c r="AS10" s="16">
        <v>0.25238113517267502</v>
      </c>
      <c r="AT10" s="16">
        <v>0.35553549897016801</v>
      </c>
      <c r="AU10" s="16"/>
      <c r="AV10" s="16">
        <v>0.30509238508683001</v>
      </c>
      <c r="AW10" s="16">
        <v>0.32716038357807498</v>
      </c>
      <c r="AX10" s="16"/>
      <c r="AY10" s="16">
        <v>0.312029339268108</v>
      </c>
      <c r="AZ10" s="16">
        <v>0.32480575206531498</v>
      </c>
      <c r="BA10" s="16"/>
      <c r="BB10" s="16">
        <v>0.34331636194147402</v>
      </c>
      <c r="BC10" s="16">
        <v>0.29550463841561703</v>
      </c>
      <c r="BD10" s="16"/>
      <c r="BE10" s="16">
        <v>0.37268492178156898</v>
      </c>
      <c r="BF10" s="16">
        <v>0.304944209723022</v>
      </c>
      <c r="BG10" s="16"/>
      <c r="BH10" s="16">
        <v>0.30926752345242797</v>
      </c>
      <c r="BI10" s="16">
        <v>0.31405681512348399</v>
      </c>
      <c r="BJ10" s="16"/>
      <c r="BK10" s="16">
        <v>0.34083117762270998</v>
      </c>
      <c r="BL10" s="16">
        <v>0.28406884685241901</v>
      </c>
      <c r="BM10" s="16">
        <v>0.28716371992574202</v>
      </c>
      <c r="BN10" s="16"/>
      <c r="BO10" s="16">
        <v>0.33718766264429101</v>
      </c>
      <c r="BP10" s="16">
        <v>0.31543879092615701</v>
      </c>
      <c r="BQ10" s="16">
        <v>0.218078553346325</v>
      </c>
      <c r="BR10" s="16"/>
      <c r="BS10" s="16">
        <v>0.35428542153027998</v>
      </c>
      <c r="BT10" s="16">
        <v>0.29619075641875597</v>
      </c>
      <c r="BU10" s="16">
        <v>0.299007512562115</v>
      </c>
      <c r="BV10" s="16">
        <v>0.30506613321632198</v>
      </c>
      <c r="BW10" s="16">
        <v>0.38699353023004401</v>
      </c>
      <c r="BX10" s="16">
        <v>0.30208763495645602</v>
      </c>
      <c r="BY10" s="16">
        <v>0.28636268811548699</v>
      </c>
      <c r="BZ10" s="16">
        <v>0.28887742891211898</v>
      </c>
      <c r="CA10" s="16">
        <v>0.25934101446869001</v>
      </c>
      <c r="CB10" s="16">
        <v>0.32494540101347802</v>
      </c>
      <c r="CC10" s="16">
        <v>0.31578961529471899</v>
      </c>
      <c r="CD10" s="16">
        <v>0.35966560360314598</v>
      </c>
    </row>
    <row r="11" spans="2:82" x14ac:dyDescent="0.3">
      <c r="B11" s="17" t="s">
        <v>195</v>
      </c>
      <c r="C11" s="16">
        <v>0.49857706028412202</v>
      </c>
      <c r="D11" s="16">
        <v>0.42695680984552098</v>
      </c>
      <c r="E11" s="16">
        <v>0.56752689545422796</v>
      </c>
      <c r="F11" s="16"/>
      <c r="G11" s="16">
        <v>0.60063184929591995</v>
      </c>
      <c r="H11" s="16">
        <v>0.53755427849562698</v>
      </c>
      <c r="I11" s="16">
        <v>0.45581382661102998</v>
      </c>
      <c r="J11" s="16">
        <v>0.49354141149714198</v>
      </c>
      <c r="K11" s="16">
        <v>0.46023835478567499</v>
      </c>
      <c r="L11" s="16"/>
      <c r="M11" s="16">
        <v>0.43537738574853502</v>
      </c>
      <c r="N11" s="16">
        <v>0.49373553082888699</v>
      </c>
      <c r="O11" s="16">
        <v>0.51789226430153101</v>
      </c>
      <c r="P11" s="16">
        <v>0.55507184264861897</v>
      </c>
      <c r="Q11" s="16"/>
      <c r="R11" s="16">
        <v>0.34289333629691998</v>
      </c>
      <c r="S11" s="16">
        <v>0.53060066512015602</v>
      </c>
      <c r="T11" s="16">
        <v>0.62183277989284802</v>
      </c>
      <c r="U11" s="16">
        <v>0.52842089321776697</v>
      </c>
      <c r="V11" s="16">
        <v>0.39775817224141802</v>
      </c>
      <c r="W11" s="16">
        <v>0.50468164842468999</v>
      </c>
      <c r="X11" s="16">
        <v>0.56046683657040297</v>
      </c>
      <c r="Y11" s="16">
        <v>0.45364442829125401</v>
      </c>
      <c r="Z11" s="16">
        <v>0.57735660456559101</v>
      </c>
      <c r="AA11" s="16">
        <v>0.48348888994252798</v>
      </c>
      <c r="AB11" s="16">
        <v>0.53254764875784999</v>
      </c>
      <c r="AC11" s="16">
        <v>0.47664195656665298</v>
      </c>
      <c r="AD11" s="16"/>
      <c r="AE11" s="16">
        <v>0.49354461851864201</v>
      </c>
      <c r="AF11" s="16">
        <v>0.487811366521954</v>
      </c>
      <c r="AG11" s="16">
        <v>0.52953888017261097</v>
      </c>
      <c r="AH11" s="16">
        <v>0.52366969380078099</v>
      </c>
      <c r="AI11" s="16">
        <v>0.44086578480019201</v>
      </c>
      <c r="AJ11" s="16">
        <v>0.51421467297489498</v>
      </c>
      <c r="AK11" s="16">
        <v>0.54409477917901605</v>
      </c>
      <c r="AL11" s="16">
        <v>0.51482334990289103</v>
      </c>
      <c r="AM11" s="16">
        <v>0.59227786392880999</v>
      </c>
      <c r="AN11" s="16">
        <v>0.50499566790430195</v>
      </c>
      <c r="AO11" s="16">
        <v>0.54250379396182702</v>
      </c>
      <c r="AP11" s="16">
        <v>0.47925914850234602</v>
      </c>
      <c r="AQ11" s="16">
        <v>0.47342716233396098</v>
      </c>
      <c r="AR11" s="16">
        <v>0.38712311115409498</v>
      </c>
      <c r="AS11" s="16">
        <v>0.38603126659722897</v>
      </c>
      <c r="AT11" s="16">
        <v>0.29498229335169701</v>
      </c>
      <c r="AU11" s="16"/>
      <c r="AV11" s="16">
        <v>0.52841651172584303</v>
      </c>
      <c r="AW11" s="16">
        <v>0.43452705389979301</v>
      </c>
      <c r="AX11" s="16"/>
      <c r="AY11" s="16">
        <v>0.50011673892100506</v>
      </c>
      <c r="AZ11" s="16">
        <v>0.495221113380093</v>
      </c>
      <c r="BA11" s="16"/>
      <c r="BB11" s="16">
        <v>0.42904721530223799</v>
      </c>
      <c r="BC11" s="16">
        <v>0.55228717423764295</v>
      </c>
      <c r="BD11" s="16"/>
      <c r="BE11" s="16">
        <v>0.32017076421808699</v>
      </c>
      <c r="BF11" s="16">
        <v>0.53427827533196404</v>
      </c>
      <c r="BG11" s="16"/>
      <c r="BH11" s="16">
        <v>0.52834873952413597</v>
      </c>
      <c r="BI11" s="16">
        <v>0.478114297546685</v>
      </c>
      <c r="BJ11" s="16"/>
      <c r="BK11" s="16">
        <v>0.418277931623451</v>
      </c>
      <c r="BL11" s="16">
        <v>0.57654619708047405</v>
      </c>
      <c r="BM11" s="16">
        <v>0.57102082684764599</v>
      </c>
      <c r="BN11" s="16"/>
      <c r="BO11" s="16">
        <v>0.46137456041166702</v>
      </c>
      <c r="BP11" s="16">
        <v>0.51497043058993897</v>
      </c>
      <c r="BQ11" s="16">
        <v>0.601707076124812</v>
      </c>
      <c r="BR11" s="16"/>
      <c r="BS11" s="16">
        <v>0.35410436845687798</v>
      </c>
      <c r="BT11" s="16">
        <v>0.52756854649198204</v>
      </c>
      <c r="BU11" s="16">
        <v>0.58930855555853201</v>
      </c>
      <c r="BV11" s="16">
        <v>0.52478233248793504</v>
      </c>
      <c r="BW11" s="16">
        <v>0.40997898029230201</v>
      </c>
      <c r="BX11" s="16">
        <v>0.55034094044364401</v>
      </c>
      <c r="BY11" s="16">
        <v>0.55685632105518001</v>
      </c>
      <c r="BZ11" s="16">
        <v>0.49995828471661502</v>
      </c>
      <c r="CA11" s="16">
        <v>0.54974769340453999</v>
      </c>
      <c r="CB11" s="16">
        <v>0.45926972532500199</v>
      </c>
      <c r="CC11" s="16">
        <v>0.55444107039985702</v>
      </c>
      <c r="CD11" s="16">
        <v>0.46685595921827699</v>
      </c>
    </row>
    <row r="12" spans="2:82" x14ac:dyDescent="0.3">
      <c r="B12" s="17" t="s">
        <v>92</v>
      </c>
      <c r="C12" s="18">
        <v>8.0073883211875696E-2</v>
      </c>
      <c r="D12" s="18">
        <v>8.9324166759453094E-2</v>
      </c>
      <c r="E12" s="18">
        <v>7.0265962694741294E-2</v>
      </c>
      <c r="F12" s="18"/>
      <c r="G12" s="18">
        <v>4.8840006409195703E-2</v>
      </c>
      <c r="H12" s="18">
        <v>0.10650184278026099</v>
      </c>
      <c r="I12" s="18">
        <v>8.0380895401589103E-2</v>
      </c>
      <c r="J12" s="18">
        <v>8.1170291679417597E-2</v>
      </c>
      <c r="K12" s="18">
        <v>8.1347346595471895E-2</v>
      </c>
      <c r="L12" s="18"/>
      <c r="M12" s="18">
        <v>5.3256420438435398E-2</v>
      </c>
      <c r="N12" s="18">
        <v>8.6956888716833297E-2</v>
      </c>
      <c r="O12" s="18">
        <v>8.0085925476310799E-2</v>
      </c>
      <c r="P12" s="18">
        <v>0.10284005764104601</v>
      </c>
      <c r="Q12" s="18"/>
      <c r="R12" s="18">
        <v>8.0738586714875604E-2</v>
      </c>
      <c r="S12" s="18">
        <v>9.3062944471121706E-2</v>
      </c>
      <c r="T12" s="18">
        <v>3.9140367237281197E-2</v>
      </c>
      <c r="U12" s="18">
        <v>8.8404137668532098E-2</v>
      </c>
      <c r="V12" s="18">
        <v>0.105815320287323</v>
      </c>
      <c r="W12" s="18">
        <v>7.7991428860035197E-2</v>
      </c>
      <c r="X12" s="18">
        <v>7.1379479236086202E-2</v>
      </c>
      <c r="Y12" s="18">
        <v>7.9552482255104695E-2</v>
      </c>
      <c r="Z12" s="18">
        <v>6.4037954696777893E-2</v>
      </c>
      <c r="AA12" s="18">
        <v>7.8681118571911998E-2</v>
      </c>
      <c r="AB12" s="18">
        <v>8.1043713594551495E-2</v>
      </c>
      <c r="AC12" s="18">
        <v>0.136280006858436</v>
      </c>
      <c r="AD12" s="18"/>
      <c r="AE12" s="18">
        <v>0.20530013658858001</v>
      </c>
      <c r="AF12" s="18">
        <v>0.134222723361206</v>
      </c>
      <c r="AG12" s="18">
        <v>0.126785047517468</v>
      </c>
      <c r="AH12" s="18">
        <v>8.4928118338068598E-2</v>
      </c>
      <c r="AI12" s="18">
        <v>0.106924835132284</v>
      </c>
      <c r="AJ12" s="18">
        <v>6.9335887969265098E-2</v>
      </c>
      <c r="AK12" s="18">
        <v>7.0161163819824193E-2</v>
      </c>
      <c r="AL12" s="18">
        <v>3.01287619301535E-2</v>
      </c>
      <c r="AM12" s="18">
        <v>4.7232721365150998E-2</v>
      </c>
      <c r="AN12" s="18">
        <v>8.7325722689638299E-2</v>
      </c>
      <c r="AO12" s="18">
        <v>8.6892791481241197E-2</v>
      </c>
      <c r="AP12" s="18">
        <v>7.8791645691906706E-2</v>
      </c>
      <c r="AQ12" s="18">
        <v>1.82311491546268E-2</v>
      </c>
      <c r="AR12" s="18">
        <v>7.6168084902307601E-2</v>
      </c>
      <c r="AS12" s="18">
        <v>3.3490517683016599E-2</v>
      </c>
      <c r="AT12" s="18">
        <v>2.1121079398643799E-2</v>
      </c>
      <c r="AU12" s="18"/>
      <c r="AV12" s="18">
        <v>7.9777111715359797E-2</v>
      </c>
      <c r="AW12" s="18">
        <v>8.0710899488252302E-2</v>
      </c>
      <c r="AX12" s="18"/>
      <c r="AY12" s="18">
        <v>7.7460176473751502E-2</v>
      </c>
      <c r="AZ12" s="18">
        <v>8.6037104713317103E-2</v>
      </c>
      <c r="BA12" s="18"/>
      <c r="BB12" s="18">
        <v>7.75382643134363E-2</v>
      </c>
      <c r="BC12" s="18">
        <v>7.2193891169615998E-2</v>
      </c>
      <c r="BD12" s="18"/>
      <c r="BE12" s="18">
        <v>8.1098715963513202E-2</v>
      </c>
      <c r="BF12" s="18">
        <v>7.3116033171427494E-2</v>
      </c>
      <c r="BG12" s="18"/>
      <c r="BH12" s="18">
        <v>7.5790105168744404E-2</v>
      </c>
      <c r="BI12" s="18">
        <v>8.3018222797485094E-2</v>
      </c>
      <c r="BJ12" s="18"/>
      <c r="BK12" s="18">
        <v>7.69961184063752E-2</v>
      </c>
      <c r="BL12" s="18">
        <v>7.1001387167309707E-2</v>
      </c>
      <c r="BM12" s="18">
        <v>0.110102440351074</v>
      </c>
      <c r="BN12" s="18"/>
      <c r="BO12" s="18">
        <v>6.4745681038300404E-2</v>
      </c>
      <c r="BP12" s="18">
        <v>8.8030414269410204E-2</v>
      </c>
      <c r="BQ12" s="18">
        <v>0.120518408203418</v>
      </c>
      <c r="BR12" s="18"/>
      <c r="BS12" s="18">
        <v>7.2181632308100402E-2</v>
      </c>
      <c r="BT12" s="18">
        <v>9.8625151123667307E-2</v>
      </c>
      <c r="BU12" s="18">
        <v>5.1596718158417598E-2</v>
      </c>
      <c r="BV12" s="18">
        <v>8.6009112453260594E-2</v>
      </c>
      <c r="BW12" s="18">
        <v>8.4503346644448696E-2</v>
      </c>
      <c r="BX12" s="18">
        <v>6.9033429343315397E-2</v>
      </c>
      <c r="BY12" s="18">
        <v>6.5731367245924002E-2</v>
      </c>
      <c r="BZ12" s="18">
        <v>7.9801139240444699E-2</v>
      </c>
      <c r="CA12" s="18">
        <v>7.0766949456797096E-2</v>
      </c>
      <c r="CB12" s="18">
        <v>9.1786510854372894E-2</v>
      </c>
      <c r="CC12" s="18">
        <v>5.2956002484141E-2</v>
      </c>
      <c r="CD12" s="18">
        <v>0.112700532047407</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CD17"/>
  <sheetViews>
    <sheetView showGridLines="0" workbookViewId="0">
      <pane xSplit="2" topLeftCell="BE1" activePane="topRight" state="frozen"/>
      <selection pane="topRight" activeCell="BI9" sqref="BI9:BI10"/>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193</v>
      </c>
      <c r="C9" s="16">
        <v>6.8035881909547499E-2</v>
      </c>
      <c r="D9" s="16">
        <v>8.8126103381820906E-2</v>
      </c>
      <c r="E9" s="16">
        <v>4.7645812789423599E-2</v>
      </c>
      <c r="F9" s="16"/>
      <c r="G9" s="16">
        <v>4.4842343372163501E-2</v>
      </c>
      <c r="H9" s="16">
        <v>4.1276782354206197E-2</v>
      </c>
      <c r="I9" s="16">
        <v>7.18467505130711E-2</v>
      </c>
      <c r="J9" s="16">
        <v>6.5267844462027103E-2</v>
      </c>
      <c r="K9" s="16">
        <v>9.6537665985287902E-2</v>
      </c>
      <c r="L9" s="16"/>
      <c r="M9" s="16">
        <v>0.105146860230577</v>
      </c>
      <c r="N9" s="16">
        <v>5.0912492159494803E-2</v>
      </c>
      <c r="O9" s="16">
        <v>6.4222889368696995E-2</v>
      </c>
      <c r="P9" s="16">
        <v>4.9936140083651999E-2</v>
      </c>
      <c r="Q9" s="16"/>
      <c r="R9" s="16">
        <v>0.12888564314977299</v>
      </c>
      <c r="S9" s="16">
        <v>5.55127481906817E-2</v>
      </c>
      <c r="T9" s="16">
        <v>5.6503885347967103E-2</v>
      </c>
      <c r="U9" s="16">
        <v>5.60070247081461E-2</v>
      </c>
      <c r="V9" s="16">
        <v>4.9679554298017597E-2</v>
      </c>
      <c r="W9" s="16">
        <v>7.4615217236148598E-2</v>
      </c>
      <c r="X9" s="16">
        <v>3.0297947915281401E-2</v>
      </c>
      <c r="Y9" s="16">
        <v>7.2882948916049697E-2</v>
      </c>
      <c r="Z9" s="16">
        <v>4.6147869541255798E-2</v>
      </c>
      <c r="AA9" s="16">
        <v>0.10551746256342499</v>
      </c>
      <c r="AB9" s="16">
        <v>1.6862257992264099E-2</v>
      </c>
      <c r="AC9" s="16">
        <v>7.6714884090958502E-2</v>
      </c>
      <c r="AD9" s="16"/>
      <c r="AE9" s="16">
        <v>3.50943444020839E-2</v>
      </c>
      <c r="AF9" s="16">
        <v>3.7228625730832902E-2</v>
      </c>
      <c r="AG9" s="16">
        <v>7.2673355997662101E-2</v>
      </c>
      <c r="AH9" s="16">
        <v>7.3381493259996697E-2</v>
      </c>
      <c r="AI9" s="16">
        <v>5.4179465224630803E-2</v>
      </c>
      <c r="AJ9" s="16">
        <v>7.2498861705479103E-2</v>
      </c>
      <c r="AK9" s="16">
        <v>3.8831506522924303E-2</v>
      </c>
      <c r="AL9" s="16">
        <v>0.12335249320088</v>
      </c>
      <c r="AM9" s="16">
        <v>7.2547087187288306E-2</v>
      </c>
      <c r="AN9" s="16">
        <v>1.4651025139012799E-2</v>
      </c>
      <c r="AO9" s="16">
        <v>4.1864200558264099E-2</v>
      </c>
      <c r="AP9" s="16">
        <v>8.6648520714531094E-2</v>
      </c>
      <c r="AQ9" s="16">
        <v>5.0446719042655401E-2</v>
      </c>
      <c r="AR9" s="16">
        <v>0.11362763526186399</v>
      </c>
      <c r="AS9" s="16">
        <v>0.17768517710793</v>
      </c>
      <c r="AT9" s="16">
        <v>0.13787018514383401</v>
      </c>
      <c r="AU9" s="16"/>
      <c r="AV9" s="16">
        <v>4.9211995170156203E-2</v>
      </c>
      <c r="AW9" s="16">
        <v>0.10844111751485599</v>
      </c>
      <c r="AX9" s="16"/>
      <c r="AY9" s="16">
        <v>6.8252185094652307E-2</v>
      </c>
      <c r="AZ9" s="16">
        <v>6.4765055369947394E-2</v>
      </c>
      <c r="BA9" s="16"/>
      <c r="BB9" s="16">
        <v>9.2576367779283103E-2</v>
      </c>
      <c r="BC9" s="16">
        <v>5.2973498866160797E-2</v>
      </c>
      <c r="BD9" s="16"/>
      <c r="BE9" s="16">
        <v>0.14064350277518201</v>
      </c>
      <c r="BF9" s="16">
        <v>5.5530849225245801E-2</v>
      </c>
      <c r="BG9" s="16"/>
      <c r="BH9" s="16">
        <v>5.36301905567209E-2</v>
      </c>
      <c r="BI9" s="16">
        <v>7.7937246284905101E-2</v>
      </c>
      <c r="BJ9" s="16"/>
      <c r="BK9" s="16">
        <v>0.10575771822414</v>
      </c>
      <c r="BL9" s="16">
        <v>3.1827411846963201E-2</v>
      </c>
      <c r="BM9" s="16">
        <v>3.2253863161872801E-2</v>
      </c>
      <c r="BN9" s="16"/>
      <c r="BO9" s="16">
        <v>8.8648797115400593E-2</v>
      </c>
      <c r="BP9" s="16">
        <v>5.30222933571756E-2</v>
      </c>
      <c r="BQ9" s="16">
        <v>2.0993697685192301E-2</v>
      </c>
      <c r="BR9" s="16"/>
      <c r="BS9" s="16">
        <v>0.145917445840023</v>
      </c>
      <c r="BT9" s="16">
        <v>6.2884078086966805E-2</v>
      </c>
      <c r="BU9" s="16">
        <v>5.17332540367344E-2</v>
      </c>
      <c r="BV9" s="16">
        <v>6.0211615303033997E-2</v>
      </c>
      <c r="BW9" s="16">
        <v>2.9193779304512401E-2</v>
      </c>
      <c r="BX9" s="16">
        <v>6.6254607925698594E-2</v>
      </c>
      <c r="BY9" s="16">
        <v>4.3074193429113998E-2</v>
      </c>
      <c r="BZ9" s="16">
        <v>5.7122043859662797E-2</v>
      </c>
      <c r="CA9" s="16">
        <v>4.7890725282868099E-2</v>
      </c>
      <c r="CB9" s="16">
        <v>7.9793883943887201E-2</v>
      </c>
      <c r="CC9" s="16">
        <v>3.2704007012734598E-2</v>
      </c>
      <c r="CD9" s="16">
        <v>7.7002796150174996E-2</v>
      </c>
    </row>
    <row r="10" spans="2:82" ht="28.8" x14ac:dyDescent="0.3">
      <c r="B10" s="17" t="s">
        <v>194</v>
      </c>
      <c r="C10" s="16">
        <v>0.20654167304939999</v>
      </c>
      <c r="D10" s="16">
        <v>0.244113289537641</v>
      </c>
      <c r="E10" s="16">
        <v>0.17092938114575501</v>
      </c>
      <c r="F10" s="16"/>
      <c r="G10" s="16">
        <v>0.138174008412359</v>
      </c>
      <c r="H10" s="16">
        <v>0.19462243017605599</v>
      </c>
      <c r="I10" s="16">
        <v>0.19969801600082199</v>
      </c>
      <c r="J10" s="16">
        <v>0.236714897030225</v>
      </c>
      <c r="K10" s="16">
        <v>0.230667657843629</v>
      </c>
      <c r="L10" s="16"/>
      <c r="M10" s="16">
        <v>0.267156921407047</v>
      </c>
      <c r="N10" s="16">
        <v>0.17711879900101099</v>
      </c>
      <c r="O10" s="16">
        <v>0.222388101996529</v>
      </c>
      <c r="P10" s="16">
        <v>0.158130337319243</v>
      </c>
      <c r="Q10" s="16"/>
      <c r="R10" s="16">
        <v>0.27940883228814301</v>
      </c>
      <c r="S10" s="16">
        <v>0.153481317890338</v>
      </c>
      <c r="T10" s="16">
        <v>0.14487328356955101</v>
      </c>
      <c r="U10" s="16">
        <v>0.23979344177874401</v>
      </c>
      <c r="V10" s="16">
        <v>0.26375186056708699</v>
      </c>
      <c r="W10" s="16">
        <v>0.18004285655816701</v>
      </c>
      <c r="X10" s="16">
        <v>0.14920488875516699</v>
      </c>
      <c r="Y10" s="16">
        <v>0.20510713944106199</v>
      </c>
      <c r="Z10" s="16">
        <v>0.210512006353198</v>
      </c>
      <c r="AA10" s="16">
        <v>0.20506270399617699</v>
      </c>
      <c r="AB10" s="16">
        <v>0.21630333642999999</v>
      </c>
      <c r="AC10" s="16">
        <v>0.23712152535313799</v>
      </c>
      <c r="AD10" s="16"/>
      <c r="AE10" s="16">
        <v>0.19654568055750499</v>
      </c>
      <c r="AF10" s="16">
        <v>0.25292358889118799</v>
      </c>
      <c r="AG10" s="16">
        <v>0.141615413562277</v>
      </c>
      <c r="AH10" s="16">
        <v>0.29712659988913698</v>
      </c>
      <c r="AI10" s="16">
        <v>0.209290334091594</v>
      </c>
      <c r="AJ10" s="16">
        <v>0.22227701535911201</v>
      </c>
      <c r="AK10" s="16">
        <v>0.186965977916833</v>
      </c>
      <c r="AL10" s="16">
        <v>0.18044017562894599</v>
      </c>
      <c r="AM10" s="16">
        <v>0.16848987653678399</v>
      </c>
      <c r="AN10" s="16">
        <v>0.27686421133662797</v>
      </c>
      <c r="AO10" s="16">
        <v>0.14358556683652501</v>
      </c>
      <c r="AP10" s="16">
        <v>0.165354386129935</v>
      </c>
      <c r="AQ10" s="16">
        <v>0.16532321680519399</v>
      </c>
      <c r="AR10" s="16">
        <v>0.19099767763448899</v>
      </c>
      <c r="AS10" s="16">
        <v>0.29417687657267699</v>
      </c>
      <c r="AT10" s="16">
        <v>0.36804752643223798</v>
      </c>
      <c r="AU10" s="16"/>
      <c r="AV10" s="16">
        <v>0.18796829807464699</v>
      </c>
      <c r="AW10" s="16">
        <v>0.24640918830969</v>
      </c>
      <c r="AX10" s="16"/>
      <c r="AY10" s="16">
        <v>0.20380794985312201</v>
      </c>
      <c r="AZ10" s="16">
        <v>0.22547763042569299</v>
      </c>
      <c r="BA10" s="16"/>
      <c r="BB10" s="16">
        <v>0.251768370706694</v>
      </c>
      <c r="BC10" s="16">
        <v>0.175659478948787</v>
      </c>
      <c r="BD10" s="16"/>
      <c r="BE10" s="16">
        <v>0.29129451864790801</v>
      </c>
      <c r="BF10" s="16">
        <v>0.19097093002233301</v>
      </c>
      <c r="BG10" s="16"/>
      <c r="BH10" s="16">
        <v>0.18258825449493599</v>
      </c>
      <c r="BI10" s="16">
        <v>0.223005410841246</v>
      </c>
      <c r="BJ10" s="16"/>
      <c r="BK10" s="16">
        <v>0.248846744742721</v>
      </c>
      <c r="BL10" s="16">
        <v>0.16784532050766501</v>
      </c>
      <c r="BM10" s="16">
        <v>0.162808488443974</v>
      </c>
      <c r="BN10" s="16"/>
      <c r="BO10" s="16">
        <v>0.23795982661304299</v>
      </c>
      <c r="BP10" s="16">
        <v>0.19628207437752901</v>
      </c>
      <c r="BQ10" s="16">
        <v>0.11334162862470699</v>
      </c>
      <c r="BR10" s="16"/>
      <c r="BS10" s="16">
        <v>0.29743246775643101</v>
      </c>
      <c r="BT10" s="16">
        <v>0.153215373719326</v>
      </c>
      <c r="BU10" s="16">
        <v>0.18727653472441799</v>
      </c>
      <c r="BV10" s="16">
        <v>0.192285041917125</v>
      </c>
      <c r="BW10" s="16">
        <v>0.23364197628048</v>
      </c>
      <c r="BX10" s="16">
        <v>0.15104823668933401</v>
      </c>
      <c r="BY10" s="16">
        <v>0.145027354923674</v>
      </c>
      <c r="BZ10" s="16">
        <v>0.208544435776153</v>
      </c>
      <c r="CA10" s="16">
        <v>0.21309663115302299</v>
      </c>
      <c r="CB10" s="16">
        <v>0.22099642762479699</v>
      </c>
      <c r="CC10" s="16">
        <v>0.21626305532213499</v>
      </c>
      <c r="CD10" s="16">
        <v>0.20720486335442401</v>
      </c>
    </row>
    <row r="11" spans="2:82" x14ac:dyDescent="0.3">
      <c r="B11" s="17" t="s">
        <v>195</v>
      </c>
      <c r="C11" s="16">
        <v>0.62364503445441399</v>
      </c>
      <c r="D11" s="16">
        <v>0.5591675264721</v>
      </c>
      <c r="E11" s="16">
        <v>0.68567150247372499</v>
      </c>
      <c r="F11" s="16"/>
      <c r="G11" s="16">
        <v>0.73781165978421703</v>
      </c>
      <c r="H11" s="16">
        <v>0.65454521933243803</v>
      </c>
      <c r="I11" s="16">
        <v>0.61781506915600604</v>
      </c>
      <c r="J11" s="16">
        <v>0.59389664187415003</v>
      </c>
      <c r="K11" s="16">
        <v>0.57284304038100298</v>
      </c>
      <c r="L11" s="16"/>
      <c r="M11" s="16">
        <v>0.54534264490489304</v>
      </c>
      <c r="N11" s="16">
        <v>0.66632584896136404</v>
      </c>
      <c r="O11" s="16">
        <v>0.61919326269406905</v>
      </c>
      <c r="P11" s="16">
        <v>0.66528314637677799</v>
      </c>
      <c r="Q11" s="16"/>
      <c r="R11" s="16">
        <v>0.52132910109924602</v>
      </c>
      <c r="S11" s="16">
        <v>0.69854068328469399</v>
      </c>
      <c r="T11" s="16">
        <v>0.72633495698776995</v>
      </c>
      <c r="U11" s="16">
        <v>0.60416616732016004</v>
      </c>
      <c r="V11" s="16">
        <v>0.51729398896888201</v>
      </c>
      <c r="W11" s="16">
        <v>0.60927722887186098</v>
      </c>
      <c r="X11" s="16">
        <v>0.72114952238121999</v>
      </c>
      <c r="Y11" s="16">
        <v>0.61945369552180796</v>
      </c>
      <c r="Z11" s="16">
        <v>0.66526751499699699</v>
      </c>
      <c r="AA11" s="16">
        <v>0.55086498321730704</v>
      </c>
      <c r="AB11" s="16">
        <v>0.66304526559705401</v>
      </c>
      <c r="AC11" s="16">
        <v>0.59602362641533502</v>
      </c>
      <c r="AD11" s="16"/>
      <c r="AE11" s="16">
        <v>0.65349471517907098</v>
      </c>
      <c r="AF11" s="16">
        <v>0.58027749396619499</v>
      </c>
      <c r="AG11" s="16">
        <v>0.65419794536382803</v>
      </c>
      <c r="AH11" s="16">
        <v>0.55330425369007596</v>
      </c>
      <c r="AI11" s="16">
        <v>0.60376479104509195</v>
      </c>
      <c r="AJ11" s="16">
        <v>0.59122054446324701</v>
      </c>
      <c r="AK11" s="16">
        <v>0.67038198947698802</v>
      </c>
      <c r="AL11" s="16">
        <v>0.63683623338259898</v>
      </c>
      <c r="AM11" s="16">
        <v>0.70605359782430999</v>
      </c>
      <c r="AN11" s="16">
        <v>0.61691883247484602</v>
      </c>
      <c r="AO11" s="16">
        <v>0.68708660213588502</v>
      </c>
      <c r="AP11" s="16">
        <v>0.64422468207364603</v>
      </c>
      <c r="AQ11" s="16">
        <v>0.67770496691548399</v>
      </c>
      <c r="AR11" s="16">
        <v>0.61132487425566395</v>
      </c>
      <c r="AS11" s="16">
        <v>0.478122680257068</v>
      </c>
      <c r="AT11" s="16">
        <v>0.44923342560757701</v>
      </c>
      <c r="AU11" s="16"/>
      <c r="AV11" s="16">
        <v>0.66191536585541</v>
      </c>
      <c r="AW11" s="16">
        <v>0.54149825051129596</v>
      </c>
      <c r="AX11" s="16"/>
      <c r="AY11" s="16">
        <v>0.63115111927304501</v>
      </c>
      <c r="AZ11" s="16">
        <v>0.578278474069568</v>
      </c>
      <c r="BA11" s="16"/>
      <c r="BB11" s="16">
        <v>0.55948032939857295</v>
      </c>
      <c r="BC11" s="16">
        <v>0.671881781303449</v>
      </c>
      <c r="BD11" s="16"/>
      <c r="BE11" s="16">
        <v>0.49461617965043803</v>
      </c>
      <c r="BF11" s="16">
        <v>0.65077996181110598</v>
      </c>
      <c r="BG11" s="16"/>
      <c r="BH11" s="16">
        <v>0.65533505793482605</v>
      </c>
      <c r="BI11" s="16">
        <v>0.60186374941517595</v>
      </c>
      <c r="BJ11" s="16"/>
      <c r="BK11" s="16">
        <v>0.55009950363455495</v>
      </c>
      <c r="BL11" s="16">
        <v>0.69464536663202503</v>
      </c>
      <c r="BM11" s="16">
        <v>0.69131458982511196</v>
      </c>
      <c r="BN11" s="16"/>
      <c r="BO11" s="16">
        <v>0.59016710650755</v>
      </c>
      <c r="BP11" s="16">
        <v>0.65041393770717204</v>
      </c>
      <c r="BQ11" s="16">
        <v>0.695985819524778</v>
      </c>
      <c r="BR11" s="16"/>
      <c r="BS11" s="16">
        <v>0.47449087974547699</v>
      </c>
      <c r="BT11" s="16">
        <v>0.69622268030331003</v>
      </c>
      <c r="BU11" s="16">
        <v>0.67895632251418003</v>
      </c>
      <c r="BV11" s="16">
        <v>0.64202136713771296</v>
      </c>
      <c r="BW11" s="16">
        <v>0.58727086581851196</v>
      </c>
      <c r="BX11" s="16">
        <v>0.66731106010646302</v>
      </c>
      <c r="BY11" s="16">
        <v>0.72838466806587798</v>
      </c>
      <c r="BZ11" s="16">
        <v>0.65058975500918703</v>
      </c>
      <c r="CA11" s="16">
        <v>0.661437564824778</v>
      </c>
      <c r="CB11" s="16">
        <v>0.55550433696681401</v>
      </c>
      <c r="CC11" s="16">
        <v>0.66626119520113802</v>
      </c>
      <c r="CD11" s="16">
        <v>0.649405015407308</v>
      </c>
    </row>
    <row r="12" spans="2:82" x14ac:dyDescent="0.3">
      <c r="B12" s="17" t="s">
        <v>92</v>
      </c>
      <c r="C12" s="18">
        <v>0.101777410586638</v>
      </c>
      <c r="D12" s="18">
        <v>0.108593080608438</v>
      </c>
      <c r="E12" s="18">
        <v>9.5753303591097294E-2</v>
      </c>
      <c r="F12" s="18"/>
      <c r="G12" s="18">
        <v>7.9171988431260706E-2</v>
      </c>
      <c r="H12" s="18">
        <v>0.1095555681373</v>
      </c>
      <c r="I12" s="18">
        <v>0.110640164330101</v>
      </c>
      <c r="J12" s="18">
        <v>0.10412061663359801</v>
      </c>
      <c r="K12" s="18">
        <v>9.9951635790080595E-2</v>
      </c>
      <c r="L12" s="18"/>
      <c r="M12" s="18">
        <v>8.2353573457483495E-2</v>
      </c>
      <c r="N12" s="18">
        <v>0.10564285987813</v>
      </c>
      <c r="O12" s="18">
        <v>9.4195745940705303E-2</v>
      </c>
      <c r="P12" s="18">
        <v>0.12665037622032699</v>
      </c>
      <c r="Q12" s="18"/>
      <c r="R12" s="18">
        <v>7.03764234628379E-2</v>
      </c>
      <c r="S12" s="18">
        <v>9.24652506342859E-2</v>
      </c>
      <c r="T12" s="18">
        <v>7.2287874094711796E-2</v>
      </c>
      <c r="U12" s="18">
        <v>0.100033366192949</v>
      </c>
      <c r="V12" s="18">
        <v>0.16927459616601301</v>
      </c>
      <c r="W12" s="18">
        <v>0.13606469733382301</v>
      </c>
      <c r="X12" s="18">
        <v>9.9347640948332497E-2</v>
      </c>
      <c r="Y12" s="18">
        <v>0.10255621612108</v>
      </c>
      <c r="Z12" s="18">
        <v>7.8072609108549004E-2</v>
      </c>
      <c r="AA12" s="18">
        <v>0.138554850223092</v>
      </c>
      <c r="AB12" s="18">
        <v>0.103789139980682</v>
      </c>
      <c r="AC12" s="18">
        <v>9.0139964140568907E-2</v>
      </c>
      <c r="AD12" s="18"/>
      <c r="AE12" s="18">
        <v>0.114865259861341</v>
      </c>
      <c r="AF12" s="18">
        <v>0.129570291411784</v>
      </c>
      <c r="AG12" s="18">
        <v>0.131513285076233</v>
      </c>
      <c r="AH12" s="18">
        <v>7.6187653160790098E-2</v>
      </c>
      <c r="AI12" s="18">
        <v>0.132765409638683</v>
      </c>
      <c r="AJ12" s="18">
        <v>0.114003578472162</v>
      </c>
      <c r="AK12" s="18">
        <v>0.103820526083255</v>
      </c>
      <c r="AL12" s="18">
        <v>5.9371097787575502E-2</v>
      </c>
      <c r="AM12" s="18">
        <v>5.2909438451617698E-2</v>
      </c>
      <c r="AN12" s="18">
        <v>9.1565931049513202E-2</v>
      </c>
      <c r="AO12" s="18">
        <v>0.12746363046932499</v>
      </c>
      <c r="AP12" s="18">
        <v>0.10377241108188801</v>
      </c>
      <c r="AQ12" s="18">
        <v>0.10652509723666601</v>
      </c>
      <c r="AR12" s="18">
        <v>8.4049812847983102E-2</v>
      </c>
      <c r="AS12" s="18">
        <v>5.0015266062324801E-2</v>
      </c>
      <c r="AT12" s="18">
        <v>4.4848862816351497E-2</v>
      </c>
      <c r="AU12" s="18"/>
      <c r="AV12" s="18">
        <v>0.100904340899787</v>
      </c>
      <c r="AW12" s="18">
        <v>0.103651443664158</v>
      </c>
      <c r="AX12" s="18"/>
      <c r="AY12" s="18">
        <v>9.6788745779180702E-2</v>
      </c>
      <c r="AZ12" s="18">
        <v>0.131478840134791</v>
      </c>
      <c r="BA12" s="18"/>
      <c r="BB12" s="18">
        <v>9.6174932115449696E-2</v>
      </c>
      <c r="BC12" s="18">
        <v>9.9485240881602793E-2</v>
      </c>
      <c r="BD12" s="18"/>
      <c r="BE12" s="18">
        <v>7.3445798926472197E-2</v>
      </c>
      <c r="BF12" s="18">
        <v>0.102718258941316</v>
      </c>
      <c r="BG12" s="18"/>
      <c r="BH12" s="18">
        <v>0.108446497013517</v>
      </c>
      <c r="BI12" s="18">
        <v>9.71935934586724E-2</v>
      </c>
      <c r="BJ12" s="18"/>
      <c r="BK12" s="18">
        <v>9.5296033398584196E-2</v>
      </c>
      <c r="BL12" s="18">
        <v>0.105681901013347</v>
      </c>
      <c r="BM12" s="18">
        <v>0.11362305856904099</v>
      </c>
      <c r="BN12" s="18"/>
      <c r="BO12" s="18">
        <v>8.3224269764006598E-2</v>
      </c>
      <c r="BP12" s="18">
        <v>0.100281694558123</v>
      </c>
      <c r="BQ12" s="18">
        <v>0.169678854165322</v>
      </c>
      <c r="BR12" s="18"/>
      <c r="BS12" s="18">
        <v>8.2159206658068695E-2</v>
      </c>
      <c r="BT12" s="18">
        <v>8.7677867890396693E-2</v>
      </c>
      <c r="BU12" s="18">
        <v>8.2033888724667797E-2</v>
      </c>
      <c r="BV12" s="18">
        <v>0.105481975642127</v>
      </c>
      <c r="BW12" s="18">
        <v>0.14989337859649601</v>
      </c>
      <c r="BX12" s="18">
        <v>0.11538609527850401</v>
      </c>
      <c r="BY12" s="18">
        <v>8.35137835813336E-2</v>
      </c>
      <c r="BZ12" s="18">
        <v>8.3743765354996794E-2</v>
      </c>
      <c r="CA12" s="18">
        <v>7.7575078739330602E-2</v>
      </c>
      <c r="CB12" s="18">
        <v>0.143705351464502</v>
      </c>
      <c r="CC12" s="18">
        <v>8.4771742463992494E-2</v>
      </c>
      <c r="CD12" s="18">
        <v>6.6387325088093696E-2</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CD17"/>
  <sheetViews>
    <sheetView showGridLines="0" topLeftCell="A2" workbookViewId="0">
      <pane xSplit="2" topLeftCell="AV1" activePane="topRight" state="frozen"/>
      <selection pane="topRight" activeCell="BI9" sqref="BI9:BI10"/>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193</v>
      </c>
      <c r="C9" s="16">
        <v>7.9627395909585105E-2</v>
      </c>
      <c r="D9" s="16">
        <v>0.101835208885766</v>
      </c>
      <c r="E9" s="16">
        <v>5.73084244682757E-2</v>
      </c>
      <c r="F9" s="16"/>
      <c r="G9" s="16">
        <v>2.4752155884851301E-2</v>
      </c>
      <c r="H9" s="16">
        <v>4.2182835264679197E-2</v>
      </c>
      <c r="I9" s="16">
        <v>7.6714854386846207E-2</v>
      </c>
      <c r="J9" s="16">
        <v>9.0789588721061507E-2</v>
      </c>
      <c r="K9" s="16">
        <v>0.12567952071642099</v>
      </c>
      <c r="L9" s="16"/>
      <c r="M9" s="16">
        <v>0.14751856498685501</v>
      </c>
      <c r="N9" s="16">
        <v>5.0752966567973401E-2</v>
      </c>
      <c r="O9" s="16">
        <v>7.31885231903939E-2</v>
      </c>
      <c r="P9" s="16">
        <v>4.2952566460922902E-2</v>
      </c>
      <c r="Q9" s="16"/>
      <c r="R9" s="16">
        <v>0.16271297782897301</v>
      </c>
      <c r="S9" s="16">
        <v>5.9289023157494902E-2</v>
      </c>
      <c r="T9" s="16">
        <v>5.07013925482332E-2</v>
      </c>
      <c r="U9" s="16">
        <v>5.79815782351513E-2</v>
      </c>
      <c r="V9" s="16">
        <v>8.4219505401095393E-2</v>
      </c>
      <c r="W9" s="16">
        <v>7.1734717824608205E-2</v>
      </c>
      <c r="X9" s="16">
        <v>1.6879910936808001E-2</v>
      </c>
      <c r="Y9" s="16">
        <v>0.10055524454772299</v>
      </c>
      <c r="Z9" s="16">
        <v>7.2650602970561196E-2</v>
      </c>
      <c r="AA9" s="16">
        <v>0.11694185537023701</v>
      </c>
      <c r="AB9" s="16">
        <v>3.0184166537245399E-2</v>
      </c>
      <c r="AC9" s="16">
        <v>7.2199473195473193E-2</v>
      </c>
      <c r="AD9" s="16"/>
      <c r="AE9" s="16">
        <v>0</v>
      </c>
      <c r="AF9" s="16">
        <v>6.3467771504143705E-2</v>
      </c>
      <c r="AG9" s="16">
        <v>3.08884984088976E-2</v>
      </c>
      <c r="AH9" s="16">
        <v>9.3282448108094496E-2</v>
      </c>
      <c r="AI9" s="16">
        <v>5.9195195388004197E-2</v>
      </c>
      <c r="AJ9" s="16">
        <v>9.3075810502088796E-2</v>
      </c>
      <c r="AK9" s="16">
        <v>4.50133973186213E-2</v>
      </c>
      <c r="AL9" s="16">
        <v>0.110208319632952</v>
      </c>
      <c r="AM9" s="16">
        <v>5.9092504156832301E-2</v>
      </c>
      <c r="AN9" s="16">
        <v>4.2721452853701603E-2</v>
      </c>
      <c r="AO9" s="16">
        <v>3.4984795124549301E-2</v>
      </c>
      <c r="AP9" s="16">
        <v>9.3323103390407794E-2</v>
      </c>
      <c r="AQ9" s="16">
        <v>0.101267694641363</v>
      </c>
      <c r="AR9" s="16">
        <v>9.9569958682530199E-2</v>
      </c>
      <c r="AS9" s="16">
        <v>0.19251789884343901</v>
      </c>
      <c r="AT9" s="16">
        <v>0.27174147290813</v>
      </c>
      <c r="AU9" s="16"/>
      <c r="AV9" s="16">
        <v>5.7740072977869102E-2</v>
      </c>
      <c r="AW9" s="16">
        <v>0.126608258686178</v>
      </c>
      <c r="AX9" s="16"/>
      <c r="AY9" s="16">
        <v>7.6815755348177805E-2</v>
      </c>
      <c r="AZ9" s="16">
        <v>0.10643064269196099</v>
      </c>
      <c r="BA9" s="16"/>
      <c r="BB9" s="16">
        <v>0.12478013338489399</v>
      </c>
      <c r="BC9" s="16">
        <v>4.79432141836778E-2</v>
      </c>
      <c r="BD9" s="16"/>
      <c r="BE9" s="16">
        <v>0.18419540849938101</v>
      </c>
      <c r="BF9" s="16">
        <v>6.1970186066337002E-2</v>
      </c>
      <c r="BG9" s="16"/>
      <c r="BH9" s="16">
        <v>6.0507445025041399E-2</v>
      </c>
      <c r="BI9" s="16">
        <v>9.2768979739899601E-2</v>
      </c>
      <c r="BJ9" s="16"/>
      <c r="BK9" s="16">
        <v>0.12528003476060401</v>
      </c>
      <c r="BL9" s="16">
        <v>3.9039196976516498E-2</v>
      </c>
      <c r="BM9" s="16">
        <v>2.91347786492492E-2</v>
      </c>
      <c r="BN9" s="16"/>
      <c r="BO9" s="16">
        <v>0.10142041006664899</v>
      </c>
      <c r="BP9" s="16">
        <v>6.3558312257590399E-2</v>
      </c>
      <c r="BQ9" s="16">
        <v>3.0225739846415099E-2</v>
      </c>
      <c r="BR9" s="16"/>
      <c r="BS9" s="16">
        <v>0.18504001117417901</v>
      </c>
      <c r="BT9" s="16">
        <v>4.7449348762461298E-2</v>
      </c>
      <c r="BU9" s="16">
        <v>5.3842456052858999E-2</v>
      </c>
      <c r="BV9" s="16">
        <v>5.2063017422598799E-2</v>
      </c>
      <c r="BW9" s="16">
        <v>5.1011119286073797E-2</v>
      </c>
      <c r="BX9" s="16">
        <v>5.7285233659683903E-2</v>
      </c>
      <c r="BY9" s="16">
        <v>2.0580557173368701E-2</v>
      </c>
      <c r="BZ9" s="16">
        <v>7.4930213859799394E-2</v>
      </c>
      <c r="CA9" s="16">
        <v>7.08765693046947E-2</v>
      </c>
      <c r="CB9" s="16">
        <v>0.10627058991074</v>
      </c>
      <c r="CC9" s="16">
        <v>6.1658430764573703E-2</v>
      </c>
      <c r="CD9" s="16">
        <v>7.5494995117051905E-2</v>
      </c>
    </row>
    <row r="10" spans="2:82" ht="28.8" x14ac:dyDescent="0.3">
      <c r="B10" s="17" t="s">
        <v>194</v>
      </c>
      <c r="C10" s="16">
        <v>0.21465265538356601</v>
      </c>
      <c r="D10" s="16">
        <v>0.25327185466902802</v>
      </c>
      <c r="E10" s="16">
        <v>0.179340002649854</v>
      </c>
      <c r="F10" s="16"/>
      <c r="G10" s="16">
        <v>0.16378791202711199</v>
      </c>
      <c r="H10" s="16">
        <v>0.20763438565534101</v>
      </c>
      <c r="I10" s="16">
        <v>0.23039160402914199</v>
      </c>
      <c r="J10" s="16">
        <v>0.240432521501702</v>
      </c>
      <c r="K10" s="16">
        <v>0.209114615181136</v>
      </c>
      <c r="L10" s="16"/>
      <c r="M10" s="16">
        <v>0.23841731214272999</v>
      </c>
      <c r="N10" s="16">
        <v>0.19757444136609101</v>
      </c>
      <c r="O10" s="16">
        <v>0.244402301696061</v>
      </c>
      <c r="P10" s="16">
        <v>0.17908310763527399</v>
      </c>
      <c r="Q10" s="16"/>
      <c r="R10" s="16">
        <v>0.28017799668583399</v>
      </c>
      <c r="S10" s="16">
        <v>0.197003328272185</v>
      </c>
      <c r="T10" s="16">
        <v>0.22731784416474601</v>
      </c>
      <c r="U10" s="16">
        <v>0.20959450505487501</v>
      </c>
      <c r="V10" s="16">
        <v>0.26375934170799598</v>
      </c>
      <c r="W10" s="16">
        <v>0.16643468550722501</v>
      </c>
      <c r="X10" s="16">
        <v>0.18606422683526699</v>
      </c>
      <c r="Y10" s="16">
        <v>0.21789594545216601</v>
      </c>
      <c r="Z10" s="16">
        <v>0.1417628409043</v>
      </c>
      <c r="AA10" s="16">
        <v>0.25007215480113798</v>
      </c>
      <c r="AB10" s="16">
        <v>0.19848000955054701</v>
      </c>
      <c r="AC10" s="16">
        <v>0.25780841316353298</v>
      </c>
      <c r="AD10" s="16"/>
      <c r="AE10" s="16">
        <v>0.13792661959841701</v>
      </c>
      <c r="AF10" s="16">
        <v>0.247215803831039</v>
      </c>
      <c r="AG10" s="16">
        <v>0.223149958132733</v>
      </c>
      <c r="AH10" s="16">
        <v>0.257436424563527</v>
      </c>
      <c r="AI10" s="16">
        <v>0.25844398960725301</v>
      </c>
      <c r="AJ10" s="16">
        <v>0.195205645377723</v>
      </c>
      <c r="AK10" s="16">
        <v>0.185843070083346</v>
      </c>
      <c r="AL10" s="16">
        <v>0.17966452251456899</v>
      </c>
      <c r="AM10" s="16">
        <v>0.16828314357749999</v>
      </c>
      <c r="AN10" s="16">
        <v>0.22312476637154899</v>
      </c>
      <c r="AO10" s="16">
        <v>0.21722480690304399</v>
      </c>
      <c r="AP10" s="16">
        <v>0.21510713617989699</v>
      </c>
      <c r="AQ10" s="16">
        <v>0.184666840743093</v>
      </c>
      <c r="AR10" s="16">
        <v>0.24030479148011</v>
      </c>
      <c r="AS10" s="16">
        <v>0.33682085243788301</v>
      </c>
      <c r="AT10" s="16">
        <v>0.27814221272482098</v>
      </c>
      <c r="AU10" s="16"/>
      <c r="AV10" s="16">
        <v>0.19939775464086501</v>
      </c>
      <c r="AW10" s="16">
        <v>0.247397107535128</v>
      </c>
      <c r="AX10" s="16"/>
      <c r="AY10" s="16">
        <v>0.20904018329872001</v>
      </c>
      <c r="AZ10" s="16">
        <v>0.273605965654525</v>
      </c>
      <c r="BA10" s="16"/>
      <c r="BB10" s="16">
        <v>0.242663939921231</v>
      </c>
      <c r="BC10" s="16">
        <v>0.19748271767962999</v>
      </c>
      <c r="BD10" s="16"/>
      <c r="BE10" s="16">
        <v>0.30177664702455298</v>
      </c>
      <c r="BF10" s="16">
        <v>0.19926909666474199</v>
      </c>
      <c r="BG10" s="16"/>
      <c r="BH10" s="16">
        <v>0.198147982148211</v>
      </c>
      <c r="BI10" s="16">
        <v>0.22599669848410001</v>
      </c>
      <c r="BJ10" s="16"/>
      <c r="BK10" s="16">
        <v>0.25308531173930299</v>
      </c>
      <c r="BL10" s="16">
        <v>0.180464413561118</v>
      </c>
      <c r="BM10" s="16">
        <v>0.17291124917759501</v>
      </c>
      <c r="BN10" s="16"/>
      <c r="BO10" s="16">
        <v>0.24872848334033201</v>
      </c>
      <c r="BP10" s="16">
        <v>0.20939688615115501</v>
      </c>
      <c r="BQ10" s="16">
        <v>0.10356944369492301</v>
      </c>
      <c r="BR10" s="16"/>
      <c r="BS10" s="16">
        <v>0.28082719964484898</v>
      </c>
      <c r="BT10" s="16">
        <v>0.21331128081043299</v>
      </c>
      <c r="BU10" s="16">
        <v>0.21917531803687501</v>
      </c>
      <c r="BV10" s="16">
        <v>0.20984714986729999</v>
      </c>
      <c r="BW10" s="16">
        <v>0.238922947987673</v>
      </c>
      <c r="BX10" s="16">
        <v>0.168477175005323</v>
      </c>
      <c r="BY10" s="16">
        <v>0.167954765070565</v>
      </c>
      <c r="BZ10" s="16">
        <v>0.20922341112669099</v>
      </c>
      <c r="CA10" s="16">
        <v>0.14258171919725701</v>
      </c>
      <c r="CB10" s="16">
        <v>0.23722637815401301</v>
      </c>
      <c r="CC10" s="16">
        <v>0.16625341787554401</v>
      </c>
      <c r="CD10" s="16">
        <v>0.22796938935118699</v>
      </c>
    </row>
    <row r="11" spans="2:82" x14ac:dyDescent="0.3">
      <c r="B11" s="17" t="s">
        <v>195</v>
      </c>
      <c r="C11" s="16">
        <v>0.62760552984971096</v>
      </c>
      <c r="D11" s="16">
        <v>0.55997893580818203</v>
      </c>
      <c r="E11" s="16">
        <v>0.691627476704476</v>
      </c>
      <c r="F11" s="16"/>
      <c r="G11" s="16">
        <v>0.74970225471869401</v>
      </c>
      <c r="H11" s="16">
        <v>0.66935236111570795</v>
      </c>
      <c r="I11" s="16">
        <v>0.60528524666681804</v>
      </c>
      <c r="J11" s="16">
        <v>0.58408713748547403</v>
      </c>
      <c r="K11" s="16">
        <v>0.59423814425841104</v>
      </c>
      <c r="L11" s="16"/>
      <c r="M11" s="16">
        <v>0.55565709809475905</v>
      </c>
      <c r="N11" s="16">
        <v>0.67560018738884298</v>
      </c>
      <c r="O11" s="16">
        <v>0.61647420542843401</v>
      </c>
      <c r="P11" s="16">
        <v>0.66475792700496905</v>
      </c>
      <c r="Q11" s="16"/>
      <c r="R11" s="16">
        <v>0.51206381844555804</v>
      </c>
      <c r="S11" s="16">
        <v>0.63751575228383095</v>
      </c>
      <c r="T11" s="16">
        <v>0.65819994896964995</v>
      </c>
      <c r="U11" s="16">
        <v>0.66195995667596796</v>
      </c>
      <c r="V11" s="16">
        <v>0.538693573622679</v>
      </c>
      <c r="W11" s="16">
        <v>0.64849515545115799</v>
      </c>
      <c r="X11" s="16">
        <v>0.73377769455748598</v>
      </c>
      <c r="Y11" s="16">
        <v>0.63914790011535105</v>
      </c>
      <c r="Z11" s="16">
        <v>0.72897051940144497</v>
      </c>
      <c r="AA11" s="16">
        <v>0.52333799217876997</v>
      </c>
      <c r="AB11" s="16">
        <v>0.70217435548890905</v>
      </c>
      <c r="AC11" s="16">
        <v>0.60032801853091999</v>
      </c>
      <c r="AD11" s="16"/>
      <c r="AE11" s="16">
        <v>0.74720812054024199</v>
      </c>
      <c r="AF11" s="16">
        <v>0.57174426354041696</v>
      </c>
      <c r="AG11" s="16">
        <v>0.65195785472756296</v>
      </c>
      <c r="AH11" s="16">
        <v>0.58729701984461502</v>
      </c>
      <c r="AI11" s="16">
        <v>0.61095866995873604</v>
      </c>
      <c r="AJ11" s="16">
        <v>0.60834294539774303</v>
      </c>
      <c r="AK11" s="16">
        <v>0.68498635875804004</v>
      </c>
      <c r="AL11" s="16">
        <v>0.66701131801220204</v>
      </c>
      <c r="AM11" s="16">
        <v>0.69477568227053299</v>
      </c>
      <c r="AN11" s="16">
        <v>0.66638448247861004</v>
      </c>
      <c r="AO11" s="16">
        <v>0.64818256847893296</v>
      </c>
      <c r="AP11" s="16">
        <v>0.63088919115535702</v>
      </c>
      <c r="AQ11" s="16">
        <v>0.67736964931119004</v>
      </c>
      <c r="AR11" s="16">
        <v>0.62609642448709801</v>
      </c>
      <c r="AS11" s="16">
        <v>0.43225919775454102</v>
      </c>
      <c r="AT11" s="16">
        <v>0.41145301557752301</v>
      </c>
      <c r="AU11" s="16"/>
      <c r="AV11" s="16">
        <v>0.67122609962471103</v>
      </c>
      <c r="AW11" s="16">
        <v>0.53397452667816903</v>
      </c>
      <c r="AX11" s="16"/>
      <c r="AY11" s="16">
        <v>0.64189910284028495</v>
      </c>
      <c r="AZ11" s="16">
        <v>0.49983785428320698</v>
      </c>
      <c r="BA11" s="16"/>
      <c r="BB11" s="16">
        <v>0.56072023641197799</v>
      </c>
      <c r="BC11" s="16">
        <v>0.677966857048796</v>
      </c>
      <c r="BD11" s="16"/>
      <c r="BE11" s="16">
        <v>0.46689225279741398</v>
      </c>
      <c r="BF11" s="16">
        <v>0.65885707925963899</v>
      </c>
      <c r="BG11" s="16"/>
      <c r="BH11" s="16">
        <v>0.66857610418128399</v>
      </c>
      <c r="BI11" s="16">
        <v>0.59944550787027395</v>
      </c>
      <c r="BJ11" s="16"/>
      <c r="BK11" s="16">
        <v>0.55216147136639404</v>
      </c>
      <c r="BL11" s="16">
        <v>0.69693625780235902</v>
      </c>
      <c r="BM11" s="16">
        <v>0.70486142510543903</v>
      </c>
      <c r="BN11" s="16"/>
      <c r="BO11" s="16">
        <v>0.58029535865886095</v>
      </c>
      <c r="BP11" s="16">
        <v>0.65016117475600299</v>
      </c>
      <c r="BQ11" s="16">
        <v>0.75584608546591003</v>
      </c>
      <c r="BR11" s="16"/>
      <c r="BS11" s="16">
        <v>0.48662650046998002</v>
      </c>
      <c r="BT11" s="16">
        <v>0.63603362495386495</v>
      </c>
      <c r="BU11" s="16">
        <v>0.66854920236132598</v>
      </c>
      <c r="BV11" s="16">
        <v>0.68564649017278601</v>
      </c>
      <c r="BW11" s="16">
        <v>0.58349536106815503</v>
      </c>
      <c r="BX11" s="16">
        <v>0.68508097622012099</v>
      </c>
      <c r="BY11" s="16">
        <v>0.75344951291344198</v>
      </c>
      <c r="BZ11" s="16">
        <v>0.68738096410652405</v>
      </c>
      <c r="CA11" s="16">
        <v>0.72817533464182704</v>
      </c>
      <c r="CB11" s="16">
        <v>0.55600430509143095</v>
      </c>
      <c r="CC11" s="16">
        <v>0.69464611701286805</v>
      </c>
      <c r="CD11" s="16">
        <v>0.650701005704026</v>
      </c>
    </row>
    <row r="12" spans="2:82" x14ac:dyDescent="0.3">
      <c r="B12" s="17" t="s">
        <v>92</v>
      </c>
      <c r="C12" s="18">
        <v>7.8114418857138795E-2</v>
      </c>
      <c r="D12" s="18">
        <v>8.4914000637024201E-2</v>
      </c>
      <c r="E12" s="18">
        <v>7.1724096177394198E-2</v>
      </c>
      <c r="F12" s="18"/>
      <c r="G12" s="18">
        <v>6.1757677369342998E-2</v>
      </c>
      <c r="H12" s="18">
        <v>8.0830417964271206E-2</v>
      </c>
      <c r="I12" s="18">
        <v>8.7608294917193394E-2</v>
      </c>
      <c r="J12" s="18">
        <v>8.4690752291762303E-2</v>
      </c>
      <c r="K12" s="18">
        <v>7.0967719844031704E-2</v>
      </c>
      <c r="L12" s="18"/>
      <c r="M12" s="18">
        <v>5.8407024775656603E-2</v>
      </c>
      <c r="N12" s="18">
        <v>7.6072404677092795E-2</v>
      </c>
      <c r="O12" s="18">
        <v>6.59349696851112E-2</v>
      </c>
      <c r="P12" s="18">
        <v>0.11320639889883399</v>
      </c>
      <c r="Q12" s="18"/>
      <c r="R12" s="18">
        <v>4.5045207039635299E-2</v>
      </c>
      <c r="S12" s="18">
        <v>0.10619189628648899</v>
      </c>
      <c r="T12" s="18">
        <v>6.3780814317370801E-2</v>
      </c>
      <c r="U12" s="18">
        <v>7.0463960034005305E-2</v>
      </c>
      <c r="V12" s="18">
        <v>0.11332757926822901</v>
      </c>
      <c r="W12" s="18">
        <v>0.113335441217009</v>
      </c>
      <c r="X12" s="18">
        <v>6.3278167670438895E-2</v>
      </c>
      <c r="Y12" s="18">
        <v>4.2400909884759398E-2</v>
      </c>
      <c r="Z12" s="18">
        <v>5.6616036723693801E-2</v>
      </c>
      <c r="AA12" s="18">
        <v>0.109647997649855</v>
      </c>
      <c r="AB12" s="18">
        <v>6.9161468423298206E-2</v>
      </c>
      <c r="AC12" s="18">
        <v>6.9664095110074001E-2</v>
      </c>
      <c r="AD12" s="18"/>
      <c r="AE12" s="18">
        <v>0.114865259861341</v>
      </c>
      <c r="AF12" s="18">
        <v>0.1175721611244</v>
      </c>
      <c r="AG12" s="18">
        <v>9.4003688730806195E-2</v>
      </c>
      <c r="AH12" s="18">
        <v>6.1984107483763602E-2</v>
      </c>
      <c r="AI12" s="18">
        <v>7.1402145046007101E-2</v>
      </c>
      <c r="AJ12" s="18">
        <v>0.10337559872244501</v>
      </c>
      <c r="AK12" s="18">
        <v>8.4157173839992994E-2</v>
      </c>
      <c r="AL12" s="18">
        <v>4.3115839840277302E-2</v>
      </c>
      <c r="AM12" s="18">
        <v>7.7848669995134706E-2</v>
      </c>
      <c r="AN12" s="18">
        <v>6.7769298296139799E-2</v>
      </c>
      <c r="AO12" s="18">
        <v>9.9607829493474201E-2</v>
      </c>
      <c r="AP12" s="18">
        <v>6.0680569274338E-2</v>
      </c>
      <c r="AQ12" s="18">
        <v>3.6695815304353098E-2</v>
      </c>
      <c r="AR12" s="18">
        <v>3.4028825350261402E-2</v>
      </c>
      <c r="AS12" s="18">
        <v>3.8402050964137097E-2</v>
      </c>
      <c r="AT12" s="18">
        <v>3.8663298789525999E-2</v>
      </c>
      <c r="AU12" s="18"/>
      <c r="AV12" s="18">
        <v>7.1636072756555605E-2</v>
      </c>
      <c r="AW12" s="18">
        <v>9.2020107100525397E-2</v>
      </c>
      <c r="AX12" s="18"/>
      <c r="AY12" s="18">
        <v>7.2244958512817606E-2</v>
      </c>
      <c r="AZ12" s="18">
        <v>0.120125537370308</v>
      </c>
      <c r="BA12" s="18"/>
      <c r="BB12" s="18">
        <v>7.1835690281897402E-2</v>
      </c>
      <c r="BC12" s="18">
        <v>7.6607211087895297E-2</v>
      </c>
      <c r="BD12" s="18"/>
      <c r="BE12" s="18">
        <v>4.7135691678652301E-2</v>
      </c>
      <c r="BF12" s="18">
        <v>7.9903638009282005E-2</v>
      </c>
      <c r="BG12" s="18"/>
      <c r="BH12" s="18">
        <v>7.2768468645464005E-2</v>
      </c>
      <c r="BI12" s="18">
        <v>8.1788813905726704E-2</v>
      </c>
      <c r="BJ12" s="18"/>
      <c r="BK12" s="18">
        <v>6.9473182133699102E-2</v>
      </c>
      <c r="BL12" s="18">
        <v>8.3560131660006906E-2</v>
      </c>
      <c r="BM12" s="18">
        <v>9.3092547067717399E-2</v>
      </c>
      <c r="BN12" s="18"/>
      <c r="BO12" s="18">
        <v>6.9555747934158196E-2</v>
      </c>
      <c r="BP12" s="18">
        <v>7.6883626835250907E-2</v>
      </c>
      <c r="BQ12" s="18">
        <v>0.11035873099275199</v>
      </c>
      <c r="BR12" s="18"/>
      <c r="BS12" s="18">
        <v>4.7506288710991801E-2</v>
      </c>
      <c r="BT12" s="18">
        <v>0.103205745473241</v>
      </c>
      <c r="BU12" s="18">
        <v>5.8433023548940199E-2</v>
      </c>
      <c r="BV12" s="18">
        <v>5.2443342537314599E-2</v>
      </c>
      <c r="BW12" s="18">
        <v>0.12657057165809801</v>
      </c>
      <c r="BX12" s="18">
        <v>8.9156615114871898E-2</v>
      </c>
      <c r="BY12" s="18">
        <v>5.8015164842623701E-2</v>
      </c>
      <c r="BZ12" s="18">
        <v>2.84654109069854E-2</v>
      </c>
      <c r="CA12" s="18">
        <v>5.8366376856221397E-2</v>
      </c>
      <c r="CB12" s="18">
        <v>0.100498726843817</v>
      </c>
      <c r="CC12" s="18">
        <v>7.7442034347014896E-2</v>
      </c>
      <c r="CD12" s="18">
        <v>4.5834609827735101E-2</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CD17"/>
  <sheetViews>
    <sheetView showGridLines="0" topLeftCell="A6" workbookViewId="0">
      <pane xSplit="2" topLeftCell="AW1" activePane="topRight" state="frozen"/>
      <selection pane="topRight" activeCell="B17" sqref="B17"/>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193</v>
      </c>
      <c r="C9" s="16">
        <v>7.1505556066575507E-2</v>
      </c>
      <c r="D9" s="16">
        <v>0.100055652175098</v>
      </c>
      <c r="E9" s="16">
        <v>4.1728790248325903E-2</v>
      </c>
      <c r="F9" s="16"/>
      <c r="G9" s="16">
        <v>3.69822631138714E-2</v>
      </c>
      <c r="H9" s="16">
        <v>6.1832204257881801E-2</v>
      </c>
      <c r="I9" s="16">
        <v>8.6891523715514604E-2</v>
      </c>
      <c r="J9" s="16">
        <v>5.65699526748311E-2</v>
      </c>
      <c r="K9" s="16">
        <v>9.7605718854687204E-2</v>
      </c>
      <c r="L9" s="16"/>
      <c r="M9" s="16">
        <v>0.105698082914706</v>
      </c>
      <c r="N9" s="16">
        <v>4.1046885449915499E-2</v>
      </c>
      <c r="O9" s="16">
        <v>8.4172431289365399E-2</v>
      </c>
      <c r="P9" s="16">
        <v>5.5943883473664503E-2</v>
      </c>
      <c r="Q9" s="16"/>
      <c r="R9" s="16">
        <v>0.10505736377043499</v>
      </c>
      <c r="S9" s="16">
        <v>6.5728889899672197E-2</v>
      </c>
      <c r="T9" s="16">
        <v>2.6212689922552601E-2</v>
      </c>
      <c r="U9" s="16">
        <v>5.8190470609630202E-2</v>
      </c>
      <c r="V9" s="16">
        <v>8.3166942880026906E-2</v>
      </c>
      <c r="W9" s="16">
        <v>5.2050645522635698E-2</v>
      </c>
      <c r="X9" s="16">
        <v>3.5575113942632901E-2</v>
      </c>
      <c r="Y9" s="16">
        <v>0.143657610649917</v>
      </c>
      <c r="Z9" s="16">
        <v>7.1354595649708502E-2</v>
      </c>
      <c r="AA9" s="16">
        <v>0.119703638044014</v>
      </c>
      <c r="AB9" s="16">
        <v>1.4267334910578701E-2</v>
      </c>
      <c r="AC9" s="16">
        <v>8.3492761494578696E-2</v>
      </c>
      <c r="AD9" s="16"/>
      <c r="AE9" s="16">
        <v>3.8002627409453697E-2</v>
      </c>
      <c r="AF9" s="16">
        <v>5.2544941003574E-2</v>
      </c>
      <c r="AG9" s="16">
        <v>3.9659289682004398E-2</v>
      </c>
      <c r="AH9" s="16">
        <v>9.5166386967222502E-2</v>
      </c>
      <c r="AI9" s="16">
        <v>5.18466968481614E-2</v>
      </c>
      <c r="AJ9" s="16">
        <v>5.5573256940032602E-2</v>
      </c>
      <c r="AK9" s="16">
        <v>8.0117546839773998E-2</v>
      </c>
      <c r="AL9" s="16">
        <v>9.8789989720618004E-2</v>
      </c>
      <c r="AM9" s="16">
        <v>9.1421453865004595E-2</v>
      </c>
      <c r="AN9" s="16">
        <v>3.47415028209224E-2</v>
      </c>
      <c r="AO9" s="16">
        <v>7.9736703626266198E-2</v>
      </c>
      <c r="AP9" s="16">
        <v>8.3011295676621494E-2</v>
      </c>
      <c r="AQ9" s="16">
        <v>5.80170060858827E-2</v>
      </c>
      <c r="AR9" s="16">
        <v>4.7702268078144698E-2</v>
      </c>
      <c r="AS9" s="16">
        <v>0.127001784587739</v>
      </c>
      <c r="AT9" s="16">
        <v>0.170405137316053</v>
      </c>
      <c r="AU9" s="16"/>
      <c r="AV9" s="16">
        <v>6.4385874485634903E-2</v>
      </c>
      <c r="AW9" s="16">
        <v>8.6787862834321203E-2</v>
      </c>
      <c r="AX9" s="16"/>
      <c r="AY9" s="16">
        <v>7.4074608926832999E-2</v>
      </c>
      <c r="AZ9" s="16">
        <v>5.1462617142031097E-2</v>
      </c>
      <c r="BA9" s="16"/>
      <c r="BB9" s="16">
        <v>0.11357320334549401</v>
      </c>
      <c r="BC9" s="16">
        <v>4.1281807006867198E-2</v>
      </c>
      <c r="BD9" s="16"/>
      <c r="BE9" s="16">
        <v>0.19849616737032699</v>
      </c>
      <c r="BF9" s="16">
        <v>4.8728447889809602E-2</v>
      </c>
      <c r="BG9" s="16"/>
      <c r="BH9" s="23">
        <v>5.5013536468881498E-2</v>
      </c>
      <c r="BI9" s="23">
        <v>8.2840902029701596E-2</v>
      </c>
      <c r="BJ9" s="16"/>
      <c r="BK9" s="16">
        <v>0.11983364393778501</v>
      </c>
      <c r="BL9" s="16">
        <v>2.2324013288969401E-2</v>
      </c>
      <c r="BM9" s="16">
        <v>3.1782615099838402E-2</v>
      </c>
      <c r="BN9" s="16"/>
      <c r="BO9" s="16">
        <v>9.1307207998161194E-2</v>
      </c>
      <c r="BP9" s="16">
        <v>5.5076190801747402E-2</v>
      </c>
      <c r="BQ9" s="16">
        <v>2.9732113666970299E-2</v>
      </c>
      <c r="BR9" s="16"/>
      <c r="BS9" s="16">
        <v>0.132849041133734</v>
      </c>
      <c r="BT9" s="16">
        <v>6.1377848806205497E-2</v>
      </c>
      <c r="BU9" s="16">
        <v>2.0130590962073699E-2</v>
      </c>
      <c r="BV9" s="16">
        <v>6.5533105399624106E-2</v>
      </c>
      <c r="BW9" s="16">
        <v>7.6594965163901005E-2</v>
      </c>
      <c r="BX9" s="16">
        <v>2.6862621255672799E-2</v>
      </c>
      <c r="BY9" s="16">
        <v>7.30878152117104E-2</v>
      </c>
      <c r="BZ9" s="16">
        <v>0.117732960193128</v>
      </c>
      <c r="CA9" s="16">
        <v>7.5051755394758293E-2</v>
      </c>
      <c r="CB9" s="16">
        <v>0.10184437796812899</v>
      </c>
      <c r="CC9" s="16">
        <v>4.1858018938896201E-2</v>
      </c>
      <c r="CD9" s="16">
        <v>8.3806111024809005E-2</v>
      </c>
    </row>
    <row r="10" spans="2:82" ht="28.8" x14ac:dyDescent="0.3">
      <c r="B10" s="17" t="s">
        <v>194</v>
      </c>
      <c r="C10" s="16">
        <v>0.205864097321417</v>
      </c>
      <c r="D10" s="16">
        <v>0.25358340131385898</v>
      </c>
      <c r="E10" s="16">
        <v>0.16150267260593701</v>
      </c>
      <c r="F10" s="16"/>
      <c r="G10" s="16">
        <v>0.125936361137333</v>
      </c>
      <c r="H10" s="16">
        <v>0.15235872164202399</v>
      </c>
      <c r="I10" s="16">
        <v>0.21289733292075499</v>
      </c>
      <c r="J10" s="16">
        <v>0.26202144662392302</v>
      </c>
      <c r="K10" s="16">
        <v>0.223454627145003</v>
      </c>
      <c r="L10" s="16"/>
      <c r="M10" s="16">
        <v>0.26165911245666701</v>
      </c>
      <c r="N10" s="16">
        <v>0.21286877743855501</v>
      </c>
      <c r="O10" s="16">
        <v>0.188997704440237</v>
      </c>
      <c r="P10" s="16">
        <v>0.155650018235724</v>
      </c>
      <c r="Q10" s="16"/>
      <c r="R10" s="16">
        <v>0.30956115458956401</v>
      </c>
      <c r="S10" s="16">
        <v>0.148380438061813</v>
      </c>
      <c r="T10" s="16">
        <v>0.193556709716767</v>
      </c>
      <c r="U10" s="16">
        <v>0.19868335378750299</v>
      </c>
      <c r="V10" s="16">
        <v>0.20269943977107899</v>
      </c>
      <c r="W10" s="16">
        <v>0.18213271388166899</v>
      </c>
      <c r="X10" s="16">
        <v>0.19451982730571499</v>
      </c>
      <c r="Y10" s="16">
        <v>0.196473650859744</v>
      </c>
      <c r="Z10" s="16">
        <v>0.176949377060859</v>
      </c>
      <c r="AA10" s="16">
        <v>0.22471650434200699</v>
      </c>
      <c r="AB10" s="16">
        <v>0.170998853563296</v>
      </c>
      <c r="AC10" s="16">
        <v>0.25639364932097503</v>
      </c>
      <c r="AD10" s="16"/>
      <c r="AE10" s="16">
        <v>0.15011236317108401</v>
      </c>
      <c r="AF10" s="16">
        <v>0.22466033768703</v>
      </c>
      <c r="AG10" s="16">
        <v>0.15314666805385599</v>
      </c>
      <c r="AH10" s="16">
        <v>0.16017364920047</v>
      </c>
      <c r="AI10" s="16">
        <v>0.21521676789428501</v>
      </c>
      <c r="AJ10" s="16">
        <v>0.24318880464077899</v>
      </c>
      <c r="AK10" s="16">
        <v>0.16952613872623901</v>
      </c>
      <c r="AL10" s="16">
        <v>0.171984146650946</v>
      </c>
      <c r="AM10" s="16">
        <v>0.104881171741483</v>
      </c>
      <c r="AN10" s="16">
        <v>0.27488705752994802</v>
      </c>
      <c r="AO10" s="16">
        <v>0.208877524708309</v>
      </c>
      <c r="AP10" s="16">
        <v>0.18893322060318599</v>
      </c>
      <c r="AQ10" s="16">
        <v>0.182186854684838</v>
      </c>
      <c r="AR10" s="16">
        <v>0.32315435504130502</v>
      </c>
      <c r="AS10" s="16">
        <v>0.460055484545487</v>
      </c>
      <c r="AT10" s="16">
        <v>0.34861115077531601</v>
      </c>
      <c r="AU10" s="16"/>
      <c r="AV10" s="16">
        <v>0.18606615847019001</v>
      </c>
      <c r="AW10" s="16">
        <v>0.24836012350656</v>
      </c>
      <c r="AX10" s="16"/>
      <c r="AY10" s="16">
        <v>0.19895216142695901</v>
      </c>
      <c r="AZ10" s="16">
        <v>0.26410233234874098</v>
      </c>
      <c r="BA10" s="16"/>
      <c r="BB10" s="16">
        <v>0.236336341917249</v>
      </c>
      <c r="BC10" s="16">
        <v>0.19413737126669001</v>
      </c>
      <c r="BD10" s="16"/>
      <c r="BE10" s="16">
        <v>0.28434424957262799</v>
      </c>
      <c r="BF10" s="16">
        <v>0.18907683519808</v>
      </c>
      <c r="BG10" s="16"/>
      <c r="BH10" s="23">
        <v>0.18130345539892501</v>
      </c>
      <c r="BI10" s="23">
        <v>0.222745193758317</v>
      </c>
      <c r="BJ10" s="16"/>
      <c r="BK10" s="16">
        <v>0.25700391425895602</v>
      </c>
      <c r="BL10" s="16">
        <v>0.169072913755347</v>
      </c>
      <c r="BM10" s="16">
        <v>0.130621981101748</v>
      </c>
      <c r="BN10" s="16"/>
      <c r="BO10" s="16">
        <v>0.24464703146087699</v>
      </c>
      <c r="BP10" s="16">
        <v>0.19136663164394799</v>
      </c>
      <c r="BQ10" s="16">
        <v>9.3938254888452005E-2</v>
      </c>
      <c r="BR10" s="16"/>
      <c r="BS10" s="16">
        <v>0.29337743215968998</v>
      </c>
      <c r="BT10" s="16">
        <v>0.13514594887876299</v>
      </c>
      <c r="BU10" s="16">
        <v>0.20892189770382599</v>
      </c>
      <c r="BV10" s="16">
        <v>0.16939630970302799</v>
      </c>
      <c r="BW10" s="16">
        <v>0.162615365679494</v>
      </c>
      <c r="BX10" s="16">
        <v>0.18702109587516599</v>
      </c>
      <c r="BY10" s="16">
        <v>0.176604823729095</v>
      </c>
      <c r="BZ10" s="16">
        <v>0.151928324385631</v>
      </c>
      <c r="CA10" s="16">
        <v>0.176213034804342</v>
      </c>
      <c r="CB10" s="16">
        <v>0.24677043880768099</v>
      </c>
      <c r="CC10" s="16">
        <v>0.19393045879871801</v>
      </c>
      <c r="CD10" s="16">
        <v>0.28624410483832902</v>
      </c>
    </row>
    <row r="11" spans="2:82" x14ac:dyDescent="0.3">
      <c r="B11" s="17" t="s">
        <v>195</v>
      </c>
      <c r="C11" s="16">
        <v>0.62395165233147798</v>
      </c>
      <c r="D11" s="16">
        <v>0.55747276172440596</v>
      </c>
      <c r="E11" s="16">
        <v>0.68856916137452995</v>
      </c>
      <c r="F11" s="16"/>
      <c r="G11" s="16">
        <v>0.72810829682187705</v>
      </c>
      <c r="H11" s="16">
        <v>0.67841246776618302</v>
      </c>
      <c r="I11" s="16">
        <v>0.59236982252685499</v>
      </c>
      <c r="J11" s="16">
        <v>0.594852931581075</v>
      </c>
      <c r="K11" s="16">
        <v>0.58815897608780598</v>
      </c>
      <c r="L11" s="16"/>
      <c r="M11" s="16">
        <v>0.56780913744603501</v>
      </c>
      <c r="N11" s="16">
        <v>0.62821025305777201</v>
      </c>
      <c r="O11" s="16">
        <v>0.64407340908670097</v>
      </c>
      <c r="P11" s="16">
        <v>0.65790542046520195</v>
      </c>
      <c r="Q11" s="16"/>
      <c r="R11" s="16">
        <v>0.51197823726033298</v>
      </c>
      <c r="S11" s="16">
        <v>0.669877950992952</v>
      </c>
      <c r="T11" s="16">
        <v>0.69866231896077702</v>
      </c>
      <c r="U11" s="16">
        <v>0.64013244466266295</v>
      </c>
      <c r="V11" s="16">
        <v>0.57949136790978195</v>
      </c>
      <c r="W11" s="16">
        <v>0.62724166174863705</v>
      </c>
      <c r="X11" s="16">
        <v>0.69693749896452994</v>
      </c>
      <c r="Y11" s="16">
        <v>0.55252354673000503</v>
      </c>
      <c r="Z11" s="16">
        <v>0.69928602896187197</v>
      </c>
      <c r="AA11" s="16">
        <v>0.53034438185237598</v>
      </c>
      <c r="AB11" s="16">
        <v>0.709017486051017</v>
      </c>
      <c r="AC11" s="16">
        <v>0.55489449982497896</v>
      </c>
      <c r="AD11" s="16"/>
      <c r="AE11" s="16">
        <v>0.69701974955812196</v>
      </c>
      <c r="AF11" s="16">
        <v>0.56502156892606104</v>
      </c>
      <c r="AG11" s="16">
        <v>0.68061483564857495</v>
      </c>
      <c r="AH11" s="16">
        <v>0.65175657370651796</v>
      </c>
      <c r="AI11" s="16">
        <v>0.64775262849662596</v>
      </c>
      <c r="AJ11" s="16">
        <v>0.549966243046773</v>
      </c>
      <c r="AK11" s="16">
        <v>0.65672586305318603</v>
      </c>
      <c r="AL11" s="16">
        <v>0.61328475543092098</v>
      </c>
      <c r="AM11" s="16">
        <v>0.73837720905604098</v>
      </c>
      <c r="AN11" s="16">
        <v>0.64743267975633201</v>
      </c>
      <c r="AO11" s="16">
        <v>0.61272608184946897</v>
      </c>
      <c r="AP11" s="16">
        <v>0.63358554717281401</v>
      </c>
      <c r="AQ11" s="16">
        <v>0.69866218360087995</v>
      </c>
      <c r="AR11" s="16">
        <v>0.58320693036596105</v>
      </c>
      <c r="AS11" s="16">
        <v>0.36970422577471601</v>
      </c>
      <c r="AT11" s="16">
        <v>0.44735908102876798</v>
      </c>
      <c r="AU11" s="16"/>
      <c r="AV11" s="16">
        <v>0.65595274994517305</v>
      </c>
      <c r="AW11" s="16">
        <v>0.55526169968721195</v>
      </c>
      <c r="AX11" s="16"/>
      <c r="AY11" s="16">
        <v>0.63454293218072699</v>
      </c>
      <c r="AZ11" s="16">
        <v>0.54337712397433402</v>
      </c>
      <c r="BA11" s="16"/>
      <c r="BB11" s="16">
        <v>0.56279296824022196</v>
      </c>
      <c r="BC11" s="16">
        <v>0.66678802836136897</v>
      </c>
      <c r="BD11" s="16"/>
      <c r="BE11" s="16">
        <v>0.45540615251218097</v>
      </c>
      <c r="BF11" s="16">
        <v>0.65847595400817904</v>
      </c>
      <c r="BG11" s="16"/>
      <c r="BH11" s="23">
        <v>0.65745433738100201</v>
      </c>
      <c r="BI11" s="23">
        <v>0.60092448313122404</v>
      </c>
      <c r="BJ11" s="16"/>
      <c r="BK11" s="16">
        <v>0.53816309905175097</v>
      </c>
      <c r="BL11" s="16">
        <v>0.70011782291985802</v>
      </c>
      <c r="BM11" s="16">
        <v>0.71795980484355304</v>
      </c>
      <c r="BN11" s="16"/>
      <c r="BO11" s="16">
        <v>0.57793887856989501</v>
      </c>
      <c r="BP11" s="16">
        <v>0.665457447963132</v>
      </c>
      <c r="BQ11" s="16">
        <v>0.71535046257492096</v>
      </c>
      <c r="BR11" s="16"/>
      <c r="BS11" s="16">
        <v>0.49874388606339198</v>
      </c>
      <c r="BT11" s="16">
        <v>0.69484098963752705</v>
      </c>
      <c r="BU11" s="16">
        <v>0.69178537045910604</v>
      </c>
      <c r="BV11" s="16">
        <v>0.663687515828976</v>
      </c>
      <c r="BW11" s="16">
        <v>0.63034760918158295</v>
      </c>
      <c r="BX11" s="16">
        <v>0.65973190131944104</v>
      </c>
      <c r="BY11" s="16">
        <v>0.69568219756505101</v>
      </c>
      <c r="BZ11" s="16">
        <v>0.59924893297360504</v>
      </c>
      <c r="CA11" s="16">
        <v>0.68624452766473998</v>
      </c>
      <c r="CB11" s="16">
        <v>0.52539996983271997</v>
      </c>
      <c r="CC11" s="16">
        <v>0.69583641665286999</v>
      </c>
      <c r="CD11" s="16">
        <v>0.57923332413786199</v>
      </c>
    </row>
    <row r="12" spans="2:82" x14ac:dyDescent="0.3">
      <c r="B12" s="17" t="s">
        <v>92</v>
      </c>
      <c r="C12" s="18">
        <v>9.8678694280529194E-2</v>
      </c>
      <c r="D12" s="18">
        <v>8.8888184786636404E-2</v>
      </c>
      <c r="E12" s="18">
        <v>0.108199375771208</v>
      </c>
      <c r="F12" s="18"/>
      <c r="G12" s="18">
        <v>0.108973078926919</v>
      </c>
      <c r="H12" s="18">
        <v>0.107396606333911</v>
      </c>
      <c r="I12" s="18">
        <v>0.107841320836875</v>
      </c>
      <c r="J12" s="18">
        <v>8.6555669120171499E-2</v>
      </c>
      <c r="K12" s="18">
        <v>9.0780677912503799E-2</v>
      </c>
      <c r="L12" s="18"/>
      <c r="M12" s="18">
        <v>6.4833667182592203E-2</v>
      </c>
      <c r="N12" s="18">
        <v>0.117874084053758</v>
      </c>
      <c r="O12" s="18">
        <v>8.2756455183696606E-2</v>
      </c>
      <c r="P12" s="18">
        <v>0.130500677825409</v>
      </c>
      <c r="Q12" s="18"/>
      <c r="R12" s="18">
        <v>7.3403244379667804E-2</v>
      </c>
      <c r="S12" s="18">
        <v>0.116012721045563</v>
      </c>
      <c r="T12" s="18">
        <v>8.1568281399902701E-2</v>
      </c>
      <c r="U12" s="18">
        <v>0.102993730940204</v>
      </c>
      <c r="V12" s="18">
        <v>0.13464224943911099</v>
      </c>
      <c r="W12" s="18">
        <v>0.13857497884705799</v>
      </c>
      <c r="X12" s="18">
        <v>7.2967559787121203E-2</v>
      </c>
      <c r="Y12" s="18">
        <v>0.107345191760334</v>
      </c>
      <c r="Z12" s="18">
        <v>5.2409998327559902E-2</v>
      </c>
      <c r="AA12" s="18">
        <v>0.12523547576160299</v>
      </c>
      <c r="AB12" s="18">
        <v>0.10571632547510899</v>
      </c>
      <c r="AC12" s="18">
        <v>0.105219089359467</v>
      </c>
      <c r="AD12" s="18"/>
      <c r="AE12" s="18">
        <v>0.114865259861341</v>
      </c>
      <c r="AF12" s="18">
        <v>0.157773152383335</v>
      </c>
      <c r="AG12" s="18">
        <v>0.12657920661556499</v>
      </c>
      <c r="AH12" s="18">
        <v>9.2903390125790297E-2</v>
      </c>
      <c r="AI12" s="18">
        <v>8.5183906760927894E-2</v>
      </c>
      <c r="AJ12" s="18">
        <v>0.151271695372415</v>
      </c>
      <c r="AK12" s="18">
        <v>9.3630451380800103E-2</v>
      </c>
      <c r="AL12" s="18">
        <v>0.11594110819751501</v>
      </c>
      <c r="AM12" s="18">
        <v>6.5320165337470704E-2</v>
      </c>
      <c r="AN12" s="18">
        <v>4.2938759892797197E-2</v>
      </c>
      <c r="AO12" s="18">
        <v>9.8659689815955798E-2</v>
      </c>
      <c r="AP12" s="18">
        <v>9.4469936547378799E-2</v>
      </c>
      <c r="AQ12" s="18">
        <v>6.1133955628398802E-2</v>
      </c>
      <c r="AR12" s="18">
        <v>4.5936446514589301E-2</v>
      </c>
      <c r="AS12" s="18">
        <v>4.3238505092058399E-2</v>
      </c>
      <c r="AT12" s="18">
        <v>3.3624630879863102E-2</v>
      </c>
      <c r="AU12" s="18"/>
      <c r="AV12" s="18">
        <v>9.3595217099002495E-2</v>
      </c>
      <c r="AW12" s="18">
        <v>0.10959031397190599</v>
      </c>
      <c r="AX12" s="18"/>
      <c r="AY12" s="18">
        <v>9.2430297465480996E-2</v>
      </c>
      <c r="AZ12" s="18">
        <v>0.14105792653489399</v>
      </c>
      <c r="BA12" s="18"/>
      <c r="BB12" s="18">
        <v>8.7297486497035198E-2</v>
      </c>
      <c r="BC12" s="18">
        <v>9.7792793365074404E-2</v>
      </c>
      <c r="BD12" s="18"/>
      <c r="BE12" s="18">
        <v>6.17534305448635E-2</v>
      </c>
      <c r="BF12" s="18">
        <v>0.10371876290393101</v>
      </c>
      <c r="BG12" s="18"/>
      <c r="BH12" s="24">
        <v>0.10622867075119199</v>
      </c>
      <c r="BI12" s="24">
        <v>9.3489421080757501E-2</v>
      </c>
      <c r="BJ12" s="18"/>
      <c r="BK12" s="18">
        <v>8.4999342751507806E-2</v>
      </c>
      <c r="BL12" s="18">
        <v>0.108485250035825</v>
      </c>
      <c r="BM12" s="18">
        <v>0.11963559895486101</v>
      </c>
      <c r="BN12" s="18"/>
      <c r="BO12" s="18">
        <v>8.6106881971067001E-2</v>
      </c>
      <c r="BP12" s="18">
        <v>8.8099729591172599E-2</v>
      </c>
      <c r="BQ12" s="18">
        <v>0.16097916886965599</v>
      </c>
      <c r="BR12" s="18"/>
      <c r="BS12" s="18">
        <v>7.5029640643183501E-2</v>
      </c>
      <c r="BT12" s="18">
        <v>0.10863521267750401</v>
      </c>
      <c r="BU12" s="18">
        <v>7.9162140874994097E-2</v>
      </c>
      <c r="BV12" s="18">
        <v>0.10138306906837199</v>
      </c>
      <c r="BW12" s="18">
        <v>0.13044205997502101</v>
      </c>
      <c r="BX12" s="18">
        <v>0.12638438154972001</v>
      </c>
      <c r="BY12" s="18">
        <v>5.4625163494144001E-2</v>
      </c>
      <c r="BZ12" s="18">
        <v>0.131089782447636</v>
      </c>
      <c r="CA12" s="18">
        <v>6.2490682136159298E-2</v>
      </c>
      <c r="CB12" s="18">
        <v>0.12598521339147001</v>
      </c>
      <c r="CC12" s="18">
        <v>6.8375105609515999E-2</v>
      </c>
      <c r="CD12" s="18">
        <v>5.0716459998999402E-2</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CD20"/>
  <sheetViews>
    <sheetView showGridLines="0" topLeftCell="A6"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207</v>
      </c>
      <c r="C9" s="16">
        <v>0.50560247537877401</v>
      </c>
      <c r="D9" s="16">
        <v>0.53912050243197895</v>
      </c>
      <c r="E9" s="16">
        <v>0.468194795558798</v>
      </c>
      <c r="F9" s="16"/>
      <c r="G9" s="16">
        <v>0.39646992746669202</v>
      </c>
      <c r="H9" s="16">
        <v>0.47253993370005398</v>
      </c>
      <c r="I9" s="16">
        <v>0.48725336782312201</v>
      </c>
      <c r="J9" s="16">
        <v>0.49844251257210698</v>
      </c>
      <c r="K9" s="16">
        <v>0.61261604374471801</v>
      </c>
      <c r="L9" s="16"/>
      <c r="M9" s="16">
        <v>0.53485563471614095</v>
      </c>
      <c r="N9" s="16">
        <v>0.53639262371976604</v>
      </c>
      <c r="O9" s="16">
        <v>0.49807897344387397</v>
      </c>
      <c r="P9" s="16">
        <v>0.45208531647016997</v>
      </c>
      <c r="Q9" s="16"/>
      <c r="R9" s="16">
        <v>0.52941706933463595</v>
      </c>
      <c r="S9" s="16">
        <v>0.46769231740561801</v>
      </c>
      <c r="T9" s="16">
        <v>0.48783487866362601</v>
      </c>
      <c r="U9" s="16">
        <v>0.467901264809994</v>
      </c>
      <c r="V9" s="16">
        <v>0.57924594421919395</v>
      </c>
      <c r="W9" s="16">
        <v>0.42940139826453699</v>
      </c>
      <c r="X9" s="16">
        <v>0.51442992068587901</v>
      </c>
      <c r="Y9" s="16">
        <v>0.44534309743346201</v>
      </c>
      <c r="Z9" s="16">
        <v>0.48308189906895199</v>
      </c>
      <c r="AA9" s="16">
        <v>0.608557105008384</v>
      </c>
      <c r="AB9" s="16">
        <v>0.59395856204281905</v>
      </c>
      <c r="AC9" s="16">
        <v>0.45951220864700199</v>
      </c>
      <c r="AD9" s="16"/>
      <c r="AE9" s="16">
        <v>0.361446118970012</v>
      </c>
      <c r="AF9" s="16">
        <v>0.41880356631740101</v>
      </c>
      <c r="AG9" s="16">
        <v>0.39332434285590001</v>
      </c>
      <c r="AH9" s="16">
        <v>0.49452022054617001</v>
      </c>
      <c r="AI9" s="16">
        <v>0.49222916449724102</v>
      </c>
      <c r="AJ9" s="16">
        <v>0.47903249329379</v>
      </c>
      <c r="AK9" s="16">
        <v>0.53486983242719</v>
      </c>
      <c r="AL9" s="16">
        <v>0.555452122741106</v>
      </c>
      <c r="AM9" s="16">
        <v>0.47074265533971499</v>
      </c>
      <c r="AN9" s="16">
        <v>0.54641376196562896</v>
      </c>
      <c r="AO9" s="16">
        <v>0.57208349142347403</v>
      </c>
      <c r="AP9" s="16">
        <v>0.50467838252865205</v>
      </c>
      <c r="AQ9" s="16">
        <v>0.59922647049512101</v>
      </c>
      <c r="AR9" s="16">
        <v>0.70471266196875604</v>
      </c>
      <c r="AS9" s="16">
        <v>0.52290070188541704</v>
      </c>
      <c r="AT9" s="16">
        <v>0.63203012771952205</v>
      </c>
      <c r="AU9" s="16"/>
      <c r="AV9" s="16">
        <v>0.49979119629208402</v>
      </c>
      <c r="AW9" s="16">
        <v>0.51807631268541998</v>
      </c>
      <c r="AX9" s="16"/>
      <c r="AY9" s="16">
        <v>0.50478226721189201</v>
      </c>
      <c r="AZ9" s="16">
        <v>0.51696280978500697</v>
      </c>
      <c r="BA9" s="16"/>
      <c r="BB9" s="16">
        <v>0.52803231968682796</v>
      </c>
      <c r="BC9" s="16">
        <v>0.49325353081179502</v>
      </c>
      <c r="BD9" s="16"/>
      <c r="BE9" s="16">
        <v>0.49237463881529098</v>
      </c>
      <c r="BF9" s="16">
        <v>0.50743937232011505</v>
      </c>
      <c r="BG9" s="16"/>
      <c r="BH9" s="16">
        <v>0.45958459550603498</v>
      </c>
      <c r="BI9" s="16">
        <v>0.53723162702737004</v>
      </c>
      <c r="BJ9" s="16"/>
      <c r="BK9" s="16">
        <v>0.51739320408768896</v>
      </c>
      <c r="BL9" s="16">
        <v>0.49115559933696401</v>
      </c>
      <c r="BM9" s="16">
        <v>0.49883512385401801</v>
      </c>
      <c r="BN9" s="16"/>
      <c r="BO9" s="16">
        <v>0.55484813911684105</v>
      </c>
      <c r="BP9" s="16">
        <v>0.453695826346667</v>
      </c>
      <c r="BQ9" s="16">
        <v>0.420528041303323</v>
      </c>
      <c r="BR9" s="16"/>
      <c r="BS9" s="16">
        <v>0.53777149431131499</v>
      </c>
      <c r="BT9" s="16">
        <v>0.469710415573943</v>
      </c>
      <c r="BU9" s="16">
        <v>0.47590071864222899</v>
      </c>
      <c r="BV9" s="16">
        <v>0.49201963592326797</v>
      </c>
      <c r="BW9" s="16">
        <v>0.53130257470249898</v>
      </c>
      <c r="BX9" s="16">
        <v>0.41901245444901503</v>
      </c>
      <c r="BY9" s="16">
        <v>0.46136430235756898</v>
      </c>
      <c r="BZ9" s="16">
        <v>0.45460827821121402</v>
      </c>
      <c r="CA9" s="16">
        <v>0.48142818263221199</v>
      </c>
      <c r="CB9" s="16">
        <v>0.64935278754542602</v>
      </c>
      <c r="CC9" s="16">
        <v>0.60416424895968002</v>
      </c>
      <c r="CD9" s="16">
        <v>0.49314952729208</v>
      </c>
    </row>
    <row r="10" spans="2:82" ht="28.8" x14ac:dyDescent="0.3">
      <c r="B10" s="17" t="s">
        <v>208</v>
      </c>
      <c r="C10" s="16">
        <v>0.36114235018395102</v>
      </c>
      <c r="D10" s="16">
        <v>0.333832536035094</v>
      </c>
      <c r="E10" s="16">
        <v>0.38912078817259599</v>
      </c>
      <c r="F10" s="16"/>
      <c r="G10" s="16">
        <v>0.41768461168513099</v>
      </c>
      <c r="H10" s="16">
        <v>0.37596450509359303</v>
      </c>
      <c r="I10" s="16">
        <v>0.34407907049238401</v>
      </c>
      <c r="J10" s="16">
        <v>0.32124399449499402</v>
      </c>
      <c r="K10" s="16">
        <v>0.37359792875645298</v>
      </c>
      <c r="L10" s="16"/>
      <c r="M10" s="16">
        <v>0.40258031561061902</v>
      </c>
      <c r="N10" s="16">
        <v>0.35355982476148301</v>
      </c>
      <c r="O10" s="16">
        <v>0.366207569759392</v>
      </c>
      <c r="P10" s="16">
        <v>0.31573044704230702</v>
      </c>
      <c r="Q10" s="16"/>
      <c r="R10" s="16">
        <v>0.33932388244212702</v>
      </c>
      <c r="S10" s="16">
        <v>0.39142498111964402</v>
      </c>
      <c r="T10" s="16">
        <v>0.34045586054736499</v>
      </c>
      <c r="U10" s="16">
        <v>0.40343545223451399</v>
      </c>
      <c r="V10" s="16">
        <v>0.35546003417154998</v>
      </c>
      <c r="W10" s="16">
        <v>0.356956261233491</v>
      </c>
      <c r="X10" s="16">
        <v>0.30753930441236998</v>
      </c>
      <c r="Y10" s="16">
        <v>0.39281731231356898</v>
      </c>
      <c r="Z10" s="16">
        <v>0.39102883108813402</v>
      </c>
      <c r="AA10" s="16">
        <v>0.30296681107198897</v>
      </c>
      <c r="AB10" s="16">
        <v>0.40972991851012702</v>
      </c>
      <c r="AC10" s="16">
        <v>0.37023442428630998</v>
      </c>
      <c r="AD10" s="16"/>
      <c r="AE10" s="16">
        <v>0.33608519566818101</v>
      </c>
      <c r="AF10" s="16">
        <v>0.32481381918506802</v>
      </c>
      <c r="AG10" s="16">
        <v>0.28505043748033798</v>
      </c>
      <c r="AH10" s="16">
        <v>0.35162038977820598</v>
      </c>
      <c r="AI10" s="16">
        <v>0.412957049033157</v>
      </c>
      <c r="AJ10" s="16">
        <v>0.307757120565326</v>
      </c>
      <c r="AK10" s="16">
        <v>0.310986149362176</v>
      </c>
      <c r="AL10" s="16">
        <v>0.37671574235781102</v>
      </c>
      <c r="AM10" s="16">
        <v>0.36303161675226098</v>
      </c>
      <c r="AN10" s="16">
        <v>0.37981664065829601</v>
      </c>
      <c r="AO10" s="16">
        <v>0.38470417400946899</v>
      </c>
      <c r="AP10" s="16">
        <v>0.41543952920189398</v>
      </c>
      <c r="AQ10" s="16">
        <v>0.35167317427558897</v>
      </c>
      <c r="AR10" s="16">
        <v>0.29376741296156</v>
      </c>
      <c r="AS10" s="16">
        <v>0.40709331625391598</v>
      </c>
      <c r="AT10" s="16">
        <v>0.49970781329270803</v>
      </c>
      <c r="AU10" s="16"/>
      <c r="AV10" s="16">
        <v>0.37959734063871797</v>
      </c>
      <c r="AW10" s="16">
        <v>0.32152894580353802</v>
      </c>
      <c r="AX10" s="16"/>
      <c r="AY10" s="16">
        <v>0.36451774040191798</v>
      </c>
      <c r="AZ10" s="16">
        <v>0.32626943115866303</v>
      </c>
      <c r="BA10" s="16"/>
      <c r="BB10" s="16">
        <v>0.31961397962447602</v>
      </c>
      <c r="BC10" s="16">
        <v>0.40822884207927401</v>
      </c>
      <c r="BD10" s="16"/>
      <c r="BE10" s="16">
        <v>0.39218781645251899</v>
      </c>
      <c r="BF10" s="16">
        <v>0.35526514343032101</v>
      </c>
      <c r="BG10" s="16"/>
      <c r="BH10" s="16">
        <v>0.37637063952104699</v>
      </c>
      <c r="BI10" s="16">
        <v>0.350675595215584</v>
      </c>
      <c r="BJ10" s="16"/>
      <c r="BK10" s="16">
        <v>0.40699527496492599</v>
      </c>
      <c r="BL10" s="16">
        <v>0.31864518487558702</v>
      </c>
      <c r="BM10" s="16">
        <v>0.31564728294635902</v>
      </c>
      <c r="BN10" s="16"/>
      <c r="BO10" s="16">
        <v>0.371679049680748</v>
      </c>
      <c r="BP10" s="16">
        <v>0.33780081368479897</v>
      </c>
      <c r="BQ10" s="16">
        <v>0.36377636667435198</v>
      </c>
      <c r="BR10" s="16"/>
      <c r="BS10" s="16">
        <v>0.30451500441873802</v>
      </c>
      <c r="BT10" s="16">
        <v>0.39992364433002298</v>
      </c>
      <c r="BU10" s="16">
        <v>0.32584685501747601</v>
      </c>
      <c r="BV10" s="16">
        <v>0.361617059309916</v>
      </c>
      <c r="BW10" s="16">
        <v>0.41948599528531999</v>
      </c>
      <c r="BX10" s="16">
        <v>0.39075468250353101</v>
      </c>
      <c r="BY10" s="16">
        <v>0.336312814447148</v>
      </c>
      <c r="BZ10" s="16">
        <v>0.41244925819574901</v>
      </c>
      <c r="CA10" s="16">
        <v>0.40141504720730298</v>
      </c>
      <c r="CB10" s="16">
        <v>0.30261725535922701</v>
      </c>
      <c r="CC10" s="16">
        <v>0.40174524323705302</v>
      </c>
      <c r="CD10" s="16">
        <v>0.40051212586329699</v>
      </c>
    </row>
    <row r="11" spans="2:82" ht="28.8" x14ac:dyDescent="0.3">
      <c r="B11" s="17" t="s">
        <v>209</v>
      </c>
      <c r="C11" s="16">
        <v>0.35425380510948701</v>
      </c>
      <c r="D11" s="16">
        <v>0.36053690752913298</v>
      </c>
      <c r="E11" s="16">
        <v>0.34851693765387998</v>
      </c>
      <c r="F11" s="16"/>
      <c r="G11" s="16">
        <v>0.40248463187290001</v>
      </c>
      <c r="H11" s="16">
        <v>0.261906751230574</v>
      </c>
      <c r="I11" s="16">
        <v>0.368537841737056</v>
      </c>
      <c r="J11" s="16">
        <v>0.347742923313893</v>
      </c>
      <c r="K11" s="16">
        <v>0.37378949443202902</v>
      </c>
      <c r="L11" s="16"/>
      <c r="M11" s="16">
        <v>0.37367037799680802</v>
      </c>
      <c r="N11" s="16">
        <v>0.348660240885178</v>
      </c>
      <c r="O11" s="16">
        <v>0.37682344473066398</v>
      </c>
      <c r="P11" s="16">
        <v>0.32179115014515602</v>
      </c>
      <c r="Q11" s="16"/>
      <c r="R11" s="16">
        <v>0.388967075854113</v>
      </c>
      <c r="S11" s="16">
        <v>0.36193369919596502</v>
      </c>
      <c r="T11" s="16">
        <v>0.40871982207679097</v>
      </c>
      <c r="U11" s="16">
        <v>0.27520548341804402</v>
      </c>
      <c r="V11" s="16">
        <v>0.24991298365797701</v>
      </c>
      <c r="W11" s="16">
        <v>0.41848891716419601</v>
      </c>
      <c r="X11" s="16">
        <v>0.36139824806139997</v>
      </c>
      <c r="Y11" s="16">
        <v>0.32049677511846902</v>
      </c>
      <c r="Z11" s="16">
        <v>0.33151054071632402</v>
      </c>
      <c r="AA11" s="16">
        <v>0.36182334414045603</v>
      </c>
      <c r="AB11" s="16">
        <v>0.28283131599623201</v>
      </c>
      <c r="AC11" s="16">
        <v>0.50794022926007998</v>
      </c>
      <c r="AD11" s="16"/>
      <c r="AE11" s="16">
        <v>0.177669801119511</v>
      </c>
      <c r="AF11" s="16">
        <v>0.31540516049767298</v>
      </c>
      <c r="AG11" s="16">
        <v>0.34709273984992101</v>
      </c>
      <c r="AH11" s="16">
        <v>0.40405340337717999</v>
      </c>
      <c r="AI11" s="16">
        <v>0.27514808183762202</v>
      </c>
      <c r="AJ11" s="16">
        <v>0.35242666098383701</v>
      </c>
      <c r="AK11" s="16">
        <v>0.33888847838238201</v>
      </c>
      <c r="AL11" s="16">
        <v>0.34055106631314302</v>
      </c>
      <c r="AM11" s="16">
        <v>0.36513566006279202</v>
      </c>
      <c r="AN11" s="16">
        <v>0.42507574902804801</v>
      </c>
      <c r="AO11" s="16">
        <v>0.295657469519021</v>
      </c>
      <c r="AP11" s="16">
        <v>0.34450759278912702</v>
      </c>
      <c r="AQ11" s="16">
        <v>0.37731843273480598</v>
      </c>
      <c r="AR11" s="16">
        <v>0.43177389875328998</v>
      </c>
      <c r="AS11" s="16">
        <v>0.41571087228151798</v>
      </c>
      <c r="AT11" s="16">
        <v>0.51235850604572597</v>
      </c>
      <c r="AU11" s="16"/>
      <c r="AV11" s="16">
        <v>0.345712661684762</v>
      </c>
      <c r="AW11" s="16">
        <v>0.372587261806959</v>
      </c>
      <c r="AX11" s="16"/>
      <c r="AY11" s="16">
        <v>0.35096883590477101</v>
      </c>
      <c r="AZ11" s="16">
        <v>0.40495060056344501</v>
      </c>
      <c r="BA11" s="16"/>
      <c r="BB11" s="16">
        <v>0.37141292632211897</v>
      </c>
      <c r="BC11" s="16">
        <v>0.34677422095920601</v>
      </c>
      <c r="BD11" s="16"/>
      <c r="BE11" s="16">
        <v>0.42168979929137101</v>
      </c>
      <c r="BF11" s="16">
        <v>0.34772838409183499</v>
      </c>
      <c r="BG11" s="16"/>
      <c r="BH11" s="16">
        <v>0.36015734982966102</v>
      </c>
      <c r="BI11" s="16">
        <v>0.35019616247721003</v>
      </c>
      <c r="BJ11" s="16"/>
      <c r="BK11" s="16">
        <v>0.38214407415498503</v>
      </c>
      <c r="BL11" s="16">
        <v>0.33981380667057898</v>
      </c>
      <c r="BM11" s="16">
        <v>0.30192205423955398</v>
      </c>
      <c r="BN11" s="16"/>
      <c r="BO11" s="16">
        <v>0.34924510099232497</v>
      </c>
      <c r="BP11" s="16">
        <v>0.37957477463129302</v>
      </c>
      <c r="BQ11" s="16">
        <v>0.328776252576511</v>
      </c>
      <c r="BR11" s="16"/>
      <c r="BS11" s="16">
        <v>0.38899867002872202</v>
      </c>
      <c r="BT11" s="16">
        <v>0.35803048631127099</v>
      </c>
      <c r="BU11" s="16">
        <v>0.41561505743381699</v>
      </c>
      <c r="BV11" s="16">
        <v>0.26548597586485501</v>
      </c>
      <c r="BW11" s="16">
        <v>0.27213331427901299</v>
      </c>
      <c r="BX11" s="16">
        <v>0.40395433836690298</v>
      </c>
      <c r="BY11" s="16">
        <v>0.34976452394276702</v>
      </c>
      <c r="BZ11" s="16">
        <v>0.30399917436672402</v>
      </c>
      <c r="CA11" s="16">
        <v>0.33863449507625198</v>
      </c>
      <c r="CB11" s="16">
        <v>0.36696975799081399</v>
      </c>
      <c r="CC11" s="16">
        <v>0.24654710761319601</v>
      </c>
      <c r="CD11" s="16">
        <v>0.48575560058912498</v>
      </c>
    </row>
    <row r="12" spans="2:82" ht="28.8" x14ac:dyDescent="0.3">
      <c r="B12" s="17" t="s">
        <v>210</v>
      </c>
      <c r="C12" s="16">
        <v>0.249220921195243</v>
      </c>
      <c r="D12" s="16">
        <v>0.300938181302633</v>
      </c>
      <c r="E12" s="16">
        <v>0.19735419499153001</v>
      </c>
      <c r="F12" s="16"/>
      <c r="G12" s="16">
        <v>0.323995638564893</v>
      </c>
      <c r="H12" s="16">
        <v>0.251118968012494</v>
      </c>
      <c r="I12" s="16">
        <v>0.217333854726833</v>
      </c>
      <c r="J12" s="16">
        <v>0.22117998209862899</v>
      </c>
      <c r="K12" s="16">
        <v>0.26088268479007798</v>
      </c>
      <c r="L12" s="16"/>
      <c r="M12" s="16">
        <v>0.31899818626742699</v>
      </c>
      <c r="N12" s="16">
        <v>0.21147445813015001</v>
      </c>
      <c r="O12" s="16">
        <v>0.22666571415273301</v>
      </c>
      <c r="P12" s="16">
        <v>0.234309992307104</v>
      </c>
      <c r="Q12" s="16"/>
      <c r="R12" s="16">
        <v>0.325444718016345</v>
      </c>
      <c r="S12" s="16">
        <v>0.21599659117488099</v>
      </c>
      <c r="T12" s="16">
        <v>0.22565287401301301</v>
      </c>
      <c r="U12" s="16">
        <v>0.25637522735840801</v>
      </c>
      <c r="V12" s="16">
        <v>0.23714811620394199</v>
      </c>
      <c r="W12" s="16">
        <v>0.26317531000017202</v>
      </c>
      <c r="X12" s="16">
        <v>0.20217893053182601</v>
      </c>
      <c r="Y12" s="16">
        <v>0.22328084168222001</v>
      </c>
      <c r="Z12" s="16">
        <v>0.27027816109945502</v>
      </c>
      <c r="AA12" s="16">
        <v>0.29165186106151703</v>
      </c>
      <c r="AB12" s="16">
        <v>0.135451451532904</v>
      </c>
      <c r="AC12" s="16">
        <v>0.211914325470558</v>
      </c>
      <c r="AD12" s="16"/>
      <c r="AE12" s="16">
        <v>0.191439346054781</v>
      </c>
      <c r="AF12" s="16">
        <v>0.226915945004171</v>
      </c>
      <c r="AG12" s="16">
        <v>0.21930543600935601</v>
      </c>
      <c r="AH12" s="16">
        <v>0.24154811208903401</v>
      </c>
      <c r="AI12" s="16">
        <v>0.22403981932462499</v>
      </c>
      <c r="AJ12" s="16">
        <v>0.24886769033213399</v>
      </c>
      <c r="AK12" s="16">
        <v>0.25828664820866098</v>
      </c>
      <c r="AL12" s="16">
        <v>0.29267902640869398</v>
      </c>
      <c r="AM12" s="16">
        <v>0.22483417246102699</v>
      </c>
      <c r="AN12" s="16">
        <v>0.218581541783232</v>
      </c>
      <c r="AO12" s="16">
        <v>0.26031895354232398</v>
      </c>
      <c r="AP12" s="16">
        <v>0.25338791475856098</v>
      </c>
      <c r="AQ12" s="16">
        <v>0.213122455026552</v>
      </c>
      <c r="AR12" s="16">
        <v>0.27703492565869497</v>
      </c>
      <c r="AS12" s="16">
        <v>0.32794188360927501</v>
      </c>
      <c r="AT12" s="16">
        <v>0.36697501433888502</v>
      </c>
      <c r="AU12" s="16"/>
      <c r="AV12" s="16">
        <v>0.199529171751366</v>
      </c>
      <c r="AW12" s="16">
        <v>0.35588363499696901</v>
      </c>
      <c r="AX12" s="16"/>
      <c r="AY12" s="16">
        <v>0.24151499359616799</v>
      </c>
      <c r="AZ12" s="16">
        <v>0.318316620568245</v>
      </c>
      <c r="BA12" s="16"/>
      <c r="BB12" s="16">
        <v>0.29427075315822299</v>
      </c>
      <c r="BC12" s="16">
        <v>0.21643375370009099</v>
      </c>
      <c r="BD12" s="16"/>
      <c r="BE12" s="16">
        <v>0.31492378046957398</v>
      </c>
      <c r="BF12" s="16">
        <v>0.24164121092469501</v>
      </c>
      <c r="BG12" s="16"/>
      <c r="BH12" s="16">
        <v>0.27692696676737999</v>
      </c>
      <c r="BI12" s="16">
        <v>0.230177916184854</v>
      </c>
      <c r="BJ12" s="16"/>
      <c r="BK12" s="16">
        <v>0.305031032735537</v>
      </c>
      <c r="BL12" s="16">
        <v>0.22067260354458201</v>
      </c>
      <c r="BM12" s="16">
        <v>0.13657849170324701</v>
      </c>
      <c r="BN12" s="16"/>
      <c r="BO12" s="16">
        <v>0.29409143153190798</v>
      </c>
      <c r="BP12" s="16">
        <v>0.229613355278391</v>
      </c>
      <c r="BQ12" s="16">
        <v>0.124553681091377</v>
      </c>
      <c r="BR12" s="16"/>
      <c r="BS12" s="16">
        <v>0.333079891146423</v>
      </c>
      <c r="BT12" s="16">
        <v>0.21579409087463799</v>
      </c>
      <c r="BU12" s="16">
        <v>0.174862748743397</v>
      </c>
      <c r="BV12" s="16">
        <v>0.28084857338980201</v>
      </c>
      <c r="BW12" s="16">
        <v>0.21485722587188499</v>
      </c>
      <c r="BX12" s="16">
        <v>0.21790822800184301</v>
      </c>
      <c r="BY12" s="16">
        <v>0.22074185119857101</v>
      </c>
      <c r="BZ12" s="16">
        <v>0.215989878159207</v>
      </c>
      <c r="CA12" s="16">
        <v>0.25601666663138301</v>
      </c>
      <c r="CB12" s="16">
        <v>0.27763396824439202</v>
      </c>
      <c r="CC12" s="16">
        <v>0.163297802532411</v>
      </c>
      <c r="CD12" s="16">
        <v>0.181903060489498</v>
      </c>
    </row>
    <row r="13" spans="2:82" ht="28.8" x14ac:dyDescent="0.3">
      <c r="B13" s="17" t="s">
        <v>211</v>
      </c>
      <c r="C13" s="16">
        <v>0.16791924177423501</v>
      </c>
      <c r="D13" s="16">
        <v>0.20866089699389301</v>
      </c>
      <c r="E13" s="16">
        <v>0.12973054318909</v>
      </c>
      <c r="F13" s="16"/>
      <c r="G13" s="16">
        <v>7.39298829974296E-2</v>
      </c>
      <c r="H13" s="16">
        <v>0.13133822377542201</v>
      </c>
      <c r="I13" s="16">
        <v>0.166283454131255</v>
      </c>
      <c r="J13" s="16">
        <v>0.18815668050012199</v>
      </c>
      <c r="K13" s="16">
        <v>0.22635363125937599</v>
      </c>
      <c r="L13" s="16"/>
      <c r="M13" s="16">
        <v>0.28682432202518898</v>
      </c>
      <c r="N13" s="16">
        <v>0.150500337380642</v>
      </c>
      <c r="O13" s="16">
        <v>0.13431969086856499</v>
      </c>
      <c r="P13" s="16">
        <v>8.7172694654405206E-2</v>
      </c>
      <c r="Q13" s="16"/>
      <c r="R13" s="16">
        <v>0.260508589801069</v>
      </c>
      <c r="S13" s="16">
        <v>0.14857035355722201</v>
      </c>
      <c r="T13" s="16">
        <v>5.6566344021016499E-2</v>
      </c>
      <c r="U13" s="16">
        <v>0.17083734651347501</v>
      </c>
      <c r="V13" s="16">
        <v>0.130516982691644</v>
      </c>
      <c r="W13" s="16">
        <v>0.15899174917129799</v>
      </c>
      <c r="X13" s="16">
        <v>0.103530008184121</v>
      </c>
      <c r="Y13" s="16">
        <v>0.21136234297984799</v>
      </c>
      <c r="Z13" s="16">
        <v>0.21016387759405</v>
      </c>
      <c r="AA13" s="16">
        <v>0.20581022351680101</v>
      </c>
      <c r="AB13" s="16">
        <v>0.114816154283279</v>
      </c>
      <c r="AC13" s="16">
        <v>0.15769117051873999</v>
      </c>
      <c r="AD13" s="16"/>
      <c r="AE13" s="16">
        <v>0.14676515674178001</v>
      </c>
      <c r="AF13" s="16">
        <v>0.149477996523603</v>
      </c>
      <c r="AG13" s="16">
        <v>7.9063744696976898E-2</v>
      </c>
      <c r="AH13" s="16">
        <v>0.116800649325253</v>
      </c>
      <c r="AI13" s="16">
        <v>0.15284672253607001</v>
      </c>
      <c r="AJ13" s="16">
        <v>0.160540424881779</v>
      </c>
      <c r="AK13" s="16">
        <v>0.10423518986184301</v>
      </c>
      <c r="AL13" s="16">
        <v>0.220825995138834</v>
      </c>
      <c r="AM13" s="16">
        <v>0.12930152843287299</v>
      </c>
      <c r="AN13" s="16">
        <v>0.20631792951792699</v>
      </c>
      <c r="AO13" s="16">
        <v>0.16344027424154101</v>
      </c>
      <c r="AP13" s="16">
        <v>0.15595622376632601</v>
      </c>
      <c r="AQ13" s="16">
        <v>0.16325679772502999</v>
      </c>
      <c r="AR13" s="16">
        <v>0.246380515301349</v>
      </c>
      <c r="AS13" s="16">
        <v>0.32056258843216701</v>
      </c>
      <c r="AT13" s="16">
        <v>0.42157634989561199</v>
      </c>
      <c r="AU13" s="16"/>
      <c r="AV13" s="16">
        <v>0.120995670569222</v>
      </c>
      <c r="AW13" s="16">
        <v>0.26864009587996601</v>
      </c>
      <c r="AX13" s="16"/>
      <c r="AY13" s="16">
        <v>0.16083556865807899</v>
      </c>
      <c r="AZ13" s="16">
        <v>0.246670161971976</v>
      </c>
      <c r="BA13" s="16"/>
      <c r="BB13" s="16">
        <v>0.210176368969091</v>
      </c>
      <c r="BC13" s="16">
        <v>0.13730706330217099</v>
      </c>
      <c r="BD13" s="16"/>
      <c r="BE13" s="16">
        <v>0.25716426366861</v>
      </c>
      <c r="BF13" s="16">
        <v>0.15319607352654899</v>
      </c>
      <c r="BG13" s="16"/>
      <c r="BH13" s="16">
        <v>0.131035613580752</v>
      </c>
      <c r="BI13" s="16">
        <v>0.193270211282354</v>
      </c>
      <c r="BJ13" s="16"/>
      <c r="BK13" s="16">
        <v>0.213824241790743</v>
      </c>
      <c r="BL13" s="16">
        <v>0.133869374486566</v>
      </c>
      <c r="BM13" s="16">
        <v>0.102570492296608</v>
      </c>
      <c r="BN13" s="16"/>
      <c r="BO13" s="16">
        <v>0.200851579977811</v>
      </c>
      <c r="BP13" s="16">
        <v>0.16333802213940599</v>
      </c>
      <c r="BQ13" s="16">
        <v>5.97152844544055E-2</v>
      </c>
      <c r="BR13" s="16"/>
      <c r="BS13" s="16">
        <v>0.26744771206006401</v>
      </c>
      <c r="BT13" s="16">
        <v>0.13501092436530501</v>
      </c>
      <c r="BU13" s="16">
        <v>4.8011815336188E-2</v>
      </c>
      <c r="BV13" s="16">
        <v>0.162178659863912</v>
      </c>
      <c r="BW13" s="16">
        <v>0.119794984177106</v>
      </c>
      <c r="BX13" s="16">
        <v>0.14222970488172501</v>
      </c>
      <c r="BY13" s="16">
        <v>0.13375671135673001</v>
      </c>
      <c r="BZ13" s="16">
        <v>0.189591449009752</v>
      </c>
      <c r="CA13" s="16">
        <v>0.180563214015005</v>
      </c>
      <c r="CB13" s="16">
        <v>0.161976986820349</v>
      </c>
      <c r="CC13" s="16">
        <v>0.17866363581768599</v>
      </c>
      <c r="CD13" s="16">
        <v>0.158282987741204</v>
      </c>
    </row>
    <row r="14" spans="2:82" x14ac:dyDescent="0.3">
      <c r="B14" s="17" t="s">
        <v>92</v>
      </c>
      <c r="C14" s="16">
        <v>2.87310964193483E-2</v>
      </c>
      <c r="D14" s="16">
        <v>2.4800459636351399E-2</v>
      </c>
      <c r="E14" s="16">
        <v>3.1347281708394598E-2</v>
      </c>
      <c r="F14" s="16"/>
      <c r="G14" s="16">
        <v>8.2547287340231906E-3</v>
      </c>
      <c r="H14" s="16">
        <v>5.4088063691408499E-2</v>
      </c>
      <c r="I14" s="16">
        <v>3.2270109783873097E-2</v>
      </c>
      <c r="J14" s="16">
        <v>3.8616931494149201E-2</v>
      </c>
      <c r="K14" s="16">
        <v>1.29044828667827E-2</v>
      </c>
      <c r="L14" s="16"/>
      <c r="M14" s="16">
        <v>1.37265145070235E-2</v>
      </c>
      <c r="N14" s="16">
        <v>2.6988966039558401E-2</v>
      </c>
      <c r="O14" s="16">
        <v>1.6284485089971601E-2</v>
      </c>
      <c r="P14" s="16">
        <v>5.8071131675722601E-2</v>
      </c>
      <c r="Q14" s="16"/>
      <c r="R14" s="16">
        <v>2.0869835912846E-2</v>
      </c>
      <c r="S14" s="16">
        <v>3.0260573314261099E-2</v>
      </c>
      <c r="T14" s="16">
        <v>2.1123055578082601E-2</v>
      </c>
      <c r="U14" s="16">
        <v>5.2429700698544197E-2</v>
      </c>
      <c r="V14" s="16">
        <v>5.8621271458710097E-3</v>
      </c>
      <c r="W14" s="16">
        <v>5.7756629249753499E-2</v>
      </c>
      <c r="X14" s="16">
        <v>2.10631564533461E-2</v>
      </c>
      <c r="Y14" s="16">
        <v>2.3123291867938801E-2</v>
      </c>
      <c r="Z14" s="16">
        <v>2.5218035909425202E-2</v>
      </c>
      <c r="AA14" s="16">
        <v>2.3830047606319502E-2</v>
      </c>
      <c r="AB14" s="16">
        <v>3.2816439570806898E-2</v>
      </c>
      <c r="AC14" s="16">
        <v>2.2831617526145001E-2</v>
      </c>
      <c r="AD14" s="16"/>
      <c r="AE14" s="16">
        <v>7.0330723416881902E-2</v>
      </c>
      <c r="AF14" s="16">
        <v>8.4832140517181603E-2</v>
      </c>
      <c r="AG14" s="16">
        <v>1.7792097685086401E-2</v>
      </c>
      <c r="AH14" s="16">
        <v>3.4577778280629801E-2</v>
      </c>
      <c r="AI14" s="16">
        <v>1.9257510982412799E-2</v>
      </c>
      <c r="AJ14" s="16">
        <v>4.4192904599551802E-2</v>
      </c>
      <c r="AK14" s="16">
        <v>1.26445172570254E-2</v>
      </c>
      <c r="AL14" s="16">
        <v>8.8141401891400507E-3</v>
      </c>
      <c r="AM14" s="16">
        <v>3.1915098634045201E-2</v>
      </c>
      <c r="AN14" s="16">
        <v>8.2061039279919396E-3</v>
      </c>
      <c r="AO14" s="16">
        <v>2.3253677299688798E-2</v>
      </c>
      <c r="AP14" s="16">
        <v>2.09709555458957E-2</v>
      </c>
      <c r="AQ14" s="16">
        <v>1.82311491546268E-2</v>
      </c>
      <c r="AR14" s="16">
        <v>0</v>
      </c>
      <c r="AS14" s="16">
        <v>0</v>
      </c>
      <c r="AT14" s="16">
        <v>0</v>
      </c>
      <c r="AU14" s="16"/>
      <c r="AV14" s="16">
        <v>2.9681182266183301E-2</v>
      </c>
      <c r="AW14" s="16">
        <v>2.6691749125236801E-2</v>
      </c>
      <c r="AX14" s="16"/>
      <c r="AY14" s="16">
        <v>2.9500279872080499E-2</v>
      </c>
      <c r="AZ14" s="16">
        <v>2.32228690477497E-2</v>
      </c>
      <c r="BA14" s="16"/>
      <c r="BB14" s="16">
        <v>3.2376806428959702E-2</v>
      </c>
      <c r="BC14" s="16">
        <v>1.6255943921438899E-2</v>
      </c>
      <c r="BD14" s="16"/>
      <c r="BE14" s="16">
        <v>3.5326962240865303E-2</v>
      </c>
      <c r="BF14" s="16">
        <v>2.5711642291936499E-2</v>
      </c>
      <c r="BG14" s="16"/>
      <c r="BH14" s="16">
        <v>3.2228384265931199E-2</v>
      </c>
      <c r="BI14" s="16">
        <v>2.6327329710315501E-2</v>
      </c>
      <c r="BJ14" s="16"/>
      <c r="BK14" s="16">
        <v>1.5745602739881799E-2</v>
      </c>
      <c r="BL14" s="16">
        <v>3.5767630308492802E-2</v>
      </c>
      <c r="BM14" s="16">
        <v>5.3350026336787697E-2</v>
      </c>
      <c r="BN14" s="16"/>
      <c r="BO14" s="16">
        <v>1.9209068649252401E-2</v>
      </c>
      <c r="BP14" s="16">
        <v>2.9433079652223498E-2</v>
      </c>
      <c r="BQ14" s="16">
        <v>6.10774116749669E-2</v>
      </c>
      <c r="BR14" s="16"/>
      <c r="BS14" s="16">
        <v>2.2239105996149099E-2</v>
      </c>
      <c r="BT14" s="16">
        <v>2.1982084986192599E-2</v>
      </c>
      <c r="BU14" s="16">
        <v>2.6079077037509699E-2</v>
      </c>
      <c r="BV14" s="16">
        <v>5.8683179317239098E-2</v>
      </c>
      <c r="BW14" s="16">
        <v>1.5638794923140499E-2</v>
      </c>
      <c r="BX14" s="16">
        <v>6.1156905224625198E-2</v>
      </c>
      <c r="BY14" s="16">
        <v>2.3280340708528399E-2</v>
      </c>
      <c r="BZ14" s="16">
        <v>2.8376839216307799E-2</v>
      </c>
      <c r="CA14" s="16">
        <v>2.3110426019835699E-2</v>
      </c>
      <c r="CB14" s="16">
        <v>2.77992606482655E-2</v>
      </c>
      <c r="CC14" s="16">
        <v>1.6086769141647101E-2</v>
      </c>
      <c r="CD14" s="16">
        <v>2.2917304913867599E-2</v>
      </c>
    </row>
    <row r="15" spans="2:82" x14ac:dyDescent="0.3">
      <c r="B15" s="17" t="s">
        <v>93</v>
      </c>
      <c r="C15" s="18">
        <v>5.8483464993217701E-2</v>
      </c>
      <c r="D15" s="18">
        <v>5.3617575637135803E-2</v>
      </c>
      <c r="E15" s="18">
        <v>6.4290935760130299E-2</v>
      </c>
      <c r="F15" s="18"/>
      <c r="G15" s="18">
        <v>4.1048247360249097E-2</v>
      </c>
      <c r="H15" s="18">
        <v>4.1297279128547401E-2</v>
      </c>
      <c r="I15" s="18">
        <v>6.9685781452952497E-2</v>
      </c>
      <c r="J15" s="18">
        <v>6.0770155224221301E-2</v>
      </c>
      <c r="K15" s="18">
        <v>6.6287736599002903E-2</v>
      </c>
      <c r="L15" s="18"/>
      <c r="M15" s="18">
        <v>4.2575873571430202E-2</v>
      </c>
      <c r="N15" s="18">
        <v>4.3901610618989402E-2</v>
      </c>
      <c r="O15" s="18">
        <v>5.2064484399017098E-2</v>
      </c>
      <c r="P15" s="18">
        <v>9.5246907818339804E-2</v>
      </c>
      <c r="Q15" s="18"/>
      <c r="R15" s="18">
        <v>3.3127671558167801E-2</v>
      </c>
      <c r="S15" s="18">
        <v>6.8626166427906005E-2</v>
      </c>
      <c r="T15" s="18">
        <v>4.9679428939817902E-2</v>
      </c>
      <c r="U15" s="18">
        <v>6.7546240798507504E-2</v>
      </c>
      <c r="V15" s="18">
        <v>8.9050212907243895E-2</v>
      </c>
      <c r="W15" s="18">
        <v>5.1736185507638401E-2</v>
      </c>
      <c r="X15" s="18">
        <v>6.1601462498566399E-2</v>
      </c>
      <c r="Y15" s="18">
        <v>6.4612681154751495E-2</v>
      </c>
      <c r="Z15" s="18">
        <v>4.5837480800103601E-2</v>
      </c>
      <c r="AA15" s="18">
        <v>4.8336446918912701E-2</v>
      </c>
      <c r="AB15" s="18">
        <v>9.8363299057998899E-2</v>
      </c>
      <c r="AC15" s="18">
        <v>7.1387143194851399E-2</v>
      </c>
      <c r="AD15" s="18"/>
      <c r="AE15" s="18">
        <v>0.14397923737937901</v>
      </c>
      <c r="AF15" s="18">
        <v>6.1515670451353602E-2</v>
      </c>
      <c r="AG15" s="18">
        <v>0.10494778483641599</v>
      </c>
      <c r="AH15" s="18">
        <v>5.2628291794458701E-2</v>
      </c>
      <c r="AI15" s="18">
        <v>5.1978830130964403E-2</v>
      </c>
      <c r="AJ15" s="18">
        <v>6.9803201619614799E-2</v>
      </c>
      <c r="AK15" s="18">
        <v>5.8970907864336598E-2</v>
      </c>
      <c r="AL15" s="18">
        <v>4.9067036206409599E-2</v>
      </c>
      <c r="AM15" s="18">
        <v>6.1260912020018501E-2</v>
      </c>
      <c r="AN15" s="18">
        <v>4.4356778072626599E-2</v>
      </c>
      <c r="AO15" s="18">
        <v>7.8852516794440497E-2</v>
      </c>
      <c r="AP15" s="18">
        <v>3.2715040961473103E-2</v>
      </c>
      <c r="AQ15" s="18">
        <v>1.24341507948404E-2</v>
      </c>
      <c r="AR15" s="18">
        <v>6.7621012473505104E-2</v>
      </c>
      <c r="AS15" s="18">
        <v>3.0782569411843201E-2</v>
      </c>
      <c r="AT15" s="18">
        <v>1.9264112714071999E-2</v>
      </c>
      <c r="AU15" s="18"/>
      <c r="AV15" s="18">
        <v>6.8979305030988605E-2</v>
      </c>
      <c r="AW15" s="18">
        <v>3.5954276655385697E-2</v>
      </c>
      <c r="AX15" s="18"/>
      <c r="AY15" s="18">
        <v>6.0219077977882202E-2</v>
      </c>
      <c r="AZ15" s="18">
        <v>4.1037422652630599E-2</v>
      </c>
      <c r="BA15" s="18"/>
      <c r="BB15" s="18">
        <v>6.1329770104622802E-2</v>
      </c>
      <c r="BC15" s="18">
        <v>5.2563356659337597E-2</v>
      </c>
      <c r="BD15" s="18"/>
      <c r="BE15" s="18">
        <v>3.39392055094066E-2</v>
      </c>
      <c r="BF15" s="18">
        <v>6.2417619273154597E-2</v>
      </c>
      <c r="BG15" s="18"/>
      <c r="BH15" s="18">
        <v>5.6653602946493298E-2</v>
      </c>
      <c r="BI15" s="18">
        <v>5.97411714397535E-2</v>
      </c>
      <c r="BJ15" s="18"/>
      <c r="BK15" s="18">
        <v>3.4050867198994098E-2</v>
      </c>
      <c r="BL15" s="18">
        <v>6.9539879367217103E-2</v>
      </c>
      <c r="BM15" s="18">
        <v>0.10967093127665201</v>
      </c>
      <c r="BN15" s="18"/>
      <c r="BO15" s="18">
        <v>4.7087406776672697E-2</v>
      </c>
      <c r="BP15" s="18">
        <v>6.2524482282305796E-2</v>
      </c>
      <c r="BQ15" s="18">
        <v>9.1744850920323598E-2</v>
      </c>
      <c r="BR15" s="18"/>
      <c r="BS15" s="18">
        <v>2.9859511850349699E-2</v>
      </c>
      <c r="BT15" s="18">
        <v>7.8708972249237494E-2</v>
      </c>
      <c r="BU15" s="18">
        <v>4.2100547911108198E-2</v>
      </c>
      <c r="BV15" s="18">
        <v>7.6858852145759202E-2</v>
      </c>
      <c r="BW15" s="18">
        <v>9.5177027753062193E-2</v>
      </c>
      <c r="BX15" s="18">
        <v>3.7080987747920402E-2</v>
      </c>
      <c r="BY15" s="18">
        <v>6.0466049813900399E-2</v>
      </c>
      <c r="BZ15" s="18">
        <v>5.1376956056314302E-2</v>
      </c>
      <c r="CA15" s="18">
        <v>4.4054576333068397E-2</v>
      </c>
      <c r="CB15" s="18">
        <v>4.6395406061881798E-2</v>
      </c>
      <c r="CC15" s="18">
        <v>0.13095348287144301</v>
      </c>
      <c r="CD15" s="18">
        <v>9.0886801206126799E-2</v>
      </c>
    </row>
    <row r="16" spans="2:82" x14ac:dyDescent="0.3">
      <c r="B16" s="15"/>
    </row>
    <row r="17" spans="2:2" x14ac:dyDescent="0.3">
      <c r="B17" t="s">
        <v>96</v>
      </c>
    </row>
    <row r="18" spans="2:2" x14ac:dyDescent="0.3">
      <c r="B18" t="s">
        <v>97</v>
      </c>
    </row>
    <row r="20" spans="2:2" x14ac:dyDescent="0.3">
      <c r="B20"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CD18"/>
  <sheetViews>
    <sheetView showGridLines="0" workbookViewId="0">
      <pane xSplit="2" topLeftCell="O1" activePane="topRight" state="frozen"/>
      <selection pane="topRight" activeCell="B18" sqref="B18"/>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213</v>
      </c>
      <c r="C9" s="16">
        <v>0.105221135888697</v>
      </c>
      <c r="D9" s="16">
        <v>0.148867498738114</v>
      </c>
      <c r="E9" s="16">
        <v>6.0994926383052303E-2</v>
      </c>
      <c r="F9" s="16"/>
      <c r="G9" s="16">
        <v>9.1898508979462404E-2</v>
      </c>
      <c r="H9" s="16">
        <v>5.7635307248100599E-2</v>
      </c>
      <c r="I9" s="16">
        <v>0.111276126380739</v>
      </c>
      <c r="J9" s="16">
        <v>0.12369533071911799</v>
      </c>
      <c r="K9" s="16">
        <v>0.117705923498509</v>
      </c>
      <c r="L9" s="16"/>
      <c r="M9" s="16">
        <v>0.17547524005564599</v>
      </c>
      <c r="N9" s="16">
        <v>6.2691623351695605E-2</v>
      </c>
      <c r="O9" s="16">
        <v>0.113699781710648</v>
      </c>
      <c r="P9" s="16">
        <v>6.5303912368747705E-2</v>
      </c>
      <c r="Q9" s="16"/>
      <c r="R9" s="16">
        <v>0.17701016812776901</v>
      </c>
      <c r="S9" s="16">
        <v>5.88977063016623E-2</v>
      </c>
      <c r="T9" s="16">
        <v>7.0624246124819198E-2</v>
      </c>
      <c r="U9" s="16">
        <v>6.5254199711648794E-2</v>
      </c>
      <c r="V9" s="16">
        <v>0.12592628691762001</v>
      </c>
      <c r="W9" s="16">
        <v>0.123921238864873</v>
      </c>
      <c r="X9" s="16">
        <v>6.8876333248059002E-2</v>
      </c>
      <c r="Y9" s="16">
        <v>0.113564377307799</v>
      </c>
      <c r="Z9" s="16">
        <v>0.10673275895491</v>
      </c>
      <c r="AA9" s="16">
        <v>0.12653374806729401</v>
      </c>
      <c r="AB9" s="16">
        <v>5.8285266986192699E-2</v>
      </c>
      <c r="AC9" s="16">
        <v>0.17472508586489</v>
      </c>
      <c r="AD9" s="16"/>
      <c r="AE9" s="16">
        <v>2.30809689392945E-2</v>
      </c>
      <c r="AF9" s="16">
        <v>4.2972655348068503E-2</v>
      </c>
      <c r="AG9" s="16">
        <v>7.8385718462647205E-2</v>
      </c>
      <c r="AH9" s="16">
        <v>0.117484919333902</v>
      </c>
      <c r="AI9" s="16">
        <v>8.6958195282226994E-2</v>
      </c>
      <c r="AJ9" s="16">
        <v>8.4660290354160506E-2</v>
      </c>
      <c r="AK9" s="16">
        <v>6.7082043469587793E-2</v>
      </c>
      <c r="AL9" s="16">
        <v>0.14037199517634</v>
      </c>
      <c r="AM9" s="16">
        <v>0.115629793771335</v>
      </c>
      <c r="AN9" s="16">
        <v>6.1854942506758E-2</v>
      </c>
      <c r="AO9" s="16">
        <v>0.11146707133360199</v>
      </c>
      <c r="AP9" s="16">
        <v>8.4445487401780497E-2</v>
      </c>
      <c r="AQ9" s="16">
        <v>0.11931784802965199</v>
      </c>
      <c r="AR9" s="16">
        <v>0.184378821158245</v>
      </c>
      <c r="AS9" s="16">
        <v>0.169866011038519</v>
      </c>
      <c r="AT9" s="16">
        <v>0.31628616021592998</v>
      </c>
      <c r="AU9" s="16"/>
      <c r="AV9" s="16">
        <v>8.8498934888606301E-2</v>
      </c>
      <c r="AW9" s="16">
        <v>0.14111512954698099</v>
      </c>
      <c r="AX9" s="16"/>
      <c r="AY9" s="16">
        <v>0.10615179379307001</v>
      </c>
      <c r="AZ9" s="16">
        <v>0.10329768474845601</v>
      </c>
      <c r="BA9" s="16"/>
      <c r="BB9" s="16">
        <v>0.14724263248512301</v>
      </c>
      <c r="BC9" s="16">
        <v>7.8369920226029802E-2</v>
      </c>
      <c r="BD9" s="16"/>
      <c r="BE9" s="16">
        <v>0.20033677563941299</v>
      </c>
      <c r="BF9" s="16">
        <v>8.9657784133198595E-2</v>
      </c>
      <c r="BG9" s="16"/>
      <c r="BH9" s="16">
        <v>0.103786321691077</v>
      </c>
      <c r="BI9" s="16">
        <v>0.106207316824663</v>
      </c>
      <c r="BJ9" s="16"/>
      <c r="BK9" s="16">
        <v>0.15786410419220501</v>
      </c>
      <c r="BL9" s="16">
        <v>5.6396736638031603E-2</v>
      </c>
      <c r="BM9" s="16">
        <v>5.1548452945633698E-2</v>
      </c>
      <c r="BN9" s="16"/>
      <c r="BO9" s="16">
        <v>0.135522159119698</v>
      </c>
      <c r="BP9" s="16">
        <v>8.5690551179966601E-2</v>
      </c>
      <c r="BQ9" s="16">
        <v>3.1744477030882699E-2</v>
      </c>
      <c r="BR9" s="16"/>
      <c r="BS9" s="16">
        <v>0.19478359192344699</v>
      </c>
      <c r="BT9" s="16">
        <v>6.5633529457823706E-2</v>
      </c>
      <c r="BU9" s="16">
        <v>4.2628916367066803E-2</v>
      </c>
      <c r="BV9" s="16">
        <v>7.7474112972685805E-2</v>
      </c>
      <c r="BW9" s="16">
        <v>0.109087662259131</v>
      </c>
      <c r="BX9" s="16">
        <v>8.3903287047072006E-2</v>
      </c>
      <c r="BY9" s="16">
        <v>6.8261787902750296E-2</v>
      </c>
      <c r="BZ9" s="16">
        <v>0.107422497719194</v>
      </c>
      <c r="CA9" s="16">
        <v>0.11801750212873199</v>
      </c>
      <c r="CB9" s="16">
        <v>0.13594680236444201</v>
      </c>
      <c r="CC9" s="16">
        <v>9.8604605979804194E-2</v>
      </c>
      <c r="CD9" s="16">
        <v>0.17538083161572099</v>
      </c>
    </row>
    <row r="10" spans="2:82" x14ac:dyDescent="0.3">
      <c r="B10" s="17" t="s">
        <v>214</v>
      </c>
      <c r="C10" s="16">
        <v>0.22641897936251301</v>
      </c>
      <c r="D10" s="16">
        <v>0.25593754538871999</v>
      </c>
      <c r="E10" s="16">
        <v>0.197923905396095</v>
      </c>
      <c r="F10" s="16"/>
      <c r="G10" s="16">
        <v>0.22208167343744201</v>
      </c>
      <c r="H10" s="16">
        <v>0.24743713052083499</v>
      </c>
      <c r="I10" s="16">
        <v>0.22717357146216299</v>
      </c>
      <c r="J10" s="16">
        <v>0.21595244457950499</v>
      </c>
      <c r="K10" s="16">
        <v>0.225936924891527</v>
      </c>
      <c r="L10" s="16"/>
      <c r="M10" s="16">
        <v>0.28492713336439601</v>
      </c>
      <c r="N10" s="16">
        <v>0.18768192252143501</v>
      </c>
      <c r="O10" s="16">
        <v>0.25514045896855803</v>
      </c>
      <c r="P10" s="16">
        <v>0.18091334265525799</v>
      </c>
      <c r="Q10" s="16"/>
      <c r="R10" s="16">
        <v>0.28143182961158197</v>
      </c>
      <c r="S10" s="16">
        <v>0.18929462104502101</v>
      </c>
      <c r="T10" s="16">
        <v>0.22963135673431401</v>
      </c>
      <c r="U10" s="16">
        <v>0.29362594965337702</v>
      </c>
      <c r="V10" s="16">
        <v>0.130735832848142</v>
      </c>
      <c r="W10" s="16">
        <v>0.254281318052756</v>
      </c>
      <c r="X10" s="16">
        <v>0.153860400304172</v>
      </c>
      <c r="Y10" s="16">
        <v>0.237431982161556</v>
      </c>
      <c r="Z10" s="16">
        <v>0.236930167930059</v>
      </c>
      <c r="AA10" s="16">
        <v>0.27963948375573</v>
      </c>
      <c r="AB10" s="16">
        <v>0.14673966730104401</v>
      </c>
      <c r="AC10" s="16">
        <v>0.17463242968277001</v>
      </c>
      <c r="AD10" s="16"/>
      <c r="AE10" s="16">
        <v>8.2116543086582505E-2</v>
      </c>
      <c r="AF10" s="16">
        <v>0.20957184063423601</v>
      </c>
      <c r="AG10" s="16">
        <v>0.21967309697022899</v>
      </c>
      <c r="AH10" s="16">
        <v>0.24669120767975899</v>
      </c>
      <c r="AI10" s="16">
        <v>0.244276844741041</v>
      </c>
      <c r="AJ10" s="16">
        <v>0.22837751707828599</v>
      </c>
      <c r="AK10" s="16">
        <v>0.23551601822975801</v>
      </c>
      <c r="AL10" s="16">
        <v>0.24801178274513699</v>
      </c>
      <c r="AM10" s="16">
        <v>0.18371649589019601</v>
      </c>
      <c r="AN10" s="16">
        <v>0.23805934143430801</v>
      </c>
      <c r="AO10" s="16">
        <v>0.19188723797734</v>
      </c>
      <c r="AP10" s="16">
        <v>0.23438679073514901</v>
      </c>
      <c r="AQ10" s="16">
        <v>0.17999184063020601</v>
      </c>
      <c r="AR10" s="16">
        <v>0.28898601116770201</v>
      </c>
      <c r="AS10" s="16">
        <v>0.39341981850925001</v>
      </c>
      <c r="AT10" s="16">
        <v>0.284259100305159</v>
      </c>
      <c r="AU10" s="16"/>
      <c r="AV10" s="16">
        <v>0.20202501448903201</v>
      </c>
      <c r="AW10" s="16">
        <v>0.27878031747012399</v>
      </c>
      <c r="AX10" s="16"/>
      <c r="AY10" s="16">
        <v>0.22207822430674101</v>
      </c>
      <c r="AZ10" s="16">
        <v>0.27855094724155499</v>
      </c>
      <c r="BA10" s="16"/>
      <c r="BB10" s="16">
        <v>0.27578312106328101</v>
      </c>
      <c r="BC10" s="16">
        <v>0.191582402376656</v>
      </c>
      <c r="BD10" s="16"/>
      <c r="BE10" s="16">
        <v>0.32167325670471802</v>
      </c>
      <c r="BF10" s="16">
        <v>0.21291625652836099</v>
      </c>
      <c r="BG10" s="16"/>
      <c r="BH10" s="16">
        <v>0.23517481213101701</v>
      </c>
      <c r="BI10" s="16">
        <v>0.22040089327922099</v>
      </c>
      <c r="BJ10" s="16"/>
      <c r="BK10" s="16">
        <v>0.28606576703890602</v>
      </c>
      <c r="BL10" s="16">
        <v>0.18482927357877399</v>
      </c>
      <c r="BM10" s="16">
        <v>0.13566061546101599</v>
      </c>
      <c r="BN10" s="16"/>
      <c r="BO10" s="16">
        <v>0.259784320888655</v>
      </c>
      <c r="BP10" s="16">
        <v>0.21511637145052001</v>
      </c>
      <c r="BQ10" s="16">
        <v>0.12813609422658101</v>
      </c>
      <c r="BR10" s="16"/>
      <c r="BS10" s="16">
        <v>0.27986422529780702</v>
      </c>
      <c r="BT10" s="16">
        <v>0.19944541708228</v>
      </c>
      <c r="BU10" s="16">
        <v>0.196083984167783</v>
      </c>
      <c r="BV10" s="16">
        <v>0.294160312271116</v>
      </c>
      <c r="BW10" s="16">
        <v>0.12618087517368801</v>
      </c>
      <c r="BX10" s="16">
        <v>0.24203532240983</v>
      </c>
      <c r="BY10" s="16">
        <v>0.14924086231155001</v>
      </c>
      <c r="BZ10" s="16">
        <v>0.231703124012937</v>
      </c>
      <c r="CA10" s="16">
        <v>0.21174995836616001</v>
      </c>
      <c r="CB10" s="16">
        <v>0.26677681671106102</v>
      </c>
      <c r="CC10" s="16">
        <v>0.199874741545784</v>
      </c>
      <c r="CD10" s="16">
        <v>0.17831238395777399</v>
      </c>
    </row>
    <row r="11" spans="2:82" x14ac:dyDescent="0.3">
      <c r="B11" s="17" t="s">
        <v>215</v>
      </c>
      <c r="C11" s="16">
        <v>0.28995999009039902</v>
      </c>
      <c r="D11" s="16">
        <v>0.28922286627860599</v>
      </c>
      <c r="E11" s="16">
        <v>0.29131194875670202</v>
      </c>
      <c r="F11" s="16"/>
      <c r="G11" s="16">
        <v>0.360464073603181</v>
      </c>
      <c r="H11" s="16">
        <v>0.33105719857885701</v>
      </c>
      <c r="I11" s="16">
        <v>0.25670403887827298</v>
      </c>
      <c r="J11" s="16">
        <v>0.28049589398860703</v>
      </c>
      <c r="K11" s="16">
        <v>0.26429691427326402</v>
      </c>
      <c r="L11" s="16"/>
      <c r="M11" s="16">
        <v>0.23586058163845999</v>
      </c>
      <c r="N11" s="16">
        <v>0.37190452547512698</v>
      </c>
      <c r="O11" s="16">
        <v>0.27825945161461102</v>
      </c>
      <c r="P11" s="16">
        <v>0.27127870491142397</v>
      </c>
      <c r="Q11" s="16"/>
      <c r="R11" s="16">
        <v>0.28413581418318901</v>
      </c>
      <c r="S11" s="16">
        <v>0.26306948398847102</v>
      </c>
      <c r="T11" s="16">
        <v>0.29152563769156897</v>
      </c>
      <c r="U11" s="16">
        <v>0.34072964187938198</v>
      </c>
      <c r="V11" s="16">
        <v>0.35277018543323302</v>
      </c>
      <c r="W11" s="16">
        <v>0.27543208015430398</v>
      </c>
      <c r="X11" s="16">
        <v>0.33603359013026901</v>
      </c>
      <c r="Y11" s="16">
        <v>0.17434551404446799</v>
      </c>
      <c r="Z11" s="16">
        <v>0.28739552859835499</v>
      </c>
      <c r="AA11" s="16">
        <v>0.31737123575010401</v>
      </c>
      <c r="AB11" s="16">
        <v>0.22311800490275199</v>
      </c>
      <c r="AC11" s="16">
        <v>0.243884507520959</v>
      </c>
      <c r="AD11" s="16"/>
      <c r="AE11" s="16">
        <v>0.46343433654601801</v>
      </c>
      <c r="AF11" s="16">
        <v>0.27582863398137097</v>
      </c>
      <c r="AG11" s="16">
        <v>0.25608930263198598</v>
      </c>
      <c r="AH11" s="16">
        <v>0.193848214559462</v>
      </c>
      <c r="AI11" s="16">
        <v>0.249763120414557</v>
      </c>
      <c r="AJ11" s="16">
        <v>0.34864957506758598</v>
      </c>
      <c r="AK11" s="16">
        <v>0.29127224656395501</v>
      </c>
      <c r="AL11" s="16">
        <v>0.25389290719047602</v>
      </c>
      <c r="AM11" s="16">
        <v>0.31848371397022901</v>
      </c>
      <c r="AN11" s="16">
        <v>0.34971576791265602</v>
      </c>
      <c r="AO11" s="16">
        <v>0.37573628789612601</v>
      </c>
      <c r="AP11" s="16">
        <v>0.32704073259918498</v>
      </c>
      <c r="AQ11" s="16">
        <v>0.26177079256045599</v>
      </c>
      <c r="AR11" s="16">
        <v>0.24934295072041901</v>
      </c>
      <c r="AS11" s="16">
        <v>0.23819937895323801</v>
      </c>
      <c r="AT11" s="16">
        <v>0.21088480988154601</v>
      </c>
      <c r="AU11" s="16"/>
      <c r="AV11" s="16">
        <v>0.282495893165704</v>
      </c>
      <c r="AW11" s="16">
        <v>0.305981580052054</v>
      </c>
      <c r="AX11" s="16"/>
      <c r="AY11" s="16">
        <v>0.28569654434682201</v>
      </c>
      <c r="AZ11" s="16">
        <v>0.31981798497175001</v>
      </c>
      <c r="BA11" s="16"/>
      <c r="BB11" s="16">
        <v>0.25583519450584502</v>
      </c>
      <c r="BC11" s="16">
        <v>0.32218536778738799</v>
      </c>
      <c r="BD11" s="16"/>
      <c r="BE11" s="16">
        <v>0.22628561450903301</v>
      </c>
      <c r="BF11" s="16">
        <v>0.30012692625911902</v>
      </c>
      <c r="BG11" s="16"/>
      <c r="BH11" s="16">
        <v>0.31771949756366402</v>
      </c>
      <c r="BI11" s="16">
        <v>0.270880239480628</v>
      </c>
      <c r="BJ11" s="16"/>
      <c r="BK11" s="16">
        <v>0.28097877461120002</v>
      </c>
      <c r="BL11" s="16">
        <v>0.30357875655087402</v>
      </c>
      <c r="BM11" s="16">
        <v>0.28398792019913999</v>
      </c>
      <c r="BN11" s="16"/>
      <c r="BO11" s="16">
        <v>0.29517630335060202</v>
      </c>
      <c r="BP11" s="16">
        <v>0.29925791768443999</v>
      </c>
      <c r="BQ11" s="16">
        <v>0.25575116624602201</v>
      </c>
      <c r="BR11" s="16"/>
      <c r="BS11" s="16">
        <v>0.27677332619121803</v>
      </c>
      <c r="BT11" s="16">
        <v>0.25365812847456498</v>
      </c>
      <c r="BU11" s="16">
        <v>0.31802352823440599</v>
      </c>
      <c r="BV11" s="16">
        <v>0.31904533069063901</v>
      </c>
      <c r="BW11" s="16">
        <v>0.32873200489413601</v>
      </c>
      <c r="BX11" s="16">
        <v>0.29555821606345201</v>
      </c>
      <c r="BY11" s="16">
        <v>0.33459720660806302</v>
      </c>
      <c r="BZ11" s="16">
        <v>0.170993430660449</v>
      </c>
      <c r="CA11" s="16">
        <v>0.28962365743975998</v>
      </c>
      <c r="CB11" s="16">
        <v>0.29632337759751498</v>
      </c>
      <c r="CC11" s="16">
        <v>0.210092643926687</v>
      </c>
      <c r="CD11" s="16">
        <v>0.24959708042041601</v>
      </c>
    </row>
    <row r="12" spans="2:82" x14ac:dyDescent="0.3">
      <c r="B12" s="17" t="s">
        <v>216</v>
      </c>
      <c r="C12" s="16">
        <v>0.33335466768140498</v>
      </c>
      <c r="D12" s="16">
        <v>0.26457898141305303</v>
      </c>
      <c r="E12" s="16">
        <v>0.40219242796101301</v>
      </c>
      <c r="F12" s="16"/>
      <c r="G12" s="16">
        <v>0.28466333763604601</v>
      </c>
      <c r="H12" s="16">
        <v>0.301555028696809</v>
      </c>
      <c r="I12" s="16">
        <v>0.36305053589235903</v>
      </c>
      <c r="J12" s="16">
        <v>0.33087953659052199</v>
      </c>
      <c r="K12" s="16">
        <v>0.35559421096962102</v>
      </c>
      <c r="L12" s="16"/>
      <c r="M12" s="16">
        <v>0.28195698377732997</v>
      </c>
      <c r="N12" s="16">
        <v>0.34582582551364899</v>
      </c>
      <c r="O12" s="16">
        <v>0.32206239812422199</v>
      </c>
      <c r="P12" s="16">
        <v>0.387268016578876</v>
      </c>
      <c r="Q12" s="16"/>
      <c r="R12" s="16">
        <v>0.23448919451622599</v>
      </c>
      <c r="S12" s="16">
        <v>0.41513235577573399</v>
      </c>
      <c r="T12" s="16">
        <v>0.40821875944929797</v>
      </c>
      <c r="U12" s="16">
        <v>0.227692967247133</v>
      </c>
      <c r="V12" s="16">
        <v>0.35199963673305801</v>
      </c>
      <c r="W12" s="16">
        <v>0.28048646008377598</v>
      </c>
      <c r="X12" s="16">
        <v>0.39401683021932299</v>
      </c>
      <c r="Y12" s="16">
        <v>0.44107652333910002</v>
      </c>
      <c r="Z12" s="16">
        <v>0.33312074861778501</v>
      </c>
      <c r="AA12" s="16">
        <v>0.25373799906501598</v>
      </c>
      <c r="AB12" s="16">
        <v>0.49693797525837602</v>
      </c>
      <c r="AC12" s="16">
        <v>0.33240280103998299</v>
      </c>
      <c r="AD12" s="16"/>
      <c r="AE12" s="16">
        <v>0.36176287508192501</v>
      </c>
      <c r="AF12" s="16">
        <v>0.37847396416902701</v>
      </c>
      <c r="AG12" s="16">
        <v>0.36760442569653401</v>
      </c>
      <c r="AH12" s="16">
        <v>0.39802154813635199</v>
      </c>
      <c r="AI12" s="16">
        <v>0.37267165107155698</v>
      </c>
      <c r="AJ12" s="16">
        <v>0.30836696492569898</v>
      </c>
      <c r="AK12" s="16">
        <v>0.35474989212747199</v>
      </c>
      <c r="AL12" s="16">
        <v>0.32481169586395597</v>
      </c>
      <c r="AM12" s="16">
        <v>0.36127453468294501</v>
      </c>
      <c r="AN12" s="16">
        <v>0.33674987949898899</v>
      </c>
      <c r="AO12" s="16">
        <v>0.28650392620088599</v>
      </c>
      <c r="AP12" s="16">
        <v>0.31171927823461099</v>
      </c>
      <c r="AQ12" s="16">
        <v>0.42329630871343199</v>
      </c>
      <c r="AR12" s="16">
        <v>0.25452202367353899</v>
      </c>
      <c r="AS12" s="16">
        <v>0.19851479149899201</v>
      </c>
      <c r="AT12" s="16">
        <v>0.17579222452474499</v>
      </c>
      <c r="AU12" s="16"/>
      <c r="AV12" s="16">
        <v>0.38012696191323098</v>
      </c>
      <c r="AW12" s="16">
        <v>0.23295852769172801</v>
      </c>
      <c r="AX12" s="16"/>
      <c r="AY12" s="16">
        <v>0.34308082439473803</v>
      </c>
      <c r="AZ12" s="16">
        <v>0.23967064070135599</v>
      </c>
      <c r="BA12" s="16"/>
      <c r="BB12" s="16">
        <v>0.279955399667358</v>
      </c>
      <c r="BC12" s="16">
        <v>0.37063436195397798</v>
      </c>
      <c r="BD12" s="16"/>
      <c r="BE12" s="16">
        <v>0.20265309885055899</v>
      </c>
      <c r="BF12" s="16">
        <v>0.35823579667872302</v>
      </c>
      <c r="BG12" s="16"/>
      <c r="BH12" s="16">
        <v>0.29720427702892299</v>
      </c>
      <c r="BI12" s="16">
        <v>0.35820166609300902</v>
      </c>
      <c r="BJ12" s="16"/>
      <c r="BK12" s="16">
        <v>0.24391503606346701</v>
      </c>
      <c r="BL12" s="16">
        <v>0.40253574519434199</v>
      </c>
      <c r="BM12" s="16">
        <v>0.45761338719273997</v>
      </c>
      <c r="BN12" s="16"/>
      <c r="BO12" s="16">
        <v>0.27863232859459103</v>
      </c>
      <c r="BP12" s="16">
        <v>0.35259901150019202</v>
      </c>
      <c r="BQ12" s="16">
        <v>0.493343978361866</v>
      </c>
      <c r="BR12" s="16"/>
      <c r="BS12" s="16">
        <v>0.23177754394153199</v>
      </c>
      <c r="BT12" s="16">
        <v>0.41366081458571202</v>
      </c>
      <c r="BU12" s="16">
        <v>0.443263571230744</v>
      </c>
      <c r="BV12" s="16">
        <v>0.2236215687883</v>
      </c>
      <c r="BW12" s="16">
        <v>0.39573973527241602</v>
      </c>
      <c r="BX12" s="16">
        <v>0.31217637963946598</v>
      </c>
      <c r="BY12" s="16">
        <v>0.40586610976861598</v>
      </c>
      <c r="BZ12" s="16">
        <v>0.44866969799067702</v>
      </c>
      <c r="CA12" s="16">
        <v>0.350262685772881</v>
      </c>
      <c r="CB12" s="16">
        <v>0.274451561045163</v>
      </c>
      <c r="CC12" s="16">
        <v>0.449337650059078</v>
      </c>
      <c r="CD12" s="16">
        <v>0.32207547207415899</v>
      </c>
    </row>
    <row r="13" spans="2:82" x14ac:dyDescent="0.3">
      <c r="B13" s="17" t="s">
        <v>92</v>
      </c>
      <c r="C13" s="18">
        <v>4.5045226976986201E-2</v>
      </c>
      <c r="D13" s="18">
        <v>4.1393108181507203E-2</v>
      </c>
      <c r="E13" s="18">
        <v>4.7576791503137698E-2</v>
      </c>
      <c r="F13" s="18"/>
      <c r="G13" s="18">
        <v>4.0892406343869703E-2</v>
      </c>
      <c r="H13" s="18">
        <v>6.2315334955397303E-2</v>
      </c>
      <c r="I13" s="18">
        <v>4.1795727386465399E-2</v>
      </c>
      <c r="J13" s="18">
        <v>4.8976794122249298E-2</v>
      </c>
      <c r="K13" s="18">
        <v>3.6466026367079102E-2</v>
      </c>
      <c r="L13" s="18"/>
      <c r="M13" s="18">
        <v>2.1780061164168099E-2</v>
      </c>
      <c r="N13" s="18">
        <v>3.18961031380934E-2</v>
      </c>
      <c r="O13" s="18">
        <v>3.0837909581960699E-2</v>
      </c>
      <c r="P13" s="18">
        <v>9.5236023485693905E-2</v>
      </c>
      <c r="Q13" s="18"/>
      <c r="R13" s="18">
        <v>2.2932993561233399E-2</v>
      </c>
      <c r="S13" s="18">
        <v>7.3605832889111197E-2</v>
      </c>
      <c r="T13" s="18">
        <v>0</v>
      </c>
      <c r="U13" s="18">
        <v>7.2697241508458493E-2</v>
      </c>
      <c r="V13" s="18">
        <v>3.8568058067947997E-2</v>
      </c>
      <c r="W13" s="18">
        <v>6.5878902844291307E-2</v>
      </c>
      <c r="X13" s="18">
        <v>4.7212846098176199E-2</v>
      </c>
      <c r="Y13" s="18">
        <v>3.3581603147076797E-2</v>
      </c>
      <c r="Z13" s="18">
        <v>3.5820795898891297E-2</v>
      </c>
      <c r="AA13" s="18">
        <v>2.2717533361855901E-2</v>
      </c>
      <c r="AB13" s="18">
        <v>7.4919085551635095E-2</v>
      </c>
      <c r="AC13" s="18">
        <v>7.4355175891397798E-2</v>
      </c>
      <c r="AD13" s="18"/>
      <c r="AE13" s="18">
        <v>6.9605276346179898E-2</v>
      </c>
      <c r="AF13" s="18">
        <v>9.3152905867297298E-2</v>
      </c>
      <c r="AG13" s="18">
        <v>7.82474562386032E-2</v>
      </c>
      <c r="AH13" s="18">
        <v>4.3954110290525102E-2</v>
      </c>
      <c r="AI13" s="18">
        <v>4.63301884906182E-2</v>
      </c>
      <c r="AJ13" s="18">
        <v>2.99456525742695E-2</v>
      </c>
      <c r="AK13" s="18">
        <v>5.1379799609226402E-2</v>
      </c>
      <c r="AL13" s="18">
        <v>3.29116190240911E-2</v>
      </c>
      <c r="AM13" s="18">
        <v>2.0895461685294499E-2</v>
      </c>
      <c r="AN13" s="18">
        <v>1.3620068647289299E-2</v>
      </c>
      <c r="AO13" s="18">
        <v>3.4405476592045903E-2</v>
      </c>
      <c r="AP13" s="18">
        <v>4.2407711029274799E-2</v>
      </c>
      <c r="AQ13" s="18">
        <v>1.5623210066253199E-2</v>
      </c>
      <c r="AR13" s="18">
        <v>2.2770193280096399E-2</v>
      </c>
      <c r="AS13" s="18">
        <v>0</v>
      </c>
      <c r="AT13" s="18">
        <v>1.27777050726194E-2</v>
      </c>
      <c r="AU13" s="18"/>
      <c r="AV13" s="18">
        <v>4.6853195543426499E-2</v>
      </c>
      <c r="AW13" s="18">
        <v>4.1164445239113598E-2</v>
      </c>
      <c r="AX13" s="18"/>
      <c r="AY13" s="18">
        <v>4.2992613158628401E-2</v>
      </c>
      <c r="AZ13" s="18">
        <v>5.8662742336882602E-2</v>
      </c>
      <c r="BA13" s="18"/>
      <c r="BB13" s="18">
        <v>4.1183652278392602E-2</v>
      </c>
      <c r="BC13" s="18">
        <v>3.7227947655947301E-2</v>
      </c>
      <c r="BD13" s="18"/>
      <c r="BE13" s="18">
        <v>4.9051254296277602E-2</v>
      </c>
      <c r="BF13" s="18">
        <v>3.9063236400597903E-2</v>
      </c>
      <c r="BG13" s="18"/>
      <c r="BH13" s="18">
        <v>4.6115091585319297E-2</v>
      </c>
      <c r="BI13" s="18">
        <v>4.43098843224786E-2</v>
      </c>
      <c r="BJ13" s="18"/>
      <c r="BK13" s="18">
        <v>3.1176318094221899E-2</v>
      </c>
      <c r="BL13" s="18">
        <v>5.2659488037978902E-2</v>
      </c>
      <c r="BM13" s="18">
        <v>7.1189624201469404E-2</v>
      </c>
      <c r="BN13" s="18"/>
      <c r="BO13" s="18">
        <v>3.0884888046455401E-2</v>
      </c>
      <c r="BP13" s="18">
        <v>4.7336148184882403E-2</v>
      </c>
      <c r="BQ13" s="18">
        <v>9.1024284134648303E-2</v>
      </c>
      <c r="BR13" s="18"/>
      <c r="BS13" s="18">
        <v>1.6801312645995901E-2</v>
      </c>
      <c r="BT13" s="18">
        <v>6.76021103996189E-2</v>
      </c>
      <c r="BU13" s="18">
        <v>0</v>
      </c>
      <c r="BV13" s="18">
        <v>8.5698675277259606E-2</v>
      </c>
      <c r="BW13" s="18">
        <v>4.0259722400629097E-2</v>
      </c>
      <c r="BX13" s="18">
        <v>6.6326794840179795E-2</v>
      </c>
      <c r="BY13" s="18">
        <v>4.2034033409021399E-2</v>
      </c>
      <c r="BZ13" s="18">
        <v>4.1211249616744002E-2</v>
      </c>
      <c r="CA13" s="18">
        <v>3.0346196292467102E-2</v>
      </c>
      <c r="CB13" s="18">
        <v>2.6501442281820099E-2</v>
      </c>
      <c r="CC13" s="18">
        <v>4.20903584886472E-2</v>
      </c>
      <c r="CD13" s="18">
        <v>7.4634231931929806E-2</v>
      </c>
    </row>
    <row r="14" spans="2:82" x14ac:dyDescent="0.3">
      <c r="B14" s="15"/>
    </row>
    <row r="15" spans="2:82" x14ac:dyDescent="0.3">
      <c r="B15" t="s">
        <v>96</v>
      </c>
    </row>
    <row r="16" spans="2:82" x14ac:dyDescent="0.3">
      <c r="B16" t="s">
        <v>97</v>
      </c>
    </row>
    <row r="18" spans="2:2" x14ac:dyDescent="0.3">
      <c r="B18"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E22"/>
  <sheetViews>
    <sheetView showGridLines="0" workbookViewId="0">
      <pane xSplit="2" topLeftCell="C1" activePane="topRight" state="frozen"/>
      <selection pane="topRight" activeCell="B6" sqref="B6:D15"/>
    </sheetView>
  </sheetViews>
  <sheetFormatPr defaultColWidth="10.88671875" defaultRowHeight="14.4" x14ac:dyDescent="0.3"/>
  <cols>
    <col min="2" max="2" width="25.77734375" customWidth="1"/>
    <col min="3" max="5" width="20.77734375" customWidth="1"/>
  </cols>
  <sheetData>
    <row r="2" spans="2:5" ht="40.049999999999997" customHeight="1" x14ac:dyDescent="0.3">
      <c r="D2" s="29" t="s">
        <v>227</v>
      </c>
      <c r="E2" s="26"/>
    </row>
    <row r="6" spans="2:5" ht="49.95" customHeight="1" x14ac:dyDescent="0.3">
      <c r="B6" s="19" t="s">
        <v>14</v>
      </c>
      <c r="C6" s="19" t="s">
        <v>218</v>
      </c>
      <c r="D6" s="19" t="s">
        <v>219</v>
      </c>
    </row>
    <row r="7" spans="2:5" x14ac:dyDescent="0.3">
      <c r="B7" s="17" t="s">
        <v>220</v>
      </c>
      <c r="C7" s="16">
        <v>0.353534200109693</v>
      </c>
      <c r="D7" s="16">
        <v>0.18237052372141799</v>
      </c>
    </row>
    <row r="8" spans="2:5" x14ac:dyDescent="0.3">
      <c r="B8" s="17" t="s">
        <v>221</v>
      </c>
      <c r="C8" s="16">
        <v>0.34667969675913501</v>
      </c>
      <c r="D8" s="16">
        <v>0.28821561244263699</v>
      </c>
    </row>
    <row r="9" spans="2:5" x14ac:dyDescent="0.3">
      <c r="B9" s="17" t="s">
        <v>222</v>
      </c>
      <c r="C9" s="16">
        <v>0.148179651102466</v>
      </c>
      <c r="D9" s="16">
        <v>0.203064883902704</v>
      </c>
    </row>
    <row r="10" spans="2:5" x14ac:dyDescent="0.3">
      <c r="B10" s="17" t="s">
        <v>223</v>
      </c>
      <c r="C10" s="16">
        <v>9.5964298485478106E-2</v>
      </c>
      <c r="D10" s="16">
        <v>0.208787968609464</v>
      </c>
    </row>
    <row r="11" spans="2:5" x14ac:dyDescent="0.3">
      <c r="B11" s="17" t="s">
        <v>224</v>
      </c>
      <c r="C11" s="16">
        <v>4.5388347102629199E-2</v>
      </c>
      <c r="D11" s="16">
        <v>0.10881476707152</v>
      </c>
    </row>
    <row r="12" spans="2:5" x14ac:dyDescent="0.3">
      <c r="B12" s="17" t="s">
        <v>92</v>
      </c>
      <c r="C12" s="16">
        <v>1.02538064405991E-2</v>
      </c>
      <c r="D12" s="16">
        <v>8.7462442522565596E-3</v>
      </c>
    </row>
    <row r="13" spans="2:5" x14ac:dyDescent="0.3">
      <c r="B13" s="22" t="s">
        <v>225</v>
      </c>
      <c r="C13" s="20">
        <v>0.70021389686882796</v>
      </c>
      <c r="D13" s="20">
        <v>0.47058613616405498</v>
      </c>
    </row>
    <row r="14" spans="2:5" x14ac:dyDescent="0.3">
      <c r="B14" s="22" t="s">
        <v>226</v>
      </c>
      <c r="C14" s="20">
        <v>0.14135264558810701</v>
      </c>
      <c r="D14" s="20">
        <v>0.31760273568098402</v>
      </c>
    </row>
    <row r="15" spans="2:5" x14ac:dyDescent="0.3">
      <c r="B15" s="22" t="s">
        <v>149</v>
      </c>
      <c r="C15" s="21">
        <v>0.55886125128072095</v>
      </c>
      <c r="D15" s="21">
        <v>0.15298340048307099</v>
      </c>
    </row>
    <row r="16" spans="2:5" x14ac:dyDescent="0.3">
      <c r="B16" s="15"/>
      <c r="C16" s="15"/>
      <c r="D16" s="15"/>
    </row>
    <row r="17" spans="2:2" x14ac:dyDescent="0.3">
      <c r="B17" t="s">
        <v>96</v>
      </c>
    </row>
    <row r="18" spans="2:2" x14ac:dyDescent="0.3">
      <c r="B18" t="s">
        <v>97</v>
      </c>
    </row>
    <row r="22" spans="2:2" x14ac:dyDescent="0.3">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CD22"/>
  <sheetViews>
    <sheetView showGridLines="0" workbookViewId="0">
      <pane xSplit="2" topLeftCell="C1" activePane="topRight" state="frozen"/>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220</v>
      </c>
      <c r="C9" s="16">
        <v>0.353534200109693</v>
      </c>
      <c r="D9" s="16">
        <v>0.28763436643094797</v>
      </c>
      <c r="E9" s="16">
        <v>0.417428352246692</v>
      </c>
      <c r="F9" s="16"/>
      <c r="G9" s="16">
        <v>0.32019308118290302</v>
      </c>
      <c r="H9" s="16">
        <v>0.32380656477580799</v>
      </c>
      <c r="I9" s="16">
        <v>0.408772634725873</v>
      </c>
      <c r="J9" s="16">
        <v>0.37963149789580097</v>
      </c>
      <c r="K9" s="16">
        <v>0.31450771568512398</v>
      </c>
      <c r="L9" s="16"/>
      <c r="M9" s="16">
        <v>0.30821354792380401</v>
      </c>
      <c r="N9" s="16">
        <v>0.357965614018525</v>
      </c>
      <c r="O9" s="16">
        <v>0.342794087698503</v>
      </c>
      <c r="P9" s="16">
        <v>0.40693261423951399</v>
      </c>
      <c r="Q9" s="16"/>
      <c r="R9" s="16">
        <v>0.28949231308078899</v>
      </c>
      <c r="S9" s="16">
        <v>0.37877927605054901</v>
      </c>
      <c r="T9" s="16">
        <v>0.39102164539427497</v>
      </c>
      <c r="U9" s="16">
        <v>0.26845324375899199</v>
      </c>
      <c r="V9" s="16">
        <v>0.35623861478851598</v>
      </c>
      <c r="W9" s="16">
        <v>0.35498009986787499</v>
      </c>
      <c r="X9" s="16">
        <v>0.39574238864268002</v>
      </c>
      <c r="Y9" s="16">
        <v>0.42702612399068901</v>
      </c>
      <c r="Z9" s="16">
        <v>0.32830487471469599</v>
      </c>
      <c r="AA9" s="16">
        <v>0.40567953742197099</v>
      </c>
      <c r="AB9" s="16">
        <v>0.39926612195616501</v>
      </c>
      <c r="AC9" s="16">
        <v>0.33544651426875399</v>
      </c>
      <c r="AD9" s="16"/>
      <c r="AE9" s="16">
        <v>0.33898309419971401</v>
      </c>
      <c r="AF9" s="16">
        <v>0.40789841607480598</v>
      </c>
      <c r="AG9" s="16">
        <v>0.387003173673793</v>
      </c>
      <c r="AH9" s="16">
        <v>0.34764793478436101</v>
      </c>
      <c r="AI9" s="16">
        <v>0.37989040364530702</v>
      </c>
      <c r="AJ9" s="16">
        <v>0.41676798655351399</v>
      </c>
      <c r="AK9" s="16">
        <v>0.316064171630207</v>
      </c>
      <c r="AL9" s="16">
        <v>0.39072691600388498</v>
      </c>
      <c r="AM9" s="16">
        <v>0.40455607803000299</v>
      </c>
      <c r="AN9" s="16">
        <v>0.28019263949470502</v>
      </c>
      <c r="AO9" s="16">
        <v>0.368449561155064</v>
      </c>
      <c r="AP9" s="16">
        <v>0.40593348593393103</v>
      </c>
      <c r="AQ9" s="16">
        <v>0.35420003000999201</v>
      </c>
      <c r="AR9" s="16">
        <v>0.247361766673801</v>
      </c>
      <c r="AS9" s="16">
        <v>0.23540253705328801</v>
      </c>
      <c r="AT9" s="16">
        <v>0.23180257792696299</v>
      </c>
      <c r="AU9" s="16"/>
      <c r="AV9" s="16">
        <v>0.404711935645021</v>
      </c>
      <c r="AW9" s="16">
        <v>0.24368183589397299</v>
      </c>
      <c r="AX9" s="16"/>
      <c r="AY9" s="16">
        <v>0.36493119545856401</v>
      </c>
      <c r="AZ9" s="16">
        <v>0.23952908855517199</v>
      </c>
      <c r="BA9" s="16"/>
      <c r="BB9" s="16">
        <v>0.33210106997987998</v>
      </c>
      <c r="BC9" s="16">
        <v>0.37988381631566798</v>
      </c>
      <c r="BD9" s="16"/>
      <c r="BE9" s="16">
        <v>0.37038873785916199</v>
      </c>
      <c r="BF9" s="16">
        <v>0.35059371972017001</v>
      </c>
      <c r="BG9" s="16"/>
      <c r="BH9" s="16">
        <v>0.34945266250576701</v>
      </c>
      <c r="BI9" s="16">
        <v>0.35633953517056499</v>
      </c>
      <c r="BJ9" s="16"/>
      <c r="BK9" s="16">
        <v>0.29454453616045001</v>
      </c>
      <c r="BL9" s="16">
        <v>0.38086791642349899</v>
      </c>
      <c r="BM9" s="16">
        <v>0.476742272643218</v>
      </c>
      <c r="BN9" s="16"/>
      <c r="BO9" s="16">
        <v>0.31339887954909901</v>
      </c>
      <c r="BP9" s="16">
        <v>0.34940686259459097</v>
      </c>
      <c r="BQ9" s="16">
        <v>0.50194143090898902</v>
      </c>
      <c r="BR9" s="16"/>
      <c r="BS9" s="16">
        <v>0.29055204257072298</v>
      </c>
      <c r="BT9" s="16">
        <v>0.37879547621146897</v>
      </c>
      <c r="BU9" s="16">
        <v>0.43722227781060002</v>
      </c>
      <c r="BV9" s="16">
        <v>0.261625123017381</v>
      </c>
      <c r="BW9" s="16">
        <v>0.31944515522932099</v>
      </c>
      <c r="BX9" s="16">
        <v>0.35600913266262602</v>
      </c>
      <c r="BY9" s="16">
        <v>0.41399785404999501</v>
      </c>
      <c r="BZ9" s="16">
        <v>0.50716275440853298</v>
      </c>
      <c r="CA9" s="16">
        <v>0.365422410111366</v>
      </c>
      <c r="CB9" s="16">
        <v>0.426536490021584</v>
      </c>
      <c r="CC9" s="16">
        <v>0.397623872362107</v>
      </c>
      <c r="CD9" s="16">
        <v>0.36559365632098101</v>
      </c>
    </row>
    <row r="10" spans="2:82" x14ac:dyDescent="0.3">
      <c r="B10" s="17" t="s">
        <v>221</v>
      </c>
      <c r="C10" s="16">
        <v>0.34667969675913501</v>
      </c>
      <c r="D10" s="16">
        <v>0.35988349476960602</v>
      </c>
      <c r="E10" s="16">
        <v>0.33585789157038998</v>
      </c>
      <c r="F10" s="16"/>
      <c r="G10" s="16">
        <v>0.36352677396671301</v>
      </c>
      <c r="H10" s="16">
        <v>0.43525027255599502</v>
      </c>
      <c r="I10" s="16">
        <v>0.31963966224601398</v>
      </c>
      <c r="J10" s="16">
        <v>0.32832152263879399</v>
      </c>
      <c r="K10" s="16">
        <v>0.32713969171978902</v>
      </c>
      <c r="L10" s="16"/>
      <c r="M10" s="16">
        <v>0.31112536289085402</v>
      </c>
      <c r="N10" s="16">
        <v>0.386555157998139</v>
      </c>
      <c r="O10" s="16">
        <v>0.35072882393562199</v>
      </c>
      <c r="P10" s="16">
        <v>0.34059079573648998</v>
      </c>
      <c r="Q10" s="16"/>
      <c r="R10" s="16">
        <v>0.36988124093492802</v>
      </c>
      <c r="S10" s="16">
        <v>0.35402451655644601</v>
      </c>
      <c r="T10" s="16">
        <v>0.38366210791542599</v>
      </c>
      <c r="U10" s="16">
        <v>0.36993059558262598</v>
      </c>
      <c r="V10" s="16">
        <v>0.34120304128991003</v>
      </c>
      <c r="W10" s="16">
        <v>0.33204988003803299</v>
      </c>
      <c r="X10" s="16">
        <v>0.36349950174975998</v>
      </c>
      <c r="Y10" s="16">
        <v>0.27803005223954502</v>
      </c>
      <c r="Z10" s="16">
        <v>0.35387427761067902</v>
      </c>
      <c r="AA10" s="16">
        <v>0.26154533786588702</v>
      </c>
      <c r="AB10" s="16">
        <v>0.41470080512331797</v>
      </c>
      <c r="AC10" s="16">
        <v>0.25773078884184403</v>
      </c>
      <c r="AD10" s="16"/>
      <c r="AE10" s="16">
        <v>0.21562931771763399</v>
      </c>
      <c r="AF10" s="16">
        <v>0.343168448783365</v>
      </c>
      <c r="AG10" s="16">
        <v>0.31540212942927198</v>
      </c>
      <c r="AH10" s="16">
        <v>0.381275263559886</v>
      </c>
      <c r="AI10" s="16">
        <v>0.32831720830898597</v>
      </c>
      <c r="AJ10" s="16">
        <v>0.31554570934184401</v>
      </c>
      <c r="AK10" s="16">
        <v>0.44429209936459402</v>
      </c>
      <c r="AL10" s="16">
        <v>0.332794614824444</v>
      </c>
      <c r="AM10" s="16">
        <v>0.31436702068210098</v>
      </c>
      <c r="AN10" s="16">
        <v>0.45780174508017701</v>
      </c>
      <c r="AO10" s="16">
        <v>0.32875906943926603</v>
      </c>
      <c r="AP10" s="16">
        <v>0.30380541542105399</v>
      </c>
      <c r="AQ10" s="16">
        <v>0.42090019946513602</v>
      </c>
      <c r="AR10" s="16">
        <v>0.30357604660819498</v>
      </c>
      <c r="AS10" s="16">
        <v>0.37143610998264498</v>
      </c>
      <c r="AT10" s="16">
        <v>0.29692901386506299</v>
      </c>
      <c r="AU10" s="16"/>
      <c r="AV10" s="16">
        <v>0.34985100618887999</v>
      </c>
      <c r="AW10" s="16">
        <v>0.33987252104350202</v>
      </c>
      <c r="AX10" s="16"/>
      <c r="AY10" s="16">
        <v>0.35090982384494201</v>
      </c>
      <c r="AZ10" s="16">
        <v>0.316040147641797</v>
      </c>
      <c r="BA10" s="16"/>
      <c r="BB10" s="16">
        <v>0.33219098825084098</v>
      </c>
      <c r="BC10" s="16">
        <v>0.35565205568497998</v>
      </c>
      <c r="BD10" s="16"/>
      <c r="BE10" s="16">
        <v>0.29620635967723902</v>
      </c>
      <c r="BF10" s="16">
        <v>0.35989059372134502</v>
      </c>
      <c r="BG10" s="16"/>
      <c r="BH10" s="16">
        <v>0.36516140087146398</v>
      </c>
      <c r="BI10" s="16">
        <v>0.33397679467607699</v>
      </c>
      <c r="BJ10" s="16"/>
      <c r="BK10" s="16">
        <v>0.34675308057248</v>
      </c>
      <c r="BL10" s="16">
        <v>0.37083435704951401</v>
      </c>
      <c r="BM10" s="16">
        <v>0.29454888267990798</v>
      </c>
      <c r="BN10" s="16"/>
      <c r="BO10" s="16">
        <v>0.36725685255413298</v>
      </c>
      <c r="BP10" s="16">
        <v>0.34180500904111899</v>
      </c>
      <c r="BQ10" s="16">
        <v>0.28249719742048701</v>
      </c>
      <c r="BR10" s="16"/>
      <c r="BS10" s="16">
        <v>0.35768639084121501</v>
      </c>
      <c r="BT10" s="16">
        <v>0.35168731882287002</v>
      </c>
      <c r="BU10" s="16">
        <v>0.36926996052268801</v>
      </c>
      <c r="BV10" s="16">
        <v>0.380336655520297</v>
      </c>
      <c r="BW10" s="16">
        <v>0.41904951364510401</v>
      </c>
      <c r="BX10" s="16">
        <v>0.38758340389901602</v>
      </c>
      <c r="BY10" s="16">
        <v>0.37517062618642499</v>
      </c>
      <c r="BZ10" s="16">
        <v>0.22455770918333501</v>
      </c>
      <c r="CA10" s="16">
        <v>0.33190868742464202</v>
      </c>
      <c r="CB10" s="16">
        <v>0.26397773745685499</v>
      </c>
      <c r="CC10" s="16">
        <v>0.40069965558033599</v>
      </c>
      <c r="CD10" s="16">
        <v>0.25383886159580898</v>
      </c>
    </row>
    <row r="11" spans="2:82" x14ac:dyDescent="0.3">
      <c r="B11" s="17" t="s">
        <v>222</v>
      </c>
      <c r="C11" s="16">
        <v>0.148179651102466</v>
      </c>
      <c r="D11" s="16">
        <v>0.172743989839102</v>
      </c>
      <c r="E11" s="16">
        <v>0.12369668050084</v>
      </c>
      <c r="F11" s="16"/>
      <c r="G11" s="16">
        <v>0.16960092237275401</v>
      </c>
      <c r="H11" s="16">
        <v>0.167559823179291</v>
      </c>
      <c r="I11" s="16">
        <v>0.14528205930641599</v>
      </c>
      <c r="J11" s="16">
        <v>0.118852208975242</v>
      </c>
      <c r="K11" s="16">
        <v>0.15519386123715401</v>
      </c>
      <c r="L11" s="16"/>
      <c r="M11" s="16">
        <v>0.143127284190631</v>
      </c>
      <c r="N11" s="16">
        <v>0.14006451374336401</v>
      </c>
      <c r="O11" s="16">
        <v>0.18060256679686701</v>
      </c>
      <c r="P11" s="16">
        <v>0.13359543438473501</v>
      </c>
      <c r="Q11" s="16"/>
      <c r="R11" s="16">
        <v>0.17623218727426199</v>
      </c>
      <c r="S11" s="16">
        <v>0.14762069063981201</v>
      </c>
      <c r="T11" s="16">
        <v>0.13377811819208199</v>
      </c>
      <c r="U11" s="16">
        <v>0.15848770844784199</v>
      </c>
      <c r="V11" s="16">
        <v>0.14932250063729299</v>
      </c>
      <c r="W11" s="16">
        <v>0.166587082981312</v>
      </c>
      <c r="X11" s="16">
        <v>0.115077804064219</v>
      </c>
      <c r="Y11" s="16">
        <v>0.117825447191569</v>
      </c>
      <c r="Z11" s="16">
        <v>0.15463522086861201</v>
      </c>
      <c r="AA11" s="16">
        <v>0.161402499796653</v>
      </c>
      <c r="AB11" s="16">
        <v>6.7691443277536095E-2</v>
      </c>
      <c r="AC11" s="16">
        <v>0.16942454601663501</v>
      </c>
      <c r="AD11" s="16"/>
      <c r="AE11" s="16">
        <v>0.28682441429290201</v>
      </c>
      <c r="AF11" s="16">
        <v>0.18387559115788499</v>
      </c>
      <c r="AG11" s="16">
        <v>0.17718184302676901</v>
      </c>
      <c r="AH11" s="16">
        <v>0.104091727619387</v>
      </c>
      <c r="AI11" s="16">
        <v>0.16983550402289899</v>
      </c>
      <c r="AJ11" s="16">
        <v>0.150524496074114</v>
      </c>
      <c r="AK11" s="16">
        <v>0.101157469343075</v>
      </c>
      <c r="AL11" s="16">
        <v>0.147799082986006</v>
      </c>
      <c r="AM11" s="16">
        <v>0.111595803044263</v>
      </c>
      <c r="AN11" s="16">
        <v>9.4353116748057506E-2</v>
      </c>
      <c r="AO11" s="16">
        <v>0.14307939366561101</v>
      </c>
      <c r="AP11" s="16">
        <v>0.161642845926912</v>
      </c>
      <c r="AQ11" s="16">
        <v>7.4805403859909594E-2</v>
      </c>
      <c r="AR11" s="16">
        <v>0.15953421876741</v>
      </c>
      <c r="AS11" s="16">
        <v>0.17696374421698299</v>
      </c>
      <c r="AT11" s="16">
        <v>0.15253392589266301</v>
      </c>
      <c r="AU11" s="16"/>
      <c r="AV11" s="16">
        <v>0.12754823221303099</v>
      </c>
      <c r="AW11" s="16">
        <v>0.19246473168335301</v>
      </c>
      <c r="AX11" s="16"/>
      <c r="AY11" s="16">
        <v>0.13840257213872001</v>
      </c>
      <c r="AZ11" s="16">
        <v>0.230707773086612</v>
      </c>
      <c r="BA11" s="16"/>
      <c r="BB11" s="16">
        <v>0.14918204243803701</v>
      </c>
      <c r="BC11" s="16">
        <v>0.135747853007889</v>
      </c>
      <c r="BD11" s="16"/>
      <c r="BE11" s="16">
        <v>0.162840162714639</v>
      </c>
      <c r="BF11" s="16">
        <v>0.13986340003055101</v>
      </c>
      <c r="BG11" s="16"/>
      <c r="BH11" s="16">
        <v>0.158038511420452</v>
      </c>
      <c r="BI11" s="16">
        <v>0.14140342870929501</v>
      </c>
      <c r="BJ11" s="16"/>
      <c r="BK11" s="16">
        <v>0.16086774927206299</v>
      </c>
      <c r="BL11" s="16">
        <v>0.13408147521661701</v>
      </c>
      <c r="BM11" s="16">
        <v>0.13611617018573599</v>
      </c>
      <c r="BN11" s="16"/>
      <c r="BO11" s="16">
        <v>0.148158793429294</v>
      </c>
      <c r="BP11" s="16">
        <v>0.16883102038808401</v>
      </c>
      <c r="BQ11" s="16">
        <v>0.11308438893827499</v>
      </c>
      <c r="BR11" s="16"/>
      <c r="BS11" s="16">
        <v>0.16431484826925499</v>
      </c>
      <c r="BT11" s="16">
        <v>0.15046721894288201</v>
      </c>
      <c r="BU11" s="16">
        <v>0.13652901927913899</v>
      </c>
      <c r="BV11" s="16">
        <v>0.17299181392798399</v>
      </c>
      <c r="BW11" s="16">
        <v>0.106942149434069</v>
      </c>
      <c r="BX11" s="16">
        <v>0.10871589165701701</v>
      </c>
      <c r="BY11" s="16">
        <v>0.115000775694287</v>
      </c>
      <c r="BZ11" s="16">
        <v>0.102067457510899</v>
      </c>
      <c r="CA11" s="16">
        <v>0.15456771131333699</v>
      </c>
      <c r="CB11" s="16">
        <v>0.14560084401805901</v>
      </c>
      <c r="CC11" s="16">
        <v>5.7799076110198903E-2</v>
      </c>
      <c r="CD11" s="16">
        <v>0.170060398765466</v>
      </c>
    </row>
    <row r="12" spans="2:82" x14ac:dyDescent="0.3">
      <c r="B12" s="17" t="s">
        <v>223</v>
      </c>
      <c r="C12" s="16">
        <v>9.5964298485478106E-2</v>
      </c>
      <c r="D12" s="16">
        <v>0.10593176096322</v>
      </c>
      <c r="E12" s="16">
        <v>8.54853343601331E-2</v>
      </c>
      <c r="F12" s="16"/>
      <c r="G12" s="16">
        <v>0.116628483256979</v>
      </c>
      <c r="H12" s="16">
        <v>4.1028859685785603E-2</v>
      </c>
      <c r="I12" s="16">
        <v>6.4463466670165198E-2</v>
      </c>
      <c r="J12" s="16">
        <v>0.116102327338909</v>
      </c>
      <c r="K12" s="16">
        <v>0.12593580880340199</v>
      </c>
      <c r="L12" s="16"/>
      <c r="M12" s="16">
        <v>0.15023117499542499</v>
      </c>
      <c r="N12" s="16">
        <v>6.7387349816660599E-2</v>
      </c>
      <c r="O12" s="16">
        <v>8.7231710211380598E-2</v>
      </c>
      <c r="P12" s="16">
        <v>7.5917454893786707E-2</v>
      </c>
      <c r="Q12" s="16"/>
      <c r="R12" s="16">
        <v>0.123580603039346</v>
      </c>
      <c r="S12" s="16">
        <v>8.1928834092898403E-2</v>
      </c>
      <c r="T12" s="16">
        <v>6.0428457135048401E-2</v>
      </c>
      <c r="U12" s="16">
        <v>0.14479666850681899</v>
      </c>
      <c r="V12" s="16">
        <v>0.104418255124732</v>
      </c>
      <c r="W12" s="16">
        <v>7.0361892497855696E-2</v>
      </c>
      <c r="X12" s="16">
        <v>9.0565248590313896E-2</v>
      </c>
      <c r="Y12" s="16">
        <v>0.13216291415645701</v>
      </c>
      <c r="Z12" s="16">
        <v>0.107579424651019</v>
      </c>
      <c r="AA12" s="16">
        <v>8.4395766580818501E-2</v>
      </c>
      <c r="AB12" s="16">
        <v>5.3490217154525503E-2</v>
      </c>
      <c r="AC12" s="16">
        <v>6.2954548490822507E-2</v>
      </c>
      <c r="AD12" s="16"/>
      <c r="AE12" s="16">
        <v>0.129995235789963</v>
      </c>
      <c r="AF12" s="16">
        <v>2.81509542029982E-2</v>
      </c>
      <c r="AG12" s="16">
        <v>7.8361376102093899E-2</v>
      </c>
      <c r="AH12" s="16">
        <v>0.126009430814055</v>
      </c>
      <c r="AI12" s="16">
        <v>6.0514448149392303E-2</v>
      </c>
      <c r="AJ12" s="16">
        <v>9.3588153957526607E-2</v>
      </c>
      <c r="AK12" s="16">
        <v>9.80098587335302E-2</v>
      </c>
      <c r="AL12" s="16">
        <v>0.10866094086848301</v>
      </c>
      <c r="AM12" s="16">
        <v>8.1389950445980797E-2</v>
      </c>
      <c r="AN12" s="16">
        <v>0.120195257933894</v>
      </c>
      <c r="AO12" s="16">
        <v>0.116636700916913</v>
      </c>
      <c r="AP12" s="16">
        <v>6.3422202658822202E-2</v>
      </c>
      <c r="AQ12" s="16">
        <v>0.100657519607801</v>
      </c>
      <c r="AR12" s="16">
        <v>0.15550215861052399</v>
      </c>
      <c r="AS12" s="16">
        <v>0.16315242364034099</v>
      </c>
      <c r="AT12" s="16">
        <v>0.18286997959625401</v>
      </c>
      <c r="AU12" s="16"/>
      <c r="AV12" s="16">
        <v>7.11729579285552E-2</v>
      </c>
      <c r="AW12" s="16">
        <v>0.149178598488555</v>
      </c>
      <c r="AX12" s="16"/>
      <c r="AY12" s="16">
        <v>9.2742615601815501E-2</v>
      </c>
      <c r="AZ12" s="16">
        <v>0.12890841943912401</v>
      </c>
      <c r="BA12" s="16"/>
      <c r="BB12" s="16">
        <v>0.121121982213235</v>
      </c>
      <c r="BC12" s="16">
        <v>7.8344259806149896E-2</v>
      </c>
      <c r="BD12" s="16"/>
      <c r="BE12" s="16">
        <v>0.105120190170788</v>
      </c>
      <c r="BF12" s="16">
        <v>9.6356820811670199E-2</v>
      </c>
      <c r="BG12" s="16"/>
      <c r="BH12" s="16">
        <v>7.7161458919443399E-2</v>
      </c>
      <c r="BI12" s="16">
        <v>0.108887924382695</v>
      </c>
      <c r="BJ12" s="16"/>
      <c r="BK12" s="16">
        <v>0.123418238223269</v>
      </c>
      <c r="BL12" s="16">
        <v>8.2983059329009498E-2</v>
      </c>
      <c r="BM12" s="16">
        <v>4.0476699708533098E-2</v>
      </c>
      <c r="BN12" s="16"/>
      <c r="BO12" s="16">
        <v>0.106207281672871</v>
      </c>
      <c r="BP12" s="16">
        <v>0.100430392085731</v>
      </c>
      <c r="BQ12" s="16">
        <v>5.2277287319042201E-2</v>
      </c>
      <c r="BR12" s="16"/>
      <c r="BS12" s="16">
        <v>0.142001494071363</v>
      </c>
      <c r="BT12" s="16">
        <v>8.9460958478869701E-2</v>
      </c>
      <c r="BU12" s="16">
        <v>1.8446047870844098E-2</v>
      </c>
      <c r="BV12" s="16">
        <v>0.13097462738723201</v>
      </c>
      <c r="BW12" s="16">
        <v>0.116616650706119</v>
      </c>
      <c r="BX12" s="16">
        <v>9.0351103527779697E-2</v>
      </c>
      <c r="BY12" s="16">
        <v>7.7011786968731205E-2</v>
      </c>
      <c r="BZ12" s="16">
        <v>0.110538492223806</v>
      </c>
      <c r="CA12" s="16">
        <v>8.7841327042026005E-2</v>
      </c>
      <c r="CB12" s="16">
        <v>8.1774024407548995E-2</v>
      </c>
      <c r="CC12" s="16">
        <v>7.0755531889314702E-2</v>
      </c>
      <c r="CD12" s="16">
        <v>3.2384235332361101E-2</v>
      </c>
    </row>
    <row r="13" spans="2:82" x14ac:dyDescent="0.3">
      <c r="B13" s="17" t="s">
        <v>224</v>
      </c>
      <c r="C13" s="16">
        <v>4.5388347102629199E-2</v>
      </c>
      <c r="D13" s="16">
        <v>6.4482835701587193E-2</v>
      </c>
      <c r="E13" s="16">
        <v>2.7039942356427701E-2</v>
      </c>
      <c r="F13" s="16"/>
      <c r="G13" s="16">
        <v>2.2434002426178701E-2</v>
      </c>
      <c r="H13" s="16">
        <v>1.9915653773245199E-2</v>
      </c>
      <c r="I13" s="16">
        <v>4.6135420697695502E-2</v>
      </c>
      <c r="J13" s="16">
        <v>4.8562343713667903E-2</v>
      </c>
      <c r="K13" s="16">
        <v>7.00792938862035E-2</v>
      </c>
      <c r="L13" s="16"/>
      <c r="M13" s="16">
        <v>7.9643941861598594E-2</v>
      </c>
      <c r="N13" s="16">
        <v>3.3984405230742101E-2</v>
      </c>
      <c r="O13" s="16">
        <v>3.4464924239727503E-2</v>
      </c>
      <c r="P13" s="16">
        <v>2.8368038998139399E-2</v>
      </c>
      <c r="Q13" s="16"/>
      <c r="R13" s="16">
        <v>3.5337577316525898E-2</v>
      </c>
      <c r="S13" s="16">
        <v>1.7319051082037299E-2</v>
      </c>
      <c r="T13" s="16">
        <v>2.51942825392708E-2</v>
      </c>
      <c r="U13" s="16">
        <v>3.39819987798861E-2</v>
      </c>
      <c r="V13" s="16">
        <v>4.2955461013678399E-2</v>
      </c>
      <c r="W13" s="16">
        <v>5.1146202424633698E-2</v>
      </c>
      <c r="X13" s="16">
        <v>3.5115056953027302E-2</v>
      </c>
      <c r="Y13" s="16">
        <v>4.4955462421739999E-2</v>
      </c>
      <c r="Z13" s="16">
        <v>4.1709773785627201E-2</v>
      </c>
      <c r="AA13" s="16">
        <v>8.6976858334670601E-2</v>
      </c>
      <c r="AB13" s="16">
        <v>6.4851412488455301E-2</v>
      </c>
      <c r="AC13" s="16">
        <v>0.17444360238194401</v>
      </c>
      <c r="AD13" s="16"/>
      <c r="AE13" s="16">
        <v>0</v>
      </c>
      <c r="AF13" s="16">
        <v>1.8923614859295099E-2</v>
      </c>
      <c r="AG13" s="16">
        <v>3.4781223769376403E-2</v>
      </c>
      <c r="AH13" s="16">
        <v>3.0248585761398199E-2</v>
      </c>
      <c r="AI13" s="16">
        <v>4.6617561135421197E-2</v>
      </c>
      <c r="AJ13" s="16">
        <v>1.9418841600419501E-2</v>
      </c>
      <c r="AK13" s="16">
        <v>1.6605773986900101E-2</v>
      </c>
      <c r="AL13" s="16">
        <v>2.0018445317181201E-2</v>
      </c>
      <c r="AM13" s="16">
        <v>8.8091147797651703E-2</v>
      </c>
      <c r="AN13" s="16">
        <v>4.7457240743166297E-2</v>
      </c>
      <c r="AO13" s="16">
        <v>3.5006254682713997E-2</v>
      </c>
      <c r="AP13" s="16">
        <v>4.34358339677368E-2</v>
      </c>
      <c r="AQ13" s="16">
        <v>3.96269151260219E-2</v>
      </c>
      <c r="AR13" s="16">
        <v>0.134025809340069</v>
      </c>
      <c r="AS13" s="16">
        <v>5.3045185106742401E-2</v>
      </c>
      <c r="AT13" s="16">
        <v>0.13586450271905801</v>
      </c>
      <c r="AU13" s="16"/>
      <c r="AV13" s="16">
        <v>3.75592357482291E-2</v>
      </c>
      <c r="AW13" s="16">
        <v>6.2193435936528603E-2</v>
      </c>
      <c r="AX13" s="16"/>
      <c r="AY13" s="16">
        <v>4.2793896656715E-2</v>
      </c>
      <c r="AZ13" s="16">
        <v>7.3542725278983506E-2</v>
      </c>
      <c r="BA13" s="16"/>
      <c r="BB13" s="16">
        <v>5.4745169244493297E-2</v>
      </c>
      <c r="BC13" s="16">
        <v>4.0705784875922198E-2</v>
      </c>
      <c r="BD13" s="16"/>
      <c r="BE13" s="16">
        <v>4.9109670356320599E-2</v>
      </c>
      <c r="BF13" s="16">
        <v>4.5389675037652601E-2</v>
      </c>
      <c r="BG13" s="16"/>
      <c r="BH13" s="16">
        <v>4.4694883273020097E-2</v>
      </c>
      <c r="BI13" s="16">
        <v>4.5864980808705602E-2</v>
      </c>
      <c r="BJ13" s="16"/>
      <c r="BK13" s="16">
        <v>6.3229225709779499E-2</v>
      </c>
      <c r="BL13" s="16">
        <v>2.4317929820318999E-2</v>
      </c>
      <c r="BM13" s="16">
        <v>3.7284937976106297E-2</v>
      </c>
      <c r="BN13" s="16"/>
      <c r="BO13" s="16">
        <v>6.0329704026230398E-2</v>
      </c>
      <c r="BP13" s="16">
        <v>2.85396379203821E-2</v>
      </c>
      <c r="BQ13" s="16">
        <v>2.14496455694408E-2</v>
      </c>
      <c r="BR13" s="16"/>
      <c r="BS13" s="16">
        <v>4.0337866049943098E-2</v>
      </c>
      <c r="BT13" s="16">
        <v>1.2659663051128599E-2</v>
      </c>
      <c r="BU13" s="16">
        <v>2.2263304169026301E-2</v>
      </c>
      <c r="BV13" s="16">
        <v>4.0979782142319898E-2</v>
      </c>
      <c r="BW13" s="16">
        <v>3.0776444210573801E-2</v>
      </c>
      <c r="BX13" s="16">
        <v>2.7822067320981098E-2</v>
      </c>
      <c r="BY13" s="16">
        <v>1.8818957100562101E-2</v>
      </c>
      <c r="BZ13" s="16">
        <v>5.5673586673426402E-2</v>
      </c>
      <c r="CA13" s="16">
        <v>4.51846168302448E-2</v>
      </c>
      <c r="CB13" s="16">
        <v>8.2110904095953605E-2</v>
      </c>
      <c r="CC13" s="16">
        <v>7.3121864058042996E-2</v>
      </c>
      <c r="CD13" s="16">
        <v>0.178122847985383</v>
      </c>
    </row>
    <row r="14" spans="2:82" x14ac:dyDescent="0.3">
      <c r="B14" s="17" t="s">
        <v>92</v>
      </c>
      <c r="C14" s="16">
        <v>1.02538064405991E-2</v>
      </c>
      <c r="D14" s="16">
        <v>9.3235522955365698E-3</v>
      </c>
      <c r="E14" s="16">
        <v>1.04917989655181E-2</v>
      </c>
      <c r="F14" s="16"/>
      <c r="G14" s="16">
        <v>7.6167367944721199E-3</v>
      </c>
      <c r="H14" s="16">
        <v>1.24388260298756E-2</v>
      </c>
      <c r="I14" s="16">
        <v>1.5706756353836601E-2</v>
      </c>
      <c r="J14" s="16">
        <v>8.5300994375856597E-3</v>
      </c>
      <c r="K14" s="16">
        <v>7.14362866832805E-3</v>
      </c>
      <c r="L14" s="16"/>
      <c r="M14" s="16">
        <v>7.6586881376871103E-3</v>
      </c>
      <c r="N14" s="16">
        <v>1.40429591925694E-2</v>
      </c>
      <c r="O14" s="16">
        <v>4.1778871179001904E-3</v>
      </c>
      <c r="P14" s="16">
        <v>1.45956617473349E-2</v>
      </c>
      <c r="Q14" s="16"/>
      <c r="R14" s="16">
        <v>5.4760783541496199E-3</v>
      </c>
      <c r="S14" s="16">
        <v>2.0327631578257701E-2</v>
      </c>
      <c r="T14" s="16">
        <v>5.9153888238978498E-3</v>
      </c>
      <c r="U14" s="16">
        <v>2.43497849238355E-2</v>
      </c>
      <c r="V14" s="16">
        <v>5.8621271458710097E-3</v>
      </c>
      <c r="W14" s="16">
        <v>2.4874842190290399E-2</v>
      </c>
      <c r="X14" s="16">
        <v>0</v>
      </c>
      <c r="Y14" s="16">
        <v>0</v>
      </c>
      <c r="Z14" s="16">
        <v>1.3896428369366901E-2</v>
      </c>
      <c r="AA14" s="16">
        <v>0</v>
      </c>
      <c r="AB14" s="16">
        <v>0</v>
      </c>
      <c r="AC14" s="16">
        <v>0</v>
      </c>
      <c r="AD14" s="16"/>
      <c r="AE14" s="16">
        <v>2.8567937999786599E-2</v>
      </c>
      <c r="AF14" s="16">
        <v>1.79829749216509E-2</v>
      </c>
      <c r="AG14" s="16">
        <v>7.2702539986964996E-3</v>
      </c>
      <c r="AH14" s="16">
        <v>1.0727057460911901E-2</v>
      </c>
      <c r="AI14" s="16">
        <v>1.4824874737994201E-2</v>
      </c>
      <c r="AJ14" s="16">
        <v>4.1548124725814296E-3</v>
      </c>
      <c r="AK14" s="16">
        <v>2.3870626941693299E-2</v>
      </c>
      <c r="AL14" s="16">
        <v>0</v>
      </c>
      <c r="AM14" s="16">
        <v>0</v>
      </c>
      <c r="AN14" s="16">
        <v>0</v>
      </c>
      <c r="AO14" s="16">
        <v>8.0690201404317406E-3</v>
      </c>
      <c r="AP14" s="16">
        <v>2.1760216091544202E-2</v>
      </c>
      <c r="AQ14" s="16">
        <v>9.8099319311401798E-3</v>
      </c>
      <c r="AR14" s="16">
        <v>0</v>
      </c>
      <c r="AS14" s="16">
        <v>0</v>
      </c>
      <c r="AT14" s="16">
        <v>0</v>
      </c>
      <c r="AU14" s="16"/>
      <c r="AV14" s="16">
        <v>9.1566322762839294E-3</v>
      </c>
      <c r="AW14" s="16">
        <v>1.2608876954088801E-2</v>
      </c>
      <c r="AX14" s="16"/>
      <c r="AY14" s="16">
        <v>1.02198962992431E-2</v>
      </c>
      <c r="AZ14" s="16">
        <v>1.12718459983117E-2</v>
      </c>
      <c r="BA14" s="16"/>
      <c r="BB14" s="16">
        <v>1.0658747873512399E-2</v>
      </c>
      <c r="BC14" s="16">
        <v>9.6662303093913698E-3</v>
      </c>
      <c r="BD14" s="16"/>
      <c r="BE14" s="16">
        <v>1.63348792218517E-2</v>
      </c>
      <c r="BF14" s="16">
        <v>7.9057906786115604E-3</v>
      </c>
      <c r="BG14" s="16"/>
      <c r="BH14" s="16">
        <v>5.4910830098535103E-3</v>
      </c>
      <c r="BI14" s="16">
        <v>1.3527336252662701E-2</v>
      </c>
      <c r="BJ14" s="16"/>
      <c r="BK14" s="16">
        <v>1.1187170061959101E-2</v>
      </c>
      <c r="BL14" s="16">
        <v>6.9152621610424703E-3</v>
      </c>
      <c r="BM14" s="16">
        <v>1.48310368064979E-2</v>
      </c>
      <c r="BN14" s="16"/>
      <c r="BO14" s="16">
        <v>4.64848876837211E-3</v>
      </c>
      <c r="BP14" s="16">
        <v>1.09870779700927E-2</v>
      </c>
      <c r="BQ14" s="16">
        <v>2.87500498437664E-2</v>
      </c>
      <c r="BR14" s="16"/>
      <c r="BS14" s="16">
        <v>5.1073581974994502E-3</v>
      </c>
      <c r="BT14" s="16">
        <v>1.6929364492780399E-2</v>
      </c>
      <c r="BU14" s="16">
        <v>1.62693903477019E-2</v>
      </c>
      <c r="BV14" s="16">
        <v>1.3091998004786101E-2</v>
      </c>
      <c r="BW14" s="16">
        <v>7.17008677481395E-3</v>
      </c>
      <c r="BX14" s="16">
        <v>2.9518400932579798E-2</v>
      </c>
      <c r="BY14" s="16">
        <v>0</v>
      </c>
      <c r="BZ14" s="16">
        <v>0</v>
      </c>
      <c r="CA14" s="16">
        <v>1.5075247278384199E-2</v>
      </c>
      <c r="CB14" s="16">
        <v>0</v>
      </c>
      <c r="CC14" s="16">
        <v>0</v>
      </c>
      <c r="CD14" s="16">
        <v>0</v>
      </c>
    </row>
    <row r="15" spans="2:82" x14ac:dyDescent="0.3">
      <c r="B15" s="17" t="s">
        <v>225</v>
      </c>
      <c r="C15" s="20">
        <v>0.70021389686882796</v>
      </c>
      <c r="D15" s="20">
        <v>0.64751786120055399</v>
      </c>
      <c r="E15" s="20">
        <v>0.75328624381708198</v>
      </c>
      <c r="F15" s="20"/>
      <c r="G15" s="20">
        <v>0.68371985514961597</v>
      </c>
      <c r="H15" s="20">
        <v>0.75905683733180296</v>
      </c>
      <c r="I15" s="20">
        <v>0.72841229697188603</v>
      </c>
      <c r="J15" s="20">
        <v>0.70795302053459497</v>
      </c>
      <c r="K15" s="20">
        <v>0.641647407404912</v>
      </c>
      <c r="L15" s="20"/>
      <c r="M15" s="20">
        <v>0.61933891081465797</v>
      </c>
      <c r="N15" s="20">
        <v>0.744520772016664</v>
      </c>
      <c r="O15" s="20">
        <v>0.69352291163412505</v>
      </c>
      <c r="P15" s="20">
        <v>0.74752340997600397</v>
      </c>
      <c r="Q15" s="20"/>
      <c r="R15" s="20">
        <v>0.65937355401571696</v>
      </c>
      <c r="S15" s="20">
        <v>0.73280379260699502</v>
      </c>
      <c r="T15" s="20">
        <v>0.77468375330970096</v>
      </c>
      <c r="U15" s="20">
        <v>0.63838383934161802</v>
      </c>
      <c r="V15" s="20">
        <v>0.69744165607842601</v>
      </c>
      <c r="W15" s="20">
        <v>0.68702997990590897</v>
      </c>
      <c r="X15" s="20">
        <v>0.75924189039244006</v>
      </c>
      <c r="Y15" s="20">
        <v>0.70505617623023498</v>
      </c>
      <c r="Z15" s="20">
        <v>0.68217915232537496</v>
      </c>
      <c r="AA15" s="20">
        <v>0.66722487528785801</v>
      </c>
      <c r="AB15" s="20">
        <v>0.81396692707948304</v>
      </c>
      <c r="AC15" s="20">
        <v>0.59317730311059802</v>
      </c>
      <c r="AD15" s="20"/>
      <c r="AE15" s="20">
        <v>0.554612411917348</v>
      </c>
      <c r="AF15" s="20">
        <v>0.75106686485817098</v>
      </c>
      <c r="AG15" s="20">
        <v>0.70240530310306404</v>
      </c>
      <c r="AH15" s="20">
        <v>0.72892319834424701</v>
      </c>
      <c r="AI15" s="20">
        <v>0.70820761195429305</v>
      </c>
      <c r="AJ15" s="20">
        <v>0.732313695895359</v>
      </c>
      <c r="AK15" s="20">
        <v>0.76035627099480096</v>
      </c>
      <c r="AL15" s="20">
        <v>0.72352153082832904</v>
      </c>
      <c r="AM15" s="20">
        <v>0.71892309871210403</v>
      </c>
      <c r="AN15" s="20">
        <v>0.73799438457488198</v>
      </c>
      <c r="AO15" s="20">
        <v>0.69720863059433003</v>
      </c>
      <c r="AP15" s="20">
        <v>0.70973890135498496</v>
      </c>
      <c r="AQ15" s="20">
        <v>0.77510022947512702</v>
      </c>
      <c r="AR15" s="20">
        <v>0.55093781328199598</v>
      </c>
      <c r="AS15" s="20">
        <v>0.60683864703593304</v>
      </c>
      <c r="AT15" s="20">
        <v>0.528731591792026</v>
      </c>
      <c r="AU15" s="20"/>
      <c r="AV15" s="20">
        <v>0.75456294183390105</v>
      </c>
      <c r="AW15" s="20">
        <v>0.58355435693747504</v>
      </c>
      <c r="AX15" s="20"/>
      <c r="AY15" s="20">
        <v>0.71584101930350597</v>
      </c>
      <c r="AZ15" s="20">
        <v>0.55556923619696896</v>
      </c>
      <c r="BA15" s="20"/>
      <c r="BB15" s="20">
        <v>0.66429205823072202</v>
      </c>
      <c r="BC15" s="20">
        <v>0.73553587200064796</v>
      </c>
      <c r="BD15" s="20"/>
      <c r="BE15" s="20">
        <v>0.666595097536401</v>
      </c>
      <c r="BF15" s="20">
        <v>0.71048431344151497</v>
      </c>
      <c r="BG15" s="20"/>
      <c r="BH15" s="20">
        <v>0.71461406337723099</v>
      </c>
      <c r="BI15" s="20">
        <v>0.69031632984664204</v>
      </c>
      <c r="BJ15" s="20"/>
      <c r="BK15" s="20">
        <v>0.64129761673292895</v>
      </c>
      <c r="BL15" s="20">
        <v>0.75170227347301199</v>
      </c>
      <c r="BM15" s="20">
        <v>0.77129115532312598</v>
      </c>
      <c r="BN15" s="20"/>
      <c r="BO15" s="20">
        <v>0.68065573210323205</v>
      </c>
      <c r="BP15" s="20">
        <v>0.69121187163570996</v>
      </c>
      <c r="BQ15" s="20">
        <v>0.78443862832947597</v>
      </c>
      <c r="BR15" s="20"/>
      <c r="BS15" s="20">
        <v>0.64823843341193899</v>
      </c>
      <c r="BT15" s="20">
        <v>0.73048279503433899</v>
      </c>
      <c r="BU15" s="20">
        <v>0.80649223833328798</v>
      </c>
      <c r="BV15" s="20">
        <v>0.641961778537678</v>
      </c>
      <c r="BW15" s="20">
        <v>0.73849466887442505</v>
      </c>
      <c r="BX15" s="20">
        <v>0.74359253656164204</v>
      </c>
      <c r="BY15" s="20">
        <v>0.78916848023641994</v>
      </c>
      <c r="BZ15" s="20">
        <v>0.73172046359186904</v>
      </c>
      <c r="CA15" s="20">
        <v>0.69733109753600797</v>
      </c>
      <c r="CB15" s="20">
        <v>0.69051422747843805</v>
      </c>
      <c r="CC15" s="20">
        <v>0.79832352794244299</v>
      </c>
      <c r="CD15" s="20">
        <v>0.61943251791678999</v>
      </c>
    </row>
    <row r="16" spans="2:82" x14ac:dyDescent="0.3">
      <c r="B16" s="17" t="s">
        <v>226</v>
      </c>
      <c r="C16" s="20">
        <v>0.14135264558810701</v>
      </c>
      <c r="D16" s="20">
        <v>0.17041459666480699</v>
      </c>
      <c r="E16" s="20">
        <v>0.112525276716561</v>
      </c>
      <c r="F16" s="20"/>
      <c r="G16" s="20">
        <v>0.13906248568315699</v>
      </c>
      <c r="H16" s="20">
        <v>6.0944513459030798E-2</v>
      </c>
      <c r="I16" s="20">
        <v>0.110598887367861</v>
      </c>
      <c r="J16" s="20">
        <v>0.16466467105257701</v>
      </c>
      <c r="K16" s="20">
        <v>0.19601510268960501</v>
      </c>
      <c r="L16" s="20"/>
      <c r="M16" s="20">
        <v>0.229875116857024</v>
      </c>
      <c r="N16" s="20">
        <v>0.10137175504740301</v>
      </c>
      <c r="O16" s="20">
        <v>0.121696634451108</v>
      </c>
      <c r="P16" s="20">
        <v>0.104285493891926</v>
      </c>
      <c r="Q16" s="20"/>
      <c r="R16" s="20">
        <v>0.15891818035587199</v>
      </c>
      <c r="S16" s="20">
        <v>9.9247885174935602E-2</v>
      </c>
      <c r="T16" s="20">
        <v>8.5622739674319201E-2</v>
      </c>
      <c r="U16" s="20">
        <v>0.178778667286705</v>
      </c>
      <c r="V16" s="20">
        <v>0.14737371613840999</v>
      </c>
      <c r="W16" s="20">
        <v>0.121508094922489</v>
      </c>
      <c r="X16" s="20">
        <v>0.125680305543341</v>
      </c>
      <c r="Y16" s="20">
        <v>0.17711837657819701</v>
      </c>
      <c r="Z16" s="20">
        <v>0.14928919843664601</v>
      </c>
      <c r="AA16" s="20">
        <v>0.17137262491548899</v>
      </c>
      <c r="AB16" s="20">
        <v>0.11834162964298101</v>
      </c>
      <c r="AC16" s="20">
        <v>0.237398150872767</v>
      </c>
      <c r="AD16" s="20"/>
      <c r="AE16" s="20">
        <v>0.129995235789963</v>
      </c>
      <c r="AF16" s="20">
        <v>4.7074569062293299E-2</v>
      </c>
      <c r="AG16" s="20">
        <v>0.11314259987147</v>
      </c>
      <c r="AH16" s="20">
        <v>0.15625801657545399</v>
      </c>
      <c r="AI16" s="20">
        <v>0.10713200928481301</v>
      </c>
      <c r="AJ16" s="20">
        <v>0.11300699555794599</v>
      </c>
      <c r="AK16" s="20">
        <v>0.11461563272043</v>
      </c>
      <c r="AL16" s="20">
        <v>0.12867938618566499</v>
      </c>
      <c r="AM16" s="20">
        <v>0.169481098243632</v>
      </c>
      <c r="AN16" s="20">
        <v>0.16765249867706</v>
      </c>
      <c r="AO16" s="20">
        <v>0.15164295559962701</v>
      </c>
      <c r="AP16" s="20">
        <v>0.106858036626559</v>
      </c>
      <c r="AQ16" s="20">
        <v>0.14028443473382299</v>
      </c>
      <c r="AR16" s="20">
        <v>0.28952796795059399</v>
      </c>
      <c r="AS16" s="20">
        <v>0.21619760874708299</v>
      </c>
      <c r="AT16" s="20">
        <v>0.31873448231531198</v>
      </c>
      <c r="AU16" s="20"/>
      <c r="AV16" s="20">
        <v>0.10873219367678399</v>
      </c>
      <c r="AW16" s="20">
        <v>0.21137203442508401</v>
      </c>
      <c r="AX16" s="20"/>
      <c r="AY16" s="20">
        <v>0.13553651225853</v>
      </c>
      <c r="AZ16" s="20">
        <v>0.20245114471810699</v>
      </c>
      <c r="BA16" s="20"/>
      <c r="BB16" s="20">
        <v>0.17586715145772799</v>
      </c>
      <c r="BC16" s="20">
        <v>0.119050044682072</v>
      </c>
      <c r="BD16" s="20"/>
      <c r="BE16" s="20">
        <v>0.15422986052710799</v>
      </c>
      <c r="BF16" s="20">
        <v>0.141746495849323</v>
      </c>
      <c r="BG16" s="20"/>
      <c r="BH16" s="20">
        <v>0.121856342192463</v>
      </c>
      <c r="BI16" s="20">
        <v>0.1547529051914</v>
      </c>
      <c r="BJ16" s="20"/>
      <c r="BK16" s="20">
        <v>0.18664746393304901</v>
      </c>
      <c r="BL16" s="20">
        <v>0.10730098914932799</v>
      </c>
      <c r="BM16" s="20">
        <v>7.7761637684639506E-2</v>
      </c>
      <c r="BN16" s="20"/>
      <c r="BO16" s="20">
        <v>0.166536985699102</v>
      </c>
      <c r="BP16" s="20">
        <v>0.12897003000611301</v>
      </c>
      <c r="BQ16" s="20">
        <v>7.3726932888483004E-2</v>
      </c>
      <c r="BR16" s="20"/>
      <c r="BS16" s="20">
        <v>0.182339360121306</v>
      </c>
      <c r="BT16" s="20">
        <v>0.102120621529998</v>
      </c>
      <c r="BU16" s="20">
        <v>4.0709352039870403E-2</v>
      </c>
      <c r="BV16" s="20">
        <v>0.17195440952955199</v>
      </c>
      <c r="BW16" s="20">
        <v>0.147393094916693</v>
      </c>
      <c r="BX16" s="20">
        <v>0.118173170848761</v>
      </c>
      <c r="BY16" s="20">
        <v>9.5830744069293303E-2</v>
      </c>
      <c r="BZ16" s="20">
        <v>0.166212078897233</v>
      </c>
      <c r="CA16" s="20">
        <v>0.13302594387227101</v>
      </c>
      <c r="CB16" s="20">
        <v>0.163884928503503</v>
      </c>
      <c r="CC16" s="20">
        <v>0.14387739594735799</v>
      </c>
      <c r="CD16" s="20">
        <v>0.21050708331774501</v>
      </c>
    </row>
    <row r="17" spans="2:82" x14ac:dyDescent="0.3">
      <c r="B17" s="17" t="s">
        <v>149</v>
      </c>
      <c r="C17" s="21">
        <v>0.55886125128072095</v>
      </c>
      <c r="D17" s="21">
        <v>0.47710326453574697</v>
      </c>
      <c r="E17" s="21">
        <v>0.640760967100521</v>
      </c>
      <c r="F17" s="21"/>
      <c r="G17" s="21">
        <v>0.54465736946645904</v>
      </c>
      <c r="H17" s="21">
        <v>0.698112323872772</v>
      </c>
      <c r="I17" s="21">
        <v>0.61781340960402598</v>
      </c>
      <c r="J17" s="21">
        <v>0.54328834948201798</v>
      </c>
      <c r="K17" s="21">
        <v>0.44563230471530701</v>
      </c>
      <c r="L17" s="21"/>
      <c r="M17" s="21">
        <v>0.38946379395763397</v>
      </c>
      <c r="N17" s="21">
        <v>0.64314901696926097</v>
      </c>
      <c r="O17" s="21">
        <v>0.57182627718301704</v>
      </c>
      <c r="P17" s="21">
        <v>0.64323791608407799</v>
      </c>
      <c r="Q17" s="21"/>
      <c r="R17" s="21">
        <v>0.50045537365984505</v>
      </c>
      <c r="S17" s="21">
        <v>0.63355590743205903</v>
      </c>
      <c r="T17" s="21">
        <v>0.68906101363538097</v>
      </c>
      <c r="U17" s="21">
        <v>0.45960517205491302</v>
      </c>
      <c r="V17" s="21">
        <v>0.55006793994001602</v>
      </c>
      <c r="W17" s="21">
        <v>0.56552188498341904</v>
      </c>
      <c r="X17" s="21">
        <v>0.63356158484909897</v>
      </c>
      <c r="Y17" s="21">
        <v>0.52793779965203802</v>
      </c>
      <c r="Z17" s="21">
        <v>0.53288995388872895</v>
      </c>
      <c r="AA17" s="21">
        <v>0.49585225037236902</v>
      </c>
      <c r="AB17" s="21">
        <v>0.69562529743650203</v>
      </c>
      <c r="AC17" s="21">
        <v>0.35577915223783102</v>
      </c>
      <c r="AD17" s="21"/>
      <c r="AE17" s="21">
        <v>0.42461717612738498</v>
      </c>
      <c r="AF17" s="21">
        <v>0.70399229579587796</v>
      </c>
      <c r="AG17" s="21">
        <v>0.58926270323159402</v>
      </c>
      <c r="AH17" s="21">
        <v>0.572665181768794</v>
      </c>
      <c r="AI17" s="21">
        <v>0.60107560266948001</v>
      </c>
      <c r="AJ17" s="21">
        <v>0.61930670033741197</v>
      </c>
      <c r="AK17" s="21">
        <v>0.645740638274371</v>
      </c>
      <c r="AL17" s="21">
        <v>0.59484214464266405</v>
      </c>
      <c r="AM17" s="21">
        <v>0.54944200046847202</v>
      </c>
      <c r="AN17" s="21">
        <v>0.57034188589782198</v>
      </c>
      <c r="AO17" s="21">
        <v>0.54556567499470299</v>
      </c>
      <c r="AP17" s="21">
        <v>0.60288086472842595</v>
      </c>
      <c r="AQ17" s="21">
        <v>0.63481579474130401</v>
      </c>
      <c r="AR17" s="21">
        <v>0.26140984533140199</v>
      </c>
      <c r="AS17" s="21">
        <v>0.39064103828885</v>
      </c>
      <c r="AT17" s="21">
        <v>0.20999710947671399</v>
      </c>
      <c r="AU17" s="21"/>
      <c r="AV17" s="21">
        <v>0.64583074815711605</v>
      </c>
      <c r="AW17" s="21">
        <v>0.37218232251239097</v>
      </c>
      <c r="AX17" s="21"/>
      <c r="AY17" s="21">
        <v>0.58030450704497505</v>
      </c>
      <c r="AZ17" s="21">
        <v>0.35311809147886197</v>
      </c>
      <c r="BA17" s="21"/>
      <c r="BB17" s="21">
        <v>0.48842490677299299</v>
      </c>
      <c r="BC17" s="21">
        <v>0.61648582731857504</v>
      </c>
      <c r="BD17" s="21"/>
      <c r="BE17" s="21">
        <v>0.51236523700929304</v>
      </c>
      <c r="BF17" s="21">
        <v>0.568737817592192</v>
      </c>
      <c r="BG17" s="21"/>
      <c r="BH17" s="21">
        <v>0.59275772118476799</v>
      </c>
      <c r="BI17" s="21">
        <v>0.53556342465524198</v>
      </c>
      <c r="BJ17" s="21"/>
      <c r="BK17" s="21">
        <v>0.45465015279988102</v>
      </c>
      <c r="BL17" s="21">
        <v>0.64440128432368404</v>
      </c>
      <c r="BM17" s="21">
        <v>0.69352951763848703</v>
      </c>
      <c r="BN17" s="21"/>
      <c r="BO17" s="21">
        <v>0.51411874640413002</v>
      </c>
      <c r="BP17" s="21">
        <v>0.56224184162959601</v>
      </c>
      <c r="BQ17" s="21">
        <v>0.710711695440993</v>
      </c>
      <c r="BR17" s="21"/>
      <c r="BS17" s="21">
        <v>0.46589907329063202</v>
      </c>
      <c r="BT17" s="21">
        <v>0.62836217350434098</v>
      </c>
      <c r="BU17" s="21">
        <v>0.76578288629341795</v>
      </c>
      <c r="BV17" s="21">
        <v>0.47000736900812701</v>
      </c>
      <c r="BW17" s="21">
        <v>0.591101573957733</v>
      </c>
      <c r="BX17" s="21">
        <v>0.62541936571288104</v>
      </c>
      <c r="BY17" s="21">
        <v>0.69333773616712702</v>
      </c>
      <c r="BZ17" s="21">
        <v>0.56550838469463605</v>
      </c>
      <c r="CA17" s="21">
        <v>0.56430515366373801</v>
      </c>
      <c r="CB17" s="21">
        <v>0.52662929897493604</v>
      </c>
      <c r="CC17" s="21">
        <v>0.65444613199508594</v>
      </c>
      <c r="CD17" s="21">
        <v>0.40892543459904501</v>
      </c>
    </row>
    <row r="18" spans="2:82" x14ac:dyDescent="0.3">
      <c r="B18" s="15"/>
    </row>
    <row r="19" spans="2:82" x14ac:dyDescent="0.3">
      <c r="B19" t="s">
        <v>96</v>
      </c>
    </row>
    <row r="20" spans="2:82" x14ac:dyDescent="0.3">
      <c r="B20" t="s">
        <v>97</v>
      </c>
    </row>
    <row r="22" spans="2:82" x14ac:dyDescent="0.3">
      <c r="B22"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CD22"/>
  <sheetViews>
    <sheetView showGridLines="0" workbookViewId="0">
      <pane xSplit="2" topLeftCell="C1" activePane="topRight" state="frozen"/>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220</v>
      </c>
      <c r="C9" s="16">
        <v>0.18237052372141799</v>
      </c>
      <c r="D9" s="16">
        <v>0.16808947471185801</v>
      </c>
      <c r="E9" s="16">
        <v>0.19586042198249801</v>
      </c>
      <c r="F9" s="16"/>
      <c r="G9" s="16">
        <v>0.167733147942386</v>
      </c>
      <c r="H9" s="16">
        <v>0.184892165459104</v>
      </c>
      <c r="I9" s="16">
        <v>0.222588920870194</v>
      </c>
      <c r="J9" s="16">
        <v>0.18162487133761199</v>
      </c>
      <c r="K9" s="16">
        <v>0.153107657962124</v>
      </c>
      <c r="L9" s="16"/>
      <c r="M9" s="16">
        <v>0.12360404982164599</v>
      </c>
      <c r="N9" s="16">
        <v>0.149734925372384</v>
      </c>
      <c r="O9" s="16">
        <v>0.214203484500053</v>
      </c>
      <c r="P9" s="16">
        <v>0.25132770341889399</v>
      </c>
      <c r="Q9" s="16"/>
      <c r="R9" s="16">
        <v>0.142288059736461</v>
      </c>
      <c r="S9" s="16">
        <v>0.23330659733911499</v>
      </c>
      <c r="T9" s="16">
        <v>0.16367860559174299</v>
      </c>
      <c r="U9" s="16">
        <v>0.14730404567894601</v>
      </c>
      <c r="V9" s="16">
        <v>0.19094750905365801</v>
      </c>
      <c r="W9" s="16">
        <v>0.18243483732919999</v>
      </c>
      <c r="X9" s="16">
        <v>0.23741639722056901</v>
      </c>
      <c r="Y9" s="16">
        <v>0.214870668962166</v>
      </c>
      <c r="Z9" s="16">
        <v>0.145917393845026</v>
      </c>
      <c r="AA9" s="16">
        <v>0.16721866104064501</v>
      </c>
      <c r="AB9" s="16">
        <v>0.256574525037368</v>
      </c>
      <c r="AC9" s="16">
        <v>0.147930047745644</v>
      </c>
      <c r="AD9" s="16"/>
      <c r="AE9" s="16">
        <v>0.165955510073035</v>
      </c>
      <c r="AF9" s="16">
        <v>0.231040916529096</v>
      </c>
      <c r="AG9" s="16">
        <v>0.27554798328040803</v>
      </c>
      <c r="AH9" s="16">
        <v>0.199690994104637</v>
      </c>
      <c r="AI9" s="16">
        <v>0.21134012871595301</v>
      </c>
      <c r="AJ9" s="16">
        <v>0.25667903269322301</v>
      </c>
      <c r="AK9" s="16">
        <v>0.15061864809511799</v>
      </c>
      <c r="AL9" s="16">
        <v>0.16626167024834401</v>
      </c>
      <c r="AM9" s="16">
        <v>0.16254995476490899</v>
      </c>
      <c r="AN9" s="16">
        <v>0.14278324235914699</v>
      </c>
      <c r="AO9" s="16">
        <v>0.18659852965947199</v>
      </c>
      <c r="AP9" s="16">
        <v>0.14164302342294599</v>
      </c>
      <c r="AQ9" s="16">
        <v>0.160903636938759</v>
      </c>
      <c r="AR9" s="16">
        <v>0.131729276660912</v>
      </c>
      <c r="AS9" s="16">
        <v>0.11292374257830499</v>
      </c>
      <c r="AT9" s="16">
        <v>8.6955289272049693E-2</v>
      </c>
      <c r="AU9" s="16"/>
      <c r="AV9" s="16">
        <v>0.22446901130160099</v>
      </c>
      <c r="AW9" s="16">
        <v>9.2006650794744099E-2</v>
      </c>
      <c r="AX9" s="16"/>
      <c r="AY9" s="16">
        <v>0.190895954598788</v>
      </c>
      <c r="AZ9" s="16">
        <v>8.9396999054097606E-2</v>
      </c>
      <c r="BA9" s="16"/>
      <c r="BB9" s="16">
        <v>0.18109013729569801</v>
      </c>
      <c r="BC9" s="16">
        <v>0.18487021692807801</v>
      </c>
      <c r="BD9" s="16"/>
      <c r="BE9" s="16">
        <v>0.223442495421693</v>
      </c>
      <c r="BF9" s="16">
        <v>0.174309968733183</v>
      </c>
      <c r="BG9" s="16"/>
      <c r="BH9" s="16">
        <v>0.18091081648778301</v>
      </c>
      <c r="BI9" s="16">
        <v>0.183373814215957</v>
      </c>
      <c r="BJ9" s="16"/>
      <c r="BK9" s="16">
        <v>0.14334091038473401</v>
      </c>
      <c r="BL9" s="16">
        <v>0.18747097719268399</v>
      </c>
      <c r="BM9" s="16">
        <v>0.29245142205576502</v>
      </c>
      <c r="BN9" s="16"/>
      <c r="BO9" s="16">
        <v>0.152438365464792</v>
      </c>
      <c r="BP9" s="16">
        <v>0.15378842384393801</v>
      </c>
      <c r="BQ9" s="16">
        <v>0.33648246500388901</v>
      </c>
      <c r="BR9" s="16"/>
      <c r="BS9" s="16">
        <v>0.16163546638122001</v>
      </c>
      <c r="BT9" s="16">
        <v>0.20853161010319601</v>
      </c>
      <c r="BU9" s="16">
        <v>0.21163899402130401</v>
      </c>
      <c r="BV9" s="16">
        <v>0.16615977151747699</v>
      </c>
      <c r="BW9" s="16">
        <v>0.165779152221983</v>
      </c>
      <c r="BX9" s="16">
        <v>0.192352222198581</v>
      </c>
      <c r="BY9" s="16">
        <v>0.27611036215957302</v>
      </c>
      <c r="BZ9" s="16">
        <v>0.24398853973106999</v>
      </c>
      <c r="CA9" s="16">
        <v>0.18027840583682</v>
      </c>
      <c r="CB9" s="16">
        <v>0.16647232042742699</v>
      </c>
      <c r="CC9" s="16">
        <v>0.187076867274692</v>
      </c>
      <c r="CD9" s="16">
        <v>0.148485231334476</v>
      </c>
    </row>
    <row r="10" spans="2:82" x14ac:dyDescent="0.3">
      <c r="B10" s="17" t="s">
        <v>221</v>
      </c>
      <c r="C10" s="16">
        <v>0.28821561244263699</v>
      </c>
      <c r="D10" s="16">
        <v>0.27028724233693202</v>
      </c>
      <c r="E10" s="16">
        <v>0.30768868108284397</v>
      </c>
      <c r="F10" s="16"/>
      <c r="G10" s="16">
        <v>0.27362431905541601</v>
      </c>
      <c r="H10" s="16">
        <v>0.31800448812412002</v>
      </c>
      <c r="I10" s="16">
        <v>0.30889513872610203</v>
      </c>
      <c r="J10" s="16">
        <v>0.266957024115414</v>
      </c>
      <c r="K10" s="16">
        <v>0.28060031299522098</v>
      </c>
      <c r="L10" s="16"/>
      <c r="M10" s="16">
        <v>0.23513891700394701</v>
      </c>
      <c r="N10" s="16">
        <v>0.31212633375231102</v>
      </c>
      <c r="O10" s="16">
        <v>0.29702006507296302</v>
      </c>
      <c r="P10" s="16">
        <v>0.312374371424888</v>
      </c>
      <c r="Q10" s="16"/>
      <c r="R10" s="16">
        <v>0.23148860222198001</v>
      </c>
      <c r="S10" s="16">
        <v>0.31110629995446998</v>
      </c>
      <c r="T10" s="16">
        <v>0.29380169292098501</v>
      </c>
      <c r="U10" s="16">
        <v>0.30902724422106298</v>
      </c>
      <c r="V10" s="16">
        <v>0.32022289287364802</v>
      </c>
      <c r="W10" s="16">
        <v>0.25566374833140798</v>
      </c>
      <c r="X10" s="16">
        <v>0.29854417990885201</v>
      </c>
      <c r="Y10" s="16">
        <v>0.30296235106214497</v>
      </c>
      <c r="Z10" s="16">
        <v>0.30860655597808401</v>
      </c>
      <c r="AA10" s="16">
        <v>0.27457986664717798</v>
      </c>
      <c r="AB10" s="16">
        <v>0.32907863392525399</v>
      </c>
      <c r="AC10" s="16">
        <v>0.24909674250309399</v>
      </c>
      <c r="AD10" s="16"/>
      <c r="AE10" s="16">
        <v>0.42750392153446398</v>
      </c>
      <c r="AF10" s="16">
        <v>0.263877497525211</v>
      </c>
      <c r="AG10" s="16">
        <v>0.290539676319225</v>
      </c>
      <c r="AH10" s="16">
        <v>0.30216012931265801</v>
      </c>
      <c r="AI10" s="16">
        <v>0.33507826862571299</v>
      </c>
      <c r="AJ10" s="16">
        <v>0.22897112705995101</v>
      </c>
      <c r="AK10" s="16">
        <v>0.37970186982438398</v>
      </c>
      <c r="AL10" s="16">
        <v>0.332609084340728</v>
      </c>
      <c r="AM10" s="16">
        <v>0.32097709553120701</v>
      </c>
      <c r="AN10" s="16">
        <v>0.34021984804609101</v>
      </c>
      <c r="AO10" s="16">
        <v>0.28575360759049501</v>
      </c>
      <c r="AP10" s="16">
        <v>0.29098450332344999</v>
      </c>
      <c r="AQ10" s="16">
        <v>0.34790281523178102</v>
      </c>
      <c r="AR10" s="16">
        <v>0.15170805874193499</v>
      </c>
      <c r="AS10" s="16">
        <v>0.22354334483060501</v>
      </c>
      <c r="AT10" s="16">
        <v>0.14433911253967099</v>
      </c>
      <c r="AU10" s="16"/>
      <c r="AV10" s="16">
        <v>0.32448924749364999</v>
      </c>
      <c r="AW10" s="16">
        <v>0.210354712045797</v>
      </c>
      <c r="AX10" s="16"/>
      <c r="AY10" s="16">
        <v>0.30014787276399502</v>
      </c>
      <c r="AZ10" s="16">
        <v>0.186066319275318</v>
      </c>
      <c r="BA10" s="16"/>
      <c r="BB10" s="16">
        <v>0.28674113972447501</v>
      </c>
      <c r="BC10" s="16">
        <v>0.29633440568992903</v>
      </c>
      <c r="BD10" s="16"/>
      <c r="BE10" s="16">
        <v>0.30164917654655599</v>
      </c>
      <c r="BF10" s="16">
        <v>0.28823111906096099</v>
      </c>
      <c r="BG10" s="16"/>
      <c r="BH10" s="16">
        <v>0.29504059409998601</v>
      </c>
      <c r="BI10" s="16">
        <v>0.28352464492227097</v>
      </c>
      <c r="BJ10" s="16"/>
      <c r="BK10" s="16">
        <v>0.285790185177555</v>
      </c>
      <c r="BL10" s="16">
        <v>0.28563645762067003</v>
      </c>
      <c r="BM10" s="16">
        <v>0.30284028295336102</v>
      </c>
      <c r="BN10" s="16"/>
      <c r="BO10" s="16">
        <v>0.27677752492373098</v>
      </c>
      <c r="BP10" s="16">
        <v>0.30623630135908297</v>
      </c>
      <c r="BQ10" s="16">
        <v>0.29781803842092103</v>
      </c>
      <c r="BR10" s="16"/>
      <c r="BS10" s="16">
        <v>0.247866478921595</v>
      </c>
      <c r="BT10" s="16">
        <v>0.32464309580694301</v>
      </c>
      <c r="BU10" s="16">
        <v>0.27383371654722599</v>
      </c>
      <c r="BV10" s="16">
        <v>0.30638629269919299</v>
      </c>
      <c r="BW10" s="16">
        <v>0.35539462342464201</v>
      </c>
      <c r="BX10" s="16">
        <v>0.29548624738830898</v>
      </c>
      <c r="BY10" s="16">
        <v>0.29333991068478699</v>
      </c>
      <c r="BZ10" s="16">
        <v>0.31101483211830799</v>
      </c>
      <c r="CA10" s="16">
        <v>0.30847653777914502</v>
      </c>
      <c r="CB10" s="16">
        <v>0.31042185367208802</v>
      </c>
      <c r="CC10" s="16">
        <v>0.32955315682359698</v>
      </c>
      <c r="CD10" s="16">
        <v>0.27891981262460602</v>
      </c>
    </row>
    <row r="11" spans="2:82" x14ac:dyDescent="0.3">
      <c r="B11" s="17" t="s">
        <v>222</v>
      </c>
      <c r="C11" s="16">
        <v>0.203064883902704</v>
      </c>
      <c r="D11" s="16">
        <v>0.203138529350196</v>
      </c>
      <c r="E11" s="16">
        <v>0.202424818511271</v>
      </c>
      <c r="F11" s="16"/>
      <c r="G11" s="16">
        <v>0.21500502051963699</v>
      </c>
      <c r="H11" s="16">
        <v>0.24246036129441401</v>
      </c>
      <c r="I11" s="16">
        <v>0.22980452533104601</v>
      </c>
      <c r="J11" s="16">
        <v>0.21770986129780001</v>
      </c>
      <c r="K11" s="16">
        <v>0.13407551317383401</v>
      </c>
      <c r="L11" s="16"/>
      <c r="M11" s="16">
        <v>0.18778558430335501</v>
      </c>
      <c r="N11" s="16">
        <v>0.22922339189400301</v>
      </c>
      <c r="O11" s="16">
        <v>0.19607212762587101</v>
      </c>
      <c r="P11" s="16">
        <v>0.19760903992099399</v>
      </c>
      <c r="Q11" s="16"/>
      <c r="R11" s="16">
        <v>0.261082625852253</v>
      </c>
      <c r="S11" s="16">
        <v>0.17395479862913699</v>
      </c>
      <c r="T11" s="16">
        <v>0.17503090937374599</v>
      </c>
      <c r="U11" s="16">
        <v>0.194504095380157</v>
      </c>
      <c r="V11" s="16">
        <v>0.185288151311508</v>
      </c>
      <c r="W11" s="16">
        <v>0.232157624266284</v>
      </c>
      <c r="X11" s="16">
        <v>0.177572368667689</v>
      </c>
      <c r="Y11" s="16">
        <v>0.17100426819421699</v>
      </c>
      <c r="Z11" s="16">
        <v>0.22536456809302299</v>
      </c>
      <c r="AA11" s="16">
        <v>0.21194992771049101</v>
      </c>
      <c r="AB11" s="16">
        <v>0.135874214751384</v>
      </c>
      <c r="AC11" s="16">
        <v>0.228657429684962</v>
      </c>
      <c r="AD11" s="16"/>
      <c r="AE11" s="16">
        <v>0.28098075450320997</v>
      </c>
      <c r="AF11" s="16">
        <v>0.23070842721201901</v>
      </c>
      <c r="AG11" s="16">
        <v>0.158380233171417</v>
      </c>
      <c r="AH11" s="16">
        <v>0.24287046155672101</v>
      </c>
      <c r="AI11" s="16">
        <v>0.204143584304391</v>
      </c>
      <c r="AJ11" s="16">
        <v>0.250973961420703</v>
      </c>
      <c r="AK11" s="16">
        <v>0.19906221770893301</v>
      </c>
      <c r="AL11" s="16">
        <v>0.18193356820672299</v>
      </c>
      <c r="AM11" s="16">
        <v>0.23145451314930801</v>
      </c>
      <c r="AN11" s="16">
        <v>0.185583293336432</v>
      </c>
      <c r="AO11" s="16">
        <v>0.144783941705592</v>
      </c>
      <c r="AP11" s="16">
        <v>0.18014985762112201</v>
      </c>
      <c r="AQ11" s="16">
        <v>0.13502478780118499</v>
      </c>
      <c r="AR11" s="16">
        <v>0.219872986675968</v>
      </c>
      <c r="AS11" s="16">
        <v>0.194161681544468</v>
      </c>
      <c r="AT11" s="16">
        <v>0.13284348410108801</v>
      </c>
      <c r="AU11" s="16"/>
      <c r="AV11" s="16">
        <v>0.183259852330864</v>
      </c>
      <c r="AW11" s="16">
        <v>0.24557613452323601</v>
      </c>
      <c r="AX11" s="16"/>
      <c r="AY11" s="16">
        <v>0.19389442753995101</v>
      </c>
      <c r="AZ11" s="16">
        <v>0.28341738447198001</v>
      </c>
      <c r="BA11" s="16"/>
      <c r="BB11" s="16">
        <v>0.18956523250361601</v>
      </c>
      <c r="BC11" s="16">
        <v>0.205318783643891</v>
      </c>
      <c r="BD11" s="16"/>
      <c r="BE11" s="16">
        <v>0.163865965313058</v>
      </c>
      <c r="BF11" s="16">
        <v>0.205041156494041</v>
      </c>
      <c r="BG11" s="16"/>
      <c r="BH11" s="16">
        <v>0.22936852784644199</v>
      </c>
      <c r="BI11" s="16">
        <v>0.18498578192086701</v>
      </c>
      <c r="BJ11" s="16"/>
      <c r="BK11" s="16">
        <v>0.184535992052828</v>
      </c>
      <c r="BL11" s="16">
        <v>0.22617039755100499</v>
      </c>
      <c r="BM11" s="16">
        <v>0.20509322435414001</v>
      </c>
      <c r="BN11" s="16"/>
      <c r="BO11" s="16">
        <v>0.19623430012722701</v>
      </c>
      <c r="BP11" s="16">
        <v>0.244449539823275</v>
      </c>
      <c r="BQ11" s="16">
        <v>0.156648953019628</v>
      </c>
      <c r="BR11" s="16"/>
      <c r="BS11" s="16">
        <v>0.22662897506749499</v>
      </c>
      <c r="BT11" s="16">
        <v>0.203222272652955</v>
      </c>
      <c r="BU11" s="16">
        <v>0.156675261095719</v>
      </c>
      <c r="BV11" s="16">
        <v>0.199969644252144</v>
      </c>
      <c r="BW11" s="16">
        <v>0.16539383802346899</v>
      </c>
      <c r="BX11" s="16">
        <v>0.20564017515635299</v>
      </c>
      <c r="BY11" s="16">
        <v>0.175981450377582</v>
      </c>
      <c r="BZ11" s="16">
        <v>0.15452956638693999</v>
      </c>
      <c r="CA11" s="16">
        <v>0.215329385772737</v>
      </c>
      <c r="CB11" s="16">
        <v>0.17810385065567599</v>
      </c>
      <c r="CC11" s="16">
        <v>0.16594063041176399</v>
      </c>
      <c r="CD11" s="16">
        <v>0.21794074285390799</v>
      </c>
    </row>
    <row r="12" spans="2:82" x14ac:dyDescent="0.3">
      <c r="B12" s="17" t="s">
        <v>223</v>
      </c>
      <c r="C12" s="16">
        <v>0.208787968609464</v>
      </c>
      <c r="D12" s="16">
        <v>0.21601842819926401</v>
      </c>
      <c r="E12" s="16">
        <v>0.202629100282921</v>
      </c>
      <c r="F12" s="16"/>
      <c r="G12" s="16">
        <v>0.24535543936614301</v>
      </c>
      <c r="H12" s="16">
        <v>0.17946689950964501</v>
      </c>
      <c r="I12" s="16">
        <v>0.145668279105615</v>
      </c>
      <c r="J12" s="16">
        <v>0.20719096140756299</v>
      </c>
      <c r="K12" s="16">
        <v>0.26443307072088201</v>
      </c>
      <c r="L12" s="16"/>
      <c r="M12" s="16">
        <v>0.25841382642182997</v>
      </c>
      <c r="N12" s="16">
        <v>0.22465074938686999</v>
      </c>
      <c r="O12" s="16">
        <v>0.19631054390278299</v>
      </c>
      <c r="P12" s="16">
        <v>0.152190951163965</v>
      </c>
      <c r="Q12" s="16"/>
      <c r="R12" s="16">
        <v>0.25756419342922499</v>
      </c>
      <c r="S12" s="16">
        <v>0.20188886114553101</v>
      </c>
      <c r="T12" s="16">
        <v>0.297002971026603</v>
      </c>
      <c r="U12" s="16">
        <v>0.20791418374548301</v>
      </c>
      <c r="V12" s="16">
        <v>0.17920131616940499</v>
      </c>
      <c r="W12" s="16">
        <v>0.198217288048681</v>
      </c>
      <c r="X12" s="16">
        <v>0.200368243359871</v>
      </c>
      <c r="Y12" s="16">
        <v>0.23507195530847</v>
      </c>
      <c r="Z12" s="16">
        <v>0.164793030858537</v>
      </c>
      <c r="AA12" s="16">
        <v>0.20567911929315899</v>
      </c>
      <c r="AB12" s="16">
        <v>0.17509238826908299</v>
      </c>
      <c r="AC12" s="16">
        <v>9.4242241597660995E-2</v>
      </c>
      <c r="AD12" s="16"/>
      <c r="AE12" s="16">
        <v>6.8110835695414595E-2</v>
      </c>
      <c r="AF12" s="16">
        <v>0.206090615939865</v>
      </c>
      <c r="AG12" s="16">
        <v>0.18593402816243301</v>
      </c>
      <c r="AH12" s="16">
        <v>0.161589598140813</v>
      </c>
      <c r="AI12" s="16">
        <v>0.14900252253444299</v>
      </c>
      <c r="AJ12" s="16">
        <v>0.18844513379508199</v>
      </c>
      <c r="AK12" s="16">
        <v>0.16271497287391801</v>
      </c>
      <c r="AL12" s="16">
        <v>0.212646347424127</v>
      </c>
      <c r="AM12" s="16">
        <v>0.16753012547659901</v>
      </c>
      <c r="AN12" s="16">
        <v>0.20816892066187301</v>
      </c>
      <c r="AO12" s="16">
        <v>0.31228489018834099</v>
      </c>
      <c r="AP12" s="16">
        <v>0.19768774983061299</v>
      </c>
      <c r="AQ12" s="16">
        <v>0.24015298871209501</v>
      </c>
      <c r="AR12" s="16">
        <v>0.26091462360145101</v>
      </c>
      <c r="AS12" s="16">
        <v>0.33320893593781198</v>
      </c>
      <c r="AT12" s="16">
        <v>0.33877382247182197</v>
      </c>
      <c r="AU12" s="16"/>
      <c r="AV12" s="16">
        <v>0.17053710873153999</v>
      </c>
      <c r="AW12" s="16">
        <v>0.29089295717375202</v>
      </c>
      <c r="AX12" s="16"/>
      <c r="AY12" s="16">
        <v>0.201420378215938</v>
      </c>
      <c r="AZ12" s="16">
        <v>0.27772675126197</v>
      </c>
      <c r="BA12" s="16"/>
      <c r="BB12" s="16">
        <v>0.210516415951887</v>
      </c>
      <c r="BC12" s="16">
        <v>0.20073610721664401</v>
      </c>
      <c r="BD12" s="16"/>
      <c r="BE12" s="16">
        <v>0.185679893483231</v>
      </c>
      <c r="BF12" s="16">
        <v>0.21604689305098801</v>
      </c>
      <c r="BG12" s="16"/>
      <c r="BH12" s="16">
        <v>0.19862540356400599</v>
      </c>
      <c r="BI12" s="16">
        <v>0.21577293427607999</v>
      </c>
      <c r="BJ12" s="16"/>
      <c r="BK12" s="16">
        <v>0.22795043606491799</v>
      </c>
      <c r="BL12" s="16">
        <v>0.21615845037664999</v>
      </c>
      <c r="BM12" s="16">
        <v>0.13428976459223499</v>
      </c>
      <c r="BN12" s="16"/>
      <c r="BO12" s="16">
        <v>0.23285453317551899</v>
      </c>
      <c r="BP12" s="16">
        <v>0.20131452332063199</v>
      </c>
      <c r="BQ12" s="16">
        <v>0.13673948406410499</v>
      </c>
      <c r="BR12" s="16"/>
      <c r="BS12" s="16">
        <v>0.27063385363476899</v>
      </c>
      <c r="BT12" s="16">
        <v>0.186365110361012</v>
      </c>
      <c r="BU12" s="16">
        <v>0.26229649220022799</v>
      </c>
      <c r="BV12" s="16">
        <v>0.17854973917629099</v>
      </c>
      <c r="BW12" s="16">
        <v>0.181178735329138</v>
      </c>
      <c r="BX12" s="16">
        <v>0.2190695856896</v>
      </c>
      <c r="BY12" s="16">
        <v>0.18706066994988799</v>
      </c>
      <c r="BZ12" s="16">
        <v>0.20867304258083699</v>
      </c>
      <c r="CA12" s="16">
        <v>0.15127803484774499</v>
      </c>
      <c r="CB12" s="16">
        <v>0.20943748197999501</v>
      </c>
      <c r="CC12" s="16">
        <v>0.19210232868984201</v>
      </c>
      <c r="CD12" s="16">
        <v>7.0504998451262402E-2</v>
      </c>
    </row>
    <row r="13" spans="2:82" x14ac:dyDescent="0.3">
      <c r="B13" s="17" t="s">
        <v>224</v>
      </c>
      <c r="C13" s="16">
        <v>0.10881476707152</v>
      </c>
      <c r="D13" s="16">
        <v>0.13788206585701601</v>
      </c>
      <c r="E13" s="16">
        <v>8.0196082203721597E-2</v>
      </c>
      <c r="F13" s="16"/>
      <c r="G13" s="16">
        <v>9.3774922873603395E-2</v>
      </c>
      <c r="H13" s="16">
        <v>6.1363101353901502E-2</v>
      </c>
      <c r="I13" s="16">
        <v>7.8786502112831905E-2</v>
      </c>
      <c r="J13" s="16">
        <v>0.121932776468091</v>
      </c>
      <c r="K13" s="16">
        <v>0.16061565373455999</v>
      </c>
      <c r="L13" s="16"/>
      <c r="M13" s="16">
        <v>0.18716781850786099</v>
      </c>
      <c r="N13" s="16">
        <v>7.8997654449364907E-2</v>
      </c>
      <c r="O13" s="16">
        <v>9.0231297840974597E-2</v>
      </c>
      <c r="P13" s="16">
        <v>7.0824397985949597E-2</v>
      </c>
      <c r="Q13" s="16"/>
      <c r="R13" s="16">
        <v>0.10218987895494</v>
      </c>
      <c r="S13" s="16">
        <v>6.6559190638434004E-2</v>
      </c>
      <c r="T13" s="16">
        <v>6.4570432263025002E-2</v>
      </c>
      <c r="U13" s="16">
        <v>0.12310733539601</v>
      </c>
      <c r="V13" s="16">
        <v>0.112814971258705</v>
      </c>
      <c r="W13" s="16">
        <v>0.100372509505167</v>
      </c>
      <c r="X13" s="16">
        <v>8.6098810843018694E-2</v>
      </c>
      <c r="Y13" s="16">
        <v>7.60907564730013E-2</v>
      </c>
      <c r="Z13" s="16">
        <v>0.150230764535909</v>
      </c>
      <c r="AA13" s="16">
        <v>0.14057242530852601</v>
      </c>
      <c r="AB13" s="16">
        <v>0.10338023801691</v>
      </c>
      <c r="AC13" s="16">
        <v>0.28007353846863903</v>
      </c>
      <c r="AD13" s="16"/>
      <c r="AE13" s="16">
        <v>2.88810401940886E-2</v>
      </c>
      <c r="AF13" s="16">
        <v>6.8282542793810005E-2</v>
      </c>
      <c r="AG13" s="16">
        <v>8.9598079066516595E-2</v>
      </c>
      <c r="AH13" s="16">
        <v>8.2961759424259998E-2</v>
      </c>
      <c r="AI13" s="16">
        <v>9.2463579130216494E-2</v>
      </c>
      <c r="AJ13" s="16">
        <v>6.0316697966200698E-2</v>
      </c>
      <c r="AK13" s="16">
        <v>9.7528314570759597E-2</v>
      </c>
      <c r="AL13" s="16">
        <v>9.8548349305543098E-2</v>
      </c>
      <c r="AM13" s="16">
        <v>0.117488311077978</v>
      </c>
      <c r="AN13" s="16">
        <v>0.102624335211789</v>
      </c>
      <c r="AO13" s="16">
        <v>6.2510010715668099E-2</v>
      </c>
      <c r="AP13" s="16">
        <v>0.17741992479625299</v>
      </c>
      <c r="AQ13" s="16">
        <v>0.10620583938504</v>
      </c>
      <c r="AR13" s="16">
        <v>0.235775054319733</v>
      </c>
      <c r="AS13" s="16">
        <v>0.13616229510881001</v>
      </c>
      <c r="AT13" s="16">
        <v>0.29708829161536998</v>
      </c>
      <c r="AU13" s="16"/>
      <c r="AV13" s="16">
        <v>8.82603617236771E-2</v>
      </c>
      <c r="AW13" s="16">
        <v>0.152934539056158</v>
      </c>
      <c r="AX13" s="16"/>
      <c r="AY13" s="16">
        <v>0.10449775578812601</v>
      </c>
      <c r="AZ13" s="16">
        <v>0.15790212920825</v>
      </c>
      <c r="BA13" s="16"/>
      <c r="BB13" s="16">
        <v>0.124095084399779</v>
      </c>
      <c r="BC13" s="16">
        <v>0.103016939527121</v>
      </c>
      <c r="BD13" s="16"/>
      <c r="BE13" s="16">
        <v>0.11851052418759001</v>
      </c>
      <c r="BF13" s="16">
        <v>0.108290611936355</v>
      </c>
      <c r="BG13" s="16"/>
      <c r="BH13" s="16">
        <v>9.1207946773785006E-2</v>
      </c>
      <c r="BI13" s="16">
        <v>0.12091634130281199</v>
      </c>
      <c r="BJ13" s="16"/>
      <c r="BK13" s="16">
        <v>0.14840091517940501</v>
      </c>
      <c r="BL13" s="16">
        <v>7.7801154766725805E-2</v>
      </c>
      <c r="BM13" s="16">
        <v>5.5948181524289799E-2</v>
      </c>
      <c r="BN13" s="16"/>
      <c r="BO13" s="16">
        <v>0.13689613301475401</v>
      </c>
      <c r="BP13" s="16">
        <v>8.7410847610958506E-2</v>
      </c>
      <c r="BQ13" s="16">
        <v>4.6347190946721503E-2</v>
      </c>
      <c r="BR13" s="16"/>
      <c r="BS13" s="16">
        <v>8.8227404162031398E-2</v>
      </c>
      <c r="BT13" s="16">
        <v>6.6124987622782697E-2</v>
      </c>
      <c r="BU13" s="16">
        <v>8.9234759126851304E-2</v>
      </c>
      <c r="BV13" s="16">
        <v>0.13022537185807301</v>
      </c>
      <c r="BW13" s="16">
        <v>0.11815699453880101</v>
      </c>
      <c r="BX13" s="16">
        <v>5.0482045908245197E-2</v>
      </c>
      <c r="BY13" s="16">
        <v>6.75076068281701E-2</v>
      </c>
      <c r="BZ13" s="16">
        <v>8.1794019182845998E-2</v>
      </c>
      <c r="CA13" s="16">
        <v>0.139118366144099</v>
      </c>
      <c r="CB13" s="16">
        <v>0.13556449326481501</v>
      </c>
      <c r="CC13" s="16">
        <v>0.125327016800105</v>
      </c>
      <c r="CD13" s="16">
        <v>0.284149214735749</v>
      </c>
    </row>
    <row r="14" spans="2:82" x14ac:dyDescent="0.3">
      <c r="B14" s="17" t="s">
        <v>92</v>
      </c>
      <c r="C14" s="16">
        <v>8.7462442522565596E-3</v>
      </c>
      <c r="D14" s="16">
        <v>4.5842595447342796E-3</v>
      </c>
      <c r="E14" s="16">
        <v>1.1200895936745E-2</v>
      </c>
      <c r="F14" s="16"/>
      <c r="G14" s="16">
        <v>4.5071502428148599E-3</v>
      </c>
      <c r="H14" s="16">
        <v>1.3812984258815801E-2</v>
      </c>
      <c r="I14" s="16">
        <v>1.4256633854211199E-2</v>
      </c>
      <c r="J14" s="16">
        <v>4.5845053735196701E-3</v>
      </c>
      <c r="K14" s="16">
        <v>7.1677914133784397E-3</v>
      </c>
      <c r="L14" s="16"/>
      <c r="M14" s="16">
        <v>7.8898039413623708E-3</v>
      </c>
      <c r="N14" s="16">
        <v>5.2669451450670802E-3</v>
      </c>
      <c r="O14" s="16">
        <v>6.1624810573556801E-3</v>
      </c>
      <c r="P14" s="16">
        <v>1.56735360853093E-2</v>
      </c>
      <c r="Q14" s="16"/>
      <c r="R14" s="16">
        <v>5.3866398051411399E-3</v>
      </c>
      <c r="S14" s="16">
        <v>1.3184252293312399E-2</v>
      </c>
      <c r="T14" s="16">
        <v>5.9153888238978498E-3</v>
      </c>
      <c r="U14" s="16">
        <v>1.8143095578341099E-2</v>
      </c>
      <c r="V14" s="16">
        <v>1.1525159333075999E-2</v>
      </c>
      <c r="W14" s="16">
        <v>3.11539925192592E-2</v>
      </c>
      <c r="X14" s="16">
        <v>0</v>
      </c>
      <c r="Y14" s="16">
        <v>0</v>
      </c>
      <c r="Z14" s="16">
        <v>5.08768668942118E-3</v>
      </c>
      <c r="AA14" s="16">
        <v>0</v>
      </c>
      <c r="AB14" s="16">
        <v>0</v>
      </c>
      <c r="AC14" s="16">
        <v>0</v>
      </c>
      <c r="AD14" s="16"/>
      <c r="AE14" s="16">
        <v>2.8567937999786599E-2</v>
      </c>
      <c r="AF14" s="16">
        <v>0</v>
      </c>
      <c r="AG14" s="16">
        <v>0</v>
      </c>
      <c r="AH14" s="16">
        <v>1.0727057460911901E-2</v>
      </c>
      <c r="AI14" s="16">
        <v>7.9719166892840403E-3</v>
      </c>
      <c r="AJ14" s="16">
        <v>1.4614047064839699E-2</v>
      </c>
      <c r="AK14" s="16">
        <v>1.0373976926888E-2</v>
      </c>
      <c r="AL14" s="16">
        <v>8.0009804745340002E-3</v>
      </c>
      <c r="AM14" s="16">
        <v>0</v>
      </c>
      <c r="AN14" s="16">
        <v>2.06203603846675E-2</v>
      </c>
      <c r="AO14" s="16">
        <v>8.0690201404317406E-3</v>
      </c>
      <c r="AP14" s="16">
        <v>1.2114941005616799E-2</v>
      </c>
      <c r="AQ14" s="16">
        <v>9.8099319311401798E-3</v>
      </c>
      <c r="AR14" s="16">
        <v>0</v>
      </c>
      <c r="AS14" s="16">
        <v>0</v>
      </c>
      <c r="AT14" s="16">
        <v>0</v>
      </c>
      <c r="AU14" s="16"/>
      <c r="AV14" s="16">
        <v>8.9844184186679693E-3</v>
      </c>
      <c r="AW14" s="16">
        <v>8.2350064063119992E-3</v>
      </c>
      <c r="AX14" s="16"/>
      <c r="AY14" s="16">
        <v>9.1436110932024608E-3</v>
      </c>
      <c r="AZ14" s="16">
        <v>5.49041672838431E-3</v>
      </c>
      <c r="BA14" s="16"/>
      <c r="BB14" s="16">
        <v>7.9919901245449395E-3</v>
      </c>
      <c r="BC14" s="16">
        <v>9.7235469943377697E-3</v>
      </c>
      <c r="BD14" s="16"/>
      <c r="BE14" s="16">
        <v>6.8519450478726502E-3</v>
      </c>
      <c r="BF14" s="16">
        <v>8.0802507244722901E-3</v>
      </c>
      <c r="BG14" s="16"/>
      <c r="BH14" s="16">
        <v>4.8467112279985004E-3</v>
      </c>
      <c r="BI14" s="16">
        <v>1.1426483362012499E-2</v>
      </c>
      <c r="BJ14" s="16"/>
      <c r="BK14" s="16">
        <v>9.9815611405599698E-3</v>
      </c>
      <c r="BL14" s="16">
        <v>6.7625624922654799E-3</v>
      </c>
      <c r="BM14" s="16">
        <v>9.3771245202088505E-3</v>
      </c>
      <c r="BN14" s="16"/>
      <c r="BO14" s="16">
        <v>4.7991432939770403E-3</v>
      </c>
      <c r="BP14" s="16">
        <v>6.8003640421146604E-3</v>
      </c>
      <c r="BQ14" s="16">
        <v>2.5963868544735699E-2</v>
      </c>
      <c r="BR14" s="16"/>
      <c r="BS14" s="16">
        <v>5.0078218328887996E-3</v>
      </c>
      <c r="BT14" s="16">
        <v>1.1112923453112E-2</v>
      </c>
      <c r="BU14" s="16">
        <v>6.3207770086712196E-3</v>
      </c>
      <c r="BV14" s="16">
        <v>1.8709180496821999E-2</v>
      </c>
      <c r="BW14" s="16">
        <v>1.4096656461966501E-2</v>
      </c>
      <c r="BX14" s="16">
        <v>3.6969723658912199E-2</v>
      </c>
      <c r="BY14" s="16">
        <v>0</v>
      </c>
      <c r="BZ14" s="16">
        <v>0</v>
      </c>
      <c r="CA14" s="16">
        <v>5.5192696194542E-3</v>
      </c>
      <c r="CB14" s="16">
        <v>0</v>
      </c>
      <c r="CC14" s="16">
        <v>0</v>
      </c>
      <c r="CD14" s="16">
        <v>0</v>
      </c>
    </row>
    <row r="15" spans="2:82" x14ac:dyDescent="0.3">
      <c r="B15" s="17" t="s">
        <v>225</v>
      </c>
      <c r="C15" s="20">
        <v>0.47058613616405498</v>
      </c>
      <c r="D15" s="20">
        <v>0.43837671704879</v>
      </c>
      <c r="E15" s="20">
        <v>0.50354910306534195</v>
      </c>
      <c r="F15" s="20"/>
      <c r="G15" s="20">
        <v>0.44135746699780198</v>
      </c>
      <c r="H15" s="20">
        <v>0.502896653583224</v>
      </c>
      <c r="I15" s="20">
        <v>0.53148405959629597</v>
      </c>
      <c r="J15" s="20">
        <v>0.44858189545302601</v>
      </c>
      <c r="K15" s="20">
        <v>0.43370797095734498</v>
      </c>
      <c r="L15" s="20"/>
      <c r="M15" s="20">
        <v>0.35874296682559298</v>
      </c>
      <c r="N15" s="20">
        <v>0.461861259124695</v>
      </c>
      <c r="O15" s="20">
        <v>0.51122354957301597</v>
      </c>
      <c r="P15" s="20">
        <v>0.56370207484378299</v>
      </c>
      <c r="Q15" s="20"/>
      <c r="R15" s="20">
        <v>0.373776661958441</v>
      </c>
      <c r="S15" s="20">
        <v>0.544412897293585</v>
      </c>
      <c r="T15" s="20">
        <v>0.45748029851272798</v>
      </c>
      <c r="U15" s="20">
        <v>0.45633128990000899</v>
      </c>
      <c r="V15" s="20">
        <v>0.51117040192730601</v>
      </c>
      <c r="W15" s="20">
        <v>0.438098585660609</v>
      </c>
      <c r="X15" s="20">
        <v>0.53596057712942102</v>
      </c>
      <c r="Y15" s="20">
        <v>0.51783302002431097</v>
      </c>
      <c r="Z15" s="20">
        <v>0.45452394982311001</v>
      </c>
      <c r="AA15" s="20">
        <v>0.44179852768782302</v>
      </c>
      <c r="AB15" s="20">
        <v>0.58565315896262204</v>
      </c>
      <c r="AC15" s="20">
        <v>0.39702679024873799</v>
      </c>
      <c r="AD15" s="20"/>
      <c r="AE15" s="20">
        <v>0.59345943160750003</v>
      </c>
      <c r="AF15" s="20">
        <v>0.49491841405430598</v>
      </c>
      <c r="AG15" s="20">
        <v>0.56608765959963303</v>
      </c>
      <c r="AH15" s="20">
        <v>0.50185112341729499</v>
      </c>
      <c r="AI15" s="20">
        <v>0.54641839734166497</v>
      </c>
      <c r="AJ15" s="20">
        <v>0.48565015975317399</v>
      </c>
      <c r="AK15" s="20">
        <v>0.53032051791950197</v>
      </c>
      <c r="AL15" s="20">
        <v>0.49887075458907199</v>
      </c>
      <c r="AM15" s="20">
        <v>0.48352705029611498</v>
      </c>
      <c r="AN15" s="20">
        <v>0.48300309040523798</v>
      </c>
      <c r="AO15" s="20">
        <v>0.472352137249967</v>
      </c>
      <c r="AP15" s="20">
        <v>0.43262752674639499</v>
      </c>
      <c r="AQ15" s="20">
        <v>0.50880645217053999</v>
      </c>
      <c r="AR15" s="20">
        <v>0.28343733540284699</v>
      </c>
      <c r="AS15" s="20">
        <v>0.33646708740891001</v>
      </c>
      <c r="AT15" s="20">
        <v>0.23129440181172101</v>
      </c>
      <c r="AU15" s="20"/>
      <c r="AV15" s="20">
        <v>0.54895825879525095</v>
      </c>
      <c r="AW15" s="20">
        <v>0.30236136284054199</v>
      </c>
      <c r="AX15" s="20"/>
      <c r="AY15" s="20">
        <v>0.49104382736278301</v>
      </c>
      <c r="AZ15" s="20">
        <v>0.27546331832941501</v>
      </c>
      <c r="BA15" s="20"/>
      <c r="BB15" s="20">
        <v>0.46783127702017302</v>
      </c>
      <c r="BC15" s="20">
        <v>0.48120462261800701</v>
      </c>
      <c r="BD15" s="20"/>
      <c r="BE15" s="20">
        <v>0.52509167196824802</v>
      </c>
      <c r="BF15" s="20">
        <v>0.46254108779414399</v>
      </c>
      <c r="BG15" s="20"/>
      <c r="BH15" s="20">
        <v>0.47595141058776902</v>
      </c>
      <c r="BI15" s="20">
        <v>0.46689845913822797</v>
      </c>
      <c r="BJ15" s="20"/>
      <c r="BK15" s="20">
        <v>0.42913109556228901</v>
      </c>
      <c r="BL15" s="20">
        <v>0.47310743481335399</v>
      </c>
      <c r="BM15" s="20">
        <v>0.59529170500912598</v>
      </c>
      <c r="BN15" s="20"/>
      <c r="BO15" s="20">
        <v>0.42921589038852298</v>
      </c>
      <c r="BP15" s="20">
        <v>0.46002472520302001</v>
      </c>
      <c r="BQ15" s="20">
        <v>0.63430050342481004</v>
      </c>
      <c r="BR15" s="20"/>
      <c r="BS15" s="20">
        <v>0.40950194530281597</v>
      </c>
      <c r="BT15" s="20">
        <v>0.53317470591013905</v>
      </c>
      <c r="BU15" s="20">
        <v>0.48547271056852997</v>
      </c>
      <c r="BV15" s="20">
        <v>0.47254606421667</v>
      </c>
      <c r="BW15" s="20">
        <v>0.52117377564662504</v>
      </c>
      <c r="BX15" s="20">
        <v>0.48783846958688998</v>
      </c>
      <c r="BY15" s="20">
        <v>0.56945027284436001</v>
      </c>
      <c r="BZ15" s="20">
        <v>0.55500337184937698</v>
      </c>
      <c r="CA15" s="20">
        <v>0.488754943615965</v>
      </c>
      <c r="CB15" s="20">
        <v>0.47689417409951501</v>
      </c>
      <c r="CC15" s="20">
        <v>0.51663002409828995</v>
      </c>
      <c r="CD15" s="20">
        <v>0.42740504395908102</v>
      </c>
    </row>
    <row r="16" spans="2:82" x14ac:dyDescent="0.3">
      <c r="B16" s="17" t="s">
        <v>226</v>
      </c>
      <c r="C16" s="20">
        <v>0.31760273568098402</v>
      </c>
      <c r="D16" s="20">
        <v>0.35390049405627999</v>
      </c>
      <c r="E16" s="20">
        <v>0.28282518248664201</v>
      </c>
      <c r="F16" s="20"/>
      <c r="G16" s="20">
        <v>0.33913036223974602</v>
      </c>
      <c r="H16" s="20">
        <v>0.240830000863547</v>
      </c>
      <c r="I16" s="20">
        <v>0.224454781218447</v>
      </c>
      <c r="J16" s="20">
        <v>0.32912373787565402</v>
      </c>
      <c r="K16" s="20">
        <v>0.42504872445544201</v>
      </c>
      <c r="L16" s="20"/>
      <c r="M16" s="20">
        <v>0.44558164492969099</v>
      </c>
      <c r="N16" s="20">
        <v>0.30364840383623498</v>
      </c>
      <c r="O16" s="20">
        <v>0.28654184174375802</v>
      </c>
      <c r="P16" s="20">
        <v>0.223015349149914</v>
      </c>
      <c r="Q16" s="20"/>
      <c r="R16" s="20">
        <v>0.35975407238416501</v>
      </c>
      <c r="S16" s="20">
        <v>0.26844805178396502</v>
      </c>
      <c r="T16" s="20">
        <v>0.361573403289628</v>
      </c>
      <c r="U16" s="20">
        <v>0.33102151914149303</v>
      </c>
      <c r="V16" s="20">
        <v>0.29201628742810898</v>
      </c>
      <c r="W16" s="20">
        <v>0.29858979755384801</v>
      </c>
      <c r="X16" s="20">
        <v>0.28646705420288998</v>
      </c>
      <c r="Y16" s="20">
        <v>0.31116271178147198</v>
      </c>
      <c r="Z16" s="20">
        <v>0.31502379539444603</v>
      </c>
      <c r="AA16" s="20">
        <v>0.346251544601686</v>
      </c>
      <c r="AB16" s="20">
        <v>0.27847262628599401</v>
      </c>
      <c r="AC16" s="20">
        <v>0.37431578006630001</v>
      </c>
      <c r="AD16" s="20"/>
      <c r="AE16" s="20">
        <v>9.6991875889503198E-2</v>
      </c>
      <c r="AF16" s="20">
        <v>0.27437315873367502</v>
      </c>
      <c r="AG16" s="20">
        <v>0.27553210722895</v>
      </c>
      <c r="AH16" s="20">
        <v>0.24455135756507301</v>
      </c>
      <c r="AI16" s="20">
        <v>0.24146610166465901</v>
      </c>
      <c r="AJ16" s="20">
        <v>0.248761831761283</v>
      </c>
      <c r="AK16" s="20">
        <v>0.26024328744467701</v>
      </c>
      <c r="AL16" s="20">
        <v>0.31119469672967098</v>
      </c>
      <c r="AM16" s="20">
        <v>0.28501843655457698</v>
      </c>
      <c r="AN16" s="20">
        <v>0.31079325587366302</v>
      </c>
      <c r="AO16" s="20">
        <v>0.37479490090401002</v>
      </c>
      <c r="AP16" s="20">
        <v>0.37510767462686601</v>
      </c>
      <c r="AQ16" s="20">
        <v>0.34635882809713497</v>
      </c>
      <c r="AR16" s="20">
        <v>0.49668967792118501</v>
      </c>
      <c r="AS16" s="20">
        <v>0.46937123104662198</v>
      </c>
      <c r="AT16" s="20">
        <v>0.63586211408719095</v>
      </c>
      <c r="AU16" s="20"/>
      <c r="AV16" s="20">
        <v>0.258797470455218</v>
      </c>
      <c r="AW16" s="20">
        <v>0.44382749622991002</v>
      </c>
      <c r="AX16" s="20"/>
      <c r="AY16" s="20">
        <v>0.30591813400406298</v>
      </c>
      <c r="AZ16" s="20">
        <v>0.43562888047022003</v>
      </c>
      <c r="BA16" s="20"/>
      <c r="BB16" s="20">
        <v>0.33461150035166598</v>
      </c>
      <c r="BC16" s="20">
        <v>0.30375304674376402</v>
      </c>
      <c r="BD16" s="20"/>
      <c r="BE16" s="20">
        <v>0.304190417670821</v>
      </c>
      <c r="BF16" s="20">
        <v>0.32433750498734298</v>
      </c>
      <c r="BG16" s="20"/>
      <c r="BH16" s="20">
        <v>0.28983335033779101</v>
      </c>
      <c r="BI16" s="20">
        <v>0.336689275578892</v>
      </c>
      <c r="BJ16" s="20"/>
      <c r="BK16" s="20">
        <v>0.37635135124432301</v>
      </c>
      <c r="BL16" s="20">
        <v>0.29395960514337499</v>
      </c>
      <c r="BM16" s="20">
        <v>0.190237946116524</v>
      </c>
      <c r="BN16" s="20"/>
      <c r="BO16" s="20">
        <v>0.36975066619027303</v>
      </c>
      <c r="BP16" s="20">
        <v>0.28872537093159001</v>
      </c>
      <c r="BQ16" s="20">
        <v>0.18308667501082601</v>
      </c>
      <c r="BR16" s="20"/>
      <c r="BS16" s="20">
        <v>0.358861257796801</v>
      </c>
      <c r="BT16" s="20">
        <v>0.25249009798379501</v>
      </c>
      <c r="BU16" s="20">
        <v>0.35153125132708002</v>
      </c>
      <c r="BV16" s="20">
        <v>0.308775111034364</v>
      </c>
      <c r="BW16" s="20">
        <v>0.29933572986793899</v>
      </c>
      <c r="BX16" s="20">
        <v>0.26955163159784501</v>
      </c>
      <c r="BY16" s="20">
        <v>0.25456827677805799</v>
      </c>
      <c r="BZ16" s="20">
        <v>0.29046706176368298</v>
      </c>
      <c r="CA16" s="20">
        <v>0.29039640099184399</v>
      </c>
      <c r="CB16" s="20">
        <v>0.34500197524480902</v>
      </c>
      <c r="CC16" s="20">
        <v>0.317429345489947</v>
      </c>
      <c r="CD16" s="20">
        <v>0.35465421318701101</v>
      </c>
    </row>
    <row r="17" spans="2:82" x14ac:dyDescent="0.3">
      <c r="B17" s="17" t="s">
        <v>149</v>
      </c>
      <c r="C17" s="21">
        <v>0.15298340048307099</v>
      </c>
      <c r="D17" s="21">
        <v>8.44762229925098E-2</v>
      </c>
      <c r="E17" s="21">
        <v>0.220723920578699</v>
      </c>
      <c r="F17" s="21"/>
      <c r="G17" s="21">
        <v>0.10222710475805601</v>
      </c>
      <c r="H17" s="21">
        <v>0.262066652719677</v>
      </c>
      <c r="I17" s="21">
        <v>0.30702927837784899</v>
      </c>
      <c r="J17" s="21">
        <v>0.11945815757737201</v>
      </c>
      <c r="K17" s="21">
        <v>8.6592465019033598E-3</v>
      </c>
      <c r="L17" s="21"/>
      <c r="M17" s="21">
        <v>-8.6838678104098094E-2</v>
      </c>
      <c r="N17" s="21">
        <v>0.15821285528845999</v>
      </c>
      <c r="O17" s="21">
        <v>0.224681707829258</v>
      </c>
      <c r="P17" s="21">
        <v>0.34068672569386799</v>
      </c>
      <c r="Q17" s="21"/>
      <c r="R17" s="21">
        <v>1.4022589574276399E-2</v>
      </c>
      <c r="S17" s="21">
        <v>0.27596484550962003</v>
      </c>
      <c r="T17" s="21">
        <v>9.59068952230996E-2</v>
      </c>
      <c r="U17" s="21">
        <v>0.12530977075851599</v>
      </c>
      <c r="V17" s="21">
        <v>0.219154114499197</v>
      </c>
      <c r="W17" s="21">
        <v>0.13950878810676101</v>
      </c>
      <c r="X17" s="21">
        <v>0.24949352292653099</v>
      </c>
      <c r="Y17" s="21">
        <v>0.206670308242839</v>
      </c>
      <c r="Z17" s="21">
        <v>0.13950015442866401</v>
      </c>
      <c r="AA17" s="21">
        <v>9.5546983086137294E-2</v>
      </c>
      <c r="AB17" s="21">
        <v>0.30718053267662898</v>
      </c>
      <c r="AC17" s="21">
        <v>2.27110101824387E-2</v>
      </c>
      <c r="AD17" s="21"/>
      <c r="AE17" s="21">
        <v>0.496467555717997</v>
      </c>
      <c r="AF17" s="21">
        <v>0.22054525532063199</v>
      </c>
      <c r="AG17" s="21">
        <v>0.29055555237068298</v>
      </c>
      <c r="AH17" s="21">
        <v>0.25729976585222197</v>
      </c>
      <c r="AI17" s="21">
        <v>0.30495229567700599</v>
      </c>
      <c r="AJ17" s="21">
        <v>0.23688832799189199</v>
      </c>
      <c r="AK17" s="21">
        <v>0.27007723047482501</v>
      </c>
      <c r="AL17" s="21">
        <v>0.187676057859402</v>
      </c>
      <c r="AM17" s="21">
        <v>0.198508613741538</v>
      </c>
      <c r="AN17" s="21">
        <v>0.17220983453157501</v>
      </c>
      <c r="AO17" s="21">
        <v>9.7557236345957504E-2</v>
      </c>
      <c r="AP17" s="21">
        <v>5.7519852119529397E-2</v>
      </c>
      <c r="AQ17" s="21">
        <v>0.16244762407340499</v>
      </c>
      <c r="AR17" s="21">
        <v>-0.213252342518338</v>
      </c>
      <c r="AS17" s="21">
        <v>-0.132904143637712</v>
      </c>
      <c r="AT17" s="21">
        <v>-0.404567712275471</v>
      </c>
      <c r="AU17" s="21"/>
      <c r="AV17" s="21">
        <v>0.290160788340033</v>
      </c>
      <c r="AW17" s="21">
        <v>-0.141466133389369</v>
      </c>
      <c r="AX17" s="21"/>
      <c r="AY17" s="21">
        <v>0.18512569335871901</v>
      </c>
      <c r="AZ17" s="21">
        <v>-0.16016556214080499</v>
      </c>
      <c r="BA17" s="21"/>
      <c r="BB17" s="21">
        <v>0.13321977666850701</v>
      </c>
      <c r="BC17" s="21">
        <v>0.17745157587424301</v>
      </c>
      <c r="BD17" s="21"/>
      <c r="BE17" s="21">
        <v>0.22090125429742799</v>
      </c>
      <c r="BF17" s="21">
        <v>0.13820358280680101</v>
      </c>
      <c r="BG17" s="21"/>
      <c r="BH17" s="21">
        <v>0.18611806024997801</v>
      </c>
      <c r="BI17" s="21">
        <v>0.130209183559336</v>
      </c>
      <c r="BJ17" s="21"/>
      <c r="BK17" s="21">
        <v>5.2779744317965803E-2</v>
      </c>
      <c r="BL17" s="21">
        <v>0.179147829669979</v>
      </c>
      <c r="BM17" s="21">
        <v>0.40505375889260198</v>
      </c>
      <c r="BN17" s="21"/>
      <c r="BO17" s="21">
        <v>5.9465224198250601E-2</v>
      </c>
      <c r="BP17" s="21">
        <v>0.17129935427143</v>
      </c>
      <c r="BQ17" s="21">
        <v>0.451213828413984</v>
      </c>
      <c r="BR17" s="21"/>
      <c r="BS17" s="21">
        <v>5.0640687506015102E-2</v>
      </c>
      <c r="BT17" s="21">
        <v>0.28068460792634398</v>
      </c>
      <c r="BU17" s="21">
        <v>0.13394145924145001</v>
      </c>
      <c r="BV17" s="21">
        <v>0.163770953182307</v>
      </c>
      <c r="BW17" s="21">
        <v>0.22183804577868599</v>
      </c>
      <c r="BX17" s="21">
        <v>0.218286837989044</v>
      </c>
      <c r="BY17" s="21">
        <v>0.31488199606630102</v>
      </c>
      <c r="BZ17" s="21">
        <v>0.264536310085694</v>
      </c>
      <c r="CA17" s="21">
        <v>0.19835854262412</v>
      </c>
      <c r="CB17" s="21">
        <v>0.13189219885470599</v>
      </c>
      <c r="CC17" s="21">
        <v>0.19920067860834301</v>
      </c>
      <c r="CD17" s="21">
        <v>7.2750830772070396E-2</v>
      </c>
    </row>
    <row r="18" spans="2:82" x14ac:dyDescent="0.3">
      <c r="B18" s="15"/>
    </row>
    <row r="19" spans="2:82" x14ac:dyDescent="0.3">
      <c r="B19" t="s">
        <v>96</v>
      </c>
    </row>
    <row r="20" spans="2:82" x14ac:dyDescent="0.3">
      <c r="B20" t="s">
        <v>97</v>
      </c>
    </row>
    <row r="22" spans="2:82" x14ac:dyDescent="0.3">
      <c r="B22"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CD18"/>
  <sheetViews>
    <sheetView showGridLines="0" topLeftCell="A8" workbookViewId="0">
      <pane xSplit="2" topLeftCell="C1" activePane="topRight" state="frozen"/>
      <selection pane="topRight" activeCell="B18" sqref="B18"/>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230</v>
      </c>
      <c r="C9" s="16">
        <v>0.289171226019102</v>
      </c>
      <c r="D9" s="16">
        <v>0.31843216764396898</v>
      </c>
      <c r="E9" s="16">
        <v>0.26352166751974498</v>
      </c>
      <c r="F9" s="16"/>
      <c r="G9" s="16">
        <v>0.25199850255846101</v>
      </c>
      <c r="H9" s="16">
        <v>0.23285614260277299</v>
      </c>
      <c r="I9" s="16">
        <v>0.30914630135100502</v>
      </c>
      <c r="J9" s="16">
        <v>0.30346060393971902</v>
      </c>
      <c r="K9" s="16">
        <v>0.31194862682788099</v>
      </c>
      <c r="L9" s="16"/>
      <c r="M9" s="16">
        <v>0.28857645331151199</v>
      </c>
      <c r="N9" s="16">
        <v>0.28509313236846001</v>
      </c>
      <c r="O9" s="16">
        <v>0.31316436814233201</v>
      </c>
      <c r="P9" s="16">
        <v>0.27238527548151198</v>
      </c>
      <c r="Q9" s="16"/>
      <c r="R9" s="16">
        <v>0.30521076655102802</v>
      </c>
      <c r="S9" s="16">
        <v>0.28570103456794399</v>
      </c>
      <c r="T9" s="16">
        <v>0.34614631424713499</v>
      </c>
      <c r="U9" s="16">
        <v>0.26266848501291101</v>
      </c>
      <c r="V9" s="16">
        <v>0.26557645065070201</v>
      </c>
      <c r="W9" s="16">
        <v>0.30244094304545199</v>
      </c>
      <c r="X9" s="16">
        <v>0.295087826076467</v>
      </c>
      <c r="Y9" s="16">
        <v>0.30479953624907902</v>
      </c>
      <c r="Z9" s="16">
        <v>0.29268725857010702</v>
      </c>
      <c r="AA9" s="16">
        <v>0.23899263068354201</v>
      </c>
      <c r="AB9" s="16">
        <v>0.230017473788584</v>
      </c>
      <c r="AC9" s="16">
        <v>0.37217154663542201</v>
      </c>
      <c r="AD9" s="16"/>
      <c r="AE9" s="16">
        <v>0.23401932731723499</v>
      </c>
      <c r="AF9" s="16">
        <v>0.245965756584824</v>
      </c>
      <c r="AG9" s="16">
        <v>0.27458524485005098</v>
      </c>
      <c r="AH9" s="16">
        <v>0.30689879828142302</v>
      </c>
      <c r="AI9" s="16">
        <v>0.27078502794788301</v>
      </c>
      <c r="AJ9" s="16">
        <v>0.26064140314317402</v>
      </c>
      <c r="AK9" s="16">
        <v>0.31942077174470801</v>
      </c>
      <c r="AL9" s="16">
        <v>0.34403313520811202</v>
      </c>
      <c r="AM9" s="16">
        <v>0.312030775604071</v>
      </c>
      <c r="AN9" s="16">
        <v>0.27824385789125899</v>
      </c>
      <c r="AO9" s="16">
        <v>0.26270355370849802</v>
      </c>
      <c r="AP9" s="16">
        <v>0.24786454680139</v>
      </c>
      <c r="AQ9" s="16">
        <v>0.24206931203981299</v>
      </c>
      <c r="AR9" s="16">
        <v>0.42002644024354502</v>
      </c>
      <c r="AS9" s="16">
        <v>0.437878973576101</v>
      </c>
      <c r="AT9" s="16">
        <v>0.35508454764344899</v>
      </c>
      <c r="AU9" s="16"/>
      <c r="AV9" s="16">
        <v>0.27662128851379297</v>
      </c>
      <c r="AW9" s="16">
        <v>0.31610950867848298</v>
      </c>
      <c r="AX9" s="16"/>
      <c r="AY9" s="16">
        <v>0.29223217199519003</v>
      </c>
      <c r="AZ9" s="16">
        <v>0.26421725942010699</v>
      </c>
      <c r="BA9" s="16"/>
      <c r="BB9" s="16">
        <v>0.32844128505200099</v>
      </c>
      <c r="BC9" s="16">
        <v>0.26907354926280702</v>
      </c>
      <c r="BD9" s="16"/>
      <c r="BE9" s="16">
        <v>0.29811701532370899</v>
      </c>
      <c r="BF9" s="16">
        <v>0.29134214421340898</v>
      </c>
      <c r="BG9" s="16"/>
      <c r="BH9" s="16">
        <v>0.26592774718943402</v>
      </c>
      <c r="BI9" s="16">
        <v>0.30514700584158799</v>
      </c>
      <c r="BJ9" s="16"/>
      <c r="BK9" s="16">
        <v>0.29348126270522601</v>
      </c>
      <c r="BL9" s="16">
        <v>0.30106684621282898</v>
      </c>
      <c r="BM9" s="16">
        <v>0.250882553358308</v>
      </c>
      <c r="BN9" s="16"/>
      <c r="BO9" s="16">
        <v>0.320904878197598</v>
      </c>
      <c r="BP9" s="16">
        <v>0.26019064245330698</v>
      </c>
      <c r="BQ9" s="16">
        <v>0.22674116426749699</v>
      </c>
      <c r="BR9" s="16"/>
      <c r="BS9" s="16">
        <v>0.344911619825158</v>
      </c>
      <c r="BT9" s="16">
        <v>0.29119395384501701</v>
      </c>
      <c r="BU9" s="16">
        <v>0.34978799825055001</v>
      </c>
      <c r="BV9" s="16">
        <v>0.24494677547061799</v>
      </c>
      <c r="BW9" s="16">
        <v>0.262320021210393</v>
      </c>
      <c r="BX9" s="16">
        <v>0.28213643001801603</v>
      </c>
      <c r="BY9" s="16">
        <v>0.26009599853144599</v>
      </c>
      <c r="BZ9" s="16">
        <v>0.32649963853552499</v>
      </c>
      <c r="CA9" s="16">
        <v>0.28628207532898597</v>
      </c>
      <c r="CB9" s="16">
        <v>0.24775643966951799</v>
      </c>
      <c r="CC9" s="16">
        <v>0.26235677080959202</v>
      </c>
      <c r="CD9" s="16">
        <v>0.37467449204349101</v>
      </c>
    </row>
    <row r="10" spans="2:82" ht="28.8" x14ac:dyDescent="0.3">
      <c r="B10" s="17" t="s">
        <v>231</v>
      </c>
      <c r="C10" s="16">
        <v>0.44776769021957102</v>
      </c>
      <c r="D10" s="16">
        <v>0.43931692244123099</v>
      </c>
      <c r="E10" s="16">
        <v>0.45163126977319601</v>
      </c>
      <c r="F10" s="16"/>
      <c r="G10" s="16">
        <v>0.40038104072786801</v>
      </c>
      <c r="H10" s="16">
        <v>0.482398237323171</v>
      </c>
      <c r="I10" s="16">
        <v>0.41964103926690299</v>
      </c>
      <c r="J10" s="16">
        <v>0.45547886897642798</v>
      </c>
      <c r="K10" s="16">
        <v>0.47342159768742698</v>
      </c>
      <c r="L10" s="16"/>
      <c r="M10" s="16">
        <v>0.473593751087929</v>
      </c>
      <c r="N10" s="16">
        <v>0.47584674639215802</v>
      </c>
      <c r="O10" s="16">
        <v>0.41754235833623099</v>
      </c>
      <c r="P10" s="16">
        <v>0.41801952196610598</v>
      </c>
      <c r="Q10" s="16"/>
      <c r="R10" s="16">
        <v>0.442110298608761</v>
      </c>
      <c r="S10" s="16">
        <v>0.46279313500151398</v>
      </c>
      <c r="T10" s="16">
        <v>0.47087210482798503</v>
      </c>
      <c r="U10" s="16">
        <v>0.471087828161043</v>
      </c>
      <c r="V10" s="16">
        <v>0.460000331991407</v>
      </c>
      <c r="W10" s="16">
        <v>0.37531509006198899</v>
      </c>
      <c r="X10" s="16">
        <v>0.43465593509593498</v>
      </c>
      <c r="Y10" s="16">
        <v>0.448425185008126</v>
      </c>
      <c r="Z10" s="16">
        <v>0.46940074079385602</v>
      </c>
      <c r="AA10" s="16">
        <v>0.45621007020628201</v>
      </c>
      <c r="AB10" s="16">
        <v>0.41082511656081999</v>
      </c>
      <c r="AC10" s="16">
        <v>0.45720370259325999</v>
      </c>
      <c r="AD10" s="16"/>
      <c r="AE10" s="16">
        <v>0.39349005962609201</v>
      </c>
      <c r="AF10" s="16">
        <v>0.42664816653962701</v>
      </c>
      <c r="AG10" s="16">
        <v>0.42152478803301702</v>
      </c>
      <c r="AH10" s="16">
        <v>0.394921667190271</v>
      </c>
      <c r="AI10" s="16">
        <v>0.42809242671032</v>
      </c>
      <c r="AJ10" s="16">
        <v>0.40870802897747399</v>
      </c>
      <c r="AK10" s="16">
        <v>0.46413458868893298</v>
      </c>
      <c r="AL10" s="16">
        <v>0.44437992902741302</v>
      </c>
      <c r="AM10" s="16">
        <v>0.49721842699018198</v>
      </c>
      <c r="AN10" s="16">
        <v>0.46903228618598403</v>
      </c>
      <c r="AO10" s="16">
        <v>0.54808531016930595</v>
      </c>
      <c r="AP10" s="16">
        <v>0.39467263209677</v>
      </c>
      <c r="AQ10" s="16">
        <v>0.52720907087414104</v>
      </c>
      <c r="AR10" s="16">
        <v>0.38727046628537298</v>
      </c>
      <c r="AS10" s="16">
        <v>0.41182415723107502</v>
      </c>
      <c r="AT10" s="16">
        <v>0.48264614675454098</v>
      </c>
      <c r="AU10" s="16"/>
      <c r="AV10" s="16">
        <v>0.44839458583363401</v>
      </c>
      <c r="AW10" s="16">
        <v>0.446422066686196</v>
      </c>
      <c r="AX10" s="16"/>
      <c r="AY10" s="16">
        <v>0.442601272954599</v>
      </c>
      <c r="AZ10" s="16">
        <v>0.49722127337993299</v>
      </c>
      <c r="BA10" s="16"/>
      <c r="BB10" s="16">
        <v>0.39799533300851803</v>
      </c>
      <c r="BC10" s="16">
        <v>0.47360282731987802</v>
      </c>
      <c r="BD10" s="16"/>
      <c r="BE10" s="16">
        <v>0.39390255482356401</v>
      </c>
      <c r="BF10" s="16">
        <v>0.45939439914496499</v>
      </c>
      <c r="BG10" s="16"/>
      <c r="BH10" s="16">
        <v>0.44010426768462901</v>
      </c>
      <c r="BI10" s="16">
        <v>0.45303493751943202</v>
      </c>
      <c r="BJ10" s="16"/>
      <c r="BK10" s="16">
        <v>0.43537992803036302</v>
      </c>
      <c r="BL10" s="16">
        <v>0.45750813373594501</v>
      </c>
      <c r="BM10" s="16">
        <v>0.46169352391788299</v>
      </c>
      <c r="BN10" s="16"/>
      <c r="BO10" s="16">
        <v>0.44277355385668699</v>
      </c>
      <c r="BP10" s="16">
        <v>0.477879696180664</v>
      </c>
      <c r="BQ10" s="16">
        <v>0.414079814104445</v>
      </c>
      <c r="BR10" s="16"/>
      <c r="BS10" s="16">
        <v>0.41641070230199401</v>
      </c>
      <c r="BT10" s="16">
        <v>0.45074890679437102</v>
      </c>
      <c r="BU10" s="16">
        <v>0.43809444006765003</v>
      </c>
      <c r="BV10" s="16">
        <v>0.44898958077246798</v>
      </c>
      <c r="BW10" s="16">
        <v>0.50111893350127301</v>
      </c>
      <c r="BX10" s="16">
        <v>0.39733567387513402</v>
      </c>
      <c r="BY10" s="16">
        <v>0.46405658956256202</v>
      </c>
      <c r="BZ10" s="16">
        <v>0.45775489708408101</v>
      </c>
      <c r="CA10" s="16">
        <v>0.45406011613744002</v>
      </c>
      <c r="CB10" s="16">
        <v>0.44712174863981002</v>
      </c>
      <c r="CC10" s="16">
        <v>0.40258229543162699</v>
      </c>
      <c r="CD10" s="16">
        <v>0.45891959464021798</v>
      </c>
    </row>
    <row r="11" spans="2:82" ht="43.2" x14ac:dyDescent="0.3">
      <c r="B11" s="17" t="s">
        <v>232</v>
      </c>
      <c r="C11" s="16">
        <v>0.22096797575924201</v>
      </c>
      <c r="D11" s="16">
        <v>0.19899371589838599</v>
      </c>
      <c r="E11" s="16">
        <v>0.24409451075536001</v>
      </c>
      <c r="F11" s="16"/>
      <c r="G11" s="16">
        <v>0.30531143817627598</v>
      </c>
      <c r="H11" s="16">
        <v>0.246893106727782</v>
      </c>
      <c r="I11" s="16">
        <v>0.21582149348844701</v>
      </c>
      <c r="J11" s="16">
        <v>0.20248537142303799</v>
      </c>
      <c r="K11" s="16">
        <v>0.17900880128962299</v>
      </c>
      <c r="L11" s="16"/>
      <c r="M11" s="16">
        <v>0.20865990803279399</v>
      </c>
      <c r="N11" s="16">
        <v>0.20213526924129799</v>
      </c>
      <c r="O11" s="16">
        <v>0.24406581562882901</v>
      </c>
      <c r="P11" s="16">
        <v>0.23447748439562799</v>
      </c>
      <c r="Q11" s="16"/>
      <c r="R11" s="16">
        <v>0.223795326462053</v>
      </c>
      <c r="S11" s="16">
        <v>0.18073112978071301</v>
      </c>
      <c r="T11" s="16">
        <v>0.162133260558464</v>
      </c>
      <c r="U11" s="16">
        <v>0.18489822632682401</v>
      </c>
      <c r="V11" s="16">
        <v>0.244400659127327</v>
      </c>
      <c r="W11" s="16">
        <v>0.25838503408892999</v>
      </c>
      <c r="X11" s="16">
        <v>0.236757291122665</v>
      </c>
      <c r="Y11" s="16">
        <v>0.22545419209442499</v>
      </c>
      <c r="Z11" s="16">
        <v>0.218815648897177</v>
      </c>
      <c r="AA11" s="16">
        <v>0.24519650253094599</v>
      </c>
      <c r="AB11" s="16">
        <v>0.33908696336962602</v>
      </c>
      <c r="AC11" s="16">
        <v>0.170624750771318</v>
      </c>
      <c r="AD11" s="16"/>
      <c r="AE11" s="16">
        <v>0.129889499557619</v>
      </c>
      <c r="AF11" s="16">
        <v>0.218305921080648</v>
      </c>
      <c r="AG11" s="16">
        <v>0.26834165088072398</v>
      </c>
      <c r="AH11" s="16">
        <v>0.24302109890568599</v>
      </c>
      <c r="AI11" s="16">
        <v>0.25996561618171599</v>
      </c>
      <c r="AJ11" s="16">
        <v>0.27644204506980202</v>
      </c>
      <c r="AK11" s="16">
        <v>0.186804277723984</v>
      </c>
      <c r="AL11" s="16">
        <v>0.19101511894683801</v>
      </c>
      <c r="AM11" s="16">
        <v>0.17135536534009599</v>
      </c>
      <c r="AN11" s="16">
        <v>0.223358451499894</v>
      </c>
      <c r="AO11" s="16">
        <v>0.15847959514721499</v>
      </c>
      <c r="AP11" s="16">
        <v>0.32632905546786301</v>
      </c>
      <c r="AQ11" s="16">
        <v>0.22857249294670701</v>
      </c>
      <c r="AR11" s="16">
        <v>0.192703093471082</v>
      </c>
      <c r="AS11" s="16">
        <v>0.15029686919282401</v>
      </c>
      <c r="AT11" s="16">
        <v>0.15419799815042701</v>
      </c>
      <c r="AU11" s="16"/>
      <c r="AV11" s="16">
        <v>0.23133345551404999</v>
      </c>
      <c r="AW11" s="16">
        <v>0.198718604125558</v>
      </c>
      <c r="AX11" s="16"/>
      <c r="AY11" s="16">
        <v>0.224834040061546</v>
      </c>
      <c r="AZ11" s="16">
        <v>0.18119297235211801</v>
      </c>
      <c r="BA11" s="16"/>
      <c r="BB11" s="16">
        <v>0.22946432747105</v>
      </c>
      <c r="BC11" s="16">
        <v>0.222179959198233</v>
      </c>
      <c r="BD11" s="16"/>
      <c r="BE11" s="16">
        <v>0.26687109103054402</v>
      </c>
      <c r="BF11" s="16">
        <v>0.21179758322495501</v>
      </c>
      <c r="BG11" s="16"/>
      <c r="BH11" s="16">
        <v>0.25843945093839998</v>
      </c>
      <c r="BI11" s="16">
        <v>0.19521296544116901</v>
      </c>
      <c r="BJ11" s="16"/>
      <c r="BK11" s="16">
        <v>0.23994575477632099</v>
      </c>
      <c r="BL11" s="16">
        <v>0.19565327587544901</v>
      </c>
      <c r="BM11" s="16">
        <v>0.21963356812565901</v>
      </c>
      <c r="BN11" s="16"/>
      <c r="BO11" s="16">
        <v>0.211647160476445</v>
      </c>
      <c r="BP11" s="16">
        <v>0.217378638893131</v>
      </c>
      <c r="BQ11" s="16">
        <v>0.25991351524695999</v>
      </c>
      <c r="BR11" s="16"/>
      <c r="BS11" s="16">
        <v>0.21382679991711401</v>
      </c>
      <c r="BT11" s="16">
        <v>0.203083390097759</v>
      </c>
      <c r="BU11" s="16">
        <v>0.17989186936039001</v>
      </c>
      <c r="BV11" s="16">
        <v>0.21810680038781899</v>
      </c>
      <c r="BW11" s="16">
        <v>0.18872953185688199</v>
      </c>
      <c r="BX11" s="16">
        <v>0.257505905488564</v>
      </c>
      <c r="BY11" s="16">
        <v>0.25140853914395001</v>
      </c>
      <c r="BZ11" s="16">
        <v>0.189580286377489</v>
      </c>
      <c r="CA11" s="16">
        <v>0.24868079037191301</v>
      </c>
      <c r="CB11" s="16">
        <v>0.24558582792565001</v>
      </c>
      <c r="CC11" s="16">
        <v>0.33258572117886698</v>
      </c>
      <c r="CD11" s="16">
        <v>0.147174172276309</v>
      </c>
    </row>
    <row r="12" spans="2:82" ht="28.8" x14ac:dyDescent="0.3">
      <c r="B12" s="17" t="s">
        <v>233</v>
      </c>
      <c r="C12" s="16">
        <v>8.4582383846654001E-3</v>
      </c>
      <c r="D12" s="16">
        <v>6.5483647064857797E-3</v>
      </c>
      <c r="E12" s="16">
        <v>1.0503480725381299E-2</v>
      </c>
      <c r="F12" s="16"/>
      <c r="G12" s="16">
        <v>5.0620704476115001E-3</v>
      </c>
      <c r="H12" s="16">
        <v>5.9137509089605498E-3</v>
      </c>
      <c r="I12" s="16">
        <v>1.02710237586376E-2</v>
      </c>
      <c r="J12" s="16">
        <v>9.9836125103428108E-3</v>
      </c>
      <c r="K12" s="16">
        <v>8.8021377827643202E-3</v>
      </c>
      <c r="L12" s="16"/>
      <c r="M12" s="16">
        <v>8.7948494740486306E-3</v>
      </c>
      <c r="N12" s="16">
        <v>1.50866269783711E-2</v>
      </c>
      <c r="O12" s="16">
        <v>3.8240558797798499E-3</v>
      </c>
      <c r="P12" s="16">
        <v>5.3870606584103904E-3</v>
      </c>
      <c r="Q12" s="16"/>
      <c r="R12" s="16">
        <v>1.42229715089304E-2</v>
      </c>
      <c r="S12" s="16">
        <v>1.5907554776840301E-2</v>
      </c>
      <c r="T12" s="16">
        <v>0</v>
      </c>
      <c r="U12" s="16">
        <v>7.5418032696883503E-3</v>
      </c>
      <c r="V12" s="16">
        <v>0</v>
      </c>
      <c r="W12" s="16">
        <v>1.09666964855123E-2</v>
      </c>
      <c r="X12" s="16">
        <v>7.4114364081806997E-3</v>
      </c>
      <c r="Y12" s="16">
        <v>0</v>
      </c>
      <c r="Z12" s="16">
        <v>8.9776887560319794E-3</v>
      </c>
      <c r="AA12" s="16">
        <v>1.15591539524831E-2</v>
      </c>
      <c r="AB12" s="16">
        <v>2.3178130136260501E-3</v>
      </c>
      <c r="AC12" s="16">
        <v>0</v>
      </c>
      <c r="AD12" s="16"/>
      <c r="AE12" s="16">
        <v>3.5628314155009E-2</v>
      </c>
      <c r="AF12" s="16">
        <v>1.8713527382088899E-2</v>
      </c>
      <c r="AG12" s="16">
        <v>0</v>
      </c>
      <c r="AH12" s="16">
        <v>0</v>
      </c>
      <c r="AI12" s="16">
        <v>4.1666198361597602E-3</v>
      </c>
      <c r="AJ12" s="16">
        <v>1.7278890917863301E-2</v>
      </c>
      <c r="AK12" s="16">
        <v>1.2370941282930601E-2</v>
      </c>
      <c r="AL12" s="16">
        <v>1.10775381135194E-2</v>
      </c>
      <c r="AM12" s="16">
        <v>0</v>
      </c>
      <c r="AN12" s="16">
        <v>1.7720839666917999E-2</v>
      </c>
      <c r="AO12" s="16">
        <v>1.7227115146447002E-2</v>
      </c>
      <c r="AP12" s="16">
        <v>1.87116855065217E-3</v>
      </c>
      <c r="AQ12" s="16">
        <v>2.1491241393394099E-3</v>
      </c>
      <c r="AR12" s="16">
        <v>0</v>
      </c>
      <c r="AS12" s="16">
        <v>0</v>
      </c>
      <c r="AT12" s="16">
        <v>3.9500315220055097E-3</v>
      </c>
      <c r="AU12" s="16"/>
      <c r="AV12" s="16">
        <v>8.2674944324659192E-3</v>
      </c>
      <c r="AW12" s="16">
        <v>8.8676678736762694E-3</v>
      </c>
      <c r="AX12" s="16"/>
      <c r="AY12" s="16">
        <v>6.3099562471560502E-3</v>
      </c>
      <c r="AZ12" s="16">
        <v>2.5221082604141399E-2</v>
      </c>
      <c r="BA12" s="16"/>
      <c r="BB12" s="16">
        <v>7.2304623043039596E-3</v>
      </c>
      <c r="BC12" s="16">
        <v>8.5405515063175595E-3</v>
      </c>
      <c r="BD12" s="16"/>
      <c r="BE12" s="16">
        <v>1.20473507592571E-2</v>
      </c>
      <c r="BF12" s="16">
        <v>8.1386637702671495E-3</v>
      </c>
      <c r="BG12" s="16"/>
      <c r="BH12" s="16">
        <v>5.8496558482382397E-3</v>
      </c>
      <c r="BI12" s="16">
        <v>1.02511774088165E-2</v>
      </c>
      <c r="BJ12" s="16"/>
      <c r="BK12" s="16">
        <v>5.9373567958975497E-3</v>
      </c>
      <c r="BL12" s="16">
        <v>1.2664152997905E-2</v>
      </c>
      <c r="BM12" s="16">
        <v>6.9494132880600096E-3</v>
      </c>
      <c r="BN12" s="16"/>
      <c r="BO12" s="16">
        <v>6.3593966781125598E-3</v>
      </c>
      <c r="BP12" s="16">
        <v>2.89386862634384E-3</v>
      </c>
      <c r="BQ12" s="16">
        <v>2.5327477498528601E-2</v>
      </c>
      <c r="BR12" s="16"/>
      <c r="BS12" s="16">
        <v>9.5220036974354594E-3</v>
      </c>
      <c r="BT12" s="16">
        <v>1.1557996809325399E-2</v>
      </c>
      <c r="BU12" s="16">
        <v>0</v>
      </c>
      <c r="BV12" s="16">
        <v>8.9654700680294602E-3</v>
      </c>
      <c r="BW12" s="16">
        <v>0</v>
      </c>
      <c r="BX12" s="16">
        <v>0</v>
      </c>
      <c r="BY12" s="16">
        <v>8.1915910895980406E-3</v>
      </c>
      <c r="BZ12" s="16">
        <v>0</v>
      </c>
      <c r="CA12" s="16">
        <v>0</v>
      </c>
      <c r="CB12" s="16">
        <v>1.34844855917657E-2</v>
      </c>
      <c r="CC12" s="16">
        <v>2.47521257991337E-3</v>
      </c>
      <c r="CD12" s="16">
        <v>1.9231741039981501E-2</v>
      </c>
    </row>
    <row r="13" spans="2:82" x14ac:dyDescent="0.3">
      <c r="B13" s="17" t="s">
        <v>92</v>
      </c>
      <c r="C13" s="18">
        <v>3.3634869617419502E-2</v>
      </c>
      <c r="D13" s="18">
        <v>3.67088293099277E-2</v>
      </c>
      <c r="E13" s="18">
        <v>3.0249071226317498E-2</v>
      </c>
      <c r="F13" s="18"/>
      <c r="G13" s="18">
        <v>3.7246948089783898E-2</v>
      </c>
      <c r="H13" s="18">
        <v>3.1938762437313598E-2</v>
      </c>
      <c r="I13" s="18">
        <v>4.5120142135007202E-2</v>
      </c>
      <c r="J13" s="18">
        <v>2.8591543150471702E-2</v>
      </c>
      <c r="K13" s="18">
        <v>2.6818836412305199E-2</v>
      </c>
      <c r="L13" s="18"/>
      <c r="M13" s="18">
        <v>2.0375038093717001E-2</v>
      </c>
      <c r="N13" s="18">
        <v>2.1838225019712599E-2</v>
      </c>
      <c r="O13" s="18">
        <v>2.1403402012828501E-2</v>
      </c>
      <c r="P13" s="18">
        <v>6.9730657498342799E-2</v>
      </c>
      <c r="Q13" s="18"/>
      <c r="R13" s="18">
        <v>1.46606368692283E-2</v>
      </c>
      <c r="S13" s="18">
        <v>5.4867145872989E-2</v>
      </c>
      <c r="T13" s="18">
        <v>2.08483203664162E-2</v>
      </c>
      <c r="U13" s="18">
        <v>7.3803657229534095E-2</v>
      </c>
      <c r="V13" s="18">
        <v>3.0022558230563001E-2</v>
      </c>
      <c r="W13" s="18">
        <v>5.2892236318117701E-2</v>
      </c>
      <c r="X13" s="18">
        <v>2.60875112967516E-2</v>
      </c>
      <c r="Y13" s="18">
        <v>2.1321086648369798E-2</v>
      </c>
      <c r="Z13" s="18">
        <v>1.01186629828277E-2</v>
      </c>
      <c r="AA13" s="18">
        <v>4.8041642626747497E-2</v>
      </c>
      <c r="AB13" s="18">
        <v>1.7752633267344799E-2</v>
      </c>
      <c r="AC13" s="18">
        <v>0</v>
      </c>
      <c r="AD13" s="18"/>
      <c r="AE13" s="18">
        <v>0.206972799344046</v>
      </c>
      <c r="AF13" s="18">
        <v>9.0366628412813094E-2</v>
      </c>
      <c r="AG13" s="18">
        <v>3.5548316236208501E-2</v>
      </c>
      <c r="AH13" s="18">
        <v>5.5158435622620502E-2</v>
      </c>
      <c r="AI13" s="18">
        <v>3.6990309323920799E-2</v>
      </c>
      <c r="AJ13" s="18">
        <v>3.6929631891686E-2</v>
      </c>
      <c r="AK13" s="18">
        <v>1.7269420559444099E-2</v>
      </c>
      <c r="AL13" s="18">
        <v>9.4942787041178197E-3</v>
      </c>
      <c r="AM13" s="18">
        <v>1.9395432065651402E-2</v>
      </c>
      <c r="AN13" s="18">
        <v>1.16445647559444E-2</v>
      </c>
      <c r="AO13" s="18">
        <v>1.3504425828535199E-2</v>
      </c>
      <c r="AP13" s="18">
        <v>2.9262597083325001E-2</v>
      </c>
      <c r="AQ13" s="18">
        <v>0</v>
      </c>
      <c r="AR13" s="18">
        <v>0</v>
      </c>
      <c r="AS13" s="18">
        <v>0</v>
      </c>
      <c r="AT13" s="18">
        <v>4.1212759295775302E-3</v>
      </c>
      <c r="AU13" s="18"/>
      <c r="AV13" s="18">
        <v>3.5383175706056799E-2</v>
      </c>
      <c r="AW13" s="18">
        <v>2.98821526360874E-2</v>
      </c>
      <c r="AX13" s="18"/>
      <c r="AY13" s="18">
        <v>3.4022558741509099E-2</v>
      </c>
      <c r="AZ13" s="18">
        <v>3.21474122437009E-2</v>
      </c>
      <c r="BA13" s="18"/>
      <c r="BB13" s="18">
        <v>3.68685921641266E-2</v>
      </c>
      <c r="BC13" s="18">
        <v>2.6603112712764301E-2</v>
      </c>
      <c r="BD13" s="18"/>
      <c r="BE13" s="18">
        <v>2.9061988062926002E-2</v>
      </c>
      <c r="BF13" s="18">
        <v>2.9327209646404E-2</v>
      </c>
      <c r="BG13" s="18"/>
      <c r="BH13" s="18">
        <v>2.96788783392989E-2</v>
      </c>
      <c r="BI13" s="18">
        <v>3.6353913788994302E-2</v>
      </c>
      <c r="BJ13" s="18"/>
      <c r="BK13" s="18">
        <v>2.52556976921934E-2</v>
      </c>
      <c r="BL13" s="18">
        <v>3.3107591177872098E-2</v>
      </c>
      <c r="BM13" s="18">
        <v>6.0840941310090497E-2</v>
      </c>
      <c r="BN13" s="18"/>
      <c r="BO13" s="18">
        <v>1.83150107911575E-2</v>
      </c>
      <c r="BP13" s="18">
        <v>4.1657153846554003E-2</v>
      </c>
      <c r="BQ13" s="18">
        <v>7.3938028882570103E-2</v>
      </c>
      <c r="BR13" s="18"/>
      <c r="BS13" s="18">
        <v>1.5328874258298901E-2</v>
      </c>
      <c r="BT13" s="18">
        <v>4.3415752453528099E-2</v>
      </c>
      <c r="BU13" s="18">
        <v>3.2225692321409899E-2</v>
      </c>
      <c r="BV13" s="18">
        <v>7.8991373301065801E-2</v>
      </c>
      <c r="BW13" s="18">
        <v>4.7831513431452199E-2</v>
      </c>
      <c r="BX13" s="18">
        <v>6.30219906182867E-2</v>
      </c>
      <c r="BY13" s="18">
        <v>1.6247281672443398E-2</v>
      </c>
      <c r="BZ13" s="18">
        <v>2.6165178002905499E-2</v>
      </c>
      <c r="CA13" s="18">
        <v>1.09770181616609E-2</v>
      </c>
      <c r="CB13" s="18">
        <v>4.6051498173256503E-2</v>
      </c>
      <c r="CC13" s="18">
        <v>0</v>
      </c>
      <c r="CD13" s="18">
        <v>0</v>
      </c>
    </row>
    <row r="14" spans="2:82" x14ac:dyDescent="0.3">
      <c r="B14" s="15"/>
    </row>
    <row r="15" spans="2:82" x14ac:dyDescent="0.3">
      <c r="B15" t="s">
        <v>96</v>
      </c>
    </row>
    <row r="16" spans="2:82" x14ac:dyDescent="0.3">
      <c r="B16" t="s">
        <v>97</v>
      </c>
    </row>
    <row r="18" spans="2:2" x14ac:dyDescent="0.3">
      <c r="B18"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CD27"/>
  <sheetViews>
    <sheetView showGridLines="0" topLeftCell="A18" workbookViewId="0">
      <pane xSplit="2" topLeftCell="C1" activePane="topRight" state="frozen"/>
      <selection pane="topRight" activeCell="B27" sqref="B27"/>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x14ac:dyDescent="0.3">
      <c r="B9" s="17" t="s">
        <v>235</v>
      </c>
      <c r="C9" s="16">
        <v>0.43461139743333199</v>
      </c>
      <c r="D9" s="16">
        <v>0.42494643752868699</v>
      </c>
      <c r="E9" s="16">
        <v>0.44730918061784403</v>
      </c>
      <c r="F9" s="16"/>
      <c r="G9" s="16">
        <v>0.36698011200380698</v>
      </c>
      <c r="H9" s="16">
        <v>0.42251964831704297</v>
      </c>
      <c r="I9" s="16">
        <v>0.40785221983768499</v>
      </c>
      <c r="J9" s="16">
        <v>0.46826306395261402</v>
      </c>
      <c r="K9" s="16">
        <v>0.47339228062745298</v>
      </c>
      <c r="L9" s="16"/>
      <c r="M9" s="16">
        <v>0.457915895612029</v>
      </c>
      <c r="N9" s="16">
        <v>0.41868311248646101</v>
      </c>
      <c r="O9" s="16">
        <v>0.39908427204449098</v>
      </c>
      <c r="P9" s="16">
        <v>0.45843727682721203</v>
      </c>
      <c r="Q9" s="16"/>
      <c r="R9" s="16">
        <v>0.40992675641888299</v>
      </c>
      <c r="S9" s="16">
        <v>0.48399507280161802</v>
      </c>
      <c r="T9" s="16">
        <v>0.462392247402097</v>
      </c>
      <c r="U9" s="16">
        <v>0.38919064912687001</v>
      </c>
      <c r="V9" s="16">
        <v>0.42627510173329802</v>
      </c>
      <c r="W9" s="16">
        <v>0.36081838559908602</v>
      </c>
      <c r="X9" s="16">
        <v>0.44835637110228799</v>
      </c>
      <c r="Y9" s="16">
        <v>0.37220363993217298</v>
      </c>
      <c r="Z9" s="16">
        <v>0.46929688488404803</v>
      </c>
      <c r="AA9" s="16">
        <v>0.48159385397559201</v>
      </c>
      <c r="AB9" s="16">
        <v>0.41548628308740398</v>
      </c>
      <c r="AC9" s="16">
        <v>0.448529706082546</v>
      </c>
      <c r="AD9" s="16"/>
      <c r="AE9" s="16">
        <v>0.40933916165335099</v>
      </c>
      <c r="AF9" s="16">
        <v>0.40658219851612398</v>
      </c>
      <c r="AG9" s="16">
        <v>0.44087826484356601</v>
      </c>
      <c r="AH9" s="16">
        <v>0.38528204886200401</v>
      </c>
      <c r="AI9" s="16">
        <v>0.41440546063239703</v>
      </c>
      <c r="AJ9" s="16">
        <v>0.438171253993617</v>
      </c>
      <c r="AK9" s="16">
        <v>0.46091821986203202</v>
      </c>
      <c r="AL9" s="16">
        <v>0.39475756153057001</v>
      </c>
      <c r="AM9" s="16">
        <v>0.46926388036282402</v>
      </c>
      <c r="AN9" s="16">
        <v>0.38276856164029399</v>
      </c>
      <c r="AO9" s="16">
        <v>0.47156698642359501</v>
      </c>
      <c r="AP9" s="16">
        <v>0.40269367495531799</v>
      </c>
      <c r="AQ9" s="16">
        <v>0.52865856641109599</v>
      </c>
      <c r="AR9" s="16">
        <v>0.47623870551752001</v>
      </c>
      <c r="AS9" s="16">
        <v>0.457887414238142</v>
      </c>
      <c r="AT9" s="16">
        <v>0.433638365296382</v>
      </c>
      <c r="AU9" s="16"/>
      <c r="AV9" s="16">
        <v>0.44859698260248798</v>
      </c>
      <c r="AW9" s="16">
        <v>0.40459151516027703</v>
      </c>
      <c r="AX9" s="16"/>
      <c r="AY9" s="16">
        <v>0.42941960897273901</v>
      </c>
      <c r="AZ9" s="16">
        <v>0.49435447795176501</v>
      </c>
      <c r="BA9" s="16"/>
      <c r="BB9" s="16">
        <v>0.41558834985658299</v>
      </c>
      <c r="BC9" s="16">
        <v>0.45139267862383498</v>
      </c>
      <c r="BD9" s="16"/>
      <c r="BE9" s="16">
        <v>0.35302704160993698</v>
      </c>
      <c r="BF9" s="16">
        <v>0.44923263126748098</v>
      </c>
      <c r="BG9" s="16"/>
      <c r="BH9" s="16">
        <v>0.410596320177606</v>
      </c>
      <c r="BI9" s="16">
        <v>0.45111751467460198</v>
      </c>
      <c r="BJ9" s="16"/>
      <c r="BK9" s="16">
        <v>0.40853957463187401</v>
      </c>
      <c r="BL9" s="16">
        <v>0.45109977630076897</v>
      </c>
      <c r="BM9" s="16">
        <v>0.47574819143215202</v>
      </c>
      <c r="BN9" s="16"/>
      <c r="BO9" s="16">
        <v>0.43103150916889899</v>
      </c>
      <c r="BP9" s="16">
        <v>0.450170859315071</v>
      </c>
      <c r="BQ9" s="16">
        <v>0.42072436500247501</v>
      </c>
      <c r="BR9" s="16"/>
      <c r="BS9" s="16">
        <v>0.41000894282632899</v>
      </c>
      <c r="BT9" s="16">
        <v>0.476358937675462</v>
      </c>
      <c r="BU9" s="16">
        <v>0.43428308923859099</v>
      </c>
      <c r="BV9" s="16">
        <v>0.39616302202416498</v>
      </c>
      <c r="BW9" s="16">
        <v>0.382355518478112</v>
      </c>
      <c r="BX9" s="16">
        <v>0.399822829514418</v>
      </c>
      <c r="BY9" s="16">
        <v>0.46063045655336399</v>
      </c>
      <c r="BZ9" s="16">
        <v>0.34447530956870998</v>
      </c>
      <c r="CA9" s="16">
        <v>0.451786455999586</v>
      </c>
      <c r="CB9" s="16">
        <v>0.486025714034588</v>
      </c>
      <c r="CC9" s="16">
        <v>0.38263522132931999</v>
      </c>
      <c r="CD9" s="16">
        <v>0.44166275931944399</v>
      </c>
    </row>
    <row r="10" spans="2:82" ht="43.2" x14ac:dyDescent="0.3">
      <c r="B10" s="17" t="s">
        <v>236</v>
      </c>
      <c r="C10" s="16">
        <v>0.38530172152368403</v>
      </c>
      <c r="D10" s="16">
        <v>0.33346900923373202</v>
      </c>
      <c r="E10" s="16">
        <v>0.43868626302597102</v>
      </c>
      <c r="F10" s="16"/>
      <c r="G10" s="16">
        <v>0.40252406534085899</v>
      </c>
      <c r="H10" s="16">
        <v>0.4285354317831</v>
      </c>
      <c r="I10" s="16">
        <v>0.34978013626312499</v>
      </c>
      <c r="J10" s="16">
        <v>0.38021700985949902</v>
      </c>
      <c r="K10" s="16">
        <v>0.38732805906394502</v>
      </c>
      <c r="L10" s="16"/>
      <c r="M10" s="16">
        <v>0.40785545393515699</v>
      </c>
      <c r="N10" s="16">
        <v>0.41904496272699499</v>
      </c>
      <c r="O10" s="16">
        <v>0.35302846108312402</v>
      </c>
      <c r="P10" s="16">
        <v>0.35518404965247602</v>
      </c>
      <c r="Q10" s="16"/>
      <c r="R10" s="16">
        <v>0.36603715695188999</v>
      </c>
      <c r="S10" s="16">
        <v>0.39176769199910999</v>
      </c>
      <c r="T10" s="16">
        <v>0.47662001431532602</v>
      </c>
      <c r="U10" s="16">
        <v>0.37093155571301401</v>
      </c>
      <c r="V10" s="16">
        <v>0.40171242747854402</v>
      </c>
      <c r="W10" s="16">
        <v>0.35266314696196199</v>
      </c>
      <c r="X10" s="16">
        <v>0.38066417035077299</v>
      </c>
      <c r="Y10" s="16">
        <v>0.374980686242742</v>
      </c>
      <c r="Z10" s="16">
        <v>0.33459986619971499</v>
      </c>
      <c r="AA10" s="16">
        <v>0.34974749770985503</v>
      </c>
      <c r="AB10" s="16">
        <v>0.50566138933703597</v>
      </c>
      <c r="AC10" s="16">
        <v>0.42395047549320303</v>
      </c>
      <c r="AD10" s="16"/>
      <c r="AE10" s="16">
        <v>0.28158438869159003</v>
      </c>
      <c r="AF10" s="16">
        <v>0.32093788333776502</v>
      </c>
      <c r="AG10" s="16">
        <v>0.26018941274023599</v>
      </c>
      <c r="AH10" s="16">
        <v>0.42560153410576801</v>
      </c>
      <c r="AI10" s="16">
        <v>0.34576938458884698</v>
      </c>
      <c r="AJ10" s="16">
        <v>0.36906317732606703</v>
      </c>
      <c r="AK10" s="16">
        <v>0.35202426695822198</v>
      </c>
      <c r="AL10" s="16">
        <v>0.34920179006569801</v>
      </c>
      <c r="AM10" s="16">
        <v>0.42601647461944397</v>
      </c>
      <c r="AN10" s="16">
        <v>0.41758882101350803</v>
      </c>
      <c r="AO10" s="16">
        <v>0.46510412304135901</v>
      </c>
      <c r="AP10" s="16">
        <v>0.51915605864141301</v>
      </c>
      <c r="AQ10" s="16">
        <v>0.56036612768877903</v>
      </c>
      <c r="AR10" s="16">
        <v>0.39225758323776599</v>
      </c>
      <c r="AS10" s="16">
        <v>0.35973709293418499</v>
      </c>
      <c r="AT10" s="16">
        <v>0.28907702008846597</v>
      </c>
      <c r="AU10" s="16"/>
      <c r="AV10" s="16">
        <v>0.41401847347958398</v>
      </c>
      <c r="AW10" s="16">
        <v>0.323661575433704</v>
      </c>
      <c r="AX10" s="16"/>
      <c r="AY10" s="16">
        <v>0.39300225887592499</v>
      </c>
      <c r="AZ10" s="16">
        <v>0.32034545918759799</v>
      </c>
      <c r="BA10" s="16"/>
      <c r="BB10" s="16">
        <v>0.344699206375707</v>
      </c>
      <c r="BC10" s="16">
        <v>0.42955186143531199</v>
      </c>
      <c r="BD10" s="16"/>
      <c r="BE10" s="16">
        <v>0.33598813101073599</v>
      </c>
      <c r="BF10" s="16">
        <v>0.39774099659134998</v>
      </c>
      <c r="BG10" s="16"/>
      <c r="BH10" s="16">
        <v>0.41634838796552398</v>
      </c>
      <c r="BI10" s="16">
        <v>0.36396263063579598</v>
      </c>
      <c r="BJ10" s="16"/>
      <c r="BK10" s="16">
        <v>0.35976680722763199</v>
      </c>
      <c r="BL10" s="16">
        <v>0.412423012339664</v>
      </c>
      <c r="BM10" s="16">
        <v>0.405843652350318</v>
      </c>
      <c r="BN10" s="16"/>
      <c r="BO10" s="16">
        <v>0.39592109719240498</v>
      </c>
      <c r="BP10" s="16">
        <v>0.38116810908496301</v>
      </c>
      <c r="BQ10" s="16">
        <v>0.35493392213272501</v>
      </c>
      <c r="BR10" s="16"/>
      <c r="BS10" s="16">
        <v>0.33599392232834302</v>
      </c>
      <c r="BT10" s="16">
        <v>0.43417814386793102</v>
      </c>
      <c r="BU10" s="16">
        <v>0.46479975671033502</v>
      </c>
      <c r="BV10" s="16">
        <v>0.36198327426662003</v>
      </c>
      <c r="BW10" s="16">
        <v>0.41764702040781898</v>
      </c>
      <c r="BX10" s="16">
        <v>0.33411156513474699</v>
      </c>
      <c r="BY10" s="16">
        <v>0.382136009626169</v>
      </c>
      <c r="BZ10" s="16">
        <v>0.403634451725773</v>
      </c>
      <c r="CA10" s="16">
        <v>0.35613178593530898</v>
      </c>
      <c r="CB10" s="16">
        <v>0.37201451602367203</v>
      </c>
      <c r="CC10" s="16">
        <v>0.52103175736645202</v>
      </c>
      <c r="CD10" s="16">
        <v>0.47366151522003103</v>
      </c>
    </row>
    <row r="11" spans="2:82" x14ac:dyDescent="0.3">
      <c r="B11" s="17" t="s">
        <v>237</v>
      </c>
      <c r="C11" s="16">
        <v>0.27245048911177999</v>
      </c>
      <c r="D11" s="16">
        <v>0.31951646775525</v>
      </c>
      <c r="E11" s="16">
        <v>0.22508654595230701</v>
      </c>
      <c r="F11" s="16"/>
      <c r="G11" s="16">
        <v>0.23683727356482201</v>
      </c>
      <c r="H11" s="16">
        <v>0.27472586279436401</v>
      </c>
      <c r="I11" s="16">
        <v>0.25385462142439702</v>
      </c>
      <c r="J11" s="16">
        <v>0.268722409107569</v>
      </c>
      <c r="K11" s="16">
        <v>0.31260693892059199</v>
      </c>
      <c r="L11" s="16"/>
      <c r="M11" s="16">
        <v>0.29790890082710603</v>
      </c>
      <c r="N11" s="16">
        <v>0.26252662597652399</v>
      </c>
      <c r="O11" s="16">
        <v>0.30741132953474098</v>
      </c>
      <c r="P11" s="16">
        <v>0.22512187227677299</v>
      </c>
      <c r="Q11" s="16"/>
      <c r="R11" s="16">
        <v>0.30035789420117198</v>
      </c>
      <c r="S11" s="16">
        <v>0.28860927446422302</v>
      </c>
      <c r="T11" s="16">
        <v>0.27521815991123999</v>
      </c>
      <c r="U11" s="16">
        <v>0.25421151337209602</v>
      </c>
      <c r="V11" s="16">
        <v>0.234310984351213</v>
      </c>
      <c r="W11" s="16">
        <v>0.311013009077237</v>
      </c>
      <c r="X11" s="16">
        <v>0.18642150512404401</v>
      </c>
      <c r="Y11" s="16">
        <v>0.20668290499068001</v>
      </c>
      <c r="Z11" s="16">
        <v>0.32017428292014999</v>
      </c>
      <c r="AA11" s="16">
        <v>0.31776065226716999</v>
      </c>
      <c r="AB11" s="16">
        <v>0.19988043054207</v>
      </c>
      <c r="AC11" s="16">
        <v>0.22057421685665399</v>
      </c>
      <c r="AD11" s="16"/>
      <c r="AE11" s="16">
        <v>0.116662675225712</v>
      </c>
      <c r="AF11" s="16">
        <v>0.25766496363481201</v>
      </c>
      <c r="AG11" s="16">
        <v>0.24065888773070501</v>
      </c>
      <c r="AH11" s="16">
        <v>0.30272110847170602</v>
      </c>
      <c r="AI11" s="16">
        <v>0.26608821267215199</v>
      </c>
      <c r="AJ11" s="16">
        <v>0.22184050856978599</v>
      </c>
      <c r="AK11" s="16">
        <v>0.33069199572480201</v>
      </c>
      <c r="AL11" s="16">
        <v>0.33119095154858202</v>
      </c>
      <c r="AM11" s="16">
        <v>0.222639584136409</v>
      </c>
      <c r="AN11" s="16">
        <v>0.409024894064688</v>
      </c>
      <c r="AO11" s="16">
        <v>0.30356797550001902</v>
      </c>
      <c r="AP11" s="16">
        <v>0.269963851104978</v>
      </c>
      <c r="AQ11" s="16">
        <v>0.18081813812446501</v>
      </c>
      <c r="AR11" s="16">
        <v>0.29274393210274202</v>
      </c>
      <c r="AS11" s="16">
        <v>0.36271032887188198</v>
      </c>
      <c r="AT11" s="16">
        <v>0.29701151320434699</v>
      </c>
      <c r="AU11" s="16"/>
      <c r="AV11" s="16">
        <v>0.234262700390266</v>
      </c>
      <c r="AW11" s="16">
        <v>0.354420096233864</v>
      </c>
      <c r="AX11" s="16"/>
      <c r="AY11" s="16">
        <v>0.25898157810328998</v>
      </c>
      <c r="AZ11" s="16">
        <v>0.416413167178109</v>
      </c>
      <c r="BA11" s="16"/>
      <c r="BB11" s="16">
        <v>0.27334770118270202</v>
      </c>
      <c r="BC11" s="16">
        <v>0.26688420665004298</v>
      </c>
      <c r="BD11" s="16"/>
      <c r="BE11" s="16">
        <v>0.24738386277642699</v>
      </c>
      <c r="BF11" s="16">
        <v>0.28010177826334498</v>
      </c>
      <c r="BG11" s="16"/>
      <c r="BH11" s="16">
        <v>0.25450329079870798</v>
      </c>
      <c r="BI11" s="16">
        <v>0.28478601301425899</v>
      </c>
      <c r="BJ11" s="16"/>
      <c r="BK11" s="16">
        <v>0.28274066866476499</v>
      </c>
      <c r="BL11" s="16">
        <v>0.27510768293736099</v>
      </c>
      <c r="BM11" s="16">
        <v>0.23611748806222899</v>
      </c>
      <c r="BN11" s="16"/>
      <c r="BO11" s="16">
        <v>0.28862206531771201</v>
      </c>
      <c r="BP11" s="16">
        <v>0.29382604185617001</v>
      </c>
      <c r="BQ11" s="16">
        <v>0.179083380004047</v>
      </c>
      <c r="BR11" s="16"/>
      <c r="BS11" s="16">
        <v>0.293492269865054</v>
      </c>
      <c r="BT11" s="16">
        <v>0.26488844787752902</v>
      </c>
      <c r="BU11" s="16">
        <v>0.23263738981618801</v>
      </c>
      <c r="BV11" s="16">
        <v>0.22509195041514399</v>
      </c>
      <c r="BW11" s="16">
        <v>0.237274541465431</v>
      </c>
      <c r="BX11" s="16">
        <v>0.27961700482053398</v>
      </c>
      <c r="BY11" s="16">
        <v>0.18987176647159201</v>
      </c>
      <c r="BZ11" s="16">
        <v>0.21101614764088</v>
      </c>
      <c r="CA11" s="16">
        <v>0.26917132795774201</v>
      </c>
      <c r="CB11" s="16">
        <v>0.33313612635024897</v>
      </c>
      <c r="CC11" s="16">
        <v>0.26799865338516898</v>
      </c>
      <c r="CD11" s="16">
        <v>0.22442659131720799</v>
      </c>
    </row>
    <row r="12" spans="2:82" ht="28.8" x14ac:dyDescent="0.3">
      <c r="B12" s="17" t="s">
        <v>238</v>
      </c>
      <c r="C12" s="16">
        <v>0.248418966951059</v>
      </c>
      <c r="D12" s="16">
        <v>0.264922042911508</v>
      </c>
      <c r="E12" s="16">
        <v>0.23151695669382399</v>
      </c>
      <c r="F12" s="16"/>
      <c r="G12" s="16">
        <v>0.25120204621933201</v>
      </c>
      <c r="H12" s="16">
        <v>0.20072486848749499</v>
      </c>
      <c r="I12" s="16">
        <v>0.232097448430409</v>
      </c>
      <c r="J12" s="16">
        <v>0.23631120894975399</v>
      </c>
      <c r="K12" s="16">
        <v>0.30167838901497601</v>
      </c>
      <c r="L12" s="16"/>
      <c r="M12" s="16">
        <v>0.299656509192051</v>
      </c>
      <c r="N12" s="16">
        <v>0.233546917380757</v>
      </c>
      <c r="O12" s="16">
        <v>0.24315296761528599</v>
      </c>
      <c r="P12" s="16">
        <v>0.20992941660798001</v>
      </c>
      <c r="Q12" s="16"/>
      <c r="R12" s="16">
        <v>0.291137251486842</v>
      </c>
      <c r="S12" s="16">
        <v>0.19748257142593201</v>
      </c>
      <c r="T12" s="16">
        <v>0.24877976545743699</v>
      </c>
      <c r="U12" s="16">
        <v>0.28645480919247401</v>
      </c>
      <c r="V12" s="16">
        <v>0.160148027862443</v>
      </c>
      <c r="W12" s="16">
        <v>0.26391773879928299</v>
      </c>
      <c r="X12" s="16">
        <v>0.229929676644645</v>
      </c>
      <c r="Y12" s="16">
        <v>0.25001768835235899</v>
      </c>
      <c r="Z12" s="16">
        <v>0.28290202974818701</v>
      </c>
      <c r="AA12" s="16">
        <v>0.25887698587563301</v>
      </c>
      <c r="AB12" s="16">
        <v>0.19943443967664901</v>
      </c>
      <c r="AC12" s="16">
        <v>0.286217927965559</v>
      </c>
      <c r="AD12" s="16"/>
      <c r="AE12" s="16">
        <v>0.220557305908271</v>
      </c>
      <c r="AF12" s="16">
        <v>0.27298035217461197</v>
      </c>
      <c r="AG12" s="16">
        <v>0.22163412100726801</v>
      </c>
      <c r="AH12" s="16">
        <v>0.16520012713691601</v>
      </c>
      <c r="AI12" s="16">
        <v>0.26281134797093902</v>
      </c>
      <c r="AJ12" s="16">
        <v>0.201920048389853</v>
      </c>
      <c r="AK12" s="16">
        <v>0.17498416814363499</v>
      </c>
      <c r="AL12" s="16">
        <v>0.242854610004377</v>
      </c>
      <c r="AM12" s="16">
        <v>0.275134263212444</v>
      </c>
      <c r="AN12" s="16">
        <v>0.22965027317615799</v>
      </c>
      <c r="AO12" s="16">
        <v>0.26136782551977999</v>
      </c>
      <c r="AP12" s="16">
        <v>0.27398996274190701</v>
      </c>
      <c r="AQ12" s="16">
        <v>0.28172354983369502</v>
      </c>
      <c r="AR12" s="16">
        <v>0.30314483896150901</v>
      </c>
      <c r="AS12" s="16">
        <v>0.19340068993468801</v>
      </c>
      <c r="AT12" s="16">
        <v>0.41741395470574399</v>
      </c>
      <c r="AU12" s="16"/>
      <c r="AV12" s="16">
        <v>0.23625180733318801</v>
      </c>
      <c r="AW12" s="16">
        <v>0.274535621700084</v>
      </c>
      <c r="AX12" s="16"/>
      <c r="AY12" s="16">
        <v>0.242392239124192</v>
      </c>
      <c r="AZ12" s="16">
        <v>0.30912014084713901</v>
      </c>
      <c r="BA12" s="16"/>
      <c r="BB12" s="16">
        <v>0.24631345295529999</v>
      </c>
      <c r="BC12" s="16">
        <v>0.24926756550978499</v>
      </c>
      <c r="BD12" s="16"/>
      <c r="BE12" s="16">
        <v>0.22664567245807599</v>
      </c>
      <c r="BF12" s="16">
        <v>0.2502930811031</v>
      </c>
      <c r="BG12" s="16"/>
      <c r="BH12" s="16">
        <v>0.23282634318659201</v>
      </c>
      <c r="BI12" s="16">
        <v>0.25913613738589197</v>
      </c>
      <c r="BJ12" s="16"/>
      <c r="BK12" s="16">
        <v>0.25959266563848898</v>
      </c>
      <c r="BL12" s="16">
        <v>0.23628880046849901</v>
      </c>
      <c r="BM12" s="16">
        <v>0.24205590322825801</v>
      </c>
      <c r="BN12" s="16"/>
      <c r="BO12" s="16">
        <v>0.27098353485270898</v>
      </c>
      <c r="BP12" s="16">
        <v>0.23094802091609701</v>
      </c>
      <c r="BQ12" s="16">
        <v>0.198686812341592</v>
      </c>
      <c r="BR12" s="16"/>
      <c r="BS12" s="16">
        <v>0.295276144015373</v>
      </c>
      <c r="BT12" s="16">
        <v>0.21070802039695</v>
      </c>
      <c r="BU12" s="16">
        <v>0.20425406016709199</v>
      </c>
      <c r="BV12" s="16">
        <v>0.26414548891545703</v>
      </c>
      <c r="BW12" s="16">
        <v>0.15644287986629801</v>
      </c>
      <c r="BX12" s="16">
        <v>0.25954775869163099</v>
      </c>
      <c r="BY12" s="16">
        <v>0.22144847985357299</v>
      </c>
      <c r="BZ12" s="16">
        <v>0.26141934383756599</v>
      </c>
      <c r="CA12" s="16">
        <v>0.27183254296710302</v>
      </c>
      <c r="CB12" s="16">
        <v>0.226113183740381</v>
      </c>
      <c r="CC12" s="16">
        <v>0.21463159912608501</v>
      </c>
      <c r="CD12" s="16">
        <v>0.31618031442800798</v>
      </c>
    </row>
    <row r="13" spans="2:82" ht="28.8" x14ac:dyDescent="0.3">
      <c r="B13" s="17" t="s">
        <v>239</v>
      </c>
      <c r="C13" s="16">
        <v>0.21712879205096999</v>
      </c>
      <c r="D13" s="16">
        <v>0.227406976764646</v>
      </c>
      <c r="E13" s="16">
        <v>0.21036537443582001</v>
      </c>
      <c r="F13" s="16"/>
      <c r="G13" s="16">
        <v>0.26611195158317702</v>
      </c>
      <c r="H13" s="16">
        <v>0.20634656027019199</v>
      </c>
      <c r="I13" s="16">
        <v>0.21989888524844201</v>
      </c>
      <c r="J13" s="16">
        <v>0.21802900921111601</v>
      </c>
      <c r="K13" s="16">
        <v>0.19149674833008601</v>
      </c>
      <c r="L13" s="16"/>
      <c r="M13" s="16">
        <v>0.18465452848099501</v>
      </c>
      <c r="N13" s="16">
        <v>0.247187439645253</v>
      </c>
      <c r="O13" s="16">
        <v>0.22875587989803201</v>
      </c>
      <c r="P13" s="16">
        <v>0.20968246429106799</v>
      </c>
      <c r="Q13" s="16"/>
      <c r="R13" s="16">
        <v>0.20627094516639499</v>
      </c>
      <c r="S13" s="16">
        <v>0.17466716550199199</v>
      </c>
      <c r="T13" s="16">
        <v>0.26285661518936498</v>
      </c>
      <c r="U13" s="16">
        <v>0.24602379151050299</v>
      </c>
      <c r="V13" s="16">
        <v>0.262301668719087</v>
      </c>
      <c r="W13" s="16">
        <v>0.211809755569207</v>
      </c>
      <c r="X13" s="16">
        <v>0.20800368151092699</v>
      </c>
      <c r="Y13" s="16">
        <v>0.21251346276470701</v>
      </c>
      <c r="Z13" s="16">
        <v>0.18048419548886499</v>
      </c>
      <c r="AA13" s="16">
        <v>0.18354772374835601</v>
      </c>
      <c r="AB13" s="16">
        <v>0.248170004685283</v>
      </c>
      <c r="AC13" s="16">
        <v>0.36734675574090597</v>
      </c>
      <c r="AD13" s="16"/>
      <c r="AE13" s="16">
        <v>0.20166633421294899</v>
      </c>
      <c r="AF13" s="16">
        <v>0.15625508495073501</v>
      </c>
      <c r="AG13" s="16">
        <v>0.202123860251681</v>
      </c>
      <c r="AH13" s="16">
        <v>0.25924227415572099</v>
      </c>
      <c r="AI13" s="16">
        <v>0.23265361560085601</v>
      </c>
      <c r="AJ13" s="16">
        <v>0.241531751741318</v>
      </c>
      <c r="AK13" s="16">
        <v>0.23295057503502001</v>
      </c>
      <c r="AL13" s="16">
        <v>0.27983759558152799</v>
      </c>
      <c r="AM13" s="16">
        <v>0.22934935678065299</v>
      </c>
      <c r="AN13" s="16">
        <v>0.28891197565772198</v>
      </c>
      <c r="AO13" s="16">
        <v>0.260789271872363</v>
      </c>
      <c r="AP13" s="16">
        <v>0.17866422224145601</v>
      </c>
      <c r="AQ13" s="16">
        <v>0.17817171263437001</v>
      </c>
      <c r="AR13" s="16">
        <v>8.7548266371101899E-2</v>
      </c>
      <c r="AS13" s="16">
        <v>0.22037237098836901</v>
      </c>
      <c r="AT13" s="16">
        <v>0.14442833995333701</v>
      </c>
      <c r="AU13" s="16"/>
      <c r="AV13" s="16">
        <v>0.21827479120665499</v>
      </c>
      <c r="AW13" s="16">
        <v>0.21466891930895901</v>
      </c>
      <c r="AX13" s="16"/>
      <c r="AY13" s="16">
        <v>0.22367930322607499</v>
      </c>
      <c r="AZ13" s="16">
        <v>0.15082165673688799</v>
      </c>
      <c r="BA13" s="16"/>
      <c r="BB13" s="16">
        <v>0.22055584571845799</v>
      </c>
      <c r="BC13" s="16">
        <v>0.21009463946096099</v>
      </c>
      <c r="BD13" s="16"/>
      <c r="BE13" s="16">
        <v>0.24077637587929401</v>
      </c>
      <c r="BF13" s="16">
        <v>0.21462956889356199</v>
      </c>
      <c r="BG13" s="16"/>
      <c r="BH13" s="16">
        <v>0.23523109845471299</v>
      </c>
      <c r="BI13" s="16">
        <v>0.204686658775454</v>
      </c>
      <c r="BJ13" s="16"/>
      <c r="BK13" s="16">
        <v>0.216746184428175</v>
      </c>
      <c r="BL13" s="16">
        <v>0.21081244075543301</v>
      </c>
      <c r="BM13" s="16">
        <v>0.23339123875196399</v>
      </c>
      <c r="BN13" s="16"/>
      <c r="BO13" s="16">
        <v>0.22396417645077499</v>
      </c>
      <c r="BP13" s="16">
        <v>0.213464581438846</v>
      </c>
      <c r="BQ13" s="16">
        <v>0.199290894423863</v>
      </c>
      <c r="BR13" s="16"/>
      <c r="BS13" s="16">
        <v>0.22072684800596001</v>
      </c>
      <c r="BT13" s="16">
        <v>0.16815848464295699</v>
      </c>
      <c r="BU13" s="16">
        <v>0.27638105235751598</v>
      </c>
      <c r="BV13" s="16">
        <v>0.22246257070185499</v>
      </c>
      <c r="BW13" s="16">
        <v>0.25392054985883999</v>
      </c>
      <c r="BX13" s="16">
        <v>0.24169084929123699</v>
      </c>
      <c r="BY13" s="16">
        <v>0.21253962825258699</v>
      </c>
      <c r="BZ13" s="16">
        <v>0.212707991052069</v>
      </c>
      <c r="CA13" s="16">
        <v>0.199275621679258</v>
      </c>
      <c r="CB13" s="16">
        <v>0.19319062013885699</v>
      </c>
      <c r="CC13" s="16">
        <v>0.241934269639178</v>
      </c>
      <c r="CD13" s="16">
        <v>0.39761361985646598</v>
      </c>
    </row>
    <row r="14" spans="2:82" ht="28.8" x14ac:dyDescent="0.3">
      <c r="B14" s="17" t="s">
        <v>240</v>
      </c>
      <c r="C14" s="16">
        <v>0.211482433926067</v>
      </c>
      <c r="D14" s="16">
        <v>0.204810000155873</v>
      </c>
      <c r="E14" s="16">
        <v>0.21732819602417</v>
      </c>
      <c r="F14" s="16"/>
      <c r="G14" s="16">
        <v>0.23049893916144501</v>
      </c>
      <c r="H14" s="16">
        <v>0.23942881359582299</v>
      </c>
      <c r="I14" s="16">
        <v>0.24171009882306699</v>
      </c>
      <c r="J14" s="16">
        <v>0.17533222121255301</v>
      </c>
      <c r="K14" s="16">
        <v>0.19091973795334199</v>
      </c>
      <c r="L14" s="16"/>
      <c r="M14" s="16">
        <v>0.21971726746068099</v>
      </c>
      <c r="N14" s="16">
        <v>0.176117604020984</v>
      </c>
      <c r="O14" s="16">
        <v>0.225724731752076</v>
      </c>
      <c r="P14" s="16">
        <v>0.22480043199520999</v>
      </c>
      <c r="Q14" s="16"/>
      <c r="R14" s="16">
        <v>0.25113036228007901</v>
      </c>
      <c r="S14" s="16">
        <v>0.17681668537188799</v>
      </c>
      <c r="T14" s="16">
        <v>0.19165905303750699</v>
      </c>
      <c r="U14" s="16">
        <v>0.181683664039857</v>
      </c>
      <c r="V14" s="16">
        <v>0.26559678540333898</v>
      </c>
      <c r="W14" s="16">
        <v>0.24432390939878801</v>
      </c>
      <c r="X14" s="16">
        <v>0.28593824467234802</v>
      </c>
      <c r="Y14" s="16">
        <v>0.21359955794878499</v>
      </c>
      <c r="Z14" s="16">
        <v>0.192026678790745</v>
      </c>
      <c r="AA14" s="16">
        <v>0.17004531997612299</v>
      </c>
      <c r="AB14" s="16">
        <v>0.22052323215553099</v>
      </c>
      <c r="AC14" s="16">
        <v>7.4151110529760006E-2</v>
      </c>
      <c r="AD14" s="16"/>
      <c r="AE14" s="16">
        <v>0.12962557224527599</v>
      </c>
      <c r="AF14" s="16">
        <v>0.28409614498382801</v>
      </c>
      <c r="AG14" s="16">
        <v>0.26033111503024597</v>
      </c>
      <c r="AH14" s="16">
        <v>0.107832898411867</v>
      </c>
      <c r="AI14" s="16">
        <v>0.18973358767611501</v>
      </c>
      <c r="AJ14" s="16">
        <v>0.23891083093931201</v>
      </c>
      <c r="AK14" s="16">
        <v>0.18556278104246601</v>
      </c>
      <c r="AL14" s="16">
        <v>0.20088847661339801</v>
      </c>
      <c r="AM14" s="16">
        <v>0.151570090157404</v>
      </c>
      <c r="AN14" s="16">
        <v>0.21966854797803501</v>
      </c>
      <c r="AO14" s="16">
        <v>0.22136960780058501</v>
      </c>
      <c r="AP14" s="16">
        <v>0.22532534673447499</v>
      </c>
      <c r="AQ14" s="16">
        <v>0.20868992334727299</v>
      </c>
      <c r="AR14" s="16">
        <v>0.26966657862008298</v>
      </c>
      <c r="AS14" s="16">
        <v>0.17864568475350501</v>
      </c>
      <c r="AT14" s="16">
        <v>0.20136110392267201</v>
      </c>
      <c r="AU14" s="16"/>
      <c r="AV14" s="16">
        <v>0.21465346064982599</v>
      </c>
      <c r="AW14" s="16">
        <v>0.20467586503527099</v>
      </c>
      <c r="AX14" s="16"/>
      <c r="AY14" s="16">
        <v>0.22408785384595201</v>
      </c>
      <c r="AZ14" s="16">
        <v>9.2804015022931605E-2</v>
      </c>
      <c r="BA14" s="16"/>
      <c r="BB14" s="16">
        <v>0.20763948478279101</v>
      </c>
      <c r="BC14" s="16">
        <v>0.208495268744225</v>
      </c>
      <c r="BD14" s="16"/>
      <c r="BE14" s="16">
        <v>0.21563543204153901</v>
      </c>
      <c r="BF14" s="16">
        <v>0.20984284284812599</v>
      </c>
      <c r="BG14" s="16"/>
      <c r="BH14" s="16">
        <v>0.22244429320672901</v>
      </c>
      <c r="BI14" s="16">
        <v>0.20394809487138901</v>
      </c>
      <c r="BJ14" s="16"/>
      <c r="BK14" s="16">
        <v>0.22695248663466799</v>
      </c>
      <c r="BL14" s="16">
        <v>0.18896077250572499</v>
      </c>
      <c r="BM14" s="16">
        <v>0.21473360451954701</v>
      </c>
      <c r="BN14" s="16"/>
      <c r="BO14" s="16">
        <v>0.21816464455791701</v>
      </c>
      <c r="BP14" s="16">
        <v>0.198679059527472</v>
      </c>
      <c r="BQ14" s="16">
        <v>0.209747851411026</v>
      </c>
      <c r="BR14" s="16"/>
      <c r="BS14" s="16">
        <v>0.24229799785380299</v>
      </c>
      <c r="BT14" s="16">
        <v>0.21458593681246599</v>
      </c>
      <c r="BU14" s="16">
        <v>0.20075099779797601</v>
      </c>
      <c r="BV14" s="16">
        <v>0.22318872141198601</v>
      </c>
      <c r="BW14" s="16">
        <v>0.26286515477601302</v>
      </c>
      <c r="BX14" s="16">
        <v>0.27260992557923802</v>
      </c>
      <c r="BY14" s="16">
        <v>0.295101828113493</v>
      </c>
      <c r="BZ14" s="16">
        <v>0.22353440362423599</v>
      </c>
      <c r="CA14" s="16">
        <v>0.19975563209730099</v>
      </c>
      <c r="CB14" s="16">
        <v>0.18359965618260499</v>
      </c>
      <c r="CC14" s="16">
        <v>0.21813714274902599</v>
      </c>
      <c r="CD14" s="16">
        <v>7.4429400710065693E-2</v>
      </c>
    </row>
    <row r="15" spans="2:82" ht="28.8" x14ac:dyDescent="0.3">
      <c r="B15" s="17" t="s">
        <v>241</v>
      </c>
      <c r="C15" s="16">
        <v>0.19891728335532799</v>
      </c>
      <c r="D15" s="16">
        <v>0.207244610583703</v>
      </c>
      <c r="E15" s="16">
        <v>0.189415144720043</v>
      </c>
      <c r="F15" s="16"/>
      <c r="G15" s="16">
        <v>0.19166648658890001</v>
      </c>
      <c r="H15" s="16">
        <v>0.14911881473293101</v>
      </c>
      <c r="I15" s="16">
        <v>0.20688638860771899</v>
      </c>
      <c r="J15" s="16">
        <v>0.195255226361329</v>
      </c>
      <c r="K15" s="16">
        <v>0.22875948735045501</v>
      </c>
      <c r="L15" s="16"/>
      <c r="M15" s="16">
        <v>0.216750707591611</v>
      </c>
      <c r="N15" s="16">
        <v>0.20536264906735599</v>
      </c>
      <c r="O15" s="16">
        <v>0.17147093856374501</v>
      </c>
      <c r="P15" s="16">
        <v>0.19953850300530199</v>
      </c>
      <c r="Q15" s="16"/>
      <c r="R15" s="16">
        <v>0.17458728667784501</v>
      </c>
      <c r="S15" s="16">
        <v>0.170559851378498</v>
      </c>
      <c r="T15" s="16">
        <v>0.158645806053241</v>
      </c>
      <c r="U15" s="16">
        <v>0.25016688138252502</v>
      </c>
      <c r="V15" s="16">
        <v>0.20308270230155101</v>
      </c>
      <c r="W15" s="16">
        <v>0.201673786023881</v>
      </c>
      <c r="X15" s="16">
        <v>0.166775941439708</v>
      </c>
      <c r="Y15" s="16">
        <v>0.21664750856670301</v>
      </c>
      <c r="Z15" s="16">
        <v>0.233114610212421</v>
      </c>
      <c r="AA15" s="16">
        <v>0.20477754439270199</v>
      </c>
      <c r="AB15" s="16">
        <v>0.252323819342963</v>
      </c>
      <c r="AC15" s="16">
        <v>0.20073528954293501</v>
      </c>
      <c r="AD15" s="16"/>
      <c r="AE15" s="16">
        <v>0.303648592909462</v>
      </c>
      <c r="AF15" s="16">
        <v>0.18523688969070301</v>
      </c>
      <c r="AG15" s="16">
        <v>0.20373966815816699</v>
      </c>
      <c r="AH15" s="16">
        <v>0.19248403407468101</v>
      </c>
      <c r="AI15" s="16">
        <v>0.178267629108183</v>
      </c>
      <c r="AJ15" s="16">
        <v>0.24636000900837399</v>
      </c>
      <c r="AK15" s="16">
        <v>0.20559976441646999</v>
      </c>
      <c r="AL15" s="16">
        <v>0.148386833282832</v>
      </c>
      <c r="AM15" s="16">
        <v>0.16052462221580799</v>
      </c>
      <c r="AN15" s="16">
        <v>0.21425101341783001</v>
      </c>
      <c r="AO15" s="16">
        <v>0.208672820019348</v>
      </c>
      <c r="AP15" s="16">
        <v>0.15928459932823499</v>
      </c>
      <c r="AQ15" s="16">
        <v>0.25445412859808703</v>
      </c>
      <c r="AR15" s="16">
        <v>0.172636560907756</v>
      </c>
      <c r="AS15" s="16">
        <v>0.20763513128767799</v>
      </c>
      <c r="AT15" s="16">
        <v>0.22016886509431699</v>
      </c>
      <c r="AU15" s="16"/>
      <c r="AV15" s="16">
        <v>0.194557602339646</v>
      </c>
      <c r="AW15" s="16">
        <v>0.208275283700391</v>
      </c>
      <c r="AX15" s="16"/>
      <c r="AY15" s="16">
        <v>0.199269362595135</v>
      </c>
      <c r="AZ15" s="16">
        <v>0.193450449536651</v>
      </c>
      <c r="BA15" s="16"/>
      <c r="BB15" s="16">
        <v>0.218058404147673</v>
      </c>
      <c r="BC15" s="16">
        <v>0.18029432129978801</v>
      </c>
      <c r="BD15" s="16"/>
      <c r="BE15" s="16">
        <v>0.19937829695338399</v>
      </c>
      <c r="BF15" s="16">
        <v>0.201670268967726</v>
      </c>
      <c r="BG15" s="16"/>
      <c r="BH15" s="16">
        <v>0.17157723828849999</v>
      </c>
      <c r="BI15" s="16">
        <v>0.21770872776540501</v>
      </c>
      <c r="BJ15" s="16"/>
      <c r="BK15" s="16">
        <v>0.206870712873576</v>
      </c>
      <c r="BL15" s="16">
        <v>0.17909620361057199</v>
      </c>
      <c r="BM15" s="16">
        <v>0.219321788972312</v>
      </c>
      <c r="BN15" s="16"/>
      <c r="BO15" s="16">
        <v>0.20994313560676101</v>
      </c>
      <c r="BP15" s="16">
        <v>0.18720592929645999</v>
      </c>
      <c r="BQ15" s="16">
        <v>0.18002234482524301</v>
      </c>
      <c r="BR15" s="16"/>
      <c r="BS15" s="16">
        <v>0.17955845668856199</v>
      </c>
      <c r="BT15" s="16">
        <v>0.140364423286965</v>
      </c>
      <c r="BU15" s="16">
        <v>0.15799550801001799</v>
      </c>
      <c r="BV15" s="16">
        <v>0.25319030608391202</v>
      </c>
      <c r="BW15" s="16">
        <v>0.18022775875084401</v>
      </c>
      <c r="BX15" s="16">
        <v>0.18351314859538201</v>
      </c>
      <c r="BY15" s="16">
        <v>0.20232878818414701</v>
      </c>
      <c r="BZ15" s="16">
        <v>0.241822337763312</v>
      </c>
      <c r="CA15" s="16">
        <v>0.227801242795763</v>
      </c>
      <c r="CB15" s="16">
        <v>0.22567641718619699</v>
      </c>
      <c r="CC15" s="16">
        <v>0.27550283516889201</v>
      </c>
      <c r="CD15" s="16">
        <v>0.20148865196086099</v>
      </c>
    </row>
    <row r="16" spans="2:82" ht="28.8" x14ac:dyDescent="0.3">
      <c r="B16" s="17" t="s">
        <v>242</v>
      </c>
      <c r="C16" s="16">
        <v>0.18900507389058199</v>
      </c>
      <c r="D16" s="16">
        <v>0.182019571044442</v>
      </c>
      <c r="E16" s="16">
        <v>0.19410859616666201</v>
      </c>
      <c r="F16" s="16"/>
      <c r="G16" s="16">
        <v>0.18066221897287499</v>
      </c>
      <c r="H16" s="16">
        <v>0.17506873493229899</v>
      </c>
      <c r="I16" s="16">
        <v>0.23407677324482101</v>
      </c>
      <c r="J16" s="16">
        <v>0.166025405602759</v>
      </c>
      <c r="K16" s="16">
        <v>0.18277241189996299</v>
      </c>
      <c r="L16" s="16"/>
      <c r="M16" s="16">
        <v>0.173437380918258</v>
      </c>
      <c r="N16" s="16">
        <v>0.20992563781037701</v>
      </c>
      <c r="O16" s="16">
        <v>0.163058789000152</v>
      </c>
      <c r="P16" s="16">
        <v>0.20921193376788799</v>
      </c>
      <c r="Q16" s="16"/>
      <c r="R16" s="16">
        <v>0.26409626417805399</v>
      </c>
      <c r="S16" s="16">
        <v>0.20934403718269301</v>
      </c>
      <c r="T16" s="16">
        <v>0.145634339939582</v>
      </c>
      <c r="U16" s="16">
        <v>0.20597439263692399</v>
      </c>
      <c r="V16" s="16">
        <v>0.21672485616127701</v>
      </c>
      <c r="W16" s="16">
        <v>0.12800426102455201</v>
      </c>
      <c r="X16" s="16">
        <v>0.17900829677259</v>
      </c>
      <c r="Y16" s="16">
        <v>0.194613638991535</v>
      </c>
      <c r="Z16" s="16">
        <v>0.160588073758031</v>
      </c>
      <c r="AA16" s="16">
        <v>0.18464222580287901</v>
      </c>
      <c r="AB16" s="16">
        <v>0.157099352701071</v>
      </c>
      <c r="AC16" s="16">
        <v>0.124616862620409</v>
      </c>
      <c r="AD16" s="16"/>
      <c r="AE16" s="16">
        <v>0.51598767444830496</v>
      </c>
      <c r="AF16" s="16">
        <v>0.20807024457753401</v>
      </c>
      <c r="AG16" s="16">
        <v>0.20065108827585501</v>
      </c>
      <c r="AH16" s="16">
        <v>0.16579018777690499</v>
      </c>
      <c r="AI16" s="16">
        <v>0.14288165802553801</v>
      </c>
      <c r="AJ16" s="16">
        <v>0.20026547971411299</v>
      </c>
      <c r="AK16" s="16">
        <v>0.21990710164590599</v>
      </c>
      <c r="AL16" s="16">
        <v>0.28772886522206598</v>
      </c>
      <c r="AM16" s="16">
        <v>0.23029617670177999</v>
      </c>
      <c r="AN16" s="16">
        <v>0.13937809124852901</v>
      </c>
      <c r="AO16" s="16">
        <v>0.13631658229957899</v>
      </c>
      <c r="AP16" s="16">
        <v>0.15916134351168401</v>
      </c>
      <c r="AQ16" s="16">
        <v>0.13937685160648899</v>
      </c>
      <c r="AR16" s="16">
        <v>0.184950197306014</v>
      </c>
      <c r="AS16" s="16">
        <v>9.6638183207224906E-2</v>
      </c>
      <c r="AT16" s="16">
        <v>0.204039889304405</v>
      </c>
      <c r="AU16" s="16"/>
      <c r="AV16" s="16">
        <v>0.187204081406359</v>
      </c>
      <c r="AW16" s="16">
        <v>0.19287088155590901</v>
      </c>
      <c r="AX16" s="16"/>
      <c r="AY16" s="16">
        <v>0.19002156023462</v>
      </c>
      <c r="AZ16" s="16">
        <v>0.178847475386298</v>
      </c>
      <c r="BA16" s="16"/>
      <c r="BB16" s="16">
        <v>0.19629774646989501</v>
      </c>
      <c r="BC16" s="16">
        <v>0.17930307726598901</v>
      </c>
      <c r="BD16" s="16"/>
      <c r="BE16" s="16">
        <v>0.17240146673484999</v>
      </c>
      <c r="BF16" s="16">
        <v>0.19285614388261299</v>
      </c>
      <c r="BG16" s="16"/>
      <c r="BH16" s="16">
        <v>0.186025947290302</v>
      </c>
      <c r="BI16" s="16">
        <v>0.19105269640776801</v>
      </c>
      <c r="BJ16" s="16"/>
      <c r="BK16" s="16">
        <v>0.17452897093436501</v>
      </c>
      <c r="BL16" s="16">
        <v>0.20492633811042901</v>
      </c>
      <c r="BM16" s="16">
        <v>0.194394368097183</v>
      </c>
      <c r="BN16" s="16"/>
      <c r="BO16" s="16">
        <v>0.17405701105777999</v>
      </c>
      <c r="BP16" s="16">
        <v>0.19956381283393099</v>
      </c>
      <c r="BQ16" s="16">
        <v>0.22367904981273301</v>
      </c>
      <c r="BR16" s="16"/>
      <c r="BS16" s="16">
        <v>0.24105514521337901</v>
      </c>
      <c r="BT16" s="16">
        <v>0.20808069156039999</v>
      </c>
      <c r="BU16" s="16">
        <v>0.133683229058919</v>
      </c>
      <c r="BV16" s="16">
        <v>0.191428223463143</v>
      </c>
      <c r="BW16" s="16">
        <v>0.273413345329799</v>
      </c>
      <c r="BX16" s="16">
        <v>0.10206075580724799</v>
      </c>
      <c r="BY16" s="16">
        <v>0.20240273091566</v>
      </c>
      <c r="BZ16" s="16">
        <v>0.233162379509849</v>
      </c>
      <c r="CA16" s="16">
        <v>0.158370594203152</v>
      </c>
      <c r="CB16" s="16">
        <v>0.19903492815826301</v>
      </c>
      <c r="CC16" s="16">
        <v>0.20104550553442699</v>
      </c>
      <c r="CD16" s="16">
        <v>9.4277969010415602E-2</v>
      </c>
    </row>
    <row r="17" spans="2:82" ht="28.8" x14ac:dyDescent="0.3">
      <c r="B17" s="17" t="s">
        <v>243</v>
      </c>
      <c r="C17" s="16">
        <v>0.17654630202714</v>
      </c>
      <c r="D17" s="16">
        <v>0.17590784680493801</v>
      </c>
      <c r="E17" s="16">
        <v>0.176117795705203</v>
      </c>
      <c r="F17" s="16"/>
      <c r="G17" s="16">
        <v>0.19898765481793701</v>
      </c>
      <c r="H17" s="16">
        <v>0.125024546271812</v>
      </c>
      <c r="I17" s="16">
        <v>0.18583284416745399</v>
      </c>
      <c r="J17" s="16">
        <v>0.19900480515344199</v>
      </c>
      <c r="K17" s="16">
        <v>0.16366805942655199</v>
      </c>
      <c r="L17" s="16"/>
      <c r="M17" s="16">
        <v>0.19717254530464501</v>
      </c>
      <c r="N17" s="16">
        <v>0.172441399810047</v>
      </c>
      <c r="O17" s="16">
        <v>0.172498947208725</v>
      </c>
      <c r="P17" s="16">
        <v>0.16217668150068601</v>
      </c>
      <c r="Q17" s="16"/>
      <c r="R17" s="16">
        <v>0.17799372283868101</v>
      </c>
      <c r="S17" s="16">
        <v>0.14685522157294101</v>
      </c>
      <c r="T17" s="16">
        <v>0.18366142618334499</v>
      </c>
      <c r="U17" s="16">
        <v>0.20637770526551499</v>
      </c>
      <c r="V17" s="16">
        <v>0.118219347133004</v>
      </c>
      <c r="W17" s="16">
        <v>0.16887435248070501</v>
      </c>
      <c r="X17" s="16">
        <v>0.143731362470601</v>
      </c>
      <c r="Y17" s="16">
        <v>0.20059147467851099</v>
      </c>
      <c r="Z17" s="16">
        <v>0.211541211289896</v>
      </c>
      <c r="AA17" s="16">
        <v>0.20340275978573699</v>
      </c>
      <c r="AB17" s="16">
        <v>0.195182480531256</v>
      </c>
      <c r="AC17" s="16">
        <v>0.164728707288889</v>
      </c>
      <c r="AD17" s="16"/>
      <c r="AE17" s="16">
        <v>0.19013698732446699</v>
      </c>
      <c r="AF17" s="16">
        <v>0.17022056817561401</v>
      </c>
      <c r="AG17" s="16">
        <v>0.116098723590812</v>
      </c>
      <c r="AH17" s="16">
        <v>0.18852955596762799</v>
      </c>
      <c r="AI17" s="16">
        <v>0.21919842350839899</v>
      </c>
      <c r="AJ17" s="16">
        <v>0.188045848919588</v>
      </c>
      <c r="AK17" s="16">
        <v>0.151558579709173</v>
      </c>
      <c r="AL17" s="16">
        <v>0.17687465277104999</v>
      </c>
      <c r="AM17" s="16">
        <v>0.13535205939294201</v>
      </c>
      <c r="AN17" s="16">
        <v>0.176497175766822</v>
      </c>
      <c r="AO17" s="16">
        <v>0.150652181843209</v>
      </c>
      <c r="AP17" s="16">
        <v>0.17782672338868499</v>
      </c>
      <c r="AQ17" s="16">
        <v>0.13213365075815001</v>
      </c>
      <c r="AR17" s="16">
        <v>0.23328809649555499</v>
      </c>
      <c r="AS17" s="16">
        <v>0.24185657266735799</v>
      </c>
      <c r="AT17" s="16">
        <v>0.214290673621922</v>
      </c>
      <c r="AU17" s="16"/>
      <c r="AV17" s="16">
        <v>0.16813779385409</v>
      </c>
      <c r="AW17" s="16">
        <v>0.19459505882879799</v>
      </c>
      <c r="AX17" s="16"/>
      <c r="AY17" s="16">
        <v>0.17409348206468001</v>
      </c>
      <c r="AZ17" s="16">
        <v>0.212156013316363</v>
      </c>
      <c r="BA17" s="16"/>
      <c r="BB17" s="16">
        <v>0.188712669174632</v>
      </c>
      <c r="BC17" s="16">
        <v>0.173740064094833</v>
      </c>
      <c r="BD17" s="16"/>
      <c r="BE17" s="16">
        <v>0.206554803456662</v>
      </c>
      <c r="BF17" s="16">
        <v>0.17007583006124899</v>
      </c>
      <c r="BG17" s="16"/>
      <c r="BH17" s="16">
        <v>0.17609384807841399</v>
      </c>
      <c r="BI17" s="16">
        <v>0.17685728407581</v>
      </c>
      <c r="BJ17" s="16"/>
      <c r="BK17" s="16">
        <v>0.17835790180488301</v>
      </c>
      <c r="BL17" s="16">
        <v>0.18407004955227099</v>
      </c>
      <c r="BM17" s="16">
        <v>0.15512165048850099</v>
      </c>
      <c r="BN17" s="16"/>
      <c r="BO17" s="16">
        <v>0.180245726510432</v>
      </c>
      <c r="BP17" s="16">
        <v>0.17695174900778499</v>
      </c>
      <c r="BQ17" s="16">
        <v>0.16282444627620701</v>
      </c>
      <c r="BR17" s="16"/>
      <c r="BS17" s="16">
        <v>0.20041599281665501</v>
      </c>
      <c r="BT17" s="16">
        <v>0.162550142549309</v>
      </c>
      <c r="BU17" s="16">
        <v>0.167423614904436</v>
      </c>
      <c r="BV17" s="16">
        <v>0.20527720046895501</v>
      </c>
      <c r="BW17" s="16">
        <v>0.10442451062998601</v>
      </c>
      <c r="BX17" s="16">
        <v>0.18307890554565001</v>
      </c>
      <c r="BY17" s="16">
        <v>0.10289465103675099</v>
      </c>
      <c r="BZ17" s="16">
        <v>0.18573151129933399</v>
      </c>
      <c r="CA17" s="16">
        <v>0.217226142954172</v>
      </c>
      <c r="CB17" s="16">
        <v>0.17241249512686299</v>
      </c>
      <c r="CC17" s="16">
        <v>0.18670155455373899</v>
      </c>
      <c r="CD17" s="16">
        <v>0.14428055712235999</v>
      </c>
    </row>
    <row r="18" spans="2:82" ht="28.8" x14ac:dyDescent="0.3">
      <c r="B18" s="17" t="s">
        <v>244</v>
      </c>
      <c r="C18" s="16">
        <v>0.17183851039989201</v>
      </c>
      <c r="D18" s="16">
        <v>0.15151052501193901</v>
      </c>
      <c r="E18" s="16">
        <v>0.191290457037499</v>
      </c>
      <c r="F18" s="16"/>
      <c r="G18" s="16">
        <v>0.20325943081331599</v>
      </c>
      <c r="H18" s="16">
        <v>0.17595096946024399</v>
      </c>
      <c r="I18" s="16">
        <v>0.14672435680200599</v>
      </c>
      <c r="J18" s="16">
        <v>0.200097175252792</v>
      </c>
      <c r="K18" s="16">
        <v>0.146937941547962</v>
      </c>
      <c r="L18" s="16"/>
      <c r="M18" s="16">
        <v>0.15071189005484401</v>
      </c>
      <c r="N18" s="16">
        <v>0.20826136423556699</v>
      </c>
      <c r="O18" s="16">
        <v>0.161337147847808</v>
      </c>
      <c r="P18" s="16">
        <v>0.16603519849589199</v>
      </c>
      <c r="Q18" s="16"/>
      <c r="R18" s="16">
        <v>0.15292853575067999</v>
      </c>
      <c r="S18" s="16">
        <v>0.22254946179340299</v>
      </c>
      <c r="T18" s="16">
        <v>0.15198026172324</v>
      </c>
      <c r="U18" s="16">
        <v>0.101877891187208</v>
      </c>
      <c r="V18" s="16">
        <v>0.20837117365406099</v>
      </c>
      <c r="W18" s="16">
        <v>0.143466052806593</v>
      </c>
      <c r="X18" s="16">
        <v>0.23321172509742299</v>
      </c>
      <c r="Y18" s="16">
        <v>0.19355503936174101</v>
      </c>
      <c r="Z18" s="16">
        <v>0.16700324601674199</v>
      </c>
      <c r="AA18" s="16">
        <v>0.137067778308744</v>
      </c>
      <c r="AB18" s="16">
        <v>0.16566089197675599</v>
      </c>
      <c r="AC18" s="16">
        <v>0.242350021435916</v>
      </c>
      <c r="AD18" s="16"/>
      <c r="AE18" s="16">
        <v>3.0785974131487901E-2</v>
      </c>
      <c r="AF18" s="16">
        <v>0.148510087121379</v>
      </c>
      <c r="AG18" s="16">
        <v>0.19679715986266699</v>
      </c>
      <c r="AH18" s="16">
        <v>0.19134741953918699</v>
      </c>
      <c r="AI18" s="16">
        <v>0.17929895592824999</v>
      </c>
      <c r="AJ18" s="16">
        <v>0.15611338165987301</v>
      </c>
      <c r="AK18" s="16">
        <v>0.173227848436627</v>
      </c>
      <c r="AL18" s="16">
        <v>0.17889002454860101</v>
      </c>
      <c r="AM18" s="16">
        <v>0.21874595515890799</v>
      </c>
      <c r="AN18" s="16">
        <v>0.16471598299213999</v>
      </c>
      <c r="AO18" s="16">
        <v>0.15396742395298399</v>
      </c>
      <c r="AP18" s="16">
        <v>0.16644397817489701</v>
      </c>
      <c r="AQ18" s="16">
        <v>0.146203381051768</v>
      </c>
      <c r="AR18" s="16">
        <v>0.26019300716703803</v>
      </c>
      <c r="AS18" s="16">
        <v>0.15058675218746601</v>
      </c>
      <c r="AT18" s="16">
        <v>0.165224586681886</v>
      </c>
      <c r="AU18" s="16"/>
      <c r="AV18" s="16">
        <v>0.17060360859620899</v>
      </c>
      <c r="AW18" s="16">
        <v>0.17448921155518601</v>
      </c>
      <c r="AX18" s="16"/>
      <c r="AY18" s="16">
        <v>0.17438811600318799</v>
      </c>
      <c r="AZ18" s="16">
        <v>0.12254034634802299</v>
      </c>
      <c r="BA18" s="16"/>
      <c r="BB18" s="16">
        <v>0.17585472871194499</v>
      </c>
      <c r="BC18" s="16">
        <v>0.168716707928321</v>
      </c>
      <c r="BD18" s="16"/>
      <c r="BE18" s="16">
        <v>0.15890900094905</v>
      </c>
      <c r="BF18" s="16">
        <v>0.17565535330833601</v>
      </c>
      <c r="BG18" s="16"/>
      <c r="BH18" s="16">
        <v>0.18510765177657301</v>
      </c>
      <c r="BI18" s="16">
        <v>0.16271832307247999</v>
      </c>
      <c r="BJ18" s="16"/>
      <c r="BK18" s="16">
        <v>0.18621581814229099</v>
      </c>
      <c r="BL18" s="16">
        <v>0.17241943713808</v>
      </c>
      <c r="BM18" s="16">
        <v>0.12700080525941801</v>
      </c>
      <c r="BN18" s="16"/>
      <c r="BO18" s="16">
        <v>0.15974795644116699</v>
      </c>
      <c r="BP18" s="16">
        <v>0.17634814555680201</v>
      </c>
      <c r="BQ18" s="16">
        <v>0.20674824523136701</v>
      </c>
      <c r="BR18" s="16"/>
      <c r="BS18" s="16">
        <v>0.14488466578741599</v>
      </c>
      <c r="BT18" s="16">
        <v>0.22187132203616899</v>
      </c>
      <c r="BU18" s="16">
        <v>0.182732452467816</v>
      </c>
      <c r="BV18" s="16">
        <v>0.11095350984871299</v>
      </c>
      <c r="BW18" s="16">
        <v>0.22325079894747299</v>
      </c>
      <c r="BX18" s="16">
        <v>0.145011410655186</v>
      </c>
      <c r="BY18" s="16">
        <v>0.24152041612962399</v>
      </c>
      <c r="BZ18" s="16">
        <v>0.14145724167871901</v>
      </c>
      <c r="CA18" s="16">
        <v>0.179193720544262</v>
      </c>
      <c r="CB18" s="16">
        <v>0.127483466440449</v>
      </c>
      <c r="CC18" s="16">
        <v>0.15475428284899301</v>
      </c>
      <c r="CD18" s="16">
        <v>0.26249130557890299</v>
      </c>
    </row>
    <row r="19" spans="2:82" ht="43.2" x14ac:dyDescent="0.3">
      <c r="B19" s="17" t="s">
        <v>245</v>
      </c>
      <c r="C19" s="16">
        <v>0.146567421033127</v>
      </c>
      <c r="D19" s="16">
        <v>0.14735995507701999</v>
      </c>
      <c r="E19" s="16">
        <v>0.144453266085631</v>
      </c>
      <c r="F19" s="16"/>
      <c r="G19" s="16">
        <v>0.147139570440419</v>
      </c>
      <c r="H19" s="16">
        <v>0.165396836093058</v>
      </c>
      <c r="I19" s="16">
        <v>0.142562584630819</v>
      </c>
      <c r="J19" s="16">
        <v>0.160587545242249</v>
      </c>
      <c r="K19" s="16">
        <v>0.12527269149709</v>
      </c>
      <c r="L19" s="16"/>
      <c r="M19" s="16">
        <v>0.147602632252156</v>
      </c>
      <c r="N19" s="16">
        <v>0.14803854670581401</v>
      </c>
      <c r="O19" s="16">
        <v>0.138235197127937</v>
      </c>
      <c r="P19" s="16">
        <v>0.15097847730122199</v>
      </c>
      <c r="Q19" s="16"/>
      <c r="R19" s="16">
        <v>0.16543375872917501</v>
      </c>
      <c r="S19" s="16">
        <v>0.122741589667374</v>
      </c>
      <c r="T19" s="16">
        <v>0.13672771924492999</v>
      </c>
      <c r="U19" s="16">
        <v>0.120648915379335</v>
      </c>
      <c r="V19" s="16">
        <v>0.161297571312044</v>
      </c>
      <c r="W19" s="16">
        <v>0.18232906032931301</v>
      </c>
      <c r="X19" s="16">
        <v>0.13665333732644599</v>
      </c>
      <c r="Y19" s="16">
        <v>0.20713673449223599</v>
      </c>
      <c r="Z19" s="16">
        <v>0.170775600438415</v>
      </c>
      <c r="AA19" s="16">
        <v>0.112352740480723</v>
      </c>
      <c r="AB19" s="16">
        <v>0.120017648911589</v>
      </c>
      <c r="AC19" s="16">
        <v>0.12843570155970299</v>
      </c>
      <c r="AD19" s="16"/>
      <c r="AE19" s="16">
        <v>0.15030778911029299</v>
      </c>
      <c r="AF19" s="16">
        <v>0.106734027325112</v>
      </c>
      <c r="AG19" s="16">
        <v>0.18853211976136999</v>
      </c>
      <c r="AH19" s="16">
        <v>0.17554112224617699</v>
      </c>
      <c r="AI19" s="16">
        <v>0.162806730742798</v>
      </c>
      <c r="AJ19" s="16">
        <v>0.144080970366878</v>
      </c>
      <c r="AK19" s="16">
        <v>0.1972281353424</v>
      </c>
      <c r="AL19" s="16">
        <v>0.147389544000541</v>
      </c>
      <c r="AM19" s="16">
        <v>0.13211791564683401</v>
      </c>
      <c r="AN19" s="16">
        <v>9.8938233346780896E-2</v>
      </c>
      <c r="AO19" s="16">
        <v>9.2440858402706494E-2</v>
      </c>
      <c r="AP19" s="16">
        <v>0.16469717443874499</v>
      </c>
      <c r="AQ19" s="16">
        <v>0.11818232259400301</v>
      </c>
      <c r="AR19" s="16">
        <v>0.15843972013167701</v>
      </c>
      <c r="AS19" s="16">
        <v>0.19231737134026999</v>
      </c>
      <c r="AT19" s="16">
        <v>0.16673629654286801</v>
      </c>
      <c r="AU19" s="16"/>
      <c r="AV19" s="16">
        <v>0.13974756716813599</v>
      </c>
      <c r="AW19" s="16">
        <v>0.16120615138800801</v>
      </c>
      <c r="AX19" s="16"/>
      <c r="AY19" s="16">
        <v>0.143875725821551</v>
      </c>
      <c r="AZ19" s="16">
        <v>0.17553170382854599</v>
      </c>
      <c r="BA19" s="16"/>
      <c r="BB19" s="16">
        <v>0.16024096330710899</v>
      </c>
      <c r="BC19" s="16">
        <v>0.13643537031011399</v>
      </c>
      <c r="BD19" s="16"/>
      <c r="BE19" s="16">
        <v>0.19970628139236599</v>
      </c>
      <c r="BF19" s="16">
        <v>0.135419578504437</v>
      </c>
      <c r="BG19" s="16"/>
      <c r="BH19" s="16">
        <v>0.15295157747849</v>
      </c>
      <c r="BI19" s="16">
        <v>0.14217944286209599</v>
      </c>
      <c r="BJ19" s="16"/>
      <c r="BK19" s="16">
        <v>0.150844072820118</v>
      </c>
      <c r="BL19" s="16">
        <v>0.15309439049806201</v>
      </c>
      <c r="BM19" s="16">
        <v>0.11469616738301</v>
      </c>
      <c r="BN19" s="16"/>
      <c r="BO19" s="16">
        <v>0.14911851177537999</v>
      </c>
      <c r="BP19" s="16">
        <v>0.128763215516151</v>
      </c>
      <c r="BQ19" s="16">
        <v>0.16790117821648301</v>
      </c>
      <c r="BR19" s="16"/>
      <c r="BS19" s="16">
        <v>0.18975003231087001</v>
      </c>
      <c r="BT19" s="16">
        <v>0.12536798392808499</v>
      </c>
      <c r="BU19" s="16">
        <v>0.14808670686411299</v>
      </c>
      <c r="BV19" s="16">
        <v>0.112790734458582</v>
      </c>
      <c r="BW19" s="16">
        <v>0.167669743540793</v>
      </c>
      <c r="BX19" s="16">
        <v>0.18239916370242901</v>
      </c>
      <c r="BY19" s="16">
        <v>0.11246404191921899</v>
      </c>
      <c r="BZ19" s="16">
        <v>0.151269927829633</v>
      </c>
      <c r="CA19" s="16">
        <v>0.164029515140242</v>
      </c>
      <c r="CB19" s="16">
        <v>0.112372316522034</v>
      </c>
      <c r="CC19" s="16">
        <v>8.9354604485827799E-2</v>
      </c>
      <c r="CD19" s="16">
        <v>0.12891772258797099</v>
      </c>
    </row>
    <row r="20" spans="2:82" ht="28.8" x14ac:dyDescent="0.3">
      <c r="B20" s="17" t="s">
        <v>246</v>
      </c>
      <c r="C20" s="16">
        <v>0.125269488308001</v>
      </c>
      <c r="D20" s="16">
        <v>0.117803908980625</v>
      </c>
      <c r="E20" s="16">
        <v>0.13144465426683</v>
      </c>
      <c r="F20" s="16"/>
      <c r="G20" s="16">
        <v>0.12574647738025599</v>
      </c>
      <c r="H20" s="16">
        <v>0.14036896975020799</v>
      </c>
      <c r="I20" s="16">
        <v>0.13616673713984001</v>
      </c>
      <c r="J20" s="16">
        <v>0.11967016780489199</v>
      </c>
      <c r="K20" s="16">
        <v>0.111439341422005</v>
      </c>
      <c r="L20" s="16"/>
      <c r="M20" s="16">
        <v>8.5234691111546496E-2</v>
      </c>
      <c r="N20" s="16">
        <v>0.104844425212287</v>
      </c>
      <c r="O20" s="16">
        <v>0.153963632808685</v>
      </c>
      <c r="P20" s="16">
        <v>0.16597991214197699</v>
      </c>
      <c r="Q20" s="16"/>
      <c r="R20" s="16">
        <v>9.2598173927672306E-2</v>
      </c>
      <c r="S20" s="16">
        <v>0.14693937761068299</v>
      </c>
      <c r="T20" s="16">
        <v>0.150959390801196</v>
      </c>
      <c r="U20" s="16">
        <v>0.11899058756841401</v>
      </c>
      <c r="V20" s="16">
        <v>0.15396490911293501</v>
      </c>
      <c r="W20" s="16">
        <v>9.3537844358829406E-2</v>
      </c>
      <c r="X20" s="16">
        <v>0.148639493589902</v>
      </c>
      <c r="Y20" s="16">
        <v>0.1273938475676</v>
      </c>
      <c r="Z20" s="16">
        <v>0.115878070547493</v>
      </c>
      <c r="AA20" s="16">
        <v>0.14404913905359201</v>
      </c>
      <c r="AB20" s="16">
        <v>0.13983720888850401</v>
      </c>
      <c r="AC20" s="16">
        <v>5.0292369173921499E-2</v>
      </c>
      <c r="AD20" s="16"/>
      <c r="AE20" s="16">
        <v>0.15344509148465901</v>
      </c>
      <c r="AF20" s="16">
        <v>0.13972191978576301</v>
      </c>
      <c r="AG20" s="16">
        <v>0.192778130498898</v>
      </c>
      <c r="AH20" s="16">
        <v>0.20519775662492301</v>
      </c>
      <c r="AI20" s="16">
        <v>0.193952666779767</v>
      </c>
      <c r="AJ20" s="16">
        <v>0.11502575772755599</v>
      </c>
      <c r="AK20" s="16">
        <v>0.12721274287202899</v>
      </c>
      <c r="AL20" s="16">
        <v>8.0260405508994201E-2</v>
      </c>
      <c r="AM20" s="16">
        <v>0.15490609119889401</v>
      </c>
      <c r="AN20" s="16">
        <v>6.4611340405852993E-2</v>
      </c>
      <c r="AO20" s="16">
        <v>7.1919050896853298E-2</v>
      </c>
      <c r="AP20" s="16">
        <v>0.10412667628804299</v>
      </c>
      <c r="AQ20" s="16">
        <v>9.17871903218129E-2</v>
      </c>
      <c r="AR20" s="16">
        <v>0.100415462347792</v>
      </c>
      <c r="AS20" s="16">
        <v>7.4678110740770604E-2</v>
      </c>
      <c r="AT20" s="16">
        <v>9.6028449727208198E-2</v>
      </c>
      <c r="AU20" s="16"/>
      <c r="AV20" s="16">
        <v>0.14015667564892201</v>
      </c>
      <c r="AW20" s="16">
        <v>9.3314328338221106E-2</v>
      </c>
      <c r="AX20" s="16"/>
      <c r="AY20" s="16">
        <v>0.13062294360799501</v>
      </c>
      <c r="AZ20" s="16">
        <v>6.9944643567144305E-2</v>
      </c>
      <c r="BA20" s="16"/>
      <c r="BB20" s="16">
        <v>0.134612867410417</v>
      </c>
      <c r="BC20" s="16">
        <v>0.122189626947093</v>
      </c>
      <c r="BD20" s="16"/>
      <c r="BE20" s="16">
        <v>0.150434646605316</v>
      </c>
      <c r="BF20" s="16">
        <v>0.124784186884773</v>
      </c>
      <c r="BG20" s="16"/>
      <c r="BH20" s="16">
        <v>0.12879398126677899</v>
      </c>
      <c r="BI20" s="16">
        <v>0.122847022897037</v>
      </c>
      <c r="BJ20" s="16"/>
      <c r="BK20" s="16">
        <v>0.11576677023743299</v>
      </c>
      <c r="BL20" s="16">
        <v>0.126026688077955</v>
      </c>
      <c r="BM20" s="16">
        <v>0.153543170499124</v>
      </c>
      <c r="BN20" s="16"/>
      <c r="BO20" s="16">
        <v>0.117723754679911</v>
      </c>
      <c r="BP20" s="16">
        <v>0.131412615582888</v>
      </c>
      <c r="BQ20" s="16">
        <v>0.141388093923415</v>
      </c>
      <c r="BR20" s="16"/>
      <c r="BS20" s="16">
        <v>0.103738055524271</v>
      </c>
      <c r="BT20" s="16">
        <v>0.137344464437993</v>
      </c>
      <c r="BU20" s="16">
        <v>0.16384248562950299</v>
      </c>
      <c r="BV20" s="16">
        <v>0.13228019364712901</v>
      </c>
      <c r="BW20" s="16">
        <v>0.14554288932813</v>
      </c>
      <c r="BX20" s="16">
        <v>9.1674416308235099E-2</v>
      </c>
      <c r="BY20" s="16">
        <v>0.155980570078701</v>
      </c>
      <c r="BZ20" s="16">
        <v>0.15877481568518501</v>
      </c>
      <c r="CA20" s="16">
        <v>0.12743505354062801</v>
      </c>
      <c r="CB20" s="16">
        <v>0.14480585892515599</v>
      </c>
      <c r="CC20" s="16">
        <v>0.14989678082093399</v>
      </c>
      <c r="CD20" s="16">
        <v>5.0481117156054599E-2</v>
      </c>
    </row>
    <row r="21" spans="2:82" x14ac:dyDescent="0.3">
      <c r="B21" s="17" t="s">
        <v>92</v>
      </c>
      <c r="C21" s="16">
        <v>1.6911659169812101E-2</v>
      </c>
      <c r="D21" s="16">
        <v>1.3845007761095599E-2</v>
      </c>
      <c r="E21" s="16">
        <v>1.9392179190268199E-2</v>
      </c>
      <c r="F21" s="16"/>
      <c r="G21" s="16">
        <v>1.2526483696915501E-2</v>
      </c>
      <c r="H21" s="16">
        <v>2.1866267441170699E-2</v>
      </c>
      <c r="I21" s="16">
        <v>2.6047892689435199E-2</v>
      </c>
      <c r="J21" s="16">
        <v>1.44689630664563E-2</v>
      </c>
      <c r="K21" s="16">
        <v>1.0487512481517801E-2</v>
      </c>
      <c r="L21" s="16"/>
      <c r="M21" s="16">
        <v>8.2218416016658202E-3</v>
      </c>
      <c r="N21" s="16">
        <v>1.35168289083459E-2</v>
      </c>
      <c r="O21" s="16">
        <v>1.5873267834977101E-2</v>
      </c>
      <c r="P21" s="16">
        <v>2.9262653718666001E-2</v>
      </c>
      <c r="Q21" s="16"/>
      <c r="R21" s="16">
        <v>8.8685402153807998E-4</v>
      </c>
      <c r="S21" s="16">
        <v>3.5471329460098303E-2</v>
      </c>
      <c r="T21" s="16">
        <v>7.61706151742842E-3</v>
      </c>
      <c r="U21" s="16">
        <v>2.0682095052250701E-2</v>
      </c>
      <c r="V21" s="16">
        <v>1.1949459701774899E-2</v>
      </c>
      <c r="W21" s="16">
        <v>5.4705363461571899E-2</v>
      </c>
      <c r="X21" s="16">
        <v>1.69069294869926E-2</v>
      </c>
      <c r="Y21" s="16">
        <v>9.4182926383888001E-3</v>
      </c>
      <c r="Z21" s="16">
        <v>3.9510833558629903E-3</v>
      </c>
      <c r="AA21" s="16">
        <v>1.9677298538982899E-2</v>
      </c>
      <c r="AB21" s="16">
        <v>0</v>
      </c>
      <c r="AC21" s="16">
        <v>0</v>
      </c>
      <c r="AD21" s="16"/>
      <c r="AE21" s="16">
        <v>2.8567937999786599E-2</v>
      </c>
      <c r="AF21" s="16">
        <v>4.18669264825886E-2</v>
      </c>
      <c r="AG21" s="16">
        <v>2.5064510093617501E-2</v>
      </c>
      <c r="AH21" s="16">
        <v>3.4854939181374903E-2</v>
      </c>
      <c r="AI21" s="16">
        <v>7.9719166892840403E-3</v>
      </c>
      <c r="AJ21" s="16">
        <v>2.7926123634719E-2</v>
      </c>
      <c r="AK21" s="16">
        <v>1.01690594104097E-2</v>
      </c>
      <c r="AL21" s="16">
        <v>0</v>
      </c>
      <c r="AM21" s="16">
        <v>1.1629570801010399E-2</v>
      </c>
      <c r="AN21" s="16">
        <v>8.2061039279919396E-3</v>
      </c>
      <c r="AO21" s="16">
        <v>1.3504425828535199E-2</v>
      </c>
      <c r="AP21" s="16">
        <v>1.7169805997313999E-2</v>
      </c>
      <c r="AQ21" s="16">
        <v>1.48936252438308E-2</v>
      </c>
      <c r="AR21" s="16">
        <v>0</v>
      </c>
      <c r="AS21" s="16">
        <v>0</v>
      </c>
      <c r="AT21" s="16">
        <v>2.0727057149193999E-3</v>
      </c>
      <c r="AU21" s="16"/>
      <c r="AV21" s="16">
        <v>1.6795801464454301E-2</v>
      </c>
      <c r="AW21" s="16">
        <v>1.7160346273940901E-2</v>
      </c>
      <c r="AX21" s="16"/>
      <c r="AY21" s="16">
        <v>1.6391996813319099E-2</v>
      </c>
      <c r="AZ21" s="16">
        <v>2.30771511500193E-2</v>
      </c>
      <c r="BA21" s="16"/>
      <c r="BB21" s="16">
        <v>1.35343456090761E-2</v>
      </c>
      <c r="BC21" s="16">
        <v>1.7753844632459399E-2</v>
      </c>
      <c r="BD21" s="16"/>
      <c r="BE21" s="16">
        <v>1.3359905469927E-2</v>
      </c>
      <c r="BF21" s="16">
        <v>1.58788003560177E-2</v>
      </c>
      <c r="BG21" s="16"/>
      <c r="BH21" s="16">
        <v>1.87880546537092E-2</v>
      </c>
      <c r="BI21" s="16">
        <v>1.5621969217188199E-2</v>
      </c>
      <c r="BJ21" s="16"/>
      <c r="BK21" s="16">
        <v>1.4352771767660999E-2</v>
      </c>
      <c r="BL21" s="16">
        <v>1.82992723548983E-2</v>
      </c>
      <c r="BM21" s="16">
        <v>2.18158878738677E-2</v>
      </c>
      <c r="BN21" s="16"/>
      <c r="BO21" s="16">
        <v>7.9623446827342403E-3</v>
      </c>
      <c r="BP21" s="16">
        <v>2.05650967595295E-2</v>
      </c>
      <c r="BQ21" s="16">
        <v>4.2214317443663399E-2</v>
      </c>
      <c r="BR21" s="16"/>
      <c r="BS21" s="16">
        <v>0</v>
      </c>
      <c r="BT21" s="16">
        <v>2.2297205649548499E-2</v>
      </c>
      <c r="BU21" s="16">
        <v>1.8087680566275199E-2</v>
      </c>
      <c r="BV21" s="16">
        <v>2.1327399600259801E-2</v>
      </c>
      <c r="BW21" s="16">
        <v>1.46156268606722E-2</v>
      </c>
      <c r="BX21" s="16">
        <v>5.9656719384259801E-2</v>
      </c>
      <c r="BY21" s="16">
        <v>1.2883894869842099E-2</v>
      </c>
      <c r="BZ21" s="16">
        <v>1.15581024284116E-2</v>
      </c>
      <c r="CA21" s="16">
        <v>4.2862494609365804E-3</v>
      </c>
      <c r="CB21" s="16">
        <v>2.2954815700571899E-2</v>
      </c>
      <c r="CC21" s="16">
        <v>0</v>
      </c>
      <c r="CD21" s="16">
        <v>0</v>
      </c>
    </row>
    <row r="22" spans="2:82" ht="28.8" x14ac:dyDescent="0.3">
      <c r="B22" s="17" t="s">
        <v>247</v>
      </c>
      <c r="C22" s="18">
        <v>2.7633148918681399E-3</v>
      </c>
      <c r="D22" s="18">
        <v>3.9344826598534102E-3</v>
      </c>
      <c r="E22" s="18">
        <v>1.63757570681902E-3</v>
      </c>
      <c r="F22" s="18"/>
      <c r="G22" s="18">
        <v>3.69366965898273E-3</v>
      </c>
      <c r="H22" s="18">
        <v>2.82225830749249E-3</v>
      </c>
      <c r="I22" s="18">
        <v>3.4022391490402901E-3</v>
      </c>
      <c r="J22" s="18">
        <v>3.8964279262553199E-3</v>
      </c>
      <c r="K22" s="18">
        <v>5.0413037396553301E-4</v>
      </c>
      <c r="L22" s="18"/>
      <c r="M22" s="18">
        <v>8.2097606915531001E-4</v>
      </c>
      <c r="N22" s="18">
        <v>0</v>
      </c>
      <c r="O22" s="18">
        <v>6.19298195065508E-3</v>
      </c>
      <c r="P22" s="18">
        <v>4.7459081672716298E-3</v>
      </c>
      <c r="Q22" s="18"/>
      <c r="R22" s="18">
        <v>8.9030128206176503E-4</v>
      </c>
      <c r="S22" s="18">
        <v>4.0805206301283998E-3</v>
      </c>
      <c r="T22" s="18">
        <v>0</v>
      </c>
      <c r="U22" s="18">
        <v>0</v>
      </c>
      <c r="V22" s="18">
        <v>5.8621271458710097E-3</v>
      </c>
      <c r="W22" s="18">
        <v>1.0282651500862E-2</v>
      </c>
      <c r="X22" s="18">
        <v>0</v>
      </c>
      <c r="Y22" s="18">
        <v>0</v>
      </c>
      <c r="Z22" s="18">
        <v>0</v>
      </c>
      <c r="AA22" s="18">
        <v>8.5654346909976604E-3</v>
      </c>
      <c r="AB22" s="18">
        <v>0</v>
      </c>
      <c r="AC22" s="18">
        <v>0</v>
      </c>
      <c r="AD22" s="18"/>
      <c r="AE22" s="18">
        <v>0</v>
      </c>
      <c r="AF22" s="18">
        <v>0</v>
      </c>
      <c r="AG22" s="18">
        <v>1.1105693158595199E-2</v>
      </c>
      <c r="AH22" s="18">
        <v>7.69585134522044E-3</v>
      </c>
      <c r="AI22" s="18">
        <v>0</v>
      </c>
      <c r="AJ22" s="18">
        <v>0</v>
      </c>
      <c r="AK22" s="18">
        <v>5.27364888223058E-3</v>
      </c>
      <c r="AL22" s="18">
        <v>0</v>
      </c>
      <c r="AM22" s="18">
        <v>0</v>
      </c>
      <c r="AN22" s="18">
        <v>0</v>
      </c>
      <c r="AO22" s="18">
        <v>0</v>
      </c>
      <c r="AP22" s="18">
        <v>1.56151343142789E-3</v>
      </c>
      <c r="AQ22" s="18">
        <v>0</v>
      </c>
      <c r="AR22" s="18">
        <v>0</v>
      </c>
      <c r="AS22" s="18">
        <v>0</v>
      </c>
      <c r="AT22" s="18">
        <v>2.1406441376261502E-3</v>
      </c>
      <c r="AU22" s="18"/>
      <c r="AV22" s="18">
        <v>3.90881887008081E-3</v>
      </c>
      <c r="AW22" s="18">
        <v>3.04505042059311E-4</v>
      </c>
      <c r="AX22" s="18"/>
      <c r="AY22" s="18">
        <v>1.7369121444026901E-3</v>
      </c>
      <c r="AZ22" s="18">
        <v>8.2892379070350491E-3</v>
      </c>
      <c r="BA22" s="18"/>
      <c r="BB22" s="18">
        <v>2.9633257510568701E-3</v>
      </c>
      <c r="BC22" s="18">
        <v>1.9165586045695E-3</v>
      </c>
      <c r="BD22" s="18"/>
      <c r="BE22" s="18">
        <v>0</v>
      </c>
      <c r="BF22" s="18">
        <v>2.8120128652257101E-3</v>
      </c>
      <c r="BG22" s="18"/>
      <c r="BH22" s="18">
        <v>2.3113881341945302E-3</v>
      </c>
      <c r="BI22" s="18">
        <v>3.0739345899517298E-3</v>
      </c>
      <c r="BJ22" s="18"/>
      <c r="BK22" s="18">
        <v>1.27314380386216E-3</v>
      </c>
      <c r="BL22" s="18">
        <v>6.08791210647014E-3</v>
      </c>
      <c r="BM22" s="18">
        <v>0</v>
      </c>
      <c r="BN22" s="18"/>
      <c r="BO22" s="18">
        <v>2.0839401087609198E-3</v>
      </c>
      <c r="BP22" s="18">
        <v>4.3221868807306702E-3</v>
      </c>
      <c r="BQ22" s="18">
        <v>2.5017256761627202E-3</v>
      </c>
      <c r="BR22" s="18"/>
      <c r="BS22" s="18">
        <v>9.9081832170859994E-4</v>
      </c>
      <c r="BT22" s="18">
        <v>4.4429512054309896E-3</v>
      </c>
      <c r="BU22" s="18">
        <v>0</v>
      </c>
      <c r="BV22" s="18">
        <v>0</v>
      </c>
      <c r="BW22" s="18">
        <v>7.17008677481395E-3</v>
      </c>
      <c r="BX22" s="18">
        <v>6.5710518803425997E-3</v>
      </c>
      <c r="BY22" s="18">
        <v>0</v>
      </c>
      <c r="BZ22" s="18">
        <v>0</v>
      </c>
      <c r="CA22" s="18">
        <v>0</v>
      </c>
      <c r="CB22" s="18">
        <v>0</v>
      </c>
      <c r="CC22" s="18">
        <v>0</v>
      </c>
      <c r="CD22" s="18">
        <v>0</v>
      </c>
    </row>
    <row r="23" spans="2:82" x14ac:dyDescent="0.3">
      <c r="B23" s="15"/>
    </row>
    <row r="24" spans="2:82" x14ac:dyDescent="0.3">
      <c r="B24" t="s">
        <v>96</v>
      </c>
    </row>
    <row r="25" spans="2:82" x14ac:dyDescent="0.3">
      <c r="B25" t="s">
        <v>97</v>
      </c>
    </row>
    <row r="27" spans="2:82" x14ac:dyDescent="0.3">
      <c r="B2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O17"/>
  <sheetViews>
    <sheetView showGridLines="0" topLeftCell="A3" workbookViewId="0">
      <pane xSplit="2" topLeftCell="I1" activePane="topRight" state="frozen"/>
      <selection pane="topRight" activeCell="C8" sqref="C8:N8"/>
    </sheetView>
  </sheetViews>
  <sheetFormatPr defaultColWidth="10.88671875" defaultRowHeight="14.4" x14ac:dyDescent="0.3"/>
  <cols>
    <col min="2" max="2" width="25.77734375" customWidth="1"/>
    <col min="3" max="15" width="20.77734375" customWidth="1"/>
  </cols>
  <sheetData>
    <row r="2" spans="2:15" ht="40.049999999999997" customHeight="1" x14ac:dyDescent="0.3">
      <c r="D2" s="29" t="s">
        <v>264</v>
      </c>
      <c r="E2" s="26"/>
      <c r="F2" s="26"/>
      <c r="G2" s="26"/>
      <c r="H2" s="26"/>
      <c r="I2" s="26"/>
      <c r="J2" s="26"/>
      <c r="K2" s="26"/>
      <c r="L2" s="26"/>
      <c r="M2" s="26"/>
      <c r="N2" s="26"/>
      <c r="O2" s="26"/>
    </row>
    <row r="6" spans="2:15" ht="49.95" customHeight="1" x14ac:dyDescent="0.3">
      <c r="B6" s="19" t="s">
        <v>14</v>
      </c>
      <c r="C6" s="19" t="s">
        <v>249</v>
      </c>
      <c r="D6" s="19" t="s">
        <v>250</v>
      </c>
      <c r="E6" s="19" t="s">
        <v>251</v>
      </c>
      <c r="F6" s="19" t="s">
        <v>252</v>
      </c>
      <c r="G6" s="19" t="s">
        <v>253</v>
      </c>
      <c r="H6" s="19" t="s">
        <v>254</v>
      </c>
      <c r="I6" s="19" t="s">
        <v>255</v>
      </c>
      <c r="J6" s="19" t="s">
        <v>256</v>
      </c>
      <c r="K6" s="19" t="s">
        <v>257</v>
      </c>
      <c r="L6" s="19" t="s">
        <v>258</v>
      </c>
      <c r="M6" s="19" t="s">
        <v>259</v>
      </c>
      <c r="N6" s="19" t="s">
        <v>260</v>
      </c>
    </row>
    <row r="7" spans="2:15" ht="28.8" x14ac:dyDescent="0.3">
      <c r="B7" s="17" t="s">
        <v>261</v>
      </c>
      <c r="C7" s="16">
        <v>0.25293241487590601</v>
      </c>
      <c r="D7" s="16">
        <v>0.27909398860750501</v>
      </c>
      <c r="E7" s="16">
        <v>0.41142810244030997</v>
      </c>
      <c r="F7" s="16">
        <v>0.27092057593977797</v>
      </c>
      <c r="G7" s="16">
        <v>0.17454413708461899</v>
      </c>
      <c r="H7" s="16">
        <v>0.38245429042471202</v>
      </c>
      <c r="I7" s="16">
        <v>0.222740225798949</v>
      </c>
      <c r="J7" s="16">
        <v>0.39969505020431001</v>
      </c>
      <c r="K7" s="16">
        <v>0.29457238304435501</v>
      </c>
      <c r="L7" s="16">
        <v>0.29321240305294299</v>
      </c>
      <c r="M7" s="16">
        <v>0.30557048131268</v>
      </c>
      <c r="N7" s="16">
        <v>0.39633987394696202</v>
      </c>
    </row>
    <row r="8" spans="2:15" ht="28.8" x14ac:dyDescent="0.3">
      <c r="B8" s="17" t="s">
        <v>262</v>
      </c>
      <c r="C8" s="16">
        <v>0.66388726228877404</v>
      </c>
      <c r="D8" s="16">
        <v>0.62521367889300505</v>
      </c>
      <c r="E8" s="16">
        <v>0.51989358226928195</v>
      </c>
      <c r="F8" s="16">
        <v>0.59887542332742605</v>
      </c>
      <c r="G8" s="16">
        <v>0.71050761662778505</v>
      </c>
      <c r="H8" s="16">
        <v>0.51637426196567804</v>
      </c>
      <c r="I8" s="16">
        <v>0.664597581334609</v>
      </c>
      <c r="J8" s="16">
        <v>0.51705840760792099</v>
      </c>
      <c r="K8" s="16">
        <v>0.61810041729781895</v>
      </c>
      <c r="L8" s="16">
        <v>0.54515418237287905</v>
      </c>
      <c r="M8" s="16">
        <v>0.60971250312386605</v>
      </c>
      <c r="N8" s="16">
        <v>0.50326799632183805</v>
      </c>
    </row>
    <row r="9" spans="2:15" ht="28.8" x14ac:dyDescent="0.3">
      <c r="B9" s="17" t="s">
        <v>263</v>
      </c>
      <c r="C9" s="16">
        <v>4.89064644571931E-2</v>
      </c>
      <c r="D9" s="16">
        <v>5.0083479106813301E-2</v>
      </c>
      <c r="E9" s="16">
        <v>4.6342359953660497E-2</v>
      </c>
      <c r="F9" s="16">
        <v>9.16600267497404E-2</v>
      </c>
      <c r="G9" s="16">
        <v>7.3877297134001499E-2</v>
      </c>
      <c r="H9" s="16">
        <v>6.89159839256729E-2</v>
      </c>
      <c r="I9" s="16">
        <v>7.2779644009151101E-2</v>
      </c>
      <c r="J9" s="16">
        <v>5.9331460676737398E-2</v>
      </c>
      <c r="K9" s="16">
        <v>5.8873998645293801E-2</v>
      </c>
      <c r="L9" s="16">
        <v>0.1189753975037</v>
      </c>
      <c r="M9" s="16">
        <v>5.2635267160914399E-2</v>
      </c>
      <c r="N9" s="16">
        <v>6.96597403927771E-2</v>
      </c>
    </row>
    <row r="10" spans="2:15" x14ac:dyDescent="0.3">
      <c r="B10" s="17" t="s">
        <v>92</v>
      </c>
      <c r="C10" s="16">
        <v>3.4273858378126902E-2</v>
      </c>
      <c r="D10" s="16">
        <v>4.5608853392676202E-2</v>
      </c>
      <c r="E10" s="16">
        <v>2.23359553367471E-2</v>
      </c>
      <c r="F10" s="16">
        <v>3.8543973983055903E-2</v>
      </c>
      <c r="G10" s="16">
        <v>4.1070949153594501E-2</v>
      </c>
      <c r="H10" s="16">
        <v>3.2255463683937301E-2</v>
      </c>
      <c r="I10" s="16">
        <v>3.9882548857290798E-2</v>
      </c>
      <c r="J10" s="16">
        <v>2.3915081511031298E-2</v>
      </c>
      <c r="K10" s="16">
        <v>2.8453201012532299E-2</v>
      </c>
      <c r="L10" s="16">
        <v>4.2658017070477602E-2</v>
      </c>
      <c r="M10" s="16">
        <v>3.2081748402539599E-2</v>
      </c>
      <c r="N10" s="16">
        <v>3.0732389338423299E-2</v>
      </c>
    </row>
    <row r="11" spans="2:15" x14ac:dyDescent="0.3">
      <c r="B11" s="15"/>
      <c r="C11" s="15"/>
      <c r="D11" s="15"/>
      <c r="E11" s="15"/>
      <c r="F11" s="15"/>
      <c r="G11" s="15"/>
      <c r="H11" s="15"/>
      <c r="I11" s="15"/>
      <c r="J11" s="15"/>
      <c r="K11" s="15"/>
      <c r="L11" s="15"/>
      <c r="M11" s="15"/>
      <c r="N11" s="15"/>
    </row>
    <row r="12" spans="2:15" x14ac:dyDescent="0.3">
      <c r="B12" t="s">
        <v>96</v>
      </c>
    </row>
    <row r="13" spans="2:15" x14ac:dyDescent="0.3">
      <c r="B13" t="s">
        <v>97</v>
      </c>
    </row>
    <row r="17" spans="2:2" x14ac:dyDescent="0.3">
      <c r="B17" s="8" t="str">
        <f>HYPERLINK("#'Contents'!A1", "Return to Contents")</f>
        <v>Return to Contents</v>
      </c>
    </row>
  </sheetData>
  <mergeCells count="1">
    <mergeCell ref="D2:O2"/>
  </mergeCells>
  <pageMargins left="0.7" right="0.7" top="0.75" bottom="0.75" header="0.3" footer="0.3"/>
  <pageSetup paperSize="9" orientation="portrait" horizontalDpi="300" verticalDpi="300"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CD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261</v>
      </c>
      <c r="C9" s="16">
        <v>0.25293241487590601</v>
      </c>
      <c r="D9" s="16">
        <v>0.28094903484509798</v>
      </c>
      <c r="E9" s="16">
        <v>0.22443798972082299</v>
      </c>
      <c r="F9" s="16"/>
      <c r="G9" s="16">
        <v>0.21639650915735201</v>
      </c>
      <c r="H9" s="16">
        <v>0.23023894807574199</v>
      </c>
      <c r="I9" s="16">
        <v>0.26345795823364798</v>
      </c>
      <c r="J9" s="16">
        <v>0.25344213784165898</v>
      </c>
      <c r="K9" s="16">
        <v>0.27747276914191299</v>
      </c>
      <c r="L9" s="16"/>
      <c r="M9" s="16">
        <v>0.26131663242182701</v>
      </c>
      <c r="N9" s="16">
        <v>0.22801717781869099</v>
      </c>
      <c r="O9" s="16">
        <v>0.26554747153837999</v>
      </c>
      <c r="P9" s="16">
        <v>0.26003039876662298</v>
      </c>
      <c r="Q9" s="16"/>
      <c r="R9" s="16">
        <v>0.246907983759794</v>
      </c>
      <c r="S9" s="16">
        <v>0.27787837199494397</v>
      </c>
      <c r="T9" s="16">
        <v>0.23458353581277799</v>
      </c>
      <c r="U9" s="16">
        <v>0.230001322513985</v>
      </c>
      <c r="V9" s="16">
        <v>0.28942747448301798</v>
      </c>
      <c r="W9" s="16">
        <v>0.24309635247563699</v>
      </c>
      <c r="X9" s="16">
        <v>0.28612642432200902</v>
      </c>
      <c r="Y9" s="16">
        <v>0.28258505914944299</v>
      </c>
      <c r="Z9" s="16">
        <v>0.23423034430265499</v>
      </c>
      <c r="AA9" s="16">
        <v>0.209626742151341</v>
      </c>
      <c r="AB9" s="16">
        <v>0.34442643733824801</v>
      </c>
      <c r="AC9" s="16">
        <v>0.15281369168945499</v>
      </c>
      <c r="AD9" s="16"/>
      <c r="AE9" s="16">
        <v>0.156085218720942</v>
      </c>
      <c r="AF9" s="16">
        <v>0.24242189557482699</v>
      </c>
      <c r="AG9" s="16">
        <v>0.25759189061707899</v>
      </c>
      <c r="AH9" s="16">
        <v>0.22860977272965399</v>
      </c>
      <c r="AI9" s="16">
        <v>0.26388206246804802</v>
      </c>
      <c r="AJ9" s="16">
        <v>0.24418897658630401</v>
      </c>
      <c r="AK9" s="16">
        <v>0.27474853691036599</v>
      </c>
      <c r="AL9" s="16">
        <v>0.24220140703145501</v>
      </c>
      <c r="AM9" s="16">
        <v>0.32660610460322798</v>
      </c>
      <c r="AN9" s="16">
        <v>0.28385718692745698</v>
      </c>
      <c r="AO9" s="16">
        <v>0.18888919190246001</v>
      </c>
      <c r="AP9" s="16">
        <v>0.241696482410138</v>
      </c>
      <c r="AQ9" s="16">
        <v>0.31400355850462702</v>
      </c>
      <c r="AR9" s="16">
        <v>0.23174477673166999</v>
      </c>
      <c r="AS9" s="16">
        <v>0.40011201926017398</v>
      </c>
      <c r="AT9" s="16">
        <v>0.24586933927614801</v>
      </c>
      <c r="AU9" s="16"/>
      <c r="AV9" s="16">
        <v>0.27022184845306702</v>
      </c>
      <c r="AW9" s="16">
        <v>0.215820863641078</v>
      </c>
      <c r="AX9" s="16"/>
      <c r="AY9" s="16">
        <v>0.26151927940771502</v>
      </c>
      <c r="AZ9" s="16">
        <v>0.18220134880345701</v>
      </c>
      <c r="BA9" s="16"/>
      <c r="BB9" s="16">
        <v>0.26481799264845401</v>
      </c>
      <c r="BC9" s="16">
        <v>0.23451193130021999</v>
      </c>
      <c r="BD9" s="16"/>
      <c r="BE9" s="16">
        <v>0.37827220161939001</v>
      </c>
      <c r="BF9" s="16">
        <v>0.22573286913646801</v>
      </c>
      <c r="BG9" s="16"/>
      <c r="BH9" s="16">
        <v>0.237064167283561</v>
      </c>
      <c r="BI9" s="16">
        <v>0.26383902793334701</v>
      </c>
      <c r="BJ9" s="16"/>
      <c r="BK9" s="16">
        <v>0.27360773005503802</v>
      </c>
      <c r="BL9" s="16">
        <v>0.220785069114984</v>
      </c>
      <c r="BM9" s="16">
        <v>0.26167620842564798</v>
      </c>
      <c r="BN9" s="16"/>
      <c r="BO9" s="16">
        <v>0.244014440988404</v>
      </c>
      <c r="BP9" s="16">
        <v>0.248706509690097</v>
      </c>
      <c r="BQ9" s="16">
        <v>0.29154298627144598</v>
      </c>
      <c r="BR9" s="16"/>
      <c r="BS9" s="16">
        <v>0.23339716982790601</v>
      </c>
      <c r="BT9" s="16">
        <v>0.27599206785817298</v>
      </c>
      <c r="BU9" s="16">
        <v>0.24298432025168201</v>
      </c>
      <c r="BV9" s="16">
        <v>0.26905806377019598</v>
      </c>
      <c r="BW9" s="16">
        <v>0.31108553379874598</v>
      </c>
      <c r="BX9" s="16">
        <v>0.32997003037759398</v>
      </c>
      <c r="BY9" s="16">
        <v>0.26248240990156102</v>
      </c>
      <c r="BZ9" s="16">
        <v>0.29637604499613301</v>
      </c>
      <c r="CA9" s="16">
        <v>0.22793743892408699</v>
      </c>
      <c r="CB9" s="16">
        <v>0.200965465404357</v>
      </c>
      <c r="CC9" s="16">
        <v>0.35973449773565103</v>
      </c>
      <c r="CD9" s="16">
        <v>0.15338720366398401</v>
      </c>
    </row>
    <row r="10" spans="2:82" ht="28.8" x14ac:dyDescent="0.3">
      <c r="B10" s="17" t="s">
        <v>262</v>
      </c>
      <c r="C10" s="16">
        <v>0.66388726228877404</v>
      </c>
      <c r="D10" s="16">
        <v>0.63364995099068699</v>
      </c>
      <c r="E10" s="16">
        <v>0.69510289504241496</v>
      </c>
      <c r="F10" s="16"/>
      <c r="G10" s="16">
        <v>0.70151780304021705</v>
      </c>
      <c r="H10" s="16">
        <v>0.66577477006303798</v>
      </c>
      <c r="I10" s="16">
        <v>0.63530741576626104</v>
      </c>
      <c r="J10" s="16">
        <v>0.66432941803220302</v>
      </c>
      <c r="K10" s="16">
        <v>0.66670479658761705</v>
      </c>
      <c r="L10" s="16"/>
      <c r="M10" s="16">
        <v>0.69040957924988799</v>
      </c>
      <c r="N10" s="16">
        <v>0.69230895934463099</v>
      </c>
      <c r="O10" s="16">
        <v>0.64820694739712204</v>
      </c>
      <c r="P10" s="16">
        <v>0.61713165707579898</v>
      </c>
      <c r="Q10" s="16"/>
      <c r="R10" s="16">
        <v>0.64435283195640103</v>
      </c>
      <c r="S10" s="16">
        <v>0.64763401698762302</v>
      </c>
      <c r="T10" s="16">
        <v>0.71259169691621205</v>
      </c>
      <c r="U10" s="16">
        <v>0.65943262409261705</v>
      </c>
      <c r="V10" s="16">
        <v>0.65726017772120704</v>
      </c>
      <c r="W10" s="16">
        <v>0.62850116974481995</v>
      </c>
      <c r="X10" s="16">
        <v>0.660491704028635</v>
      </c>
      <c r="Y10" s="16">
        <v>0.65444190730020302</v>
      </c>
      <c r="Z10" s="16">
        <v>0.68552809478266497</v>
      </c>
      <c r="AA10" s="16">
        <v>0.68873483886271603</v>
      </c>
      <c r="AB10" s="16">
        <v>0.61298371004422803</v>
      </c>
      <c r="AC10" s="16">
        <v>0.78279055364128802</v>
      </c>
      <c r="AD10" s="16"/>
      <c r="AE10" s="16">
        <v>0.71397177671290202</v>
      </c>
      <c r="AF10" s="16">
        <v>0.62858964665930195</v>
      </c>
      <c r="AG10" s="16">
        <v>0.63522306396017203</v>
      </c>
      <c r="AH10" s="16">
        <v>0.67406695260360505</v>
      </c>
      <c r="AI10" s="16">
        <v>0.59602277893129096</v>
      </c>
      <c r="AJ10" s="16">
        <v>0.64244386244839102</v>
      </c>
      <c r="AK10" s="16">
        <v>0.63154419998963995</v>
      </c>
      <c r="AL10" s="16">
        <v>0.73648758405477799</v>
      </c>
      <c r="AM10" s="16">
        <v>0.62515797738249501</v>
      </c>
      <c r="AN10" s="16">
        <v>0.66993125932981001</v>
      </c>
      <c r="AO10" s="16">
        <v>0.763556583971298</v>
      </c>
      <c r="AP10" s="16">
        <v>0.70539657335591699</v>
      </c>
      <c r="AQ10" s="16">
        <v>0.65492823507736497</v>
      </c>
      <c r="AR10" s="16">
        <v>0.70341499343814096</v>
      </c>
      <c r="AS10" s="16">
        <v>0.54155933086935304</v>
      </c>
      <c r="AT10" s="16">
        <v>0.73954980195601905</v>
      </c>
      <c r="AU10" s="16"/>
      <c r="AV10" s="16">
        <v>0.64223516894131705</v>
      </c>
      <c r="AW10" s="16">
        <v>0.71036320772789296</v>
      </c>
      <c r="AX10" s="16"/>
      <c r="AY10" s="16">
        <v>0.65575397116273004</v>
      </c>
      <c r="AZ10" s="16">
        <v>0.73882622235013395</v>
      </c>
      <c r="BA10" s="16"/>
      <c r="BB10" s="16">
        <v>0.65120944521134005</v>
      </c>
      <c r="BC10" s="16">
        <v>0.69526615937995795</v>
      </c>
      <c r="BD10" s="16"/>
      <c r="BE10" s="16">
        <v>0.52116416637072704</v>
      </c>
      <c r="BF10" s="16">
        <v>0.69529450733676001</v>
      </c>
      <c r="BG10" s="16"/>
      <c r="BH10" s="16">
        <v>0.68031381136237001</v>
      </c>
      <c r="BI10" s="16">
        <v>0.65259691572894396</v>
      </c>
      <c r="BJ10" s="16"/>
      <c r="BK10" s="16">
        <v>0.650415119215768</v>
      </c>
      <c r="BL10" s="16">
        <v>0.69173898192754701</v>
      </c>
      <c r="BM10" s="16">
        <v>0.64202837702411997</v>
      </c>
      <c r="BN10" s="16"/>
      <c r="BO10" s="16">
        <v>0.68921120702851801</v>
      </c>
      <c r="BP10" s="16">
        <v>0.66645890540703001</v>
      </c>
      <c r="BQ10" s="16">
        <v>0.57030307995039198</v>
      </c>
      <c r="BR10" s="16"/>
      <c r="BS10" s="16">
        <v>0.66698062128857605</v>
      </c>
      <c r="BT10" s="16">
        <v>0.65159700063020398</v>
      </c>
      <c r="BU10" s="16">
        <v>0.69508287345358999</v>
      </c>
      <c r="BV10" s="16">
        <v>0.59743210700292904</v>
      </c>
      <c r="BW10" s="16">
        <v>0.629721650894977</v>
      </c>
      <c r="BX10" s="16">
        <v>0.57002646500757603</v>
      </c>
      <c r="BY10" s="16">
        <v>0.66756308632241201</v>
      </c>
      <c r="BZ10" s="16">
        <v>0.637923320745717</v>
      </c>
      <c r="CA10" s="16">
        <v>0.70639535595150704</v>
      </c>
      <c r="CB10" s="16">
        <v>0.68930897093272303</v>
      </c>
      <c r="CC10" s="16">
        <v>0.61374162073283001</v>
      </c>
      <c r="CD10" s="16">
        <v>0.76274362243679805</v>
      </c>
    </row>
    <row r="11" spans="2:82" ht="28.8" x14ac:dyDescent="0.3">
      <c r="B11" s="17" t="s">
        <v>263</v>
      </c>
      <c r="C11" s="16">
        <v>4.89064644571931E-2</v>
      </c>
      <c r="D11" s="16">
        <v>5.9775479810944603E-2</v>
      </c>
      <c r="E11" s="16">
        <v>3.8834856139582603E-2</v>
      </c>
      <c r="F11" s="16"/>
      <c r="G11" s="16">
        <v>6.1836454465567299E-2</v>
      </c>
      <c r="H11" s="16">
        <v>6.8267858243802604E-2</v>
      </c>
      <c r="I11" s="16">
        <v>5.7330984497389902E-2</v>
      </c>
      <c r="J11" s="16">
        <v>4.6248611634340298E-2</v>
      </c>
      <c r="K11" s="16">
        <v>2.4731511842737398E-2</v>
      </c>
      <c r="L11" s="16"/>
      <c r="M11" s="16">
        <v>3.34941968568701E-2</v>
      </c>
      <c r="N11" s="16">
        <v>4.2099740981119703E-2</v>
      </c>
      <c r="O11" s="16">
        <v>5.2337664464406602E-2</v>
      </c>
      <c r="P11" s="16">
        <v>7.0201293198470696E-2</v>
      </c>
      <c r="Q11" s="16"/>
      <c r="R11" s="16">
        <v>6.6077024957842206E-2</v>
      </c>
      <c r="S11" s="16">
        <v>4.0260867934530598E-2</v>
      </c>
      <c r="T11" s="16">
        <v>2.11258486386816E-2</v>
      </c>
      <c r="U11" s="16">
        <v>5.3313736371917497E-2</v>
      </c>
      <c r="V11" s="16">
        <v>3.0119816927117401E-2</v>
      </c>
      <c r="W11" s="16">
        <v>9.5854759316735497E-2</v>
      </c>
      <c r="X11" s="16">
        <v>3.5167870744512802E-2</v>
      </c>
      <c r="Y11" s="16">
        <v>2.37767861537263E-2</v>
      </c>
      <c r="Z11" s="16">
        <v>4.7120785144178799E-2</v>
      </c>
      <c r="AA11" s="16">
        <v>7.6184965980389305E-2</v>
      </c>
      <c r="AB11" s="16">
        <v>9.9452249974138693E-3</v>
      </c>
      <c r="AC11" s="16">
        <v>3.0231418185964299E-2</v>
      </c>
      <c r="AD11" s="16"/>
      <c r="AE11" s="16">
        <v>0</v>
      </c>
      <c r="AF11" s="16">
        <v>6.5363002335556794E-2</v>
      </c>
      <c r="AG11" s="16">
        <v>7.9827944689466204E-2</v>
      </c>
      <c r="AH11" s="16">
        <v>7.5425962341223493E-2</v>
      </c>
      <c r="AI11" s="16">
        <v>7.5065452655488696E-2</v>
      </c>
      <c r="AJ11" s="16">
        <v>7.0041408162161201E-2</v>
      </c>
      <c r="AK11" s="16">
        <v>7.5248472418176796E-2</v>
      </c>
      <c r="AL11" s="16">
        <v>6.20038130537946E-3</v>
      </c>
      <c r="AM11" s="16">
        <v>6.4531155815769504E-3</v>
      </c>
      <c r="AN11" s="16">
        <v>2.3122328790025799E-2</v>
      </c>
      <c r="AO11" s="16">
        <v>3.42772942655932E-2</v>
      </c>
      <c r="AP11" s="16">
        <v>1.47687763753757E-3</v>
      </c>
      <c r="AQ11" s="16">
        <v>1.7445374173584601E-2</v>
      </c>
      <c r="AR11" s="16">
        <v>4.6740094784247198E-2</v>
      </c>
      <c r="AS11" s="16">
        <v>5.83286498704726E-2</v>
      </c>
      <c r="AT11" s="16">
        <v>1.4580858767833001E-2</v>
      </c>
      <c r="AU11" s="16"/>
      <c r="AV11" s="16">
        <v>5.1467738243189301E-2</v>
      </c>
      <c r="AW11" s="16">
        <v>4.3408722561184297E-2</v>
      </c>
      <c r="AX11" s="16"/>
      <c r="AY11" s="16">
        <v>4.9661932900535999E-2</v>
      </c>
      <c r="AZ11" s="16">
        <v>3.9967059950543199E-2</v>
      </c>
      <c r="BA11" s="16"/>
      <c r="BB11" s="16">
        <v>5.11376703744389E-2</v>
      </c>
      <c r="BC11" s="16">
        <v>4.24229080202407E-2</v>
      </c>
      <c r="BD11" s="16"/>
      <c r="BE11" s="16">
        <v>6.5707357591204801E-2</v>
      </c>
      <c r="BF11" s="16">
        <v>4.68219172469235E-2</v>
      </c>
      <c r="BG11" s="16"/>
      <c r="BH11" s="16">
        <v>5.6027044440678901E-2</v>
      </c>
      <c r="BI11" s="16">
        <v>4.4012325380241697E-2</v>
      </c>
      <c r="BJ11" s="16"/>
      <c r="BK11" s="16">
        <v>4.9671470819289597E-2</v>
      </c>
      <c r="BL11" s="16">
        <v>4.3317536691335597E-2</v>
      </c>
      <c r="BM11" s="16">
        <v>5.9186908898372602E-2</v>
      </c>
      <c r="BN11" s="16"/>
      <c r="BO11" s="16">
        <v>5.0096131116407698E-2</v>
      </c>
      <c r="BP11" s="16">
        <v>3.9461065550197003E-2</v>
      </c>
      <c r="BQ11" s="16">
        <v>6.0801073634985402E-2</v>
      </c>
      <c r="BR11" s="16"/>
      <c r="BS11" s="16">
        <v>6.8513080495567105E-2</v>
      </c>
      <c r="BT11" s="16">
        <v>3.5643090450509299E-2</v>
      </c>
      <c r="BU11" s="16">
        <v>3.79281600006336E-2</v>
      </c>
      <c r="BV11" s="16">
        <v>5.9511916373085103E-2</v>
      </c>
      <c r="BW11" s="16">
        <v>3.8123727322366303E-2</v>
      </c>
      <c r="BX11" s="16">
        <v>7.24568404921897E-2</v>
      </c>
      <c r="BY11" s="16">
        <v>4.98232310643889E-2</v>
      </c>
      <c r="BZ11" s="16">
        <v>2.91788055791628E-2</v>
      </c>
      <c r="CA11" s="16">
        <v>3.3934470758693498E-2</v>
      </c>
      <c r="CB11" s="16">
        <v>8.0032497740882405E-2</v>
      </c>
      <c r="CC11" s="16">
        <v>1.0620591859201301E-2</v>
      </c>
      <c r="CD11" s="16">
        <v>4.9576618171574098E-2</v>
      </c>
    </row>
    <row r="12" spans="2:82" x14ac:dyDescent="0.3">
      <c r="B12" s="17" t="s">
        <v>92</v>
      </c>
      <c r="C12" s="18">
        <v>3.4273858378126902E-2</v>
      </c>
      <c r="D12" s="18">
        <v>2.56255343532713E-2</v>
      </c>
      <c r="E12" s="18">
        <v>4.1624259097179997E-2</v>
      </c>
      <c r="F12" s="18"/>
      <c r="G12" s="18">
        <v>2.0249233336863601E-2</v>
      </c>
      <c r="H12" s="18">
        <v>3.5718423617416797E-2</v>
      </c>
      <c r="I12" s="18">
        <v>4.3903641502701499E-2</v>
      </c>
      <c r="J12" s="18">
        <v>3.59798324917978E-2</v>
      </c>
      <c r="K12" s="18">
        <v>3.1090922427732599E-2</v>
      </c>
      <c r="L12" s="18"/>
      <c r="M12" s="18">
        <v>1.4779591471414701E-2</v>
      </c>
      <c r="N12" s="18">
        <v>3.7574121855558397E-2</v>
      </c>
      <c r="O12" s="18">
        <v>3.3907916600091098E-2</v>
      </c>
      <c r="P12" s="18">
        <v>5.2636650959107197E-2</v>
      </c>
      <c r="Q12" s="18"/>
      <c r="R12" s="18">
        <v>4.2662159325962498E-2</v>
      </c>
      <c r="S12" s="18">
        <v>3.4226743082901502E-2</v>
      </c>
      <c r="T12" s="18">
        <v>3.1698918632327697E-2</v>
      </c>
      <c r="U12" s="18">
        <v>5.7252317021480099E-2</v>
      </c>
      <c r="V12" s="18">
        <v>2.31925308686576E-2</v>
      </c>
      <c r="W12" s="18">
        <v>3.2547718462807303E-2</v>
      </c>
      <c r="X12" s="18">
        <v>1.8214000904843701E-2</v>
      </c>
      <c r="Y12" s="18">
        <v>3.9196247396628497E-2</v>
      </c>
      <c r="Z12" s="18">
        <v>3.3120775770500502E-2</v>
      </c>
      <c r="AA12" s="18">
        <v>2.5453453005552899E-2</v>
      </c>
      <c r="AB12" s="18">
        <v>3.2644627620110001E-2</v>
      </c>
      <c r="AC12" s="18">
        <v>3.4164336483292597E-2</v>
      </c>
      <c r="AD12" s="18"/>
      <c r="AE12" s="18">
        <v>0.12994300456615701</v>
      </c>
      <c r="AF12" s="18">
        <v>6.3625455430314101E-2</v>
      </c>
      <c r="AG12" s="18">
        <v>2.73571007332832E-2</v>
      </c>
      <c r="AH12" s="18">
        <v>2.1897312325517001E-2</v>
      </c>
      <c r="AI12" s="18">
        <v>6.5029705945171906E-2</v>
      </c>
      <c r="AJ12" s="18">
        <v>4.3325752803143602E-2</v>
      </c>
      <c r="AK12" s="18">
        <v>1.84587906818167E-2</v>
      </c>
      <c r="AL12" s="18">
        <v>1.5110627608387699E-2</v>
      </c>
      <c r="AM12" s="18">
        <v>4.1782802432699703E-2</v>
      </c>
      <c r="AN12" s="18">
        <v>2.3089224952707401E-2</v>
      </c>
      <c r="AO12" s="18">
        <v>1.3276929860648301E-2</v>
      </c>
      <c r="AP12" s="18">
        <v>5.1430066596407302E-2</v>
      </c>
      <c r="AQ12" s="18">
        <v>1.3622832244423899E-2</v>
      </c>
      <c r="AR12" s="18">
        <v>1.8100135045941899E-2</v>
      </c>
      <c r="AS12" s="18">
        <v>0</v>
      </c>
      <c r="AT12" s="18">
        <v>0</v>
      </c>
      <c r="AU12" s="18"/>
      <c r="AV12" s="18">
        <v>3.6075244362425901E-2</v>
      </c>
      <c r="AW12" s="18">
        <v>3.0407206069845202E-2</v>
      </c>
      <c r="AX12" s="18"/>
      <c r="AY12" s="18">
        <v>3.3064816529019297E-2</v>
      </c>
      <c r="AZ12" s="18">
        <v>3.9005368895865103E-2</v>
      </c>
      <c r="BA12" s="18"/>
      <c r="BB12" s="18">
        <v>3.2834891765766802E-2</v>
      </c>
      <c r="BC12" s="18">
        <v>2.7799001299581301E-2</v>
      </c>
      <c r="BD12" s="18"/>
      <c r="BE12" s="18">
        <v>3.4856274418678501E-2</v>
      </c>
      <c r="BF12" s="18">
        <v>3.2150706279848403E-2</v>
      </c>
      <c r="BG12" s="18"/>
      <c r="BH12" s="18">
        <v>2.65949769133909E-2</v>
      </c>
      <c r="BI12" s="18">
        <v>3.9551730957467703E-2</v>
      </c>
      <c r="BJ12" s="18"/>
      <c r="BK12" s="18">
        <v>2.6305679909903901E-2</v>
      </c>
      <c r="BL12" s="18">
        <v>4.4158412266133602E-2</v>
      </c>
      <c r="BM12" s="18">
        <v>3.7108505651859199E-2</v>
      </c>
      <c r="BN12" s="18"/>
      <c r="BO12" s="18">
        <v>1.6678220866669698E-2</v>
      </c>
      <c r="BP12" s="18">
        <v>4.5373519352675501E-2</v>
      </c>
      <c r="BQ12" s="18">
        <v>7.7352860143176494E-2</v>
      </c>
      <c r="BR12" s="18"/>
      <c r="BS12" s="18">
        <v>3.11091283879509E-2</v>
      </c>
      <c r="BT12" s="18">
        <v>3.6767841061113901E-2</v>
      </c>
      <c r="BU12" s="18">
        <v>2.40046462940946E-2</v>
      </c>
      <c r="BV12" s="18">
        <v>7.3997912853789996E-2</v>
      </c>
      <c r="BW12" s="18">
        <v>2.1069087983910901E-2</v>
      </c>
      <c r="BX12" s="18">
        <v>2.7546664122640101E-2</v>
      </c>
      <c r="BY12" s="18">
        <v>2.01312727116379E-2</v>
      </c>
      <c r="BZ12" s="18">
        <v>3.65218286789879E-2</v>
      </c>
      <c r="CA12" s="18">
        <v>3.1732734365712501E-2</v>
      </c>
      <c r="CB12" s="18">
        <v>2.9693065922037701E-2</v>
      </c>
      <c r="CC12" s="18">
        <v>1.59032896723179E-2</v>
      </c>
      <c r="CD12" s="18">
        <v>3.4292555727644301E-2</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CD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261</v>
      </c>
      <c r="C9" s="16">
        <v>0.27909398860750501</v>
      </c>
      <c r="D9" s="16">
        <v>0.29559646863137601</v>
      </c>
      <c r="E9" s="16">
        <v>0.26416230945060398</v>
      </c>
      <c r="F9" s="16"/>
      <c r="G9" s="16">
        <v>0.26319018756990498</v>
      </c>
      <c r="H9" s="16">
        <v>0.249529215770778</v>
      </c>
      <c r="I9" s="16">
        <v>0.304782696880527</v>
      </c>
      <c r="J9" s="16">
        <v>0.283639497869486</v>
      </c>
      <c r="K9" s="16">
        <v>0.27779835064701602</v>
      </c>
      <c r="L9" s="16"/>
      <c r="M9" s="16">
        <v>0.29667886241652103</v>
      </c>
      <c r="N9" s="16">
        <v>0.25525758113609898</v>
      </c>
      <c r="O9" s="16">
        <v>0.25488590866066502</v>
      </c>
      <c r="P9" s="16">
        <v>0.30502913664069897</v>
      </c>
      <c r="Q9" s="16"/>
      <c r="R9" s="16">
        <v>0.29193830516255898</v>
      </c>
      <c r="S9" s="16">
        <v>0.32136417016668201</v>
      </c>
      <c r="T9" s="16">
        <v>0.205676703818506</v>
      </c>
      <c r="U9" s="16">
        <v>0.24526954557688299</v>
      </c>
      <c r="V9" s="16">
        <v>0.28914761729556399</v>
      </c>
      <c r="W9" s="16">
        <v>0.30534116962576002</v>
      </c>
      <c r="X9" s="16">
        <v>0.26805447200092197</v>
      </c>
      <c r="Y9" s="16">
        <v>0.339925630612465</v>
      </c>
      <c r="Z9" s="16">
        <v>0.261789954468927</v>
      </c>
      <c r="AA9" s="16">
        <v>0.28098675933510098</v>
      </c>
      <c r="AB9" s="16">
        <v>0.28602748058140398</v>
      </c>
      <c r="AC9" s="16">
        <v>0.22582144186949199</v>
      </c>
      <c r="AD9" s="16"/>
      <c r="AE9" s="16">
        <v>0.174372991000703</v>
      </c>
      <c r="AF9" s="16">
        <v>0.28204902637611401</v>
      </c>
      <c r="AG9" s="16">
        <v>0.23624265590808499</v>
      </c>
      <c r="AH9" s="16">
        <v>0.30239791616644701</v>
      </c>
      <c r="AI9" s="16">
        <v>0.32623370865304002</v>
      </c>
      <c r="AJ9" s="16">
        <v>0.27372450248734997</v>
      </c>
      <c r="AK9" s="16">
        <v>0.32567327268856</v>
      </c>
      <c r="AL9" s="16">
        <v>0.26604608915615402</v>
      </c>
      <c r="AM9" s="16">
        <v>0.32904679914297003</v>
      </c>
      <c r="AN9" s="16">
        <v>0.22356326138469601</v>
      </c>
      <c r="AO9" s="16">
        <v>0.201623571989338</v>
      </c>
      <c r="AP9" s="16">
        <v>0.25906075752886998</v>
      </c>
      <c r="AQ9" s="16">
        <v>0.29559622706391703</v>
      </c>
      <c r="AR9" s="16">
        <v>0.34277635858634298</v>
      </c>
      <c r="AS9" s="16">
        <v>0.415540666210099</v>
      </c>
      <c r="AT9" s="16">
        <v>0.282106809313805</v>
      </c>
      <c r="AU9" s="16"/>
      <c r="AV9" s="16">
        <v>0.28380296414319001</v>
      </c>
      <c r="AW9" s="16">
        <v>0.26898623197822202</v>
      </c>
      <c r="AX9" s="16"/>
      <c r="AY9" s="16">
        <v>0.28553204286760397</v>
      </c>
      <c r="AZ9" s="16">
        <v>0.22553152811244501</v>
      </c>
      <c r="BA9" s="16"/>
      <c r="BB9" s="16">
        <v>0.30018963420564598</v>
      </c>
      <c r="BC9" s="16">
        <v>0.257079488254914</v>
      </c>
      <c r="BD9" s="16"/>
      <c r="BE9" s="16">
        <v>0.40807294425090002</v>
      </c>
      <c r="BF9" s="16">
        <v>0.253636192461967</v>
      </c>
      <c r="BG9" s="16"/>
      <c r="BH9" s="16">
        <v>0.27395797087894402</v>
      </c>
      <c r="BI9" s="16">
        <v>0.28262409221192603</v>
      </c>
      <c r="BJ9" s="16"/>
      <c r="BK9" s="16">
        <v>0.297796242079787</v>
      </c>
      <c r="BL9" s="16">
        <v>0.26295896373481997</v>
      </c>
      <c r="BM9" s="16">
        <v>0.258523909613185</v>
      </c>
      <c r="BN9" s="16"/>
      <c r="BO9" s="16">
        <v>0.27402659683407499</v>
      </c>
      <c r="BP9" s="16">
        <v>0.24273065983882899</v>
      </c>
      <c r="BQ9" s="16">
        <v>0.35886989025285898</v>
      </c>
      <c r="BR9" s="16"/>
      <c r="BS9" s="16">
        <v>0.29381907600908502</v>
      </c>
      <c r="BT9" s="16">
        <v>0.28572635157582699</v>
      </c>
      <c r="BU9" s="16">
        <v>0.203665935827057</v>
      </c>
      <c r="BV9" s="16">
        <v>0.30795152798158998</v>
      </c>
      <c r="BW9" s="16">
        <v>0.30356531825788002</v>
      </c>
      <c r="BX9" s="16">
        <v>0.36160364374267201</v>
      </c>
      <c r="BY9" s="16">
        <v>0.30134541795011999</v>
      </c>
      <c r="BZ9" s="16">
        <v>0.36381114912342399</v>
      </c>
      <c r="CA9" s="16">
        <v>0.26453348149514599</v>
      </c>
      <c r="CB9" s="16">
        <v>0.25373751736459998</v>
      </c>
      <c r="CC9" s="16">
        <v>0.24906384201578599</v>
      </c>
      <c r="CD9" s="16">
        <v>0.24892525028068599</v>
      </c>
    </row>
    <row r="10" spans="2:82" ht="28.8" x14ac:dyDescent="0.3">
      <c r="B10" s="17" t="s">
        <v>262</v>
      </c>
      <c r="C10" s="16">
        <v>0.62521367889300505</v>
      </c>
      <c r="D10" s="16">
        <v>0.615737896630144</v>
      </c>
      <c r="E10" s="16">
        <v>0.63342323551339996</v>
      </c>
      <c r="F10" s="16"/>
      <c r="G10" s="16">
        <v>0.66016472925235703</v>
      </c>
      <c r="H10" s="16">
        <v>0.62479217424012901</v>
      </c>
      <c r="I10" s="16">
        <v>0.59406446528452905</v>
      </c>
      <c r="J10" s="16">
        <v>0.62128706551838397</v>
      </c>
      <c r="K10" s="16">
        <v>0.63753933578861199</v>
      </c>
      <c r="L10" s="16"/>
      <c r="M10" s="16">
        <v>0.64993248392935798</v>
      </c>
      <c r="N10" s="16">
        <v>0.65922365779345404</v>
      </c>
      <c r="O10" s="16">
        <v>0.62609482498124402</v>
      </c>
      <c r="P10" s="16">
        <v>0.56409229219045698</v>
      </c>
      <c r="Q10" s="16"/>
      <c r="R10" s="16">
        <v>0.61124174236182605</v>
      </c>
      <c r="S10" s="16">
        <v>0.59679825358630001</v>
      </c>
      <c r="T10" s="16">
        <v>0.71055418104840795</v>
      </c>
      <c r="U10" s="16">
        <v>0.60477649315686899</v>
      </c>
      <c r="V10" s="16">
        <v>0.62594874824485303</v>
      </c>
      <c r="W10" s="16">
        <v>0.58059791173595598</v>
      </c>
      <c r="X10" s="16">
        <v>0.64195232606792196</v>
      </c>
      <c r="Y10" s="16">
        <v>0.59069807701686505</v>
      </c>
      <c r="Z10" s="16">
        <v>0.662723590471895</v>
      </c>
      <c r="AA10" s="16">
        <v>0.60796082770801196</v>
      </c>
      <c r="AB10" s="16">
        <v>0.635018562026753</v>
      </c>
      <c r="AC10" s="16">
        <v>0.67843791002117304</v>
      </c>
      <c r="AD10" s="16"/>
      <c r="AE10" s="16">
        <v>0.56411328050361698</v>
      </c>
      <c r="AF10" s="16">
        <v>0.572753059822525</v>
      </c>
      <c r="AG10" s="16">
        <v>0.58725167704805803</v>
      </c>
      <c r="AH10" s="16">
        <v>0.61940984000658394</v>
      </c>
      <c r="AI10" s="16">
        <v>0.54621816568020998</v>
      </c>
      <c r="AJ10" s="16">
        <v>0.61862026011274396</v>
      </c>
      <c r="AK10" s="16">
        <v>0.56684673420079701</v>
      </c>
      <c r="AL10" s="16">
        <v>0.65618028935301698</v>
      </c>
      <c r="AM10" s="16">
        <v>0.546621981798875</v>
      </c>
      <c r="AN10" s="16">
        <v>0.68516864357108298</v>
      </c>
      <c r="AO10" s="16">
        <v>0.75930862575456504</v>
      </c>
      <c r="AP10" s="16">
        <v>0.676532649045677</v>
      </c>
      <c r="AQ10" s="16">
        <v>0.68704199296928103</v>
      </c>
      <c r="AR10" s="16">
        <v>0.638609015724658</v>
      </c>
      <c r="AS10" s="16">
        <v>0.52488262692745602</v>
      </c>
      <c r="AT10" s="16">
        <v>0.69377865164281705</v>
      </c>
      <c r="AU10" s="16"/>
      <c r="AV10" s="16">
        <v>0.61511391524686398</v>
      </c>
      <c r="AW10" s="16">
        <v>0.64689269424886797</v>
      </c>
      <c r="AX10" s="16"/>
      <c r="AY10" s="16">
        <v>0.61811292388570205</v>
      </c>
      <c r="AZ10" s="16">
        <v>0.69412163729334098</v>
      </c>
      <c r="BA10" s="16"/>
      <c r="BB10" s="16">
        <v>0.59773328503293</v>
      </c>
      <c r="BC10" s="16">
        <v>0.65933869428185299</v>
      </c>
      <c r="BD10" s="16"/>
      <c r="BE10" s="16">
        <v>0.47954574121349702</v>
      </c>
      <c r="BF10" s="16">
        <v>0.65926891750821104</v>
      </c>
      <c r="BG10" s="16"/>
      <c r="BH10" s="16">
        <v>0.62819120611349999</v>
      </c>
      <c r="BI10" s="16">
        <v>0.62316715566648295</v>
      </c>
      <c r="BJ10" s="16"/>
      <c r="BK10" s="16">
        <v>0.60645990849537601</v>
      </c>
      <c r="BL10" s="16">
        <v>0.64399878837044</v>
      </c>
      <c r="BM10" s="16">
        <v>0.63959287711677304</v>
      </c>
      <c r="BN10" s="16"/>
      <c r="BO10" s="16">
        <v>0.64164969710262099</v>
      </c>
      <c r="BP10" s="16">
        <v>0.65998131962608597</v>
      </c>
      <c r="BQ10" s="16">
        <v>0.50810869013556503</v>
      </c>
      <c r="BR10" s="16"/>
      <c r="BS10" s="16">
        <v>0.63271156133909501</v>
      </c>
      <c r="BT10" s="16">
        <v>0.62281634791177798</v>
      </c>
      <c r="BU10" s="16">
        <v>0.69458357973215401</v>
      </c>
      <c r="BV10" s="16">
        <v>0.52208792191187103</v>
      </c>
      <c r="BW10" s="16">
        <v>0.63353500201178203</v>
      </c>
      <c r="BX10" s="16">
        <v>0.54986636008974599</v>
      </c>
      <c r="BY10" s="16">
        <v>0.59389577314804298</v>
      </c>
      <c r="BZ10" s="16">
        <v>0.56375825376106103</v>
      </c>
      <c r="CA10" s="16">
        <v>0.65942058871495501</v>
      </c>
      <c r="CB10" s="16">
        <v>0.63270691164842296</v>
      </c>
      <c r="CC10" s="16">
        <v>0.65368597774492898</v>
      </c>
      <c r="CD10" s="16">
        <v>0.65497478558578803</v>
      </c>
    </row>
    <row r="11" spans="2:82" ht="28.8" x14ac:dyDescent="0.3">
      <c r="B11" s="17" t="s">
        <v>263</v>
      </c>
      <c r="C11" s="16">
        <v>5.0083479106813301E-2</v>
      </c>
      <c r="D11" s="16">
        <v>4.7123818315164802E-2</v>
      </c>
      <c r="E11" s="16">
        <v>5.2861742344647002E-2</v>
      </c>
      <c r="F11" s="16"/>
      <c r="G11" s="16">
        <v>4.6963007504463403E-2</v>
      </c>
      <c r="H11" s="16">
        <v>6.4783361245089599E-2</v>
      </c>
      <c r="I11" s="16">
        <v>5.33305880801591E-2</v>
      </c>
      <c r="J11" s="16">
        <v>4.7235026895889501E-2</v>
      </c>
      <c r="K11" s="16">
        <v>4.2978986734170603E-2</v>
      </c>
      <c r="L11" s="16"/>
      <c r="M11" s="16">
        <v>3.5134586689375802E-2</v>
      </c>
      <c r="N11" s="16">
        <v>4.97615066255893E-2</v>
      </c>
      <c r="O11" s="16">
        <v>6.3889209369886096E-2</v>
      </c>
      <c r="P11" s="16">
        <v>5.5001292671085097E-2</v>
      </c>
      <c r="Q11" s="16"/>
      <c r="R11" s="16">
        <v>5.3769642684495501E-2</v>
      </c>
      <c r="S11" s="16">
        <v>2.86730468668558E-2</v>
      </c>
      <c r="T11" s="16">
        <v>2.28642996844363E-2</v>
      </c>
      <c r="U11" s="16">
        <v>9.6773605709766106E-2</v>
      </c>
      <c r="V11" s="16">
        <v>6.0937270899252202E-2</v>
      </c>
      <c r="W11" s="16">
        <v>6.7650034718765503E-2</v>
      </c>
      <c r="X11" s="16">
        <v>4.8138108092071703E-2</v>
      </c>
      <c r="Y11" s="16">
        <v>1.07555320972602E-2</v>
      </c>
      <c r="Z11" s="16">
        <v>5.3337984368698098E-2</v>
      </c>
      <c r="AA11" s="16">
        <v>6.5486270343496703E-2</v>
      </c>
      <c r="AB11" s="16">
        <v>1.0736055210777201E-2</v>
      </c>
      <c r="AC11" s="16">
        <v>4.5321052340071902E-2</v>
      </c>
      <c r="AD11" s="16"/>
      <c r="AE11" s="16">
        <v>9.4250175820230694E-2</v>
      </c>
      <c r="AF11" s="16">
        <v>4.5494490959562102E-2</v>
      </c>
      <c r="AG11" s="16">
        <v>9.6866489591489399E-2</v>
      </c>
      <c r="AH11" s="16">
        <v>3.8446730274997599E-2</v>
      </c>
      <c r="AI11" s="16">
        <v>6.88648037330295E-2</v>
      </c>
      <c r="AJ11" s="16">
        <v>7.4948059783340196E-2</v>
      </c>
      <c r="AK11" s="16">
        <v>4.9464813440390498E-2</v>
      </c>
      <c r="AL11" s="16">
        <v>5.0790980488639302E-2</v>
      </c>
      <c r="AM11" s="16">
        <v>6.0219374544569701E-2</v>
      </c>
      <c r="AN11" s="16">
        <v>7.2894379066630793E-2</v>
      </c>
      <c r="AO11" s="16">
        <v>1.0599830901553999E-2</v>
      </c>
      <c r="AP11" s="16">
        <v>4.1416085663138598E-2</v>
      </c>
      <c r="AQ11" s="16">
        <v>1.73617799668019E-2</v>
      </c>
      <c r="AR11" s="16">
        <v>1.5162689832397099E-2</v>
      </c>
      <c r="AS11" s="16">
        <v>5.9576706862444297E-2</v>
      </c>
      <c r="AT11" s="16">
        <v>2.4114539043377799E-2</v>
      </c>
      <c r="AU11" s="16"/>
      <c r="AV11" s="16">
        <v>5.1635670466674402E-2</v>
      </c>
      <c r="AW11" s="16">
        <v>4.6751719918713699E-2</v>
      </c>
      <c r="AX11" s="16"/>
      <c r="AY11" s="16">
        <v>5.09772291491985E-2</v>
      </c>
      <c r="AZ11" s="16">
        <v>3.41153776312349E-2</v>
      </c>
      <c r="BA11" s="16"/>
      <c r="BB11" s="16">
        <v>5.6074878702146197E-2</v>
      </c>
      <c r="BC11" s="16">
        <v>4.8071126967244103E-2</v>
      </c>
      <c r="BD11" s="16"/>
      <c r="BE11" s="16">
        <v>7.4613969832062796E-2</v>
      </c>
      <c r="BF11" s="16">
        <v>4.3120565171867603E-2</v>
      </c>
      <c r="BG11" s="16"/>
      <c r="BH11" s="16">
        <v>5.06101107152249E-2</v>
      </c>
      <c r="BI11" s="16">
        <v>4.97215130394617E-2</v>
      </c>
      <c r="BJ11" s="16"/>
      <c r="BK11" s="16">
        <v>5.5606562441411302E-2</v>
      </c>
      <c r="BL11" s="16">
        <v>4.8883757554396903E-2</v>
      </c>
      <c r="BM11" s="16">
        <v>3.5938507443556998E-2</v>
      </c>
      <c r="BN11" s="16"/>
      <c r="BO11" s="16">
        <v>5.4632777598762498E-2</v>
      </c>
      <c r="BP11" s="16">
        <v>4.5927399875598199E-2</v>
      </c>
      <c r="BQ11" s="16">
        <v>4.1136061845140903E-2</v>
      </c>
      <c r="BR11" s="16"/>
      <c r="BS11" s="16">
        <v>4.5846506067356102E-2</v>
      </c>
      <c r="BT11" s="16">
        <v>3.7229478482338103E-2</v>
      </c>
      <c r="BU11" s="16">
        <v>3.7760907557994799E-2</v>
      </c>
      <c r="BV11" s="16">
        <v>0.104948587130596</v>
      </c>
      <c r="BW11" s="16">
        <v>3.3585933691011698E-2</v>
      </c>
      <c r="BX11" s="16">
        <v>4.20726207727216E-2</v>
      </c>
      <c r="BY11" s="16">
        <v>6.1604141533748602E-2</v>
      </c>
      <c r="BZ11" s="16">
        <v>1.31991589585465E-2</v>
      </c>
      <c r="CA11" s="16">
        <v>5.6086636620198603E-2</v>
      </c>
      <c r="CB11" s="16">
        <v>6.7551791301690603E-2</v>
      </c>
      <c r="CC11" s="16">
        <v>3.0982144772253199E-2</v>
      </c>
      <c r="CD11" s="16">
        <v>4.5491142898895102E-2</v>
      </c>
    </row>
    <row r="12" spans="2:82" x14ac:dyDescent="0.3">
      <c r="B12" s="17" t="s">
        <v>92</v>
      </c>
      <c r="C12" s="18">
        <v>4.5608853392676202E-2</v>
      </c>
      <c r="D12" s="18">
        <v>4.1541816423314601E-2</v>
      </c>
      <c r="E12" s="18">
        <v>4.9552712691349303E-2</v>
      </c>
      <c r="F12" s="18"/>
      <c r="G12" s="18">
        <v>2.9682075673274001E-2</v>
      </c>
      <c r="H12" s="18">
        <v>6.0895248744003198E-2</v>
      </c>
      <c r="I12" s="18">
        <v>4.78222497547851E-2</v>
      </c>
      <c r="J12" s="18">
        <v>4.7838409716240697E-2</v>
      </c>
      <c r="K12" s="18">
        <v>4.1683326830201602E-2</v>
      </c>
      <c r="L12" s="18"/>
      <c r="M12" s="18">
        <v>1.8254066964745901E-2</v>
      </c>
      <c r="N12" s="18">
        <v>3.5757254444857799E-2</v>
      </c>
      <c r="O12" s="18">
        <v>5.5130056988204598E-2</v>
      </c>
      <c r="P12" s="18">
        <v>7.5877278497758993E-2</v>
      </c>
      <c r="Q12" s="18"/>
      <c r="R12" s="18">
        <v>4.3050309791119401E-2</v>
      </c>
      <c r="S12" s="18">
        <v>5.3164529380162001E-2</v>
      </c>
      <c r="T12" s="18">
        <v>6.090481544865E-2</v>
      </c>
      <c r="U12" s="18">
        <v>5.31803555564824E-2</v>
      </c>
      <c r="V12" s="18">
        <v>2.3966363560329999E-2</v>
      </c>
      <c r="W12" s="18">
        <v>4.6410883919519003E-2</v>
      </c>
      <c r="X12" s="18">
        <v>4.1855093839084798E-2</v>
      </c>
      <c r="Y12" s="18">
        <v>5.8620760273410497E-2</v>
      </c>
      <c r="Z12" s="18">
        <v>2.21484706904795E-2</v>
      </c>
      <c r="AA12" s="18">
        <v>4.5566142613389898E-2</v>
      </c>
      <c r="AB12" s="18">
        <v>6.8217902181066201E-2</v>
      </c>
      <c r="AC12" s="18">
        <v>5.0419595769262603E-2</v>
      </c>
      <c r="AD12" s="18"/>
      <c r="AE12" s="18">
        <v>0.16726355267544901</v>
      </c>
      <c r="AF12" s="18">
        <v>9.97034228417992E-2</v>
      </c>
      <c r="AG12" s="18">
        <v>7.9639177452367996E-2</v>
      </c>
      <c r="AH12" s="18">
        <v>3.9745513551971701E-2</v>
      </c>
      <c r="AI12" s="18">
        <v>5.8683321933720202E-2</v>
      </c>
      <c r="AJ12" s="18">
        <v>3.2707177616566101E-2</v>
      </c>
      <c r="AK12" s="18">
        <v>5.8015179670252798E-2</v>
      </c>
      <c r="AL12" s="18">
        <v>2.6982641002189601E-2</v>
      </c>
      <c r="AM12" s="18">
        <v>6.4111844513584496E-2</v>
      </c>
      <c r="AN12" s="18">
        <v>1.8373715977589699E-2</v>
      </c>
      <c r="AO12" s="18">
        <v>2.8467971354543299E-2</v>
      </c>
      <c r="AP12" s="18">
        <v>2.2990507762313799E-2</v>
      </c>
      <c r="AQ12" s="18">
        <v>0</v>
      </c>
      <c r="AR12" s="18">
        <v>3.4519358566017901E-3</v>
      </c>
      <c r="AS12" s="18">
        <v>0</v>
      </c>
      <c r="AT12" s="18">
        <v>0</v>
      </c>
      <c r="AU12" s="18"/>
      <c r="AV12" s="18">
        <v>4.9447450143272197E-2</v>
      </c>
      <c r="AW12" s="18">
        <v>3.7369353854196798E-2</v>
      </c>
      <c r="AX12" s="18"/>
      <c r="AY12" s="18">
        <v>4.53778040974957E-2</v>
      </c>
      <c r="AZ12" s="18">
        <v>4.6231456962979603E-2</v>
      </c>
      <c r="BA12" s="18"/>
      <c r="BB12" s="18">
        <v>4.6002202059277499E-2</v>
      </c>
      <c r="BC12" s="18">
        <v>3.5510690495988699E-2</v>
      </c>
      <c r="BD12" s="18"/>
      <c r="BE12" s="18">
        <v>3.77673447035402E-2</v>
      </c>
      <c r="BF12" s="18">
        <v>4.3974324857954702E-2</v>
      </c>
      <c r="BG12" s="18"/>
      <c r="BH12" s="18">
        <v>4.7240712292331101E-2</v>
      </c>
      <c r="BI12" s="18">
        <v>4.4487239082129301E-2</v>
      </c>
      <c r="BJ12" s="18"/>
      <c r="BK12" s="18">
        <v>4.0137286983425398E-2</v>
      </c>
      <c r="BL12" s="18">
        <v>4.4158490340343498E-2</v>
      </c>
      <c r="BM12" s="18">
        <v>6.5944705826485206E-2</v>
      </c>
      <c r="BN12" s="18"/>
      <c r="BO12" s="18">
        <v>2.96909284645413E-2</v>
      </c>
      <c r="BP12" s="18">
        <v>5.1360620659486302E-2</v>
      </c>
      <c r="BQ12" s="18">
        <v>9.1885357766435499E-2</v>
      </c>
      <c r="BR12" s="18"/>
      <c r="BS12" s="18">
        <v>2.7622856584464499E-2</v>
      </c>
      <c r="BT12" s="18">
        <v>5.4227822030057E-2</v>
      </c>
      <c r="BU12" s="18">
        <v>6.3989576882793803E-2</v>
      </c>
      <c r="BV12" s="18">
        <v>6.5011962975942195E-2</v>
      </c>
      <c r="BW12" s="18">
        <v>2.9313746039326599E-2</v>
      </c>
      <c r="BX12" s="18">
        <v>4.6457375394860202E-2</v>
      </c>
      <c r="BY12" s="18">
        <v>4.3154667368088297E-2</v>
      </c>
      <c r="BZ12" s="18">
        <v>5.92314381569694E-2</v>
      </c>
      <c r="CA12" s="18">
        <v>1.9959293169700101E-2</v>
      </c>
      <c r="CB12" s="18">
        <v>4.60037796852861E-2</v>
      </c>
      <c r="CC12" s="18">
        <v>6.6268035467031902E-2</v>
      </c>
      <c r="CD12" s="18">
        <v>5.0608821234630903E-2</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CD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261</v>
      </c>
      <c r="C9" s="16">
        <v>0.41142810244030997</v>
      </c>
      <c r="D9" s="16">
        <v>0.43258368543206599</v>
      </c>
      <c r="E9" s="16">
        <v>0.39097738263801801</v>
      </c>
      <c r="F9" s="16"/>
      <c r="G9" s="16">
        <v>0.37598482459420501</v>
      </c>
      <c r="H9" s="16">
        <v>0.43030063134927399</v>
      </c>
      <c r="I9" s="16">
        <v>0.44045698631204999</v>
      </c>
      <c r="J9" s="16">
        <v>0.41785116678459999</v>
      </c>
      <c r="K9" s="16">
        <v>0.388034455481441</v>
      </c>
      <c r="L9" s="16"/>
      <c r="M9" s="16">
        <v>0.38232357187252197</v>
      </c>
      <c r="N9" s="16">
        <v>0.36829774296374901</v>
      </c>
      <c r="O9" s="16">
        <v>0.45018971084895298</v>
      </c>
      <c r="P9" s="16">
        <v>0.45385771557034599</v>
      </c>
      <c r="Q9" s="16"/>
      <c r="R9" s="16">
        <v>0.42985442356443498</v>
      </c>
      <c r="S9" s="16">
        <v>0.37823184803418503</v>
      </c>
      <c r="T9" s="16">
        <v>0.33765705818900899</v>
      </c>
      <c r="U9" s="16">
        <v>0.39807802308624102</v>
      </c>
      <c r="V9" s="16">
        <v>0.45144901169062801</v>
      </c>
      <c r="W9" s="16">
        <v>0.442339089572441</v>
      </c>
      <c r="X9" s="16">
        <v>0.39868463091012701</v>
      </c>
      <c r="Y9" s="16">
        <v>0.37400280823582299</v>
      </c>
      <c r="Z9" s="16">
        <v>0.42077230404800597</v>
      </c>
      <c r="AA9" s="16">
        <v>0.41426886734699803</v>
      </c>
      <c r="AB9" s="16">
        <v>0.60001328058985004</v>
      </c>
      <c r="AC9" s="16">
        <v>0.247145254272156</v>
      </c>
      <c r="AD9" s="16"/>
      <c r="AE9" s="16">
        <v>0.373759290482024</v>
      </c>
      <c r="AF9" s="16">
        <v>0.511411662033464</v>
      </c>
      <c r="AG9" s="16">
        <v>0.464091074349396</v>
      </c>
      <c r="AH9" s="16">
        <v>0.41150899377525102</v>
      </c>
      <c r="AI9" s="16">
        <v>0.39568316390304897</v>
      </c>
      <c r="AJ9" s="16">
        <v>0.423266998534298</v>
      </c>
      <c r="AK9" s="16">
        <v>0.44715447730464403</v>
      </c>
      <c r="AL9" s="16">
        <v>0.39932086325164801</v>
      </c>
      <c r="AM9" s="16">
        <v>0.40503135765979797</v>
      </c>
      <c r="AN9" s="16">
        <v>0.51269459859700905</v>
      </c>
      <c r="AO9" s="16">
        <v>0.33335330718704498</v>
      </c>
      <c r="AP9" s="16">
        <v>0.37600814070475802</v>
      </c>
      <c r="AQ9" s="16">
        <v>0.42198270784564101</v>
      </c>
      <c r="AR9" s="16">
        <v>0.36932202157913402</v>
      </c>
      <c r="AS9" s="16">
        <v>0.39899709403112898</v>
      </c>
      <c r="AT9" s="16">
        <v>0.388988341435486</v>
      </c>
      <c r="AU9" s="16"/>
      <c r="AV9" s="16">
        <v>0.42574151189140902</v>
      </c>
      <c r="AW9" s="16">
        <v>0.380704549478389</v>
      </c>
      <c r="AX9" s="16"/>
      <c r="AY9" s="16">
        <v>0.41588320837064602</v>
      </c>
      <c r="AZ9" s="16">
        <v>0.37962280009271199</v>
      </c>
      <c r="BA9" s="16"/>
      <c r="BB9" s="16">
        <v>0.43124358574666199</v>
      </c>
      <c r="BC9" s="16">
        <v>0.387899433999145</v>
      </c>
      <c r="BD9" s="16"/>
      <c r="BE9" s="16">
        <v>0.47383135471048399</v>
      </c>
      <c r="BF9" s="16">
        <v>0.39337015204946102</v>
      </c>
      <c r="BG9" s="16"/>
      <c r="BH9" s="16">
        <v>0.41393769220229298</v>
      </c>
      <c r="BI9" s="16">
        <v>0.40970320343633598</v>
      </c>
      <c r="BJ9" s="16"/>
      <c r="BK9" s="16">
        <v>0.42918367461769702</v>
      </c>
      <c r="BL9" s="16">
        <v>0.35902018981433598</v>
      </c>
      <c r="BM9" s="16">
        <v>0.47492507224803099</v>
      </c>
      <c r="BN9" s="16"/>
      <c r="BO9" s="16">
        <v>0.40565296086447999</v>
      </c>
      <c r="BP9" s="16">
        <v>0.36951135390055201</v>
      </c>
      <c r="BQ9" s="16">
        <v>0.50315441142475703</v>
      </c>
      <c r="BR9" s="16"/>
      <c r="BS9" s="16">
        <v>0.37477352051247198</v>
      </c>
      <c r="BT9" s="16">
        <v>0.37653042068612103</v>
      </c>
      <c r="BU9" s="16">
        <v>0.39442845102776503</v>
      </c>
      <c r="BV9" s="16">
        <v>0.42654554511030701</v>
      </c>
      <c r="BW9" s="16">
        <v>0.46692968960942999</v>
      </c>
      <c r="BX9" s="16">
        <v>0.49651531706338797</v>
      </c>
      <c r="BY9" s="16">
        <v>0.40850686108970102</v>
      </c>
      <c r="BZ9" s="16">
        <v>0.38063361767728299</v>
      </c>
      <c r="CA9" s="16">
        <v>0.41687847131191202</v>
      </c>
      <c r="CB9" s="16">
        <v>0.40547405244621498</v>
      </c>
      <c r="CC9" s="16">
        <v>0.60377540228696402</v>
      </c>
      <c r="CD9" s="16">
        <v>0.25109735021685797</v>
      </c>
    </row>
    <row r="10" spans="2:82" ht="28.8" x14ac:dyDescent="0.3">
      <c r="B10" s="17" t="s">
        <v>262</v>
      </c>
      <c r="C10" s="16">
        <v>0.51989358226928195</v>
      </c>
      <c r="D10" s="16">
        <v>0.49930332932678301</v>
      </c>
      <c r="E10" s="16">
        <v>0.54051564678701403</v>
      </c>
      <c r="F10" s="16"/>
      <c r="G10" s="16">
        <v>0.57680842568887902</v>
      </c>
      <c r="H10" s="16">
        <v>0.47452825178137398</v>
      </c>
      <c r="I10" s="16">
        <v>0.48810887791875601</v>
      </c>
      <c r="J10" s="16">
        <v>0.49177148517150698</v>
      </c>
      <c r="K10" s="16">
        <v>0.56987965961730003</v>
      </c>
      <c r="L10" s="16"/>
      <c r="M10" s="16">
        <v>0.572556519825829</v>
      </c>
      <c r="N10" s="16">
        <v>0.553523888658215</v>
      </c>
      <c r="O10" s="16">
        <v>0.47622577272636302</v>
      </c>
      <c r="P10" s="16">
        <v>0.467079489899143</v>
      </c>
      <c r="Q10" s="16"/>
      <c r="R10" s="16">
        <v>0.46893603529398997</v>
      </c>
      <c r="S10" s="16">
        <v>0.55715068803189405</v>
      </c>
      <c r="T10" s="16">
        <v>0.59458477871938298</v>
      </c>
      <c r="U10" s="16">
        <v>0.52944361841876697</v>
      </c>
      <c r="V10" s="16">
        <v>0.494043520032585</v>
      </c>
      <c r="W10" s="16">
        <v>0.48856677003318799</v>
      </c>
      <c r="X10" s="16">
        <v>0.54551420525612504</v>
      </c>
      <c r="Y10" s="16">
        <v>0.53475225824011996</v>
      </c>
      <c r="Z10" s="16">
        <v>0.53144312704647101</v>
      </c>
      <c r="AA10" s="16">
        <v>0.51589271981530205</v>
      </c>
      <c r="AB10" s="16">
        <v>0.36981972889713799</v>
      </c>
      <c r="AC10" s="16">
        <v>0.65331485609790396</v>
      </c>
      <c r="AD10" s="16"/>
      <c r="AE10" s="16">
        <v>0.59767277151818898</v>
      </c>
      <c r="AF10" s="16">
        <v>0.39075004505191302</v>
      </c>
      <c r="AG10" s="16">
        <v>0.43422076339759702</v>
      </c>
      <c r="AH10" s="16">
        <v>0.51681776461427298</v>
      </c>
      <c r="AI10" s="16">
        <v>0.47766014542722401</v>
      </c>
      <c r="AJ10" s="16">
        <v>0.51724158385709695</v>
      </c>
      <c r="AK10" s="16">
        <v>0.48834350073365901</v>
      </c>
      <c r="AL10" s="16">
        <v>0.56656848807518601</v>
      </c>
      <c r="AM10" s="16">
        <v>0.52299536636826705</v>
      </c>
      <c r="AN10" s="16">
        <v>0.45471923779951501</v>
      </c>
      <c r="AO10" s="16">
        <v>0.61971463347412603</v>
      </c>
      <c r="AP10" s="16">
        <v>0.55898775836485104</v>
      </c>
      <c r="AQ10" s="16">
        <v>0.52947539314619296</v>
      </c>
      <c r="AR10" s="16">
        <v>0.56218743252035797</v>
      </c>
      <c r="AS10" s="16">
        <v>0.50784251510341705</v>
      </c>
      <c r="AT10" s="16">
        <v>0.58766284779880196</v>
      </c>
      <c r="AU10" s="16"/>
      <c r="AV10" s="16">
        <v>0.51784106835496002</v>
      </c>
      <c r="AW10" s="16">
        <v>0.524299277513815</v>
      </c>
      <c r="AX10" s="16"/>
      <c r="AY10" s="16">
        <v>0.51847475906029405</v>
      </c>
      <c r="AZ10" s="16">
        <v>0.53571595727601895</v>
      </c>
      <c r="BA10" s="16"/>
      <c r="BB10" s="16">
        <v>0.498813408121771</v>
      </c>
      <c r="BC10" s="16">
        <v>0.54744438691724095</v>
      </c>
      <c r="BD10" s="16"/>
      <c r="BE10" s="16">
        <v>0.44904297819343703</v>
      </c>
      <c r="BF10" s="16">
        <v>0.53894213140175196</v>
      </c>
      <c r="BG10" s="16"/>
      <c r="BH10" s="16">
        <v>0.50863536465859005</v>
      </c>
      <c r="BI10" s="16">
        <v>0.527631615248772</v>
      </c>
      <c r="BJ10" s="16"/>
      <c r="BK10" s="16">
        <v>0.50011098294169998</v>
      </c>
      <c r="BL10" s="16">
        <v>0.57489856831922004</v>
      </c>
      <c r="BM10" s="16">
        <v>0.45655524852175799</v>
      </c>
      <c r="BN10" s="16"/>
      <c r="BO10" s="16">
        <v>0.54369816385422798</v>
      </c>
      <c r="BP10" s="16">
        <v>0.54449301651152604</v>
      </c>
      <c r="BQ10" s="16">
        <v>0.39414868130421199</v>
      </c>
      <c r="BR10" s="16"/>
      <c r="BS10" s="16">
        <v>0.52687726328395201</v>
      </c>
      <c r="BT10" s="16">
        <v>0.55793986832172204</v>
      </c>
      <c r="BU10" s="16">
        <v>0.55117554525984402</v>
      </c>
      <c r="BV10" s="16">
        <v>0.492864783497105</v>
      </c>
      <c r="BW10" s="16">
        <v>0.48188023596232199</v>
      </c>
      <c r="BX10" s="16">
        <v>0.450222327496272</v>
      </c>
      <c r="BY10" s="16">
        <v>0.52016786149984096</v>
      </c>
      <c r="BZ10" s="16">
        <v>0.53572981864440505</v>
      </c>
      <c r="CA10" s="16">
        <v>0.53219608637713101</v>
      </c>
      <c r="CB10" s="16">
        <v>0.53652712258457402</v>
      </c>
      <c r="CC10" s="16">
        <v>0.369012832456031</v>
      </c>
      <c r="CD10" s="16">
        <v>0.67979576800214903</v>
      </c>
    </row>
    <row r="11" spans="2:82" ht="28.8" x14ac:dyDescent="0.3">
      <c r="B11" s="17" t="s">
        <v>263</v>
      </c>
      <c r="C11" s="16">
        <v>4.6342359953660497E-2</v>
      </c>
      <c r="D11" s="16">
        <v>4.7177967283392498E-2</v>
      </c>
      <c r="E11" s="16">
        <v>4.62560079549292E-2</v>
      </c>
      <c r="F11" s="16"/>
      <c r="G11" s="16">
        <v>3.3980820202939001E-2</v>
      </c>
      <c r="H11" s="16">
        <v>6.40530758299203E-2</v>
      </c>
      <c r="I11" s="16">
        <v>4.5066621603011503E-2</v>
      </c>
      <c r="J11" s="16">
        <v>6.5381849339250703E-2</v>
      </c>
      <c r="K11" s="16">
        <v>2.58999361270018E-2</v>
      </c>
      <c r="L11" s="16"/>
      <c r="M11" s="16">
        <v>3.48882363894851E-2</v>
      </c>
      <c r="N11" s="16">
        <v>5.3432397242807503E-2</v>
      </c>
      <c r="O11" s="16">
        <v>4.8089660834072998E-2</v>
      </c>
      <c r="P11" s="16">
        <v>5.0359766047975797E-2</v>
      </c>
      <c r="Q11" s="16"/>
      <c r="R11" s="16">
        <v>8.2222572873595495E-2</v>
      </c>
      <c r="S11" s="16">
        <v>4.5367956963083898E-2</v>
      </c>
      <c r="T11" s="16">
        <v>4.1673441790839101E-2</v>
      </c>
      <c r="U11" s="16">
        <v>5.2790784275504099E-2</v>
      </c>
      <c r="V11" s="16">
        <v>2.55320486242787E-2</v>
      </c>
      <c r="W11" s="16">
        <v>3.9660503480787999E-2</v>
      </c>
      <c r="X11" s="16">
        <v>2.84952396880159E-2</v>
      </c>
      <c r="Y11" s="16">
        <v>5.8769381770281001E-2</v>
      </c>
      <c r="Z11" s="16">
        <v>3.4855796793627103E-2</v>
      </c>
      <c r="AA11" s="16">
        <v>4.3856238738179197E-2</v>
      </c>
      <c r="AB11" s="16">
        <v>2.3178130136260501E-3</v>
      </c>
      <c r="AC11" s="16">
        <v>9.9539889629939704E-2</v>
      </c>
      <c r="AD11" s="16"/>
      <c r="AE11" s="16">
        <v>0</v>
      </c>
      <c r="AF11" s="16">
        <v>4.8156315793161202E-2</v>
      </c>
      <c r="AG11" s="16">
        <v>9.0297854046206702E-2</v>
      </c>
      <c r="AH11" s="16">
        <v>3.4324333956398202E-2</v>
      </c>
      <c r="AI11" s="16">
        <v>9.3178382260494505E-2</v>
      </c>
      <c r="AJ11" s="16">
        <v>3.5330533772226898E-2</v>
      </c>
      <c r="AK11" s="16">
        <v>4.8192764075012003E-2</v>
      </c>
      <c r="AL11" s="16">
        <v>1.95351233832716E-2</v>
      </c>
      <c r="AM11" s="16">
        <v>3.3216037693436999E-2</v>
      </c>
      <c r="AN11" s="16">
        <v>3.2586163603476201E-2</v>
      </c>
      <c r="AO11" s="16">
        <v>2.59999243490305E-2</v>
      </c>
      <c r="AP11" s="16">
        <v>4.78342949330769E-2</v>
      </c>
      <c r="AQ11" s="16">
        <v>3.4919066763741999E-2</v>
      </c>
      <c r="AR11" s="16">
        <v>6.8490545900508099E-2</v>
      </c>
      <c r="AS11" s="16">
        <v>9.3160390865453399E-2</v>
      </c>
      <c r="AT11" s="16">
        <v>2.1864824348956102E-2</v>
      </c>
      <c r="AU11" s="16"/>
      <c r="AV11" s="16">
        <v>3.6818683611363603E-2</v>
      </c>
      <c r="AW11" s="16">
        <v>6.6784811173575306E-2</v>
      </c>
      <c r="AX11" s="16"/>
      <c r="AY11" s="16">
        <v>4.4089096597660499E-2</v>
      </c>
      <c r="AZ11" s="16">
        <v>6.1748601914149097E-2</v>
      </c>
      <c r="BA11" s="16"/>
      <c r="BB11" s="16">
        <v>4.9904788471234501E-2</v>
      </c>
      <c r="BC11" s="16">
        <v>4.14909308903725E-2</v>
      </c>
      <c r="BD11" s="16"/>
      <c r="BE11" s="16">
        <v>5.4660647469907897E-2</v>
      </c>
      <c r="BF11" s="16">
        <v>4.6318650235274803E-2</v>
      </c>
      <c r="BG11" s="16"/>
      <c r="BH11" s="16">
        <v>5.2384413782495601E-2</v>
      </c>
      <c r="BI11" s="16">
        <v>4.2189516812044602E-2</v>
      </c>
      <c r="BJ11" s="16"/>
      <c r="BK11" s="16">
        <v>4.7539330966335003E-2</v>
      </c>
      <c r="BL11" s="16">
        <v>4.5820636554115599E-2</v>
      </c>
      <c r="BM11" s="16">
        <v>4.4031553895754097E-2</v>
      </c>
      <c r="BN11" s="16"/>
      <c r="BO11" s="16">
        <v>3.5430887486771298E-2</v>
      </c>
      <c r="BP11" s="16">
        <v>6.3067693247005105E-2</v>
      </c>
      <c r="BQ11" s="16">
        <v>5.6295716836122299E-2</v>
      </c>
      <c r="BR11" s="16"/>
      <c r="BS11" s="16">
        <v>7.8205557891794494E-2</v>
      </c>
      <c r="BT11" s="16">
        <v>4.8229233130676299E-2</v>
      </c>
      <c r="BU11" s="16">
        <v>3.6390301946186199E-2</v>
      </c>
      <c r="BV11" s="16">
        <v>5.0115502073120197E-2</v>
      </c>
      <c r="BW11" s="16">
        <v>2.95687723517504E-2</v>
      </c>
      <c r="BX11" s="16">
        <v>1.83341380602016E-2</v>
      </c>
      <c r="BY11" s="16">
        <v>4.6947751981595003E-2</v>
      </c>
      <c r="BZ11" s="16">
        <v>4.3782657243149697E-2</v>
      </c>
      <c r="CA11" s="16">
        <v>4.0967944725704503E-2</v>
      </c>
      <c r="CB11" s="16">
        <v>2.7688972385884501E-2</v>
      </c>
      <c r="CC11" s="16">
        <v>1.6429578277348301E-2</v>
      </c>
      <c r="CD11" s="16">
        <v>6.9106881780993099E-2</v>
      </c>
    </row>
    <row r="12" spans="2:82" x14ac:dyDescent="0.3">
      <c r="B12" s="17" t="s">
        <v>92</v>
      </c>
      <c r="C12" s="18">
        <v>2.23359553367471E-2</v>
      </c>
      <c r="D12" s="18">
        <v>2.0935017957758199E-2</v>
      </c>
      <c r="E12" s="18">
        <v>2.2250962620037999E-2</v>
      </c>
      <c r="F12" s="18"/>
      <c r="G12" s="18">
        <v>1.32259295139766E-2</v>
      </c>
      <c r="H12" s="18">
        <v>3.1118041039431499E-2</v>
      </c>
      <c r="I12" s="18">
        <v>2.63675141661819E-2</v>
      </c>
      <c r="J12" s="18">
        <v>2.49954987046421E-2</v>
      </c>
      <c r="K12" s="18">
        <v>1.6185948774256401E-2</v>
      </c>
      <c r="L12" s="18"/>
      <c r="M12" s="18">
        <v>1.0231671912164E-2</v>
      </c>
      <c r="N12" s="18">
        <v>2.4745971135228102E-2</v>
      </c>
      <c r="O12" s="18">
        <v>2.5494855590611099E-2</v>
      </c>
      <c r="P12" s="18">
        <v>2.8703028482535201E-2</v>
      </c>
      <c r="Q12" s="18"/>
      <c r="R12" s="18">
        <v>1.8986968267979801E-2</v>
      </c>
      <c r="S12" s="18">
        <v>1.9249506970837299E-2</v>
      </c>
      <c r="T12" s="18">
        <v>2.6084721300768301E-2</v>
      </c>
      <c r="U12" s="18">
        <v>1.96875742194875E-2</v>
      </c>
      <c r="V12" s="18">
        <v>2.89754196525083E-2</v>
      </c>
      <c r="W12" s="18">
        <v>2.9433636913582199E-2</v>
      </c>
      <c r="X12" s="18">
        <v>2.7305924145732002E-2</v>
      </c>
      <c r="Y12" s="18">
        <v>3.2475551753775797E-2</v>
      </c>
      <c r="Z12" s="18">
        <v>1.2928772111895E-2</v>
      </c>
      <c r="AA12" s="18">
        <v>2.59821740995206E-2</v>
      </c>
      <c r="AB12" s="18">
        <v>2.7849177499385501E-2</v>
      </c>
      <c r="AC12" s="18">
        <v>0</v>
      </c>
      <c r="AD12" s="18"/>
      <c r="AE12" s="18">
        <v>2.8567937999786599E-2</v>
      </c>
      <c r="AF12" s="18">
        <v>4.9681977121461801E-2</v>
      </c>
      <c r="AG12" s="18">
        <v>1.1390308206799499E-2</v>
      </c>
      <c r="AH12" s="18">
        <v>3.7348907654077501E-2</v>
      </c>
      <c r="AI12" s="18">
        <v>3.3478308409232597E-2</v>
      </c>
      <c r="AJ12" s="18">
        <v>2.41608838363787E-2</v>
      </c>
      <c r="AK12" s="18">
        <v>1.6309257886685E-2</v>
      </c>
      <c r="AL12" s="18">
        <v>1.45755252898945E-2</v>
      </c>
      <c r="AM12" s="18">
        <v>3.8757238278498099E-2</v>
      </c>
      <c r="AN12" s="18">
        <v>0</v>
      </c>
      <c r="AO12" s="18">
        <v>2.0932134989799199E-2</v>
      </c>
      <c r="AP12" s="18">
        <v>1.7169805997313999E-2</v>
      </c>
      <c r="AQ12" s="18">
        <v>1.3622832244423899E-2</v>
      </c>
      <c r="AR12" s="18">
        <v>0</v>
      </c>
      <c r="AS12" s="18">
        <v>0</v>
      </c>
      <c r="AT12" s="18">
        <v>1.4839864167559E-3</v>
      </c>
      <c r="AU12" s="18"/>
      <c r="AV12" s="18">
        <v>1.9598736142267498E-2</v>
      </c>
      <c r="AW12" s="18">
        <v>2.8211361834220499E-2</v>
      </c>
      <c r="AX12" s="18"/>
      <c r="AY12" s="18">
        <v>2.1552935971399699E-2</v>
      </c>
      <c r="AZ12" s="18">
        <v>2.2912640717119199E-2</v>
      </c>
      <c r="BA12" s="18"/>
      <c r="BB12" s="18">
        <v>2.0038217660332199E-2</v>
      </c>
      <c r="BC12" s="18">
        <v>2.3165248193241599E-2</v>
      </c>
      <c r="BD12" s="18"/>
      <c r="BE12" s="18">
        <v>2.2465019626170101E-2</v>
      </c>
      <c r="BF12" s="18">
        <v>2.1369066313512999E-2</v>
      </c>
      <c r="BG12" s="18"/>
      <c r="BH12" s="18">
        <v>2.5042529356621102E-2</v>
      </c>
      <c r="BI12" s="18">
        <v>2.0475664502847601E-2</v>
      </c>
      <c r="BJ12" s="18"/>
      <c r="BK12" s="18">
        <v>2.3166011474267698E-2</v>
      </c>
      <c r="BL12" s="18">
        <v>2.02606053123283E-2</v>
      </c>
      <c r="BM12" s="18">
        <v>2.4488125334456601E-2</v>
      </c>
      <c r="BN12" s="18"/>
      <c r="BO12" s="18">
        <v>1.5217987794521199E-2</v>
      </c>
      <c r="BP12" s="18">
        <v>2.2927936340916898E-2</v>
      </c>
      <c r="BQ12" s="18">
        <v>4.6401190434908902E-2</v>
      </c>
      <c r="BR12" s="18"/>
      <c r="BS12" s="18">
        <v>2.0143658311781599E-2</v>
      </c>
      <c r="BT12" s="18">
        <v>1.73004778614805E-2</v>
      </c>
      <c r="BU12" s="18">
        <v>1.8005701766204599E-2</v>
      </c>
      <c r="BV12" s="18">
        <v>3.0474169319468301E-2</v>
      </c>
      <c r="BW12" s="18">
        <v>2.16213020764978E-2</v>
      </c>
      <c r="BX12" s="18">
        <v>3.4928217380138502E-2</v>
      </c>
      <c r="BY12" s="18">
        <v>2.4377525428863098E-2</v>
      </c>
      <c r="BZ12" s="18">
        <v>3.9853906435162102E-2</v>
      </c>
      <c r="CA12" s="18">
        <v>9.9574975852522694E-3</v>
      </c>
      <c r="CB12" s="18">
        <v>3.0309852583326202E-2</v>
      </c>
      <c r="CC12" s="18">
        <v>1.07821869796572E-2</v>
      </c>
      <c r="CD12" s="18">
        <v>0</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CD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261</v>
      </c>
      <c r="C9" s="16">
        <v>0.27092057593977797</v>
      </c>
      <c r="D9" s="16">
        <v>0.28502393058543202</v>
      </c>
      <c r="E9" s="16">
        <v>0.25719227627568497</v>
      </c>
      <c r="F9" s="16"/>
      <c r="G9" s="16">
        <v>0.22687436785600501</v>
      </c>
      <c r="H9" s="16">
        <v>0.248527693886892</v>
      </c>
      <c r="I9" s="16">
        <v>0.28276496037494198</v>
      </c>
      <c r="J9" s="16">
        <v>0.29279534911513</v>
      </c>
      <c r="K9" s="16">
        <v>0.27783940307983401</v>
      </c>
      <c r="L9" s="16"/>
      <c r="M9" s="16">
        <v>0.26746637078547297</v>
      </c>
      <c r="N9" s="16">
        <v>0.246627622711559</v>
      </c>
      <c r="O9" s="16">
        <v>0.28027317429796</v>
      </c>
      <c r="P9" s="16">
        <v>0.29232893768192397</v>
      </c>
      <c r="Q9" s="16"/>
      <c r="R9" s="16">
        <v>0.29467764302119098</v>
      </c>
      <c r="S9" s="16">
        <v>0.28043778966583999</v>
      </c>
      <c r="T9" s="16">
        <v>0.23164888441215301</v>
      </c>
      <c r="U9" s="16">
        <v>0.24896907961930101</v>
      </c>
      <c r="V9" s="16">
        <v>0.30221944450657501</v>
      </c>
      <c r="W9" s="16">
        <v>0.31888073797724198</v>
      </c>
      <c r="X9" s="16">
        <v>0.23937291744326999</v>
      </c>
      <c r="Y9" s="16">
        <v>0.266414905804643</v>
      </c>
      <c r="Z9" s="16">
        <v>0.24658083018799301</v>
      </c>
      <c r="AA9" s="16">
        <v>0.27090650234957397</v>
      </c>
      <c r="AB9" s="16">
        <v>0.34400561986716499</v>
      </c>
      <c r="AC9" s="16">
        <v>0.130515884069897</v>
      </c>
      <c r="AD9" s="16"/>
      <c r="AE9" s="16">
        <v>0.233940905841309</v>
      </c>
      <c r="AF9" s="16">
        <v>0.33681377538983498</v>
      </c>
      <c r="AG9" s="16">
        <v>0.28512370759956202</v>
      </c>
      <c r="AH9" s="16">
        <v>0.289459661209856</v>
      </c>
      <c r="AI9" s="16">
        <v>0.30648535815765299</v>
      </c>
      <c r="AJ9" s="16">
        <v>0.23544192316916601</v>
      </c>
      <c r="AK9" s="16">
        <v>0.25880628826452001</v>
      </c>
      <c r="AL9" s="16">
        <v>0.253869479386514</v>
      </c>
      <c r="AM9" s="16">
        <v>0.27189975462521498</v>
      </c>
      <c r="AN9" s="16">
        <v>0.27764483784419502</v>
      </c>
      <c r="AO9" s="16">
        <v>0.238749658549119</v>
      </c>
      <c r="AP9" s="16">
        <v>0.251851132214722</v>
      </c>
      <c r="AQ9" s="16">
        <v>0.27134793006128399</v>
      </c>
      <c r="AR9" s="16">
        <v>0.27664212263815302</v>
      </c>
      <c r="AS9" s="16">
        <v>0.37363020772593503</v>
      </c>
      <c r="AT9" s="16">
        <v>0.26939692394056503</v>
      </c>
      <c r="AU9" s="16"/>
      <c r="AV9" s="16">
        <v>0.26788007165765998</v>
      </c>
      <c r="AW9" s="16">
        <v>0.27744698005486501</v>
      </c>
      <c r="AX9" s="16"/>
      <c r="AY9" s="16">
        <v>0.272613690802336</v>
      </c>
      <c r="AZ9" s="16">
        <v>0.24593634849305199</v>
      </c>
      <c r="BA9" s="16"/>
      <c r="BB9" s="16">
        <v>0.29344200694836498</v>
      </c>
      <c r="BC9" s="16">
        <v>0.254542724458796</v>
      </c>
      <c r="BD9" s="16"/>
      <c r="BE9" s="16">
        <v>0.361976188994729</v>
      </c>
      <c r="BF9" s="16">
        <v>0.252726033810869</v>
      </c>
      <c r="BG9" s="16"/>
      <c r="BH9" s="16">
        <v>0.25143749159857298</v>
      </c>
      <c r="BI9" s="16">
        <v>0.28431174978165202</v>
      </c>
      <c r="BJ9" s="16"/>
      <c r="BK9" s="16">
        <v>0.28353594772855401</v>
      </c>
      <c r="BL9" s="16">
        <v>0.23683657028502</v>
      </c>
      <c r="BM9" s="16">
        <v>0.30893577921913601</v>
      </c>
      <c r="BN9" s="16"/>
      <c r="BO9" s="16">
        <v>0.26314841763551</v>
      </c>
      <c r="BP9" s="16">
        <v>0.236999256529842</v>
      </c>
      <c r="BQ9" s="16">
        <v>0.35606546301166497</v>
      </c>
      <c r="BR9" s="16"/>
      <c r="BS9" s="16">
        <v>0.29132844309942102</v>
      </c>
      <c r="BT9" s="16">
        <v>0.25655504575330701</v>
      </c>
      <c r="BU9" s="16">
        <v>0.24285140049586901</v>
      </c>
      <c r="BV9" s="16">
        <v>0.273089991964937</v>
      </c>
      <c r="BW9" s="16">
        <v>0.31668854377399602</v>
      </c>
      <c r="BX9" s="16">
        <v>0.34599986112946401</v>
      </c>
      <c r="BY9" s="16">
        <v>0.25991902918955601</v>
      </c>
      <c r="BZ9" s="16">
        <v>0.22495842155989201</v>
      </c>
      <c r="CA9" s="16">
        <v>0.246217497643336</v>
      </c>
      <c r="CB9" s="16">
        <v>0.27019042637908902</v>
      </c>
      <c r="CC9" s="16">
        <v>0.32140999878784199</v>
      </c>
      <c r="CD9" s="16">
        <v>0.16291847479475399</v>
      </c>
    </row>
    <row r="10" spans="2:82" ht="28.8" x14ac:dyDescent="0.3">
      <c r="B10" s="17" t="s">
        <v>262</v>
      </c>
      <c r="C10" s="16">
        <v>0.59887542332742605</v>
      </c>
      <c r="D10" s="16">
        <v>0.56636083107775503</v>
      </c>
      <c r="E10" s="16">
        <v>0.63074491992404602</v>
      </c>
      <c r="F10" s="16"/>
      <c r="G10" s="16">
        <v>0.65799468521108795</v>
      </c>
      <c r="H10" s="16">
        <v>0.62983979530790501</v>
      </c>
      <c r="I10" s="16">
        <v>0.60043931282673602</v>
      </c>
      <c r="J10" s="16">
        <v>0.54800592468368703</v>
      </c>
      <c r="K10" s="16">
        <v>0.59372416000087203</v>
      </c>
      <c r="L10" s="16"/>
      <c r="M10" s="16">
        <v>0.60889812024568901</v>
      </c>
      <c r="N10" s="16">
        <v>0.65137884603456497</v>
      </c>
      <c r="O10" s="16">
        <v>0.57846864630144701</v>
      </c>
      <c r="P10" s="16">
        <v>0.55089047737736896</v>
      </c>
      <c r="Q10" s="16"/>
      <c r="R10" s="16">
        <v>0.56435154909897101</v>
      </c>
      <c r="S10" s="16">
        <v>0.62135211049762495</v>
      </c>
      <c r="T10" s="16">
        <v>0.65928001456834395</v>
      </c>
      <c r="U10" s="16">
        <v>0.54031972063173195</v>
      </c>
      <c r="V10" s="16">
        <v>0.615574720050452</v>
      </c>
      <c r="W10" s="16">
        <v>0.54143272262712105</v>
      </c>
      <c r="X10" s="16">
        <v>0.69843106078946604</v>
      </c>
      <c r="Y10" s="16">
        <v>0.63060529136690802</v>
      </c>
      <c r="Z10" s="16">
        <v>0.61526195041490395</v>
      </c>
      <c r="AA10" s="16">
        <v>0.57161142568130396</v>
      </c>
      <c r="AB10" s="16">
        <v>0.54219915471054703</v>
      </c>
      <c r="AC10" s="16">
        <v>0.61818297192665395</v>
      </c>
      <c r="AD10" s="16"/>
      <c r="AE10" s="16">
        <v>0.42860032514540702</v>
      </c>
      <c r="AF10" s="16">
        <v>0.53110339346337199</v>
      </c>
      <c r="AG10" s="16">
        <v>0.55235563943886101</v>
      </c>
      <c r="AH10" s="16">
        <v>0.57842058212661895</v>
      </c>
      <c r="AI10" s="16">
        <v>0.57141861728732002</v>
      </c>
      <c r="AJ10" s="16">
        <v>0.64070218258506795</v>
      </c>
      <c r="AK10" s="16">
        <v>0.60896458888625504</v>
      </c>
      <c r="AL10" s="16">
        <v>0.64329562794791495</v>
      </c>
      <c r="AM10" s="16">
        <v>0.64206676162416598</v>
      </c>
      <c r="AN10" s="16">
        <v>0.61555809703977304</v>
      </c>
      <c r="AO10" s="16">
        <v>0.64507296975597905</v>
      </c>
      <c r="AP10" s="16">
        <v>0.60675005752984201</v>
      </c>
      <c r="AQ10" s="16">
        <v>0.63826011775871605</v>
      </c>
      <c r="AR10" s="16">
        <v>0.61035160648892695</v>
      </c>
      <c r="AS10" s="16">
        <v>0.481531886984714</v>
      </c>
      <c r="AT10" s="16">
        <v>0.60610754665625699</v>
      </c>
      <c r="AU10" s="16"/>
      <c r="AV10" s="16">
        <v>0.60276279574989899</v>
      </c>
      <c r="AW10" s="16">
        <v>0.59053122742409403</v>
      </c>
      <c r="AX10" s="16"/>
      <c r="AY10" s="16">
        <v>0.59876826970882902</v>
      </c>
      <c r="AZ10" s="16">
        <v>0.60936852486235304</v>
      </c>
      <c r="BA10" s="16"/>
      <c r="BB10" s="16">
        <v>0.58750661131176096</v>
      </c>
      <c r="BC10" s="16">
        <v>0.616391705594315</v>
      </c>
      <c r="BD10" s="16"/>
      <c r="BE10" s="16">
        <v>0.489721624634256</v>
      </c>
      <c r="BF10" s="16">
        <v>0.62187731463623197</v>
      </c>
      <c r="BG10" s="16"/>
      <c r="BH10" s="16">
        <v>0.625381052724308</v>
      </c>
      <c r="BI10" s="16">
        <v>0.58065749207866102</v>
      </c>
      <c r="BJ10" s="16"/>
      <c r="BK10" s="16">
        <v>0.58699472281801901</v>
      </c>
      <c r="BL10" s="16">
        <v>0.63371928715208004</v>
      </c>
      <c r="BM10" s="16">
        <v>0.55626753888803804</v>
      </c>
      <c r="BN10" s="16"/>
      <c r="BO10" s="16">
        <v>0.61177160142017295</v>
      </c>
      <c r="BP10" s="16">
        <v>0.628944165189671</v>
      </c>
      <c r="BQ10" s="16">
        <v>0.50224178187809199</v>
      </c>
      <c r="BR10" s="16"/>
      <c r="BS10" s="16">
        <v>0.582174633280931</v>
      </c>
      <c r="BT10" s="16">
        <v>0.62460331569067196</v>
      </c>
      <c r="BU10" s="16">
        <v>0.65130874370083303</v>
      </c>
      <c r="BV10" s="16">
        <v>0.50634455913975396</v>
      </c>
      <c r="BW10" s="16">
        <v>0.59060350761271196</v>
      </c>
      <c r="BX10" s="16">
        <v>0.54122084770507195</v>
      </c>
      <c r="BY10" s="16">
        <v>0.675854488380495</v>
      </c>
      <c r="BZ10" s="16">
        <v>0.69357745026698803</v>
      </c>
      <c r="CA10" s="16">
        <v>0.60178830652144</v>
      </c>
      <c r="CB10" s="16">
        <v>0.57779246165360099</v>
      </c>
      <c r="CC10" s="16">
        <v>0.58540905105737895</v>
      </c>
      <c r="CD10" s="16">
        <v>0.63973476251802297</v>
      </c>
    </row>
    <row r="11" spans="2:82" ht="28.8" x14ac:dyDescent="0.3">
      <c r="B11" s="17" t="s">
        <v>263</v>
      </c>
      <c r="C11" s="16">
        <v>9.16600267497404E-2</v>
      </c>
      <c r="D11" s="16">
        <v>0.11296862435286301</v>
      </c>
      <c r="E11" s="16">
        <v>7.1846550626865693E-2</v>
      </c>
      <c r="F11" s="16"/>
      <c r="G11" s="16">
        <v>8.9799737912152303E-2</v>
      </c>
      <c r="H11" s="16">
        <v>6.9359047566973406E-2</v>
      </c>
      <c r="I11" s="16">
        <v>8.0115888701690105E-2</v>
      </c>
      <c r="J11" s="16">
        <v>0.115458707983102</v>
      </c>
      <c r="K11" s="16">
        <v>9.3589214676271695E-2</v>
      </c>
      <c r="L11" s="16"/>
      <c r="M11" s="16">
        <v>9.8684843919802701E-2</v>
      </c>
      <c r="N11" s="16">
        <v>6.4825337490921703E-2</v>
      </c>
      <c r="O11" s="16">
        <v>0.107365131272361</v>
      </c>
      <c r="P11" s="16">
        <v>9.9243232921713595E-2</v>
      </c>
      <c r="Q11" s="16"/>
      <c r="R11" s="16">
        <v>0.115027906413649</v>
      </c>
      <c r="S11" s="16">
        <v>6.2087485008450502E-2</v>
      </c>
      <c r="T11" s="16">
        <v>8.2986379718733794E-2</v>
      </c>
      <c r="U11" s="16">
        <v>0.128442570774503</v>
      </c>
      <c r="V11" s="16">
        <v>6.2117151709775803E-2</v>
      </c>
      <c r="W11" s="16">
        <v>0.102092593116678</v>
      </c>
      <c r="X11" s="16">
        <v>4.5289092280271899E-2</v>
      </c>
      <c r="Y11" s="16">
        <v>7.0420621920135304E-2</v>
      </c>
      <c r="Z11" s="16">
        <v>9.6165728857763394E-2</v>
      </c>
      <c r="AA11" s="16">
        <v>0.12614231651702301</v>
      </c>
      <c r="AB11" s="16">
        <v>6.6258603449412895E-2</v>
      </c>
      <c r="AC11" s="16">
        <v>0.136025814523452</v>
      </c>
      <c r="AD11" s="16"/>
      <c r="AE11" s="16">
        <v>0.162778801779313</v>
      </c>
      <c r="AF11" s="16">
        <v>6.3934975402942296E-2</v>
      </c>
      <c r="AG11" s="16">
        <v>0.121281399738098</v>
      </c>
      <c r="AH11" s="16">
        <v>8.9049665758745497E-2</v>
      </c>
      <c r="AI11" s="16">
        <v>6.7261955823837594E-2</v>
      </c>
      <c r="AJ11" s="16">
        <v>7.5445297457618493E-2</v>
      </c>
      <c r="AK11" s="16">
        <v>0.103759266727835</v>
      </c>
      <c r="AL11" s="16">
        <v>9.4833912191037095E-2</v>
      </c>
      <c r="AM11" s="16">
        <v>4.6309128434120703E-2</v>
      </c>
      <c r="AN11" s="16">
        <v>8.8423349138441895E-2</v>
      </c>
      <c r="AO11" s="16">
        <v>0.101462525163938</v>
      </c>
      <c r="AP11" s="16">
        <v>0.112344885892007</v>
      </c>
      <c r="AQ11" s="16">
        <v>9.0391952180000304E-2</v>
      </c>
      <c r="AR11" s="16">
        <v>0.11300627087292001</v>
      </c>
      <c r="AS11" s="16">
        <v>0.144837905289351</v>
      </c>
      <c r="AT11" s="16">
        <v>9.9646257144787101E-2</v>
      </c>
      <c r="AU11" s="16"/>
      <c r="AV11" s="16">
        <v>8.8118371045186106E-2</v>
      </c>
      <c r="AW11" s="16">
        <v>9.9262146075923E-2</v>
      </c>
      <c r="AX11" s="16"/>
      <c r="AY11" s="16">
        <v>8.9691204444139694E-2</v>
      </c>
      <c r="AZ11" s="16">
        <v>0.10726156954629799</v>
      </c>
      <c r="BA11" s="16"/>
      <c r="BB11" s="16">
        <v>7.7915969704743293E-2</v>
      </c>
      <c r="BC11" s="16">
        <v>0.103674264034004</v>
      </c>
      <c r="BD11" s="16"/>
      <c r="BE11" s="16">
        <v>0.111763110899812</v>
      </c>
      <c r="BF11" s="16">
        <v>8.90964615468917E-2</v>
      </c>
      <c r="BG11" s="16"/>
      <c r="BH11" s="16">
        <v>8.3820319903448195E-2</v>
      </c>
      <c r="BI11" s="16">
        <v>9.7048438328188699E-2</v>
      </c>
      <c r="BJ11" s="16"/>
      <c r="BK11" s="16">
        <v>9.9195268079019405E-2</v>
      </c>
      <c r="BL11" s="16">
        <v>9.0167231470115294E-2</v>
      </c>
      <c r="BM11" s="16">
        <v>7.2156550236161604E-2</v>
      </c>
      <c r="BN11" s="16"/>
      <c r="BO11" s="16">
        <v>0.103822047047764</v>
      </c>
      <c r="BP11" s="16">
        <v>7.7444007341516005E-2</v>
      </c>
      <c r="BQ11" s="16">
        <v>7.3028263488407894E-2</v>
      </c>
      <c r="BR11" s="16"/>
      <c r="BS11" s="16">
        <v>9.2988588024028998E-2</v>
      </c>
      <c r="BT11" s="16">
        <v>8.0009535010014204E-2</v>
      </c>
      <c r="BU11" s="16">
        <v>8.7834154037093701E-2</v>
      </c>
      <c r="BV11" s="16">
        <v>0.125557625765953</v>
      </c>
      <c r="BW11" s="16">
        <v>6.81370715281258E-2</v>
      </c>
      <c r="BX11" s="16">
        <v>7.7455066856800994E-2</v>
      </c>
      <c r="BY11" s="16">
        <v>5.1342587560106602E-2</v>
      </c>
      <c r="BZ11" s="16">
        <v>5.3087288956812098E-2</v>
      </c>
      <c r="CA11" s="16">
        <v>0.11475544947442801</v>
      </c>
      <c r="CB11" s="16">
        <v>0.115457301225061</v>
      </c>
      <c r="CC11" s="16">
        <v>6.13743708101437E-2</v>
      </c>
      <c r="CD11" s="16">
        <v>0.112445385724948</v>
      </c>
    </row>
    <row r="12" spans="2:82" x14ac:dyDescent="0.3">
      <c r="B12" s="17" t="s">
        <v>92</v>
      </c>
      <c r="C12" s="18">
        <v>3.8543973983055903E-2</v>
      </c>
      <c r="D12" s="18">
        <v>3.56466139839502E-2</v>
      </c>
      <c r="E12" s="18">
        <v>4.0216253173403903E-2</v>
      </c>
      <c r="F12" s="18"/>
      <c r="G12" s="18">
        <v>2.53312090207552E-2</v>
      </c>
      <c r="H12" s="18">
        <v>5.2273463238229401E-2</v>
      </c>
      <c r="I12" s="18">
        <v>3.6679838096631501E-2</v>
      </c>
      <c r="J12" s="18">
        <v>4.3740018218080698E-2</v>
      </c>
      <c r="K12" s="18">
        <v>3.4847222243021503E-2</v>
      </c>
      <c r="L12" s="18"/>
      <c r="M12" s="18">
        <v>2.4950665049035502E-2</v>
      </c>
      <c r="N12" s="18">
        <v>3.7168193762954799E-2</v>
      </c>
      <c r="O12" s="18">
        <v>3.3893048128232198E-2</v>
      </c>
      <c r="P12" s="18">
        <v>5.7537352018993598E-2</v>
      </c>
      <c r="Q12" s="18"/>
      <c r="R12" s="18">
        <v>2.5942901466188401E-2</v>
      </c>
      <c r="S12" s="18">
        <v>3.6122614828085098E-2</v>
      </c>
      <c r="T12" s="18">
        <v>2.6084721300768301E-2</v>
      </c>
      <c r="U12" s="18">
        <v>8.2268628974464894E-2</v>
      </c>
      <c r="V12" s="18">
        <v>2.0088683733196801E-2</v>
      </c>
      <c r="W12" s="18">
        <v>3.7593946278958998E-2</v>
      </c>
      <c r="X12" s="18">
        <v>1.69069294869926E-2</v>
      </c>
      <c r="Y12" s="18">
        <v>3.2559180908314299E-2</v>
      </c>
      <c r="Z12" s="18">
        <v>4.1991490539340398E-2</v>
      </c>
      <c r="AA12" s="18">
        <v>3.1339755452099702E-2</v>
      </c>
      <c r="AB12" s="18">
        <v>4.7536621972875101E-2</v>
      </c>
      <c r="AC12" s="18">
        <v>0.115275329479997</v>
      </c>
      <c r="AD12" s="18"/>
      <c r="AE12" s="18">
        <v>0.174679967233971</v>
      </c>
      <c r="AF12" s="18">
        <v>6.8147855743850599E-2</v>
      </c>
      <c r="AG12" s="18">
        <v>4.1239253223479003E-2</v>
      </c>
      <c r="AH12" s="18">
        <v>4.3070090904780103E-2</v>
      </c>
      <c r="AI12" s="18">
        <v>5.48340687311899E-2</v>
      </c>
      <c r="AJ12" s="18">
        <v>4.8410596788146999E-2</v>
      </c>
      <c r="AK12" s="18">
        <v>2.846985612139E-2</v>
      </c>
      <c r="AL12" s="18">
        <v>8.0009804745340002E-3</v>
      </c>
      <c r="AM12" s="18">
        <v>3.97243553164984E-2</v>
      </c>
      <c r="AN12" s="18">
        <v>1.8373715977589699E-2</v>
      </c>
      <c r="AO12" s="18">
        <v>1.47148465309631E-2</v>
      </c>
      <c r="AP12" s="18">
        <v>2.90539243634295E-2</v>
      </c>
      <c r="AQ12" s="18">
        <v>0</v>
      </c>
      <c r="AR12" s="18">
        <v>0</v>
      </c>
      <c r="AS12" s="18">
        <v>0</v>
      </c>
      <c r="AT12" s="18">
        <v>2.4849272258391002E-2</v>
      </c>
      <c r="AU12" s="18"/>
      <c r="AV12" s="18">
        <v>4.1238761547254303E-2</v>
      </c>
      <c r="AW12" s="18">
        <v>3.2759646445117502E-2</v>
      </c>
      <c r="AX12" s="18"/>
      <c r="AY12" s="18">
        <v>3.8926835044695199E-2</v>
      </c>
      <c r="AZ12" s="18">
        <v>3.7433557098297897E-2</v>
      </c>
      <c r="BA12" s="18"/>
      <c r="BB12" s="18">
        <v>4.1135412035130298E-2</v>
      </c>
      <c r="BC12" s="18">
        <v>2.53913059128856E-2</v>
      </c>
      <c r="BD12" s="18"/>
      <c r="BE12" s="18">
        <v>3.65390754712029E-2</v>
      </c>
      <c r="BF12" s="18">
        <v>3.6300190006008301E-2</v>
      </c>
      <c r="BG12" s="18"/>
      <c r="BH12" s="18">
        <v>3.9361135773670598E-2</v>
      </c>
      <c r="BI12" s="18">
        <v>3.7982319811497599E-2</v>
      </c>
      <c r="BJ12" s="18"/>
      <c r="BK12" s="18">
        <v>3.0274061374407201E-2</v>
      </c>
      <c r="BL12" s="18">
        <v>3.9276911092784701E-2</v>
      </c>
      <c r="BM12" s="18">
        <v>6.2640131656664294E-2</v>
      </c>
      <c r="BN12" s="18"/>
      <c r="BO12" s="18">
        <v>2.12579338965528E-2</v>
      </c>
      <c r="BP12" s="18">
        <v>5.6612570938970902E-2</v>
      </c>
      <c r="BQ12" s="18">
        <v>6.86644916218353E-2</v>
      </c>
      <c r="BR12" s="18"/>
      <c r="BS12" s="18">
        <v>3.3508335595618999E-2</v>
      </c>
      <c r="BT12" s="18">
        <v>3.8832103546006899E-2</v>
      </c>
      <c r="BU12" s="18">
        <v>1.8005701766204599E-2</v>
      </c>
      <c r="BV12" s="18">
        <v>9.5007823129356295E-2</v>
      </c>
      <c r="BW12" s="18">
        <v>2.45708770851664E-2</v>
      </c>
      <c r="BX12" s="18">
        <v>3.5324224308663103E-2</v>
      </c>
      <c r="BY12" s="18">
        <v>1.2883894869842099E-2</v>
      </c>
      <c r="BZ12" s="18">
        <v>2.8376839216307799E-2</v>
      </c>
      <c r="CA12" s="18">
        <v>3.7238746360797E-2</v>
      </c>
      <c r="CB12" s="18">
        <v>3.6559810742248899E-2</v>
      </c>
      <c r="CC12" s="18">
        <v>3.1806579344635801E-2</v>
      </c>
      <c r="CD12" s="18">
        <v>8.4901376962275205E-2</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CD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261</v>
      </c>
      <c r="C9" s="16">
        <v>0.17454413708461899</v>
      </c>
      <c r="D9" s="16">
        <v>0.19753166272057901</v>
      </c>
      <c r="E9" s="16">
        <v>0.15318903718239599</v>
      </c>
      <c r="F9" s="16"/>
      <c r="G9" s="16">
        <v>0.107333248383537</v>
      </c>
      <c r="H9" s="16">
        <v>0.15555898717025399</v>
      </c>
      <c r="I9" s="16">
        <v>0.21604466262507099</v>
      </c>
      <c r="J9" s="16">
        <v>0.18151050274661101</v>
      </c>
      <c r="K9" s="16">
        <v>0.18004176715797801</v>
      </c>
      <c r="L9" s="16"/>
      <c r="M9" s="16">
        <v>0.17869187275407</v>
      </c>
      <c r="N9" s="16">
        <v>0.15077476053297501</v>
      </c>
      <c r="O9" s="16">
        <v>0.18711381602065</v>
      </c>
      <c r="P9" s="16">
        <v>0.183758339832407</v>
      </c>
      <c r="Q9" s="16"/>
      <c r="R9" s="16">
        <v>0.174978950092122</v>
      </c>
      <c r="S9" s="16">
        <v>0.16153396524317901</v>
      </c>
      <c r="T9" s="16">
        <v>0.10229349021739401</v>
      </c>
      <c r="U9" s="16">
        <v>0.21220213436947299</v>
      </c>
      <c r="V9" s="16">
        <v>0.22218917249253101</v>
      </c>
      <c r="W9" s="16">
        <v>0.157668357818221</v>
      </c>
      <c r="X9" s="16">
        <v>0.206992479125679</v>
      </c>
      <c r="Y9" s="16">
        <v>0.14596763085471501</v>
      </c>
      <c r="Z9" s="16">
        <v>0.16176963796775101</v>
      </c>
      <c r="AA9" s="16">
        <v>0.178890855963665</v>
      </c>
      <c r="AB9" s="16">
        <v>0.20291404367918001</v>
      </c>
      <c r="AC9" s="16">
        <v>0.186149787756829</v>
      </c>
      <c r="AD9" s="16"/>
      <c r="AE9" s="16">
        <v>0.12327391615669001</v>
      </c>
      <c r="AF9" s="16">
        <v>0.14156185759916001</v>
      </c>
      <c r="AG9" s="16">
        <v>0.16753521268138299</v>
      </c>
      <c r="AH9" s="16">
        <v>0.22041119907699699</v>
      </c>
      <c r="AI9" s="16">
        <v>0.19459735434175601</v>
      </c>
      <c r="AJ9" s="16">
        <v>0.18239882379023201</v>
      </c>
      <c r="AK9" s="16">
        <v>0.19802711731136899</v>
      </c>
      <c r="AL9" s="16">
        <v>0.17648825469606999</v>
      </c>
      <c r="AM9" s="16">
        <v>0.224885219656004</v>
      </c>
      <c r="AN9" s="16">
        <v>0.169256671033061</v>
      </c>
      <c r="AO9" s="16">
        <v>0.109614478216535</v>
      </c>
      <c r="AP9" s="16">
        <v>0.16251149640647999</v>
      </c>
      <c r="AQ9" s="16">
        <v>0.13242093072967301</v>
      </c>
      <c r="AR9" s="16">
        <v>0.19142605815698299</v>
      </c>
      <c r="AS9" s="16">
        <v>0.260284154631234</v>
      </c>
      <c r="AT9" s="16">
        <v>0.18152733827745801</v>
      </c>
      <c r="AU9" s="16"/>
      <c r="AV9" s="16">
        <v>0.173876733914655</v>
      </c>
      <c r="AW9" s="16">
        <v>0.17597670957612599</v>
      </c>
      <c r="AX9" s="16"/>
      <c r="AY9" s="16">
        <v>0.181781843271282</v>
      </c>
      <c r="AZ9" s="16">
        <v>0.10152857888919201</v>
      </c>
      <c r="BA9" s="16"/>
      <c r="BB9" s="16">
        <v>0.19580210386413299</v>
      </c>
      <c r="BC9" s="16">
        <v>0.159794115238625</v>
      </c>
      <c r="BD9" s="16"/>
      <c r="BE9" s="16">
        <v>0.27360590181807998</v>
      </c>
      <c r="BF9" s="16">
        <v>0.153324774766114</v>
      </c>
      <c r="BG9" s="16"/>
      <c r="BH9" s="16">
        <v>0.164051075232163</v>
      </c>
      <c r="BI9" s="16">
        <v>0.18175626083971699</v>
      </c>
      <c r="BJ9" s="16"/>
      <c r="BK9" s="16">
        <v>0.19585844855976101</v>
      </c>
      <c r="BL9" s="16">
        <v>0.16083621629165701</v>
      </c>
      <c r="BM9" s="16">
        <v>0.14001067757145699</v>
      </c>
      <c r="BN9" s="16"/>
      <c r="BO9" s="16">
        <v>0.16864306552321001</v>
      </c>
      <c r="BP9" s="16">
        <v>0.15986772335659699</v>
      </c>
      <c r="BQ9" s="16">
        <v>0.220324472318703</v>
      </c>
      <c r="BR9" s="16"/>
      <c r="BS9" s="16">
        <v>0.179544932103335</v>
      </c>
      <c r="BT9" s="16">
        <v>0.139084152088608</v>
      </c>
      <c r="BU9" s="16">
        <v>0.12758387419290601</v>
      </c>
      <c r="BV9" s="16">
        <v>0.234361011239933</v>
      </c>
      <c r="BW9" s="16">
        <v>0.221169431457934</v>
      </c>
      <c r="BX9" s="16">
        <v>0.18959858351355</v>
      </c>
      <c r="BY9" s="16">
        <v>0.22196387427639999</v>
      </c>
      <c r="BZ9" s="16">
        <v>0.140937427654199</v>
      </c>
      <c r="CA9" s="16">
        <v>0.16942933171319899</v>
      </c>
      <c r="CB9" s="16">
        <v>0.17291635630608401</v>
      </c>
      <c r="CC9" s="16">
        <v>0.228964831671888</v>
      </c>
      <c r="CD9" s="16">
        <v>0.18684841057756099</v>
      </c>
    </row>
    <row r="10" spans="2:82" ht="28.8" x14ac:dyDescent="0.3">
      <c r="B10" s="17" t="s">
        <v>262</v>
      </c>
      <c r="C10" s="16">
        <v>0.71050761662778505</v>
      </c>
      <c r="D10" s="16">
        <v>0.67449022771374201</v>
      </c>
      <c r="E10" s="16">
        <v>0.744872614973495</v>
      </c>
      <c r="F10" s="16"/>
      <c r="G10" s="16">
        <v>0.82646417264205996</v>
      </c>
      <c r="H10" s="16">
        <v>0.71192885345516599</v>
      </c>
      <c r="I10" s="16">
        <v>0.65144906864974295</v>
      </c>
      <c r="J10" s="16">
        <v>0.69151346067405195</v>
      </c>
      <c r="K10" s="16">
        <v>0.71471320221047796</v>
      </c>
      <c r="L10" s="16"/>
      <c r="M10" s="16">
        <v>0.73163385155863603</v>
      </c>
      <c r="N10" s="16">
        <v>0.72468125721076404</v>
      </c>
      <c r="O10" s="16">
        <v>0.69223657247413795</v>
      </c>
      <c r="P10" s="16">
        <v>0.68928861099972305</v>
      </c>
      <c r="Q10" s="16"/>
      <c r="R10" s="16">
        <v>0.70301129890851199</v>
      </c>
      <c r="S10" s="16">
        <v>0.73734813750695904</v>
      </c>
      <c r="T10" s="16">
        <v>0.80109168877594705</v>
      </c>
      <c r="U10" s="16">
        <v>0.681372943050501</v>
      </c>
      <c r="V10" s="16">
        <v>0.69512565010667304</v>
      </c>
      <c r="W10" s="16">
        <v>0.67519769871165203</v>
      </c>
      <c r="X10" s="16">
        <v>0.68857789362384103</v>
      </c>
      <c r="Y10" s="16">
        <v>0.76475446661333002</v>
      </c>
      <c r="Z10" s="16">
        <v>0.73217174895588</v>
      </c>
      <c r="AA10" s="16">
        <v>0.68960007268105705</v>
      </c>
      <c r="AB10" s="16">
        <v>0.62476975159647297</v>
      </c>
      <c r="AC10" s="16">
        <v>0.72903671213852905</v>
      </c>
      <c r="AD10" s="16"/>
      <c r="AE10" s="16">
        <v>0.77639581301815097</v>
      </c>
      <c r="AF10" s="16">
        <v>0.71615407037441403</v>
      </c>
      <c r="AG10" s="16">
        <v>0.688192830817553</v>
      </c>
      <c r="AH10" s="16">
        <v>0.65644527974713696</v>
      </c>
      <c r="AI10" s="16">
        <v>0.60881619666371001</v>
      </c>
      <c r="AJ10" s="16">
        <v>0.66499046376984094</v>
      </c>
      <c r="AK10" s="16">
        <v>0.69394439709286804</v>
      </c>
      <c r="AL10" s="16">
        <v>0.72937587860710396</v>
      </c>
      <c r="AM10" s="16">
        <v>0.70032426868030895</v>
      </c>
      <c r="AN10" s="16">
        <v>0.73440236189726105</v>
      </c>
      <c r="AO10" s="16">
        <v>0.85275886222143304</v>
      </c>
      <c r="AP10" s="16">
        <v>0.74406803137695698</v>
      </c>
      <c r="AQ10" s="16">
        <v>0.78406665805272602</v>
      </c>
      <c r="AR10" s="16">
        <v>0.69930107502821803</v>
      </c>
      <c r="AS10" s="16">
        <v>0.62356743969318695</v>
      </c>
      <c r="AT10" s="16">
        <v>0.74864974061999701</v>
      </c>
      <c r="AU10" s="16"/>
      <c r="AV10" s="16">
        <v>0.70973662920437697</v>
      </c>
      <c r="AW10" s="16">
        <v>0.71216253141360197</v>
      </c>
      <c r="AX10" s="16"/>
      <c r="AY10" s="16">
        <v>0.70452426644187605</v>
      </c>
      <c r="AZ10" s="16">
        <v>0.77792475465991096</v>
      </c>
      <c r="BA10" s="16"/>
      <c r="BB10" s="16">
        <v>0.68120915190539899</v>
      </c>
      <c r="BC10" s="16">
        <v>0.73382978179690805</v>
      </c>
      <c r="BD10" s="16"/>
      <c r="BE10" s="16">
        <v>0.61887921732295703</v>
      </c>
      <c r="BF10" s="16">
        <v>0.73362926074333401</v>
      </c>
      <c r="BG10" s="16"/>
      <c r="BH10" s="16">
        <v>0.722188228662349</v>
      </c>
      <c r="BI10" s="16">
        <v>0.70247926220530199</v>
      </c>
      <c r="BJ10" s="16"/>
      <c r="BK10" s="16">
        <v>0.67909949679519999</v>
      </c>
      <c r="BL10" s="16">
        <v>0.728940128826288</v>
      </c>
      <c r="BM10" s="16">
        <v>0.76515823393886395</v>
      </c>
      <c r="BN10" s="16"/>
      <c r="BO10" s="16">
        <v>0.72134805458600904</v>
      </c>
      <c r="BP10" s="16">
        <v>0.72958004081801997</v>
      </c>
      <c r="BQ10" s="16">
        <v>0.63984185030591201</v>
      </c>
      <c r="BR10" s="16"/>
      <c r="BS10" s="16">
        <v>0.70659567481387098</v>
      </c>
      <c r="BT10" s="16">
        <v>0.76022281652979296</v>
      </c>
      <c r="BU10" s="16">
        <v>0.77627420129843505</v>
      </c>
      <c r="BV10" s="16">
        <v>0.61987394136727703</v>
      </c>
      <c r="BW10" s="16">
        <v>0.69093806514204603</v>
      </c>
      <c r="BX10" s="16">
        <v>0.68295270199284897</v>
      </c>
      <c r="BY10" s="16">
        <v>0.66679536491027602</v>
      </c>
      <c r="BZ10" s="16">
        <v>0.78041508444135199</v>
      </c>
      <c r="CA10" s="16">
        <v>0.71529011910306395</v>
      </c>
      <c r="CB10" s="16">
        <v>0.69041602015026504</v>
      </c>
      <c r="CC10" s="16">
        <v>0.64195398116646396</v>
      </c>
      <c r="CD10" s="16">
        <v>0.72801978303663895</v>
      </c>
    </row>
    <row r="11" spans="2:82" ht="28.8" x14ac:dyDescent="0.3">
      <c r="B11" s="17" t="s">
        <v>263</v>
      </c>
      <c r="C11" s="16">
        <v>7.3877297134001499E-2</v>
      </c>
      <c r="D11" s="16">
        <v>8.9188840193563296E-2</v>
      </c>
      <c r="E11" s="16">
        <v>5.8781012823026203E-2</v>
      </c>
      <c r="F11" s="16"/>
      <c r="G11" s="16">
        <v>4.8136505383086302E-2</v>
      </c>
      <c r="H11" s="16">
        <v>7.66538984596042E-2</v>
      </c>
      <c r="I11" s="16">
        <v>8.2648137549015496E-2</v>
      </c>
      <c r="J11" s="16">
        <v>8.22410456248686E-2</v>
      </c>
      <c r="K11" s="16">
        <v>7.1111831130151001E-2</v>
      </c>
      <c r="L11" s="16"/>
      <c r="M11" s="16">
        <v>5.6411809010976303E-2</v>
      </c>
      <c r="N11" s="16">
        <v>9.1459529342447304E-2</v>
      </c>
      <c r="O11" s="16">
        <v>8.2120416704189098E-2</v>
      </c>
      <c r="P11" s="16">
        <v>6.64037376032664E-2</v>
      </c>
      <c r="Q11" s="16"/>
      <c r="R11" s="16">
        <v>8.6300953272999303E-2</v>
      </c>
      <c r="S11" s="16">
        <v>6.1593919745207497E-2</v>
      </c>
      <c r="T11" s="16">
        <v>6.4297882863281003E-2</v>
      </c>
      <c r="U11" s="16">
        <v>5.4576215336461502E-2</v>
      </c>
      <c r="V11" s="16">
        <v>5.1534831812227601E-2</v>
      </c>
      <c r="W11" s="16">
        <v>0.115027955767492</v>
      </c>
      <c r="X11" s="16">
        <v>7.3211269496684106E-2</v>
      </c>
      <c r="Y11" s="16">
        <v>5.47172784543727E-2</v>
      </c>
      <c r="Z11" s="16">
        <v>7.0718765372092596E-2</v>
      </c>
      <c r="AA11" s="16">
        <v>8.4447280746565698E-2</v>
      </c>
      <c r="AB11" s="16">
        <v>9.2759614573548393E-2</v>
      </c>
      <c r="AC11" s="16">
        <v>5.7225521861524499E-2</v>
      </c>
      <c r="AD11" s="16"/>
      <c r="AE11" s="16">
        <v>5.1178661220597402E-2</v>
      </c>
      <c r="AF11" s="16">
        <v>6.2982095036950098E-2</v>
      </c>
      <c r="AG11" s="16">
        <v>7.5950239117889104E-2</v>
      </c>
      <c r="AH11" s="16">
        <v>6.3678920461603894E-2</v>
      </c>
      <c r="AI11" s="16">
        <v>0.115288141681286</v>
      </c>
      <c r="AJ11" s="16">
        <v>0.10681545888357399</v>
      </c>
      <c r="AK11" s="16">
        <v>8.0976883749425799E-2</v>
      </c>
      <c r="AL11" s="16">
        <v>7.6992831963650393E-2</v>
      </c>
      <c r="AM11" s="16">
        <v>3.3778817816587703E-2</v>
      </c>
      <c r="AN11" s="16">
        <v>8.6191152108236899E-2</v>
      </c>
      <c r="AO11" s="16">
        <v>2.4349729701383199E-2</v>
      </c>
      <c r="AP11" s="16">
        <v>5.2848540046053001E-2</v>
      </c>
      <c r="AQ11" s="16">
        <v>8.3512411217600294E-2</v>
      </c>
      <c r="AR11" s="16">
        <v>8.5868535879446206E-2</v>
      </c>
      <c r="AS11" s="16">
        <v>0.11614840567558</v>
      </c>
      <c r="AT11" s="16">
        <v>5.7052808988109299E-2</v>
      </c>
      <c r="AU11" s="16"/>
      <c r="AV11" s="16">
        <v>7.5929496209058103E-2</v>
      </c>
      <c r="AW11" s="16">
        <v>6.94722776879836E-2</v>
      </c>
      <c r="AX11" s="16"/>
      <c r="AY11" s="16">
        <v>7.3485905009480407E-2</v>
      </c>
      <c r="AZ11" s="16">
        <v>7.6864934565221199E-2</v>
      </c>
      <c r="BA11" s="16"/>
      <c r="BB11" s="16">
        <v>7.5654482896867797E-2</v>
      </c>
      <c r="BC11" s="16">
        <v>7.7958976503894994E-2</v>
      </c>
      <c r="BD11" s="16"/>
      <c r="BE11" s="16">
        <v>7.6501354462983298E-2</v>
      </c>
      <c r="BF11" s="16">
        <v>7.2757968669808798E-2</v>
      </c>
      <c r="BG11" s="16"/>
      <c r="BH11" s="16">
        <v>7.4226441054857997E-2</v>
      </c>
      <c r="BI11" s="16">
        <v>7.3637322453496898E-2</v>
      </c>
      <c r="BJ11" s="16"/>
      <c r="BK11" s="16">
        <v>8.44003659414823E-2</v>
      </c>
      <c r="BL11" s="16">
        <v>6.7502936266508301E-2</v>
      </c>
      <c r="BM11" s="16">
        <v>5.5894612074396798E-2</v>
      </c>
      <c r="BN11" s="16"/>
      <c r="BO11" s="16">
        <v>7.8865095616464903E-2</v>
      </c>
      <c r="BP11" s="16">
        <v>6.5043317154803798E-2</v>
      </c>
      <c r="BQ11" s="16">
        <v>7.1351584721209907E-2</v>
      </c>
      <c r="BR11" s="16"/>
      <c r="BS11" s="16">
        <v>8.4801404124582105E-2</v>
      </c>
      <c r="BT11" s="16">
        <v>6.1684321553223197E-2</v>
      </c>
      <c r="BU11" s="16">
        <v>7.1476905138059502E-2</v>
      </c>
      <c r="BV11" s="16">
        <v>7.19539609330591E-2</v>
      </c>
      <c r="BW11" s="16">
        <v>5.54137849882669E-2</v>
      </c>
      <c r="BX11" s="16">
        <v>8.0448617860831198E-2</v>
      </c>
      <c r="BY11" s="16">
        <v>7.6736245477320802E-2</v>
      </c>
      <c r="BZ11" s="16">
        <v>3.6234786535375603E-2</v>
      </c>
      <c r="CA11" s="16">
        <v>7.8600955841904394E-2</v>
      </c>
      <c r="CB11" s="16">
        <v>8.1368968863554603E-2</v>
      </c>
      <c r="CC11" s="16">
        <v>9.7274607817012596E-2</v>
      </c>
      <c r="CD11" s="16">
        <v>5.7440290065037002E-2</v>
      </c>
    </row>
    <row r="12" spans="2:82" x14ac:dyDescent="0.3">
      <c r="B12" s="17" t="s">
        <v>92</v>
      </c>
      <c r="C12" s="18">
        <v>4.1070949153594501E-2</v>
      </c>
      <c r="D12" s="18">
        <v>3.8789269372115701E-2</v>
      </c>
      <c r="E12" s="18">
        <v>4.3157335021083501E-2</v>
      </c>
      <c r="F12" s="18"/>
      <c r="G12" s="18">
        <v>1.80660735913175E-2</v>
      </c>
      <c r="H12" s="18">
        <v>5.5858260914975297E-2</v>
      </c>
      <c r="I12" s="18">
        <v>4.9858131176169801E-2</v>
      </c>
      <c r="J12" s="18">
        <v>4.47349909544685E-2</v>
      </c>
      <c r="K12" s="18">
        <v>3.41331995013925E-2</v>
      </c>
      <c r="L12" s="18"/>
      <c r="M12" s="18">
        <v>3.3262466676317097E-2</v>
      </c>
      <c r="N12" s="18">
        <v>3.3084452913812797E-2</v>
      </c>
      <c r="O12" s="18">
        <v>3.8529194801023098E-2</v>
      </c>
      <c r="P12" s="18">
        <v>6.0549311564603497E-2</v>
      </c>
      <c r="Q12" s="18"/>
      <c r="R12" s="18">
        <v>3.5708797726366502E-2</v>
      </c>
      <c r="S12" s="18">
        <v>3.9523977504654098E-2</v>
      </c>
      <c r="T12" s="18">
        <v>3.2316938143377903E-2</v>
      </c>
      <c r="U12" s="18">
        <v>5.1848707243564301E-2</v>
      </c>
      <c r="V12" s="18">
        <v>3.1150345588568301E-2</v>
      </c>
      <c r="W12" s="18">
        <v>5.2105987702635602E-2</v>
      </c>
      <c r="X12" s="18">
        <v>3.1218357753796E-2</v>
      </c>
      <c r="Y12" s="18">
        <v>3.45606240775823E-2</v>
      </c>
      <c r="Z12" s="18">
        <v>3.5339847704276103E-2</v>
      </c>
      <c r="AA12" s="18">
        <v>4.7061790608712899E-2</v>
      </c>
      <c r="AB12" s="18">
        <v>7.9556590150798606E-2</v>
      </c>
      <c r="AC12" s="18">
        <v>2.7587978243117602E-2</v>
      </c>
      <c r="AD12" s="18"/>
      <c r="AE12" s="18">
        <v>4.9151609604561997E-2</v>
      </c>
      <c r="AF12" s="18">
        <v>7.9301976989475803E-2</v>
      </c>
      <c r="AG12" s="18">
        <v>6.8321717383174899E-2</v>
      </c>
      <c r="AH12" s="18">
        <v>5.9464600714261399E-2</v>
      </c>
      <c r="AI12" s="18">
        <v>8.1298307313248594E-2</v>
      </c>
      <c r="AJ12" s="18">
        <v>4.5795253556353499E-2</v>
      </c>
      <c r="AK12" s="18">
        <v>2.7051601846338001E-2</v>
      </c>
      <c r="AL12" s="18">
        <v>1.7143034733176198E-2</v>
      </c>
      <c r="AM12" s="18">
        <v>4.1011693847099399E-2</v>
      </c>
      <c r="AN12" s="18">
        <v>1.01498149614405E-2</v>
      </c>
      <c r="AO12" s="18">
        <v>1.3276929860648301E-2</v>
      </c>
      <c r="AP12" s="18">
        <v>4.05719321705095E-2</v>
      </c>
      <c r="AQ12" s="18">
        <v>0</v>
      </c>
      <c r="AR12" s="18">
        <v>2.3404330935352199E-2</v>
      </c>
      <c r="AS12" s="18">
        <v>0</v>
      </c>
      <c r="AT12" s="18">
        <v>1.27701121144358E-2</v>
      </c>
      <c r="AU12" s="18"/>
      <c r="AV12" s="18">
        <v>4.0457140671910301E-2</v>
      </c>
      <c r="AW12" s="18">
        <v>4.2388481322287598E-2</v>
      </c>
      <c r="AX12" s="18"/>
      <c r="AY12" s="18">
        <v>4.0207985277361302E-2</v>
      </c>
      <c r="AZ12" s="18">
        <v>4.36817318856755E-2</v>
      </c>
      <c r="BA12" s="18"/>
      <c r="BB12" s="18">
        <v>4.73342613336004E-2</v>
      </c>
      <c r="BC12" s="18">
        <v>2.8417126460572199E-2</v>
      </c>
      <c r="BD12" s="18"/>
      <c r="BE12" s="18">
        <v>3.10135263959802E-2</v>
      </c>
      <c r="BF12" s="18">
        <v>4.0287995820742897E-2</v>
      </c>
      <c r="BG12" s="18"/>
      <c r="BH12" s="18">
        <v>3.95342550506299E-2</v>
      </c>
      <c r="BI12" s="18">
        <v>4.2127154501484902E-2</v>
      </c>
      <c r="BJ12" s="18"/>
      <c r="BK12" s="18">
        <v>4.0641688703556098E-2</v>
      </c>
      <c r="BL12" s="18">
        <v>4.2720718615547E-2</v>
      </c>
      <c r="BM12" s="18">
        <v>3.89364764152813E-2</v>
      </c>
      <c r="BN12" s="18"/>
      <c r="BO12" s="18">
        <v>3.1143784274316699E-2</v>
      </c>
      <c r="BP12" s="18">
        <v>4.5508918670579997E-2</v>
      </c>
      <c r="BQ12" s="18">
        <v>6.8482092654174806E-2</v>
      </c>
      <c r="BR12" s="18"/>
      <c r="BS12" s="18">
        <v>2.90579889582115E-2</v>
      </c>
      <c r="BT12" s="18">
        <v>3.9008709828375801E-2</v>
      </c>
      <c r="BU12" s="18">
        <v>2.4665019370598899E-2</v>
      </c>
      <c r="BV12" s="18">
        <v>7.3811086459731806E-2</v>
      </c>
      <c r="BW12" s="18">
        <v>3.2478718411752601E-2</v>
      </c>
      <c r="BX12" s="18">
        <v>4.70000966327693E-2</v>
      </c>
      <c r="BY12" s="18">
        <v>3.45045153360026E-2</v>
      </c>
      <c r="BZ12" s="18">
        <v>4.24127013690732E-2</v>
      </c>
      <c r="CA12" s="18">
        <v>3.66795933418331E-2</v>
      </c>
      <c r="CB12" s="18">
        <v>5.5298654680097002E-2</v>
      </c>
      <c r="CC12" s="18">
        <v>3.1806579344635801E-2</v>
      </c>
      <c r="CD12" s="18">
        <v>2.7691516320763401E-2</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CD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261</v>
      </c>
      <c r="C9" s="16">
        <v>0.38245429042471202</v>
      </c>
      <c r="D9" s="16">
        <v>0.38121926478660501</v>
      </c>
      <c r="E9" s="16">
        <v>0.38221624877896399</v>
      </c>
      <c r="F9" s="16"/>
      <c r="G9" s="16">
        <v>0.30058294622506199</v>
      </c>
      <c r="H9" s="16">
        <v>0.39048112224037002</v>
      </c>
      <c r="I9" s="16">
        <v>0.38981788290342001</v>
      </c>
      <c r="J9" s="16">
        <v>0.39704053621438801</v>
      </c>
      <c r="K9" s="16">
        <v>0.40463267723781299</v>
      </c>
      <c r="L9" s="16"/>
      <c r="M9" s="16">
        <v>0.38769140595611901</v>
      </c>
      <c r="N9" s="16">
        <v>0.34526179839994198</v>
      </c>
      <c r="O9" s="16">
        <v>0.41109768120615398</v>
      </c>
      <c r="P9" s="16">
        <v>0.39017794717894899</v>
      </c>
      <c r="Q9" s="16"/>
      <c r="R9" s="16">
        <v>0.37067269345632597</v>
      </c>
      <c r="S9" s="16">
        <v>0.36416819835358499</v>
      </c>
      <c r="T9" s="16">
        <v>0.28504034144555801</v>
      </c>
      <c r="U9" s="16">
        <v>0.417089057322372</v>
      </c>
      <c r="V9" s="16">
        <v>0.446761146300381</v>
      </c>
      <c r="W9" s="16">
        <v>0.479907505551049</v>
      </c>
      <c r="X9" s="16">
        <v>0.33119600664640803</v>
      </c>
      <c r="Y9" s="16">
        <v>0.40826467036640002</v>
      </c>
      <c r="Z9" s="16">
        <v>0.35653602864509498</v>
      </c>
      <c r="AA9" s="16">
        <v>0.31333285922541099</v>
      </c>
      <c r="AB9" s="16">
        <v>0.50083686876043898</v>
      </c>
      <c r="AC9" s="16">
        <v>0.43741037275545702</v>
      </c>
      <c r="AD9" s="16"/>
      <c r="AE9" s="16">
        <v>0.38519724788825199</v>
      </c>
      <c r="AF9" s="16">
        <v>0.42912709519312803</v>
      </c>
      <c r="AG9" s="16">
        <v>0.35027044548760899</v>
      </c>
      <c r="AH9" s="16">
        <v>0.457544944931919</v>
      </c>
      <c r="AI9" s="16">
        <v>0.392561760996195</v>
      </c>
      <c r="AJ9" s="16">
        <v>0.36580556010235099</v>
      </c>
      <c r="AK9" s="16">
        <v>0.33575197226968301</v>
      </c>
      <c r="AL9" s="16">
        <v>0.38934476920468702</v>
      </c>
      <c r="AM9" s="16">
        <v>0.350999324811199</v>
      </c>
      <c r="AN9" s="16">
        <v>0.375650381232773</v>
      </c>
      <c r="AO9" s="16">
        <v>0.37089029433653298</v>
      </c>
      <c r="AP9" s="16">
        <v>0.41495288393635199</v>
      </c>
      <c r="AQ9" s="16">
        <v>0.45722841352047</v>
      </c>
      <c r="AR9" s="16">
        <v>0.36800772068306098</v>
      </c>
      <c r="AS9" s="16">
        <v>0.29867902536304702</v>
      </c>
      <c r="AT9" s="16">
        <v>0.405445365990387</v>
      </c>
      <c r="AU9" s="16"/>
      <c r="AV9" s="16">
        <v>0.37979243261636297</v>
      </c>
      <c r="AW9" s="16">
        <v>0.38816793465680799</v>
      </c>
      <c r="AX9" s="16"/>
      <c r="AY9" s="16">
        <v>0.38249487635964802</v>
      </c>
      <c r="AZ9" s="16">
        <v>0.381709006209834</v>
      </c>
      <c r="BA9" s="16"/>
      <c r="BB9" s="16">
        <v>0.41942229404901599</v>
      </c>
      <c r="BC9" s="16">
        <v>0.35546092406205299</v>
      </c>
      <c r="BD9" s="16"/>
      <c r="BE9" s="16">
        <v>0.46270187731604301</v>
      </c>
      <c r="BF9" s="16">
        <v>0.36567972749997202</v>
      </c>
      <c r="BG9" s="16"/>
      <c r="BH9" s="16">
        <v>0.35962437344064302</v>
      </c>
      <c r="BI9" s="16">
        <v>0.398145819639245</v>
      </c>
      <c r="BJ9" s="16"/>
      <c r="BK9" s="16">
        <v>0.40123459724345001</v>
      </c>
      <c r="BL9" s="16">
        <v>0.34927267494219</v>
      </c>
      <c r="BM9" s="16">
        <v>0.39997898671788901</v>
      </c>
      <c r="BN9" s="16"/>
      <c r="BO9" s="16">
        <v>0.38239782407348699</v>
      </c>
      <c r="BP9" s="16">
        <v>0.34322167466195502</v>
      </c>
      <c r="BQ9" s="16">
        <v>0.44946529998201601</v>
      </c>
      <c r="BR9" s="16"/>
      <c r="BS9" s="16">
        <v>0.35236743134706899</v>
      </c>
      <c r="BT9" s="16">
        <v>0.35202042158827701</v>
      </c>
      <c r="BU9" s="16">
        <v>0.30020933240505099</v>
      </c>
      <c r="BV9" s="16">
        <v>0.46839660962646501</v>
      </c>
      <c r="BW9" s="16">
        <v>0.43468533073523802</v>
      </c>
      <c r="BX9" s="16">
        <v>0.49218865479575002</v>
      </c>
      <c r="BY9" s="16">
        <v>0.33570691556511201</v>
      </c>
      <c r="BZ9" s="16">
        <v>0.420112859032298</v>
      </c>
      <c r="CA9" s="16">
        <v>0.34789541742345598</v>
      </c>
      <c r="CB9" s="16">
        <v>0.29099713186683601</v>
      </c>
      <c r="CC9" s="16">
        <v>0.50468798839792395</v>
      </c>
      <c r="CD9" s="16">
        <v>0.44207653641607503</v>
      </c>
    </row>
    <row r="10" spans="2:82" ht="28.8" x14ac:dyDescent="0.3">
      <c r="B10" s="17" t="s">
        <v>262</v>
      </c>
      <c r="C10" s="16">
        <v>0.51637426196567804</v>
      </c>
      <c r="D10" s="16">
        <v>0.51338921085834199</v>
      </c>
      <c r="E10" s="16">
        <v>0.52104089624548999</v>
      </c>
      <c r="F10" s="16"/>
      <c r="G10" s="16">
        <v>0.61033178917533204</v>
      </c>
      <c r="H10" s="16">
        <v>0.51055323787599405</v>
      </c>
      <c r="I10" s="16">
        <v>0.52351947007657496</v>
      </c>
      <c r="J10" s="16">
        <v>0.467988632807042</v>
      </c>
      <c r="K10" s="16">
        <v>0.50508846479144298</v>
      </c>
      <c r="L10" s="16"/>
      <c r="M10" s="16">
        <v>0.52319189849279901</v>
      </c>
      <c r="N10" s="16">
        <v>0.55885468748646205</v>
      </c>
      <c r="O10" s="16">
        <v>0.48854840265480698</v>
      </c>
      <c r="P10" s="16">
        <v>0.49362069859868002</v>
      </c>
      <c r="Q10" s="16"/>
      <c r="R10" s="16">
        <v>0.52252453840743296</v>
      </c>
      <c r="S10" s="16">
        <v>0.545615674014028</v>
      </c>
      <c r="T10" s="16">
        <v>0.65172648112104403</v>
      </c>
      <c r="U10" s="16">
        <v>0.46108333146375602</v>
      </c>
      <c r="V10" s="16">
        <v>0.45941614849457002</v>
      </c>
      <c r="W10" s="16">
        <v>0.41686694736755397</v>
      </c>
      <c r="X10" s="16">
        <v>0.56363689890847601</v>
      </c>
      <c r="Y10" s="16">
        <v>0.49643271936186101</v>
      </c>
      <c r="Z10" s="16">
        <v>0.54925418425612205</v>
      </c>
      <c r="AA10" s="16">
        <v>0.52891009333652295</v>
      </c>
      <c r="AB10" s="16">
        <v>0.43141856926605499</v>
      </c>
      <c r="AC10" s="16">
        <v>0.481315910400752</v>
      </c>
      <c r="AD10" s="16"/>
      <c r="AE10" s="16">
        <v>0.36803325702191297</v>
      </c>
      <c r="AF10" s="16">
        <v>0.47600577722266402</v>
      </c>
      <c r="AG10" s="16">
        <v>0.52025267484688897</v>
      </c>
      <c r="AH10" s="16">
        <v>0.46765130355620799</v>
      </c>
      <c r="AI10" s="16">
        <v>0.46234097786391698</v>
      </c>
      <c r="AJ10" s="16">
        <v>0.53444476806427899</v>
      </c>
      <c r="AK10" s="16">
        <v>0.57863557751216399</v>
      </c>
      <c r="AL10" s="16">
        <v>0.49741635683424201</v>
      </c>
      <c r="AM10" s="16">
        <v>0.56169453543887404</v>
      </c>
      <c r="AN10" s="16">
        <v>0.49262943179316099</v>
      </c>
      <c r="AO10" s="16">
        <v>0.57784958294548205</v>
      </c>
      <c r="AP10" s="16">
        <v>0.51959852888801195</v>
      </c>
      <c r="AQ10" s="16">
        <v>0.45168456035846999</v>
      </c>
      <c r="AR10" s="16">
        <v>0.54146833029128305</v>
      </c>
      <c r="AS10" s="16">
        <v>0.64815986638471601</v>
      </c>
      <c r="AT10" s="16">
        <v>0.52674095635149598</v>
      </c>
      <c r="AU10" s="16"/>
      <c r="AV10" s="16">
        <v>0.51401154434323604</v>
      </c>
      <c r="AW10" s="16">
        <v>0.52144580555947895</v>
      </c>
      <c r="AX10" s="16"/>
      <c r="AY10" s="16">
        <v>0.51831681392580498</v>
      </c>
      <c r="AZ10" s="16">
        <v>0.50998753540460295</v>
      </c>
      <c r="BA10" s="16"/>
      <c r="BB10" s="16">
        <v>0.487256047653085</v>
      </c>
      <c r="BC10" s="16">
        <v>0.53996899459319903</v>
      </c>
      <c r="BD10" s="16"/>
      <c r="BE10" s="16">
        <v>0.44264208906435498</v>
      </c>
      <c r="BF10" s="16">
        <v>0.53158329182462405</v>
      </c>
      <c r="BG10" s="16"/>
      <c r="BH10" s="16">
        <v>0.55496793258666999</v>
      </c>
      <c r="BI10" s="16">
        <v>0.48984794080261901</v>
      </c>
      <c r="BJ10" s="16"/>
      <c r="BK10" s="16">
        <v>0.49359467197343299</v>
      </c>
      <c r="BL10" s="16">
        <v>0.54963507353694896</v>
      </c>
      <c r="BM10" s="16">
        <v>0.51052599189790704</v>
      </c>
      <c r="BN10" s="16"/>
      <c r="BO10" s="16">
        <v>0.53211406544777096</v>
      </c>
      <c r="BP10" s="16">
        <v>0.53066254755282405</v>
      </c>
      <c r="BQ10" s="16">
        <v>0.43659751986265699</v>
      </c>
      <c r="BR10" s="16"/>
      <c r="BS10" s="16">
        <v>0.54499712836035197</v>
      </c>
      <c r="BT10" s="16">
        <v>0.55619633689140402</v>
      </c>
      <c r="BU10" s="16">
        <v>0.61263390254425198</v>
      </c>
      <c r="BV10" s="16">
        <v>0.419510715459258</v>
      </c>
      <c r="BW10" s="16">
        <v>0.45301165057630599</v>
      </c>
      <c r="BX10" s="16">
        <v>0.45269159403367998</v>
      </c>
      <c r="BY10" s="16">
        <v>0.53342492658728602</v>
      </c>
      <c r="BZ10" s="16">
        <v>0.49189008947067198</v>
      </c>
      <c r="CA10" s="16">
        <v>0.55680497908410598</v>
      </c>
      <c r="CB10" s="16">
        <v>0.56106843004335205</v>
      </c>
      <c r="CC10" s="16">
        <v>0.43780616103234998</v>
      </c>
      <c r="CD10" s="16">
        <v>0.47634472531627398</v>
      </c>
    </row>
    <row r="11" spans="2:82" ht="28.8" x14ac:dyDescent="0.3">
      <c r="B11" s="17" t="s">
        <v>263</v>
      </c>
      <c r="C11" s="16">
        <v>6.89159839256729E-2</v>
      </c>
      <c r="D11" s="16">
        <v>7.2128612924519594E-2</v>
      </c>
      <c r="E11" s="16">
        <v>6.5830348512300907E-2</v>
      </c>
      <c r="F11" s="16"/>
      <c r="G11" s="16">
        <v>5.1332660616303503E-2</v>
      </c>
      <c r="H11" s="16">
        <v>5.9567529193864398E-2</v>
      </c>
      <c r="I11" s="16">
        <v>6.4262535652812397E-2</v>
      </c>
      <c r="J11" s="16">
        <v>9.7880565713060905E-2</v>
      </c>
      <c r="K11" s="16">
        <v>6.1039650945374897E-2</v>
      </c>
      <c r="L11" s="16"/>
      <c r="M11" s="16">
        <v>5.6664623717605701E-2</v>
      </c>
      <c r="N11" s="16">
        <v>6.9048076134049993E-2</v>
      </c>
      <c r="O11" s="16">
        <v>7.3322636019968995E-2</v>
      </c>
      <c r="P11" s="16">
        <v>7.5213812014902501E-2</v>
      </c>
      <c r="Q11" s="16"/>
      <c r="R11" s="16">
        <v>7.9630109723047099E-2</v>
      </c>
      <c r="S11" s="16">
        <v>6.3114183049980399E-2</v>
      </c>
      <c r="T11" s="16">
        <v>2.8901757487692602E-2</v>
      </c>
      <c r="U11" s="16">
        <v>8.0029171809111899E-2</v>
      </c>
      <c r="V11" s="16">
        <v>7.3809521193398897E-2</v>
      </c>
      <c r="W11" s="16">
        <v>6.9406351354695403E-2</v>
      </c>
      <c r="X11" s="16">
        <v>8.6505127466445106E-2</v>
      </c>
      <c r="Y11" s="16">
        <v>5.2870854559830899E-2</v>
      </c>
      <c r="Z11" s="16">
        <v>6.4455628610835106E-2</v>
      </c>
      <c r="AA11" s="16">
        <v>0.103855591343071</v>
      </c>
      <c r="AB11" s="16">
        <v>3.5099934353396603E-2</v>
      </c>
      <c r="AC11" s="16">
        <v>4.71093803604982E-2</v>
      </c>
      <c r="AD11" s="16"/>
      <c r="AE11" s="16">
        <v>9.7158458827600505E-2</v>
      </c>
      <c r="AF11" s="16">
        <v>2.5762045309714501E-2</v>
      </c>
      <c r="AG11" s="16">
        <v>0.112559964575126</v>
      </c>
      <c r="AH11" s="16">
        <v>3.5956446548909199E-2</v>
      </c>
      <c r="AI11" s="16">
        <v>8.2982521300292697E-2</v>
      </c>
      <c r="AJ11" s="16">
        <v>8.2180638769183106E-2</v>
      </c>
      <c r="AK11" s="16">
        <v>5.51620007707E-2</v>
      </c>
      <c r="AL11" s="16">
        <v>9.7987376039169294E-2</v>
      </c>
      <c r="AM11" s="16">
        <v>5.3611819386350699E-2</v>
      </c>
      <c r="AN11" s="16">
        <v>0.107815427796394</v>
      </c>
      <c r="AO11" s="16">
        <v>4.3191102577553202E-2</v>
      </c>
      <c r="AP11" s="16">
        <v>3.7853940382536602E-2</v>
      </c>
      <c r="AQ11" s="16">
        <v>7.7410908663383293E-2</v>
      </c>
      <c r="AR11" s="16">
        <v>8.7072013169054496E-2</v>
      </c>
      <c r="AS11" s="16">
        <v>5.3161108252237403E-2</v>
      </c>
      <c r="AT11" s="16">
        <v>5.76089613466607E-2</v>
      </c>
      <c r="AU11" s="16"/>
      <c r="AV11" s="16">
        <v>7.3012292121382896E-2</v>
      </c>
      <c r="AW11" s="16">
        <v>6.0123310018787103E-2</v>
      </c>
      <c r="AX11" s="16"/>
      <c r="AY11" s="16">
        <v>6.9102517422180904E-2</v>
      </c>
      <c r="AZ11" s="16">
        <v>5.7476915845602598E-2</v>
      </c>
      <c r="BA11" s="16"/>
      <c r="BB11" s="16">
        <v>6.1812015016792003E-2</v>
      </c>
      <c r="BC11" s="16">
        <v>7.9550762835903496E-2</v>
      </c>
      <c r="BD11" s="16"/>
      <c r="BE11" s="16">
        <v>5.9058592747230597E-2</v>
      </c>
      <c r="BF11" s="16">
        <v>7.1820939687611302E-2</v>
      </c>
      <c r="BG11" s="16"/>
      <c r="BH11" s="16">
        <v>5.7661367809446903E-2</v>
      </c>
      <c r="BI11" s="16">
        <v>7.6651541514837704E-2</v>
      </c>
      <c r="BJ11" s="16"/>
      <c r="BK11" s="16">
        <v>7.7730781491596596E-2</v>
      </c>
      <c r="BL11" s="16">
        <v>7.0766834919741506E-2</v>
      </c>
      <c r="BM11" s="16">
        <v>3.7930241525819502E-2</v>
      </c>
      <c r="BN11" s="16"/>
      <c r="BO11" s="16">
        <v>6.6219028326434601E-2</v>
      </c>
      <c r="BP11" s="16">
        <v>7.9714285570580704E-2</v>
      </c>
      <c r="BQ11" s="16">
        <v>6.00269108197998E-2</v>
      </c>
      <c r="BR11" s="16"/>
      <c r="BS11" s="16">
        <v>7.8478311182818103E-2</v>
      </c>
      <c r="BT11" s="16">
        <v>6.59328749769129E-2</v>
      </c>
      <c r="BU11" s="16">
        <v>5.2439388843120702E-2</v>
      </c>
      <c r="BV11" s="16">
        <v>6.6105118108486197E-2</v>
      </c>
      <c r="BW11" s="16">
        <v>8.7050187705041096E-2</v>
      </c>
      <c r="BX11" s="16">
        <v>2.60642543339305E-2</v>
      </c>
      <c r="BY11" s="16">
        <v>0.11604448387328301</v>
      </c>
      <c r="BZ11" s="16">
        <v>4.8632714535577701E-2</v>
      </c>
      <c r="CA11" s="16">
        <v>7.13362687553286E-2</v>
      </c>
      <c r="CB11" s="16">
        <v>9.4140542446696396E-2</v>
      </c>
      <c r="CC11" s="16">
        <v>4.1602560897407999E-2</v>
      </c>
      <c r="CD11" s="16">
        <v>4.7286182540006397E-2</v>
      </c>
    </row>
    <row r="12" spans="2:82" x14ac:dyDescent="0.3">
      <c r="B12" s="17" t="s">
        <v>92</v>
      </c>
      <c r="C12" s="18">
        <v>3.2255463683937301E-2</v>
      </c>
      <c r="D12" s="18">
        <v>3.3262911430533199E-2</v>
      </c>
      <c r="E12" s="18">
        <v>3.0912506463245601E-2</v>
      </c>
      <c r="F12" s="18"/>
      <c r="G12" s="18">
        <v>3.7752603983302199E-2</v>
      </c>
      <c r="H12" s="18">
        <v>3.9398110689771601E-2</v>
      </c>
      <c r="I12" s="18">
        <v>2.2400111367193099E-2</v>
      </c>
      <c r="J12" s="18">
        <v>3.7090265265508703E-2</v>
      </c>
      <c r="K12" s="18">
        <v>2.9239207025368901E-2</v>
      </c>
      <c r="L12" s="18"/>
      <c r="M12" s="18">
        <v>3.2452071833476398E-2</v>
      </c>
      <c r="N12" s="18">
        <v>2.6835437979545601E-2</v>
      </c>
      <c r="O12" s="18">
        <v>2.70312801190703E-2</v>
      </c>
      <c r="P12" s="18">
        <v>4.0987542207469002E-2</v>
      </c>
      <c r="Q12" s="18"/>
      <c r="R12" s="18">
        <v>2.71726584131936E-2</v>
      </c>
      <c r="S12" s="18">
        <v>2.7101944582407101E-2</v>
      </c>
      <c r="T12" s="18">
        <v>3.4331419945705301E-2</v>
      </c>
      <c r="U12" s="18">
        <v>4.1798439404759601E-2</v>
      </c>
      <c r="V12" s="18">
        <v>2.001318401165E-2</v>
      </c>
      <c r="W12" s="18">
        <v>3.3819195726701702E-2</v>
      </c>
      <c r="X12" s="18">
        <v>1.8661966978671299E-2</v>
      </c>
      <c r="Y12" s="18">
        <v>4.2431755711908103E-2</v>
      </c>
      <c r="Z12" s="18">
        <v>2.97541584879478E-2</v>
      </c>
      <c r="AA12" s="18">
        <v>5.3901456094994797E-2</v>
      </c>
      <c r="AB12" s="18">
        <v>3.2644627620110001E-2</v>
      </c>
      <c r="AC12" s="18">
        <v>3.4164336483292597E-2</v>
      </c>
      <c r="AD12" s="18"/>
      <c r="AE12" s="18">
        <v>0.14961103626223399</v>
      </c>
      <c r="AF12" s="18">
        <v>6.9105082274494301E-2</v>
      </c>
      <c r="AG12" s="18">
        <v>1.6916915090375701E-2</v>
      </c>
      <c r="AH12" s="18">
        <v>3.8847304962964499E-2</v>
      </c>
      <c r="AI12" s="18">
        <v>6.21147398395945E-2</v>
      </c>
      <c r="AJ12" s="18">
        <v>1.7569033064187702E-2</v>
      </c>
      <c r="AK12" s="18">
        <v>3.0450449447452298E-2</v>
      </c>
      <c r="AL12" s="18">
        <v>1.52514979219023E-2</v>
      </c>
      <c r="AM12" s="18">
        <v>3.3694320363576301E-2</v>
      </c>
      <c r="AN12" s="18">
        <v>2.3904759177671101E-2</v>
      </c>
      <c r="AO12" s="18">
        <v>8.0690201404317406E-3</v>
      </c>
      <c r="AP12" s="18">
        <v>2.75946467930995E-2</v>
      </c>
      <c r="AQ12" s="18">
        <v>1.3676117457677101E-2</v>
      </c>
      <c r="AR12" s="18">
        <v>3.4519358566017901E-3</v>
      </c>
      <c r="AS12" s="18">
        <v>0</v>
      </c>
      <c r="AT12" s="18">
        <v>1.0204716311456301E-2</v>
      </c>
      <c r="AU12" s="18"/>
      <c r="AV12" s="18">
        <v>3.3183730919017898E-2</v>
      </c>
      <c r="AW12" s="18">
        <v>3.0262949764926501E-2</v>
      </c>
      <c r="AX12" s="18"/>
      <c r="AY12" s="18">
        <v>3.0085792292366801E-2</v>
      </c>
      <c r="AZ12" s="18">
        <v>5.0826542539959697E-2</v>
      </c>
      <c r="BA12" s="18"/>
      <c r="BB12" s="18">
        <v>3.1509643281106302E-2</v>
      </c>
      <c r="BC12" s="18">
        <v>2.50193185088439E-2</v>
      </c>
      <c r="BD12" s="18"/>
      <c r="BE12" s="18">
        <v>3.5597440872372099E-2</v>
      </c>
      <c r="BF12" s="18">
        <v>3.0916040987792898E-2</v>
      </c>
      <c r="BG12" s="18"/>
      <c r="BH12" s="18">
        <v>2.7746326163240201E-2</v>
      </c>
      <c r="BI12" s="18">
        <v>3.5354698043297501E-2</v>
      </c>
      <c r="BJ12" s="18"/>
      <c r="BK12" s="18">
        <v>2.7439949291520001E-2</v>
      </c>
      <c r="BL12" s="18">
        <v>3.0325416601119801E-2</v>
      </c>
      <c r="BM12" s="18">
        <v>5.15647798583845E-2</v>
      </c>
      <c r="BN12" s="18"/>
      <c r="BO12" s="18">
        <v>1.9269082152307201E-2</v>
      </c>
      <c r="BP12" s="18">
        <v>4.6401492214640599E-2</v>
      </c>
      <c r="BQ12" s="18">
        <v>5.3910269335526902E-2</v>
      </c>
      <c r="BR12" s="18"/>
      <c r="BS12" s="18">
        <v>2.4157129109760402E-2</v>
      </c>
      <c r="BT12" s="18">
        <v>2.58503665434054E-2</v>
      </c>
      <c r="BU12" s="18">
        <v>3.4717376207575298E-2</v>
      </c>
      <c r="BV12" s="18">
        <v>4.5987556805790503E-2</v>
      </c>
      <c r="BW12" s="18">
        <v>2.5252830983415499E-2</v>
      </c>
      <c r="BX12" s="18">
        <v>2.905549683664E-2</v>
      </c>
      <c r="BY12" s="18">
        <v>1.4823673974318601E-2</v>
      </c>
      <c r="BZ12" s="18">
        <v>3.9364336961451897E-2</v>
      </c>
      <c r="CA12" s="18">
        <v>2.3963334737109002E-2</v>
      </c>
      <c r="CB12" s="18">
        <v>5.3793895643115798E-2</v>
      </c>
      <c r="CC12" s="18">
        <v>1.59032896723179E-2</v>
      </c>
      <c r="CD12" s="18">
        <v>3.4292555727644301E-2</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CD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261</v>
      </c>
      <c r="C9" s="16">
        <v>0.222740225798949</v>
      </c>
      <c r="D9" s="16">
        <v>0.24850831060383699</v>
      </c>
      <c r="E9" s="16">
        <v>0.19938507437296901</v>
      </c>
      <c r="F9" s="16"/>
      <c r="G9" s="16">
        <v>0.15451181991532001</v>
      </c>
      <c r="H9" s="16">
        <v>0.20533037678476199</v>
      </c>
      <c r="I9" s="16">
        <v>0.24491955616025399</v>
      </c>
      <c r="J9" s="16">
        <v>0.23783922923956299</v>
      </c>
      <c r="K9" s="16">
        <v>0.237846333112333</v>
      </c>
      <c r="L9" s="16"/>
      <c r="M9" s="16">
        <v>0.237316199058032</v>
      </c>
      <c r="N9" s="16">
        <v>0.20636086850627999</v>
      </c>
      <c r="O9" s="16">
        <v>0.217685814782237</v>
      </c>
      <c r="P9" s="16">
        <v>0.231169866873944</v>
      </c>
      <c r="Q9" s="16"/>
      <c r="R9" s="16">
        <v>0.260002358952094</v>
      </c>
      <c r="S9" s="16">
        <v>0.22536155691802701</v>
      </c>
      <c r="T9" s="16">
        <v>0.13292025829676299</v>
      </c>
      <c r="U9" s="16">
        <v>0.18721670131784299</v>
      </c>
      <c r="V9" s="16">
        <v>0.275064823369012</v>
      </c>
      <c r="W9" s="16">
        <v>0.24738834127270101</v>
      </c>
      <c r="X9" s="16">
        <v>0.23992208380698299</v>
      </c>
      <c r="Y9" s="16">
        <v>0.249325013794409</v>
      </c>
      <c r="Z9" s="16">
        <v>0.208749267976169</v>
      </c>
      <c r="AA9" s="16">
        <v>0.204902341896157</v>
      </c>
      <c r="AB9" s="16">
        <v>0.233219909783941</v>
      </c>
      <c r="AC9" s="16">
        <v>0.19441236097490799</v>
      </c>
      <c r="AD9" s="16"/>
      <c r="AE9" s="16">
        <v>0.132752559500146</v>
      </c>
      <c r="AF9" s="16">
        <v>0.25034411878607399</v>
      </c>
      <c r="AG9" s="16">
        <v>0.22883713390141</v>
      </c>
      <c r="AH9" s="16">
        <v>0.263118949137018</v>
      </c>
      <c r="AI9" s="16">
        <v>0.238699203151577</v>
      </c>
      <c r="AJ9" s="16">
        <v>0.23318035390671299</v>
      </c>
      <c r="AK9" s="16">
        <v>0.24247210387150001</v>
      </c>
      <c r="AL9" s="16">
        <v>0.24398585856699401</v>
      </c>
      <c r="AM9" s="16">
        <v>0.24824626727823901</v>
      </c>
      <c r="AN9" s="16">
        <v>0.22986821471444899</v>
      </c>
      <c r="AO9" s="16">
        <v>0.15911672670093399</v>
      </c>
      <c r="AP9" s="16">
        <v>0.18738816781689699</v>
      </c>
      <c r="AQ9" s="16">
        <v>0.174323978931788</v>
      </c>
      <c r="AR9" s="16">
        <v>0.220859529277871</v>
      </c>
      <c r="AS9" s="16">
        <v>0.32530288884911901</v>
      </c>
      <c r="AT9" s="16">
        <v>0.21751554712162</v>
      </c>
      <c r="AU9" s="16"/>
      <c r="AV9" s="16">
        <v>0.22130121232715499</v>
      </c>
      <c r="AW9" s="16">
        <v>0.225829050076956</v>
      </c>
      <c r="AX9" s="16"/>
      <c r="AY9" s="16">
        <v>0.22831340502663</v>
      </c>
      <c r="AZ9" s="16">
        <v>0.16907135726672401</v>
      </c>
      <c r="BA9" s="16"/>
      <c r="BB9" s="16">
        <v>0.249404325991717</v>
      </c>
      <c r="BC9" s="16">
        <v>0.200830682273098</v>
      </c>
      <c r="BD9" s="16"/>
      <c r="BE9" s="16">
        <v>0.31639691221503002</v>
      </c>
      <c r="BF9" s="16">
        <v>0.20320208834621101</v>
      </c>
      <c r="BG9" s="16"/>
      <c r="BH9" s="16">
        <v>0.20410317584667501</v>
      </c>
      <c r="BI9" s="16">
        <v>0.23554990066561199</v>
      </c>
      <c r="BJ9" s="16"/>
      <c r="BK9" s="16">
        <v>0.24440526868573401</v>
      </c>
      <c r="BL9" s="16">
        <v>0.20254500707470599</v>
      </c>
      <c r="BM9" s="16">
        <v>0.20175645751422799</v>
      </c>
      <c r="BN9" s="16"/>
      <c r="BO9" s="16">
        <v>0.22570048688803299</v>
      </c>
      <c r="BP9" s="16">
        <v>0.19102748278551501</v>
      </c>
      <c r="BQ9" s="16">
        <v>0.26631853243505399</v>
      </c>
      <c r="BR9" s="16"/>
      <c r="BS9" s="16">
        <v>0.247323767810331</v>
      </c>
      <c r="BT9" s="16">
        <v>0.20766976029901399</v>
      </c>
      <c r="BU9" s="16">
        <v>0.16022744827673599</v>
      </c>
      <c r="BV9" s="16">
        <v>0.239577792241573</v>
      </c>
      <c r="BW9" s="16">
        <v>0.26675174471871899</v>
      </c>
      <c r="BX9" s="16">
        <v>0.29140009700136599</v>
      </c>
      <c r="BY9" s="16">
        <v>0.23260783072056601</v>
      </c>
      <c r="BZ9" s="16">
        <v>0.23789766232228199</v>
      </c>
      <c r="CA9" s="16">
        <v>0.21549074329617299</v>
      </c>
      <c r="CB9" s="16">
        <v>0.19074416409165701</v>
      </c>
      <c r="CC9" s="16">
        <v>0.24795227028738201</v>
      </c>
      <c r="CD9" s="16">
        <v>0.224030199828989</v>
      </c>
    </row>
    <row r="10" spans="2:82" ht="28.8" x14ac:dyDescent="0.3">
      <c r="B10" s="17" t="s">
        <v>262</v>
      </c>
      <c r="C10" s="16">
        <v>0.664597581334609</v>
      </c>
      <c r="D10" s="16">
        <v>0.63666291084447701</v>
      </c>
      <c r="E10" s="16">
        <v>0.69014356956501999</v>
      </c>
      <c r="F10" s="16"/>
      <c r="G10" s="16">
        <v>0.78467789321811499</v>
      </c>
      <c r="H10" s="16">
        <v>0.62946583889906604</v>
      </c>
      <c r="I10" s="16">
        <v>0.67046315248553801</v>
      </c>
      <c r="J10" s="16">
        <v>0.626809905996636</v>
      </c>
      <c r="K10" s="16">
        <v>0.64633705304614197</v>
      </c>
      <c r="L10" s="16"/>
      <c r="M10" s="16">
        <v>0.67646426754073596</v>
      </c>
      <c r="N10" s="16">
        <v>0.67486630328795205</v>
      </c>
      <c r="O10" s="16">
        <v>0.67391397955260701</v>
      </c>
      <c r="P10" s="16">
        <v>0.63314148632738698</v>
      </c>
      <c r="Q10" s="16"/>
      <c r="R10" s="16">
        <v>0.62091295644163902</v>
      </c>
      <c r="S10" s="16">
        <v>0.67179771540012001</v>
      </c>
      <c r="T10" s="16">
        <v>0.72500433853535795</v>
      </c>
      <c r="U10" s="16">
        <v>0.67852750245470905</v>
      </c>
      <c r="V10" s="16">
        <v>0.603968578057276</v>
      </c>
      <c r="W10" s="16">
        <v>0.64802468140914704</v>
      </c>
      <c r="X10" s="16">
        <v>0.658079198773733</v>
      </c>
      <c r="Y10" s="16">
        <v>0.63110523814808395</v>
      </c>
      <c r="Z10" s="16">
        <v>0.70658414373717005</v>
      </c>
      <c r="AA10" s="16">
        <v>0.67864792862679102</v>
      </c>
      <c r="AB10" s="16">
        <v>0.665118936852369</v>
      </c>
      <c r="AC10" s="16">
        <v>0.68979249010918298</v>
      </c>
      <c r="AD10" s="16"/>
      <c r="AE10" s="16">
        <v>0.62536578004891696</v>
      </c>
      <c r="AF10" s="16">
        <v>0.63191130974802201</v>
      </c>
      <c r="AG10" s="16">
        <v>0.58159188061345501</v>
      </c>
      <c r="AH10" s="16">
        <v>0.66856472119368104</v>
      </c>
      <c r="AI10" s="16">
        <v>0.58924591112927605</v>
      </c>
      <c r="AJ10" s="16">
        <v>0.64238031400861895</v>
      </c>
      <c r="AK10" s="16">
        <v>0.66398948786038203</v>
      </c>
      <c r="AL10" s="16">
        <v>0.65160759427673498</v>
      </c>
      <c r="AM10" s="16">
        <v>0.64296411777592699</v>
      </c>
      <c r="AN10" s="16">
        <v>0.66016256441685395</v>
      </c>
      <c r="AO10" s="16">
        <v>0.79565598688435102</v>
      </c>
      <c r="AP10" s="16">
        <v>0.69216324502917603</v>
      </c>
      <c r="AQ10" s="16">
        <v>0.74800122910494304</v>
      </c>
      <c r="AR10" s="16">
        <v>0.73760474350378002</v>
      </c>
      <c r="AS10" s="16">
        <v>0.65429176268466605</v>
      </c>
      <c r="AT10" s="16">
        <v>0.68978792880192596</v>
      </c>
      <c r="AU10" s="16"/>
      <c r="AV10" s="16">
        <v>0.66242319844047903</v>
      </c>
      <c r="AW10" s="16">
        <v>0.66926486680810304</v>
      </c>
      <c r="AX10" s="16"/>
      <c r="AY10" s="16">
        <v>0.66109079223099398</v>
      </c>
      <c r="AZ10" s="16">
        <v>0.70998947388323197</v>
      </c>
      <c r="BA10" s="16"/>
      <c r="BB10" s="16">
        <v>0.63906479893464396</v>
      </c>
      <c r="BC10" s="16">
        <v>0.68776792501192396</v>
      </c>
      <c r="BD10" s="16"/>
      <c r="BE10" s="16">
        <v>0.59726518496064196</v>
      </c>
      <c r="BF10" s="16">
        <v>0.67924697448195404</v>
      </c>
      <c r="BG10" s="16"/>
      <c r="BH10" s="16">
        <v>0.69574541046123894</v>
      </c>
      <c r="BI10" s="16">
        <v>0.64318895899704698</v>
      </c>
      <c r="BJ10" s="16"/>
      <c r="BK10" s="16">
        <v>0.639109153738178</v>
      </c>
      <c r="BL10" s="16">
        <v>0.68609746237730895</v>
      </c>
      <c r="BM10" s="16">
        <v>0.69393885342432804</v>
      </c>
      <c r="BN10" s="16"/>
      <c r="BO10" s="16">
        <v>0.66902175948971998</v>
      </c>
      <c r="BP10" s="16">
        <v>0.69301550526561795</v>
      </c>
      <c r="BQ10" s="16">
        <v>0.60061824253497698</v>
      </c>
      <c r="BR10" s="16"/>
      <c r="BS10" s="16">
        <v>0.65350166756840999</v>
      </c>
      <c r="BT10" s="16">
        <v>0.68893473322196896</v>
      </c>
      <c r="BU10" s="16">
        <v>0.69175265867098601</v>
      </c>
      <c r="BV10" s="16">
        <v>0.61241972576371595</v>
      </c>
      <c r="BW10" s="16">
        <v>0.61134007735815499</v>
      </c>
      <c r="BX10" s="16">
        <v>0.61155197082961898</v>
      </c>
      <c r="BY10" s="16">
        <v>0.65098162397868398</v>
      </c>
      <c r="BZ10" s="16">
        <v>0.65824084567541197</v>
      </c>
      <c r="CA10" s="16">
        <v>0.70146324831257001</v>
      </c>
      <c r="CB10" s="16">
        <v>0.68225193996145495</v>
      </c>
      <c r="CC10" s="16">
        <v>0.66965100847253001</v>
      </c>
      <c r="CD10" s="16">
        <v>0.69054665288303196</v>
      </c>
    </row>
    <row r="11" spans="2:82" ht="28.8" x14ac:dyDescent="0.3">
      <c r="B11" s="17" t="s">
        <v>263</v>
      </c>
      <c r="C11" s="16">
        <v>7.2779644009151101E-2</v>
      </c>
      <c r="D11" s="16">
        <v>8.0141322260596698E-2</v>
      </c>
      <c r="E11" s="16">
        <v>6.6598710249031301E-2</v>
      </c>
      <c r="F11" s="16"/>
      <c r="G11" s="16">
        <v>3.8517591193353802E-2</v>
      </c>
      <c r="H11" s="16">
        <v>0.10439252237935499</v>
      </c>
      <c r="I11" s="16">
        <v>5.28646665409927E-2</v>
      </c>
      <c r="J11" s="16">
        <v>9.0575761029397406E-2</v>
      </c>
      <c r="K11" s="16">
        <v>7.5266989223963507E-2</v>
      </c>
      <c r="L11" s="16"/>
      <c r="M11" s="16">
        <v>6.5032101145526405E-2</v>
      </c>
      <c r="N11" s="16">
        <v>8.0537856581398296E-2</v>
      </c>
      <c r="O11" s="16">
        <v>6.6301471393339001E-2</v>
      </c>
      <c r="P11" s="16">
        <v>7.7055826371723701E-2</v>
      </c>
      <c r="Q11" s="16"/>
      <c r="R11" s="16">
        <v>7.9397301647940996E-2</v>
      </c>
      <c r="S11" s="16">
        <v>6.4918663167520693E-2</v>
      </c>
      <c r="T11" s="16">
        <v>0.109660927663894</v>
      </c>
      <c r="U11" s="16">
        <v>5.3558722861673201E-2</v>
      </c>
      <c r="V11" s="16">
        <v>8.7083919775584898E-2</v>
      </c>
      <c r="W11" s="16">
        <v>8.1373696744971802E-2</v>
      </c>
      <c r="X11" s="16">
        <v>6.5853750509988193E-2</v>
      </c>
      <c r="Y11" s="16">
        <v>9.9395923321858107E-2</v>
      </c>
      <c r="Z11" s="16">
        <v>5.4709977857303499E-2</v>
      </c>
      <c r="AA11" s="16">
        <v>6.2222511388880998E-2</v>
      </c>
      <c r="AB11" s="16">
        <v>5.4124531390814599E-2</v>
      </c>
      <c r="AC11" s="16">
        <v>8.8207170672792101E-2</v>
      </c>
      <c r="AD11" s="16"/>
      <c r="AE11" s="16">
        <v>8.8509024004997397E-2</v>
      </c>
      <c r="AF11" s="16">
        <v>5.0613690498632402E-2</v>
      </c>
      <c r="AG11" s="16">
        <v>0.14297882741121901</v>
      </c>
      <c r="AH11" s="16">
        <v>3.7487444657058902E-2</v>
      </c>
      <c r="AI11" s="16">
        <v>0.130192810400134</v>
      </c>
      <c r="AJ11" s="16">
        <v>7.5861249583469903E-2</v>
      </c>
      <c r="AK11" s="16">
        <v>6.0869526479949497E-2</v>
      </c>
      <c r="AL11" s="16">
        <v>7.4137742269384799E-2</v>
      </c>
      <c r="AM11" s="16">
        <v>5.7458125995697898E-2</v>
      </c>
      <c r="AN11" s="16">
        <v>7.59146467295857E-2</v>
      </c>
      <c r="AO11" s="16">
        <v>3.0721634399774801E-2</v>
      </c>
      <c r="AP11" s="16">
        <v>9.1394662790496906E-2</v>
      </c>
      <c r="AQ11" s="16">
        <v>4.5820810564219099E-2</v>
      </c>
      <c r="AR11" s="16">
        <v>4.1535727218348098E-2</v>
      </c>
      <c r="AS11" s="16">
        <v>2.04053484662155E-2</v>
      </c>
      <c r="AT11" s="16">
        <v>8.0687063398677997E-2</v>
      </c>
      <c r="AU11" s="16"/>
      <c r="AV11" s="16">
        <v>7.3501979791892103E-2</v>
      </c>
      <c r="AW11" s="16">
        <v>7.1229159356758803E-2</v>
      </c>
      <c r="AX11" s="16"/>
      <c r="AY11" s="16">
        <v>7.0679589184634198E-2</v>
      </c>
      <c r="AZ11" s="16">
        <v>8.7200309725993602E-2</v>
      </c>
      <c r="BA11" s="16"/>
      <c r="BB11" s="16">
        <v>7.0659058521532703E-2</v>
      </c>
      <c r="BC11" s="16">
        <v>7.8917165776906301E-2</v>
      </c>
      <c r="BD11" s="16"/>
      <c r="BE11" s="16">
        <v>4.8853801778533698E-2</v>
      </c>
      <c r="BF11" s="16">
        <v>8.0783527255119406E-2</v>
      </c>
      <c r="BG11" s="16"/>
      <c r="BH11" s="16">
        <v>6.1669134333206997E-2</v>
      </c>
      <c r="BI11" s="16">
        <v>8.0416153913680705E-2</v>
      </c>
      <c r="BJ11" s="16"/>
      <c r="BK11" s="16">
        <v>7.9625277966942604E-2</v>
      </c>
      <c r="BL11" s="16">
        <v>7.1591482293627703E-2</v>
      </c>
      <c r="BM11" s="16">
        <v>5.4636804856425698E-2</v>
      </c>
      <c r="BN11" s="16"/>
      <c r="BO11" s="16">
        <v>7.6271268457720406E-2</v>
      </c>
      <c r="BP11" s="16">
        <v>6.7523716476854401E-2</v>
      </c>
      <c r="BQ11" s="16">
        <v>6.9430943959900196E-2</v>
      </c>
      <c r="BR11" s="16"/>
      <c r="BS11" s="16">
        <v>5.9324515190505203E-2</v>
      </c>
      <c r="BT11" s="16">
        <v>6.5763980311149606E-2</v>
      </c>
      <c r="BU11" s="16">
        <v>0.123229315421203</v>
      </c>
      <c r="BV11" s="16">
        <v>5.4615248770579203E-2</v>
      </c>
      <c r="BW11" s="16">
        <v>0.104620721062311</v>
      </c>
      <c r="BX11" s="16">
        <v>6.9501268046374798E-2</v>
      </c>
      <c r="BY11" s="16">
        <v>8.2263547403274601E-2</v>
      </c>
      <c r="BZ11" s="16">
        <v>7.9104230615348298E-2</v>
      </c>
      <c r="CA11" s="16">
        <v>5.4616219478402901E-2</v>
      </c>
      <c r="CB11" s="16">
        <v>6.374440965599E-2</v>
      </c>
      <c r="CC11" s="16">
        <v>5.05901418954521E-2</v>
      </c>
      <c r="CD11" s="16">
        <v>5.7731630967216403E-2</v>
      </c>
    </row>
    <row r="12" spans="2:82" x14ac:dyDescent="0.3">
      <c r="B12" s="17" t="s">
        <v>92</v>
      </c>
      <c r="C12" s="18">
        <v>3.9882548857290798E-2</v>
      </c>
      <c r="D12" s="18">
        <v>3.4687456291089797E-2</v>
      </c>
      <c r="E12" s="18">
        <v>4.3872645812979998E-2</v>
      </c>
      <c r="F12" s="18"/>
      <c r="G12" s="18">
        <v>2.2292695673211401E-2</v>
      </c>
      <c r="H12" s="18">
        <v>6.0811261936817601E-2</v>
      </c>
      <c r="I12" s="18">
        <v>3.1752624813215398E-2</v>
      </c>
      <c r="J12" s="18">
        <v>4.4775103734403299E-2</v>
      </c>
      <c r="K12" s="18">
        <v>4.05496246175613E-2</v>
      </c>
      <c r="L12" s="18"/>
      <c r="M12" s="18">
        <v>2.1187432255705699E-2</v>
      </c>
      <c r="N12" s="18">
        <v>3.8234971624369299E-2</v>
      </c>
      <c r="O12" s="18">
        <v>4.2098734271817401E-2</v>
      </c>
      <c r="P12" s="18">
        <v>5.8632820426946203E-2</v>
      </c>
      <c r="Q12" s="18"/>
      <c r="R12" s="18">
        <v>3.9687382958325503E-2</v>
      </c>
      <c r="S12" s="18">
        <v>3.7922064514332103E-2</v>
      </c>
      <c r="T12" s="18">
        <v>3.24144755039842E-2</v>
      </c>
      <c r="U12" s="18">
        <v>8.0697073365774502E-2</v>
      </c>
      <c r="V12" s="18">
        <v>3.3882678798127397E-2</v>
      </c>
      <c r="W12" s="18">
        <v>2.3213280573180398E-2</v>
      </c>
      <c r="X12" s="18">
        <v>3.6144966909296097E-2</v>
      </c>
      <c r="Y12" s="18">
        <v>2.0173824735649E-2</v>
      </c>
      <c r="Z12" s="18">
        <v>2.9956610429357999E-2</v>
      </c>
      <c r="AA12" s="18">
        <v>5.4227218088171103E-2</v>
      </c>
      <c r="AB12" s="18">
        <v>4.7536621972875101E-2</v>
      </c>
      <c r="AC12" s="18">
        <v>2.7587978243117602E-2</v>
      </c>
      <c r="AD12" s="18"/>
      <c r="AE12" s="18">
        <v>0.15337263644594001</v>
      </c>
      <c r="AF12" s="18">
        <v>6.71308809672711E-2</v>
      </c>
      <c r="AG12" s="18">
        <v>4.6592158073916E-2</v>
      </c>
      <c r="AH12" s="18">
        <v>3.0828885012242499E-2</v>
      </c>
      <c r="AI12" s="18">
        <v>4.1862075319012898E-2</v>
      </c>
      <c r="AJ12" s="18">
        <v>4.8578082501197897E-2</v>
      </c>
      <c r="AK12" s="18">
        <v>3.2668881788168999E-2</v>
      </c>
      <c r="AL12" s="18">
        <v>3.02688048868862E-2</v>
      </c>
      <c r="AM12" s="18">
        <v>5.13314889501362E-2</v>
      </c>
      <c r="AN12" s="18">
        <v>3.4054574139111699E-2</v>
      </c>
      <c r="AO12" s="18">
        <v>1.45056520149404E-2</v>
      </c>
      <c r="AP12" s="18">
        <v>2.90539243634295E-2</v>
      </c>
      <c r="AQ12" s="18">
        <v>3.1853981399050699E-2</v>
      </c>
      <c r="AR12" s="18">
        <v>0</v>
      </c>
      <c r="AS12" s="18">
        <v>0</v>
      </c>
      <c r="AT12" s="18">
        <v>1.20094606777761E-2</v>
      </c>
      <c r="AU12" s="18"/>
      <c r="AV12" s="18">
        <v>4.2773609440474099E-2</v>
      </c>
      <c r="AW12" s="18">
        <v>3.3676923758182299E-2</v>
      </c>
      <c r="AX12" s="18"/>
      <c r="AY12" s="18">
        <v>3.9916213557741401E-2</v>
      </c>
      <c r="AZ12" s="18">
        <v>3.3738859124050898E-2</v>
      </c>
      <c r="BA12" s="18"/>
      <c r="BB12" s="18">
        <v>4.0871816552105998E-2</v>
      </c>
      <c r="BC12" s="18">
        <v>3.2484226938072201E-2</v>
      </c>
      <c r="BD12" s="18"/>
      <c r="BE12" s="18">
        <v>3.7484101045794402E-2</v>
      </c>
      <c r="BF12" s="18">
        <v>3.6767409916715801E-2</v>
      </c>
      <c r="BG12" s="18"/>
      <c r="BH12" s="18">
        <v>3.8482279358878303E-2</v>
      </c>
      <c r="BI12" s="18">
        <v>4.0844986423660003E-2</v>
      </c>
      <c r="BJ12" s="18"/>
      <c r="BK12" s="18">
        <v>3.6860299609144803E-2</v>
      </c>
      <c r="BL12" s="18">
        <v>3.9766048254357998E-2</v>
      </c>
      <c r="BM12" s="18">
        <v>4.9667884205017797E-2</v>
      </c>
      <c r="BN12" s="18"/>
      <c r="BO12" s="18">
        <v>2.90064851645261E-2</v>
      </c>
      <c r="BP12" s="18">
        <v>4.8433295472012E-2</v>
      </c>
      <c r="BQ12" s="18">
        <v>6.36322810700687E-2</v>
      </c>
      <c r="BR12" s="18"/>
      <c r="BS12" s="18">
        <v>3.9850049430754E-2</v>
      </c>
      <c r="BT12" s="18">
        <v>3.76315261678676E-2</v>
      </c>
      <c r="BU12" s="18">
        <v>2.4790577631074399E-2</v>
      </c>
      <c r="BV12" s="18">
        <v>9.3387233224131699E-2</v>
      </c>
      <c r="BW12" s="18">
        <v>1.7287456860814999E-2</v>
      </c>
      <c r="BX12" s="18">
        <v>2.7546664122640101E-2</v>
      </c>
      <c r="BY12" s="18">
        <v>3.4146997897474898E-2</v>
      </c>
      <c r="BZ12" s="18">
        <v>2.47572613869581E-2</v>
      </c>
      <c r="CA12" s="18">
        <v>2.8429788912854501E-2</v>
      </c>
      <c r="CB12" s="18">
        <v>6.3259486290897698E-2</v>
      </c>
      <c r="CC12" s="18">
        <v>3.1806579344635801E-2</v>
      </c>
      <c r="CD12" s="18">
        <v>2.7691516320763401E-2</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CD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261</v>
      </c>
      <c r="C9" s="16">
        <v>0.39969505020431001</v>
      </c>
      <c r="D9" s="16">
        <v>0.41613012804434202</v>
      </c>
      <c r="E9" s="16">
        <v>0.382578187713845</v>
      </c>
      <c r="F9" s="16"/>
      <c r="G9" s="16">
        <v>0.38034071256372798</v>
      </c>
      <c r="H9" s="16">
        <v>0.40406837069060503</v>
      </c>
      <c r="I9" s="16">
        <v>0.43865881533300999</v>
      </c>
      <c r="J9" s="16">
        <v>0.36893686393299102</v>
      </c>
      <c r="K9" s="16">
        <v>0.40220054625372498</v>
      </c>
      <c r="L9" s="16"/>
      <c r="M9" s="16">
        <v>0.422286776564884</v>
      </c>
      <c r="N9" s="16">
        <v>0.36490950480581702</v>
      </c>
      <c r="O9" s="16">
        <v>0.42021180775345601</v>
      </c>
      <c r="P9" s="16">
        <v>0.38989854969287302</v>
      </c>
      <c r="Q9" s="16"/>
      <c r="R9" s="16">
        <v>0.41108236091789302</v>
      </c>
      <c r="S9" s="16">
        <v>0.41847872037078698</v>
      </c>
      <c r="T9" s="16">
        <v>0.29487563127730099</v>
      </c>
      <c r="U9" s="16">
        <v>0.37039196445550499</v>
      </c>
      <c r="V9" s="16">
        <v>0.47688092195008802</v>
      </c>
      <c r="W9" s="16">
        <v>0.41871960948297798</v>
      </c>
      <c r="X9" s="16">
        <v>0.40733781775229</v>
      </c>
      <c r="Y9" s="16">
        <v>0.39295205845711001</v>
      </c>
      <c r="Z9" s="16">
        <v>0.391777045410167</v>
      </c>
      <c r="AA9" s="16">
        <v>0.364968595108425</v>
      </c>
      <c r="AB9" s="16">
        <v>0.53164889797947901</v>
      </c>
      <c r="AC9" s="16">
        <v>0.29756604310217299</v>
      </c>
      <c r="AD9" s="16"/>
      <c r="AE9" s="16">
        <v>0.339822542306426</v>
      </c>
      <c r="AF9" s="16">
        <v>0.41948735290774902</v>
      </c>
      <c r="AG9" s="16">
        <v>0.41186197205067898</v>
      </c>
      <c r="AH9" s="16">
        <v>0.439760167819368</v>
      </c>
      <c r="AI9" s="16">
        <v>0.393013731450924</v>
      </c>
      <c r="AJ9" s="16">
        <v>0.34365976485780098</v>
      </c>
      <c r="AK9" s="16">
        <v>0.38975895697898799</v>
      </c>
      <c r="AL9" s="16">
        <v>0.44796253782661399</v>
      </c>
      <c r="AM9" s="16">
        <v>0.35672627093304399</v>
      </c>
      <c r="AN9" s="16">
        <v>0.43743330310545397</v>
      </c>
      <c r="AO9" s="16">
        <v>0.38042753999935502</v>
      </c>
      <c r="AP9" s="16">
        <v>0.402143411960798</v>
      </c>
      <c r="AQ9" s="16">
        <v>0.53363476513964803</v>
      </c>
      <c r="AR9" s="16">
        <v>0.38068352825420498</v>
      </c>
      <c r="AS9" s="16">
        <v>0.41312480448949102</v>
      </c>
      <c r="AT9" s="16">
        <v>0.38885291687707002</v>
      </c>
      <c r="AU9" s="16"/>
      <c r="AV9" s="16">
        <v>0.40295529748021203</v>
      </c>
      <c r="AW9" s="16">
        <v>0.39269697052299002</v>
      </c>
      <c r="AX9" s="16"/>
      <c r="AY9" s="16">
        <v>0.40419872395648099</v>
      </c>
      <c r="AZ9" s="16">
        <v>0.36507313284494503</v>
      </c>
      <c r="BA9" s="16"/>
      <c r="BB9" s="16">
        <v>0.39882925776561801</v>
      </c>
      <c r="BC9" s="16">
        <v>0.40773006607331502</v>
      </c>
      <c r="BD9" s="16"/>
      <c r="BE9" s="16">
        <v>0.50139554001390896</v>
      </c>
      <c r="BF9" s="16">
        <v>0.37853088331421803</v>
      </c>
      <c r="BG9" s="16"/>
      <c r="BH9" s="16">
        <v>0.39336007193514799</v>
      </c>
      <c r="BI9" s="16">
        <v>0.40404922707903801</v>
      </c>
      <c r="BJ9" s="16"/>
      <c r="BK9" s="16">
        <v>0.429511351598581</v>
      </c>
      <c r="BL9" s="16">
        <v>0.37021330039747902</v>
      </c>
      <c r="BM9" s="16">
        <v>0.37501942764523499</v>
      </c>
      <c r="BN9" s="16"/>
      <c r="BO9" s="16">
        <v>0.40991731166175799</v>
      </c>
      <c r="BP9" s="16">
        <v>0.360446471277933</v>
      </c>
      <c r="BQ9" s="16">
        <v>0.43052596036197499</v>
      </c>
      <c r="BR9" s="16"/>
      <c r="BS9" s="16">
        <v>0.41141178784612598</v>
      </c>
      <c r="BT9" s="16">
        <v>0.39297407134102402</v>
      </c>
      <c r="BU9" s="16">
        <v>0.34099940602819601</v>
      </c>
      <c r="BV9" s="16">
        <v>0.39418367471795301</v>
      </c>
      <c r="BW9" s="16">
        <v>0.46824551401007802</v>
      </c>
      <c r="BX9" s="16">
        <v>0.50019286387184603</v>
      </c>
      <c r="BY9" s="16">
        <v>0.44100511839366302</v>
      </c>
      <c r="BZ9" s="16">
        <v>0.40025530757084399</v>
      </c>
      <c r="CA9" s="16">
        <v>0.38876783363762202</v>
      </c>
      <c r="CB9" s="16">
        <v>0.33891106252377901</v>
      </c>
      <c r="CC9" s="16">
        <v>0.45178005786504699</v>
      </c>
      <c r="CD9" s="16">
        <v>0.30170736898981798</v>
      </c>
    </row>
    <row r="10" spans="2:82" ht="28.8" x14ac:dyDescent="0.3">
      <c r="B10" s="17" t="s">
        <v>262</v>
      </c>
      <c r="C10" s="16">
        <v>0.51705840760792099</v>
      </c>
      <c r="D10" s="16">
        <v>0.48860555972916497</v>
      </c>
      <c r="E10" s="16">
        <v>0.54569736935626001</v>
      </c>
      <c r="F10" s="16"/>
      <c r="G10" s="16">
        <v>0.55744482915998095</v>
      </c>
      <c r="H10" s="16">
        <v>0.48522379676405197</v>
      </c>
      <c r="I10" s="16">
        <v>0.49269681189088599</v>
      </c>
      <c r="J10" s="16">
        <v>0.52922987427129697</v>
      </c>
      <c r="K10" s="16">
        <v>0.52298779681822405</v>
      </c>
      <c r="L10" s="16"/>
      <c r="M10" s="16">
        <v>0.50495908592845595</v>
      </c>
      <c r="N10" s="16">
        <v>0.55177124332345096</v>
      </c>
      <c r="O10" s="16">
        <v>0.48978743261393098</v>
      </c>
      <c r="P10" s="16">
        <v>0.52054641836534099</v>
      </c>
      <c r="Q10" s="16"/>
      <c r="R10" s="16">
        <v>0.48719553809442201</v>
      </c>
      <c r="S10" s="16">
        <v>0.52763171587894298</v>
      </c>
      <c r="T10" s="16">
        <v>0.62957385178733205</v>
      </c>
      <c r="U10" s="16">
        <v>0.52646201656525604</v>
      </c>
      <c r="V10" s="16">
        <v>0.450746863694796</v>
      </c>
      <c r="W10" s="16">
        <v>0.48558701317872999</v>
      </c>
      <c r="X10" s="16">
        <v>0.538292395073798</v>
      </c>
      <c r="Y10" s="16">
        <v>0.53592473703298604</v>
      </c>
      <c r="Z10" s="16">
        <v>0.51859750885636702</v>
      </c>
      <c r="AA10" s="16">
        <v>0.50699259954145004</v>
      </c>
      <c r="AB10" s="16">
        <v>0.44893639782556499</v>
      </c>
      <c r="AC10" s="16">
        <v>0.58715862741782998</v>
      </c>
      <c r="AD10" s="16"/>
      <c r="AE10" s="16">
        <v>0.63160951969378698</v>
      </c>
      <c r="AF10" s="16">
        <v>0.46519088253576901</v>
      </c>
      <c r="AG10" s="16">
        <v>0.46141772436723399</v>
      </c>
      <c r="AH10" s="16">
        <v>0.49796839764193701</v>
      </c>
      <c r="AI10" s="16">
        <v>0.48976972673965002</v>
      </c>
      <c r="AJ10" s="16">
        <v>0.530457834579939</v>
      </c>
      <c r="AK10" s="16">
        <v>0.49267524986388</v>
      </c>
      <c r="AL10" s="16">
        <v>0.50451139185165905</v>
      </c>
      <c r="AM10" s="16">
        <v>0.55419411838632104</v>
      </c>
      <c r="AN10" s="16">
        <v>0.50170037757066399</v>
      </c>
      <c r="AO10" s="16">
        <v>0.59597770940027595</v>
      </c>
      <c r="AP10" s="16">
        <v>0.51884746419382199</v>
      </c>
      <c r="AQ10" s="16">
        <v>0.41320787293975503</v>
      </c>
      <c r="AR10" s="16">
        <v>0.61550141676984405</v>
      </c>
      <c r="AS10" s="16">
        <v>0.53556994114645895</v>
      </c>
      <c r="AT10" s="16">
        <v>0.58039199987044898</v>
      </c>
      <c r="AU10" s="16"/>
      <c r="AV10" s="16">
        <v>0.52026330399970799</v>
      </c>
      <c r="AW10" s="16">
        <v>0.51017913790164005</v>
      </c>
      <c r="AX10" s="16"/>
      <c r="AY10" s="16">
        <v>0.51428519732850497</v>
      </c>
      <c r="AZ10" s="16">
        <v>0.53894035160306097</v>
      </c>
      <c r="BA10" s="16"/>
      <c r="BB10" s="16">
        <v>0.513031199817784</v>
      </c>
      <c r="BC10" s="16">
        <v>0.51476784139815701</v>
      </c>
      <c r="BD10" s="16"/>
      <c r="BE10" s="16">
        <v>0.40880862833840798</v>
      </c>
      <c r="BF10" s="16">
        <v>0.54182568814260701</v>
      </c>
      <c r="BG10" s="16"/>
      <c r="BH10" s="16">
        <v>0.53333963640083704</v>
      </c>
      <c r="BI10" s="16">
        <v>0.50586794303326599</v>
      </c>
      <c r="BJ10" s="16"/>
      <c r="BK10" s="16">
        <v>0.48014933670385601</v>
      </c>
      <c r="BL10" s="16">
        <v>0.543378478935298</v>
      </c>
      <c r="BM10" s="16">
        <v>0.57024163845778097</v>
      </c>
      <c r="BN10" s="16"/>
      <c r="BO10" s="16">
        <v>0.52078597169455698</v>
      </c>
      <c r="BP10" s="16">
        <v>0.53620140165038099</v>
      </c>
      <c r="BQ10" s="16">
        <v>0.47132788306372198</v>
      </c>
      <c r="BR10" s="16"/>
      <c r="BS10" s="16">
        <v>0.50718935174824398</v>
      </c>
      <c r="BT10" s="16">
        <v>0.54834740210517197</v>
      </c>
      <c r="BU10" s="16">
        <v>0.57499440477777797</v>
      </c>
      <c r="BV10" s="16">
        <v>0.48615507634517002</v>
      </c>
      <c r="BW10" s="16">
        <v>0.43673676570728298</v>
      </c>
      <c r="BX10" s="16">
        <v>0.42297024303007602</v>
      </c>
      <c r="BY10" s="16">
        <v>0.505648200486425</v>
      </c>
      <c r="BZ10" s="16">
        <v>0.52404219112606099</v>
      </c>
      <c r="CA10" s="16">
        <v>0.52561801805958097</v>
      </c>
      <c r="CB10" s="16">
        <v>0.55320584226498803</v>
      </c>
      <c r="CC10" s="16">
        <v>0.499043258623943</v>
      </c>
      <c r="CD10" s="16">
        <v>0.61339125404790695</v>
      </c>
    </row>
    <row r="11" spans="2:82" ht="28.8" x14ac:dyDescent="0.3">
      <c r="B11" s="17" t="s">
        <v>263</v>
      </c>
      <c r="C11" s="16">
        <v>5.9331460676737398E-2</v>
      </c>
      <c r="D11" s="16">
        <v>7.2022249962088405E-2</v>
      </c>
      <c r="E11" s="16">
        <v>4.7607723327346099E-2</v>
      </c>
      <c r="F11" s="16"/>
      <c r="G11" s="16">
        <v>4.4010174451541699E-2</v>
      </c>
      <c r="H11" s="16">
        <v>7.2389810197424506E-2</v>
      </c>
      <c r="I11" s="16">
        <v>4.9332763462662001E-2</v>
      </c>
      <c r="J11" s="16">
        <v>7.7762241808859003E-2</v>
      </c>
      <c r="K11" s="16">
        <v>5.1983739556163797E-2</v>
      </c>
      <c r="L11" s="16"/>
      <c r="M11" s="16">
        <v>5.18525972843858E-2</v>
      </c>
      <c r="N11" s="16">
        <v>6.7085264719308493E-2</v>
      </c>
      <c r="O11" s="16">
        <v>6.2530789863690595E-2</v>
      </c>
      <c r="P11" s="16">
        <v>5.7240378873567303E-2</v>
      </c>
      <c r="Q11" s="16"/>
      <c r="R11" s="16">
        <v>8.4960505769353406E-2</v>
      </c>
      <c r="S11" s="16">
        <v>2.6178015676292299E-2</v>
      </c>
      <c r="T11" s="16">
        <v>4.9465795634599297E-2</v>
      </c>
      <c r="U11" s="16">
        <v>6.5994052507293302E-2</v>
      </c>
      <c r="V11" s="16">
        <v>6.6510087209245602E-2</v>
      </c>
      <c r="W11" s="16">
        <v>6.3386896107930593E-2</v>
      </c>
      <c r="X11" s="16">
        <v>3.5500099825760099E-2</v>
      </c>
      <c r="Y11" s="16">
        <v>5.0949379774255198E-2</v>
      </c>
      <c r="Z11" s="16">
        <v>6.7478689473635195E-2</v>
      </c>
      <c r="AA11" s="16">
        <v>9.5947940722953706E-2</v>
      </c>
      <c r="AB11" s="16">
        <v>4.5227098421906798E-3</v>
      </c>
      <c r="AC11" s="16">
        <v>8.7687351236878902E-2</v>
      </c>
      <c r="AD11" s="16"/>
      <c r="AE11" s="16">
        <v>0</v>
      </c>
      <c r="AF11" s="16">
        <v>4.6358211904840102E-2</v>
      </c>
      <c r="AG11" s="16">
        <v>0.10980338849171099</v>
      </c>
      <c r="AH11" s="16">
        <v>4.0594518825931999E-2</v>
      </c>
      <c r="AI11" s="16">
        <v>8.8399463201474002E-2</v>
      </c>
      <c r="AJ11" s="16">
        <v>9.1946427983896906E-2</v>
      </c>
      <c r="AK11" s="16">
        <v>9.5052958360318601E-2</v>
      </c>
      <c r="AL11" s="16">
        <v>4.0416423187873397E-2</v>
      </c>
      <c r="AM11" s="16">
        <v>5.53852903170588E-2</v>
      </c>
      <c r="AN11" s="16">
        <v>6.0866319323881798E-2</v>
      </c>
      <c r="AO11" s="16">
        <v>8.8799040694063393E-3</v>
      </c>
      <c r="AP11" s="16">
        <v>5.1414477052280201E-2</v>
      </c>
      <c r="AQ11" s="16">
        <v>5.3157361920596197E-2</v>
      </c>
      <c r="AR11" s="16">
        <v>3.8150549759511298E-3</v>
      </c>
      <c r="AS11" s="16">
        <v>5.1305254364050298E-2</v>
      </c>
      <c r="AT11" s="16">
        <v>2.9271096835725201E-2</v>
      </c>
      <c r="AU11" s="16"/>
      <c r="AV11" s="16">
        <v>5.1786972112393401E-2</v>
      </c>
      <c r="AW11" s="16">
        <v>7.55256102795379E-2</v>
      </c>
      <c r="AX11" s="16"/>
      <c r="AY11" s="16">
        <v>5.7914141749109201E-2</v>
      </c>
      <c r="AZ11" s="16">
        <v>7.2114355651918705E-2</v>
      </c>
      <c r="BA11" s="16"/>
      <c r="BB11" s="16">
        <v>6.16130985490599E-2</v>
      </c>
      <c r="BC11" s="16">
        <v>6.1084231024194899E-2</v>
      </c>
      <c r="BD11" s="16"/>
      <c r="BE11" s="16">
        <v>7.30500097740448E-2</v>
      </c>
      <c r="BF11" s="16">
        <v>5.7004645615609702E-2</v>
      </c>
      <c r="BG11" s="16"/>
      <c r="BH11" s="16">
        <v>5.1484396954081503E-2</v>
      </c>
      <c r="BI11" s="16">
        <v>6.4724928806222201E-2</v>
      </c>
      <c r="BJ11" s="16"/>
      <c r="BK11" s="16">
        <v>6.6869193698900695E-2</v>
      </c>
      <c r="BL11" s="16">
        <v>5.8422322940802601E-2</v>
      </c>
      <c r="BM11" s="16">
        <v>3.8366623981656897E-2</v>
      </c>
      <c r="BN11" s="16"/>
      <c r="BO11" s="16">
        <v>5.6826801137889002E-2</v>
      </c>
      <c r="BP11" s="16">
        <v>7.2593919517986202E-2</v>
      </c>
      <c r="BQ11" s="16">
        <v>4.5568621627671703E-2</v>
      </c>
      <c r="BR11" s="16"/>
      <c r="BS11" s="16">
        <v>7.2305804227367307E-2</v>
      </c>
      <c r="BT11" s="16">
        <v>2.6401949682749101E-2</v>
      </c>
      <c r="BU11" s="16">
        <v>6.60004874278209E-2</v>
      </c>
      <c r="BV11" s="16">
        <v>8.1350099467692796E-2</v>
      </c>
      <c r="BW11" s="16">
        <v>8.7847633507825207E-2</v>
      </c>
      <c r="BX11" s="16">
        <v>3.7470326512882499E-2</v>
      </c>
      <c r="BY11" s="16">
        <v>3.9274278382577098E-2</v>
      </c>
      <c r="BZ11" s="16">
        <v>5.0945239916136302E-2</v>
      </c>
      <c r="CA11" s="16">
        <v>6.1588706789564802E-2</v>
      </c>
      <c r="CB11" s="16">
        <v>7.7681595451147806E-2</v>
      </c>
      <c r="CC11" s="16">
        <v>3.3273393838692801E-2</v>
      </c>
      <c r="CD11" s="16">
        <v>5.72098606415119E-2</v>
      </c>
    </row>
    <row r="12" spans="2:82" x14ac:dyDescent="0.3">
      <c r="B12" s="17" t="s">
        <v>92</v>
      </c>
      <c r="C12" s="18">
        <v>2.3915081511031298E-2</v>
      </c>
      <c r="D12" s="18">
        <v>2.32420622644047E-2</v>
      </c>
      <c r="E12" s="18">
        <v>2.4116719602548999E-2</v>
      </c>
      <c r="F12" s="18"/>
      <c r="G12" s="18">
        <v>1.8204283824748799E-2</v>
      </c>
      <c r="H12" s="18">
        <v>3.8318022347918798E-2</v>
      </c>
      <c r="I12" s="18">
        <v>1.9311609313441998E-2</v>
      </c>
      <c r="J12" s="18">
        <v>2.4071019986852901E-2</v>
      </c>
      <c r="K12" s="18">
        <v>2.28279173718876E-2</v>
      </c>
      <c r="L12" s="18"/>
      <c r="M12" s="18">
        <v>2.0901540222274698E-2</v>
      </c>
      <c r="N12" s="18">
        <v>1.6233987151423601E-2</v>
      </c>
      <c r="O12" s="18">
        <v>2.74699697689232E-2</v>
      </c>
      <c r="P12" s="18">
        <v>3.2314653068218999E-2</v>
      </c>
      <c r="Q12" s="18"/>
      <c r="R12" s="18">
        <v>1.6761595218331801E-2</v>
      </c>
      <c r="S12" s="18">
        <v>2.77115480739775E-2</v>
      </c>
      <c r="T12" s="18">
        <v>2.6084721300768301E-2</v>
      </c>
      <c r="U12" s="18">
        <v>3.7151966471946102E-2</v>
      </c>
      <c r="V12" s="18">
        <v>5.8621271458710097E-3</v>
      </c>
      <c r="W12" s="18">
        <v>3.2306481230361297E-2</v>
      </c>
      <c r="X12" s="18">
        <v>1.8869687348151601E-2</v>
      </c>
      <c r="Y12" s="18">
        <v>2.0173824735649E-2</v>
      </c>
      <c r="Z12" s="18">
        <v>2.2146756259830501E-2</v>
      </c>
      <c r="AA12" s="18">
        <v>3.2090864627171901E-2</v>
      </c>
      <c r="AB12" s="18">
        <v>1.4891994352765199E-2</v>
      </c>
      <c r="AC12" s="18">
        <v>2.7587978243117602E-2</v>
      </c>
      <c r="AD12" s="18"/>
      <c r="AE12" s="18">
        <v>2.8567937999786599E-2</v>
      </c>
      <c r="AF12" s="18">
        <v>6.8963552651641793E-2</v>
      </c>
      <c r="AG12" s="18">
        <v>1.6916915090375701E-2</v>
      </c>
      <c r="AH12" s="18">
        <v>2.1676915712763398E-2</v>
      </c>
      <c r="AI12" s="18">
        <v>2.8817078607951199E-2</v>
      </c>
      <c r="AJ12" s="18">
        <v>3.3935972578363199E-2</v>
      </c>
      <c r="AK12" s="18">
        <v>2.2512834796812702E-2</v>
      </c>
      <c r="AL12" s="18">
        <v>7.1096471338537399E-3</v>
      </c>
      <c r="AM12" s="18">
        <v>3.3694320363576301E-2</v>
      </c>
      <c r="AN12" s="18">
        <v>0</v>
      </c>
      <c r="AO12" s="18">
        <v>1.47148465309631E-2</v>
      </c>
      <c r="AP12" s="18">
        <v>2.75946467930995E-2</v>
      </c>
      <c r="AQ12" s="18">
        <v>0</v>
      </c>
      <c r="AR12" s="18">
        <v>0</v>
      </c>
      <c r="AS12" s="18">
        <v>0</v>
      </c>
      <c r="AT12" s="18">
        <v>1.4839864167559E-3</v>
      </c>
      <c r="AU12" s="18"/>
      <c r="AV12" s="18">
        <v>2.4994426407685798E-2</v>
      </c>
      <c r="AW12" s="18">
        <v>2.15982812958318E-2</v>
      </c>
      <c r="AX12" s="18"/>
      <c r="AY12" s="18">
        <v>2.3601936965904399E-2</v>
      </c>
      <c r="AZ12" s="18">
        <v>2.3872159900075299E-2</v>
      </c>
      <c r="BA12" s="18"/>
      <c r="BB12" s="18">
        <v>2.65264438675375E-2</v>
      </c>
      <c r="BC12" s="18">
        <v>1.64178615043339E-2</v>
      </c>
      <c r="BD12" s="18"/>
      <c r="BE12" s="18">
        <v>1.6745821873637299E-2</v>
      </c>
      <c r="BF12" s="18">
        <v>2.2638782927564799E-2</v>
      </c>
      <c r="BG12" s="18"/>
      <c r="BH12" s="18">
        <v>2.1815894709933101E-2</v>
      </c>
      <c r="BI12" s="18">
        <v>2.5357901081473899E-2</v>
      </c>
      <c r="BJ12" s="18"/>
      <c r="BK12" s="18">
        <v>2.3470117998661999E-2</v>
      </c>
      <c r="BL12" s="18">
        <v>2.798589772642E-2</v>
      </c>
      <c r="BM12" s="18">
        <v>1.6372309915327399E-2</v>
      </c>
      <c r="BN12" s="18"/>
      <c r="BO12" s="18">
        <v>1.2469915505796099E-2</v>
      </c>
      <c r="BP12" s="18">
        <v>3.0758207553700199E-2</v>
      </c>
      <c r="BQ12" s="18">
        <v>5.2577534946630602E-2</v>
      </c>
      <c r="BR12" s="18"/>
      <c r="BS12" s="18">
        <v>9.0930561782621901E-3</v>
      </c>
      <c r="BT12" s="18">
        <v>3.2276576871055097E-2</v>
      </c>
      <c r="BU12" s="18">
        <v>1.8005701766204599E-2</v>
      </c>
      <c r="BV12" s="18">
        <v>3.8311149469184097E-2</v>
      </c>
      <c r="BW12" s="18">
        <v>7.17008677481395E-3</v>
      </c>
      <c r="BX12" s="18">
        <v>3.9366566585195897E-2</v>
      </c>
      <c r="BY12" s="18">
        <v>1.4072402737334899E-2</v>
      </c>
      <c r="BZ12" s="18">
        <v>2.47572613869581E-2</v>
      </c>
      <c r="CA12" s="18">
        <v>2.4025441513232399E-2</v>
      </c>
      <c r="CB12" s="18">
        <v>3.0201499760085401E-2</v>
      </c>
      <c r="CC12" s="18">
        <v>1.59032896723179E-2</v>
      </c>
      <c r="CD12" s="18">
        <v>2.7691516320763401E-2</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CD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261</v>
      </c>
      <c r="C9" s="16">
        <v>0.29457238304435501</v>
      </c>
      <c r="D9" s="16">
        <v>0.30496751948540202</v>
      </c>
      <c r="E9" s="16">
        <v>0.28394337895708799</v>
      </c>
      <c r="F9" s="16"/>
      <c r="G9" s="16">
        <v>0.278947760580529</v>
      </c>
      <c r="H9" s="16">
        <v>0.28230822782334603</v>
      </c>
      <c r="I9" s="16">
        <v>0.32804379136190098</v>
      </c>
      <c r="J9" s="16">
        <v>0.26628944620177403</v>
      </c>
      <c r="K9" s="16">
        <v>0.30739893143913299</v>
      </c>
      <c r="L9" s="16"/>
      <c r="M9" s="16">
        <v>0.31166681108820798</v>
      </c>
      <c r="N9" s="16">
        <v>0.266227881963152</v>
      </c>
      <c r="O9" s="16">
        <v>0.31094580950207401</v>
      </c>
      <c r="P9" s="16">
        <v>0.292091797867161</v>
      </c>
      <c r="Q9" s="16"/>
      <c r="R9" s="16">
        <v>0.33794508914773602</v>
      </c>
      <c r="S9" s="16">
        <v>0.27267140407860602</v>
      </c>
      <c r="T9" s="16">
        <v>0.22024557532851899</v>
      </c>
      <c r="U9" s="16">
        <v>0.29801486210754402</v>
      </c>
      <c r="V9" s="16">
        <v>0.35959233482505998</v>
      </c>
      <c r="W9" s="16">
        <v>0.28407337806284999</v>
      </c>
      <c r="X9" s="16">
        <v>0.32450740695194102</v>
      </c>
      <c r="Y9" s="16">
        <v>0.32071606782057599</v>
      </c>
      <c r="Z9" s="16">
        <v>0.23947855949142999</v>
      </c>
      <c r="AA9" s="16">
        <v>0.29104899985000698</v>
      </c>
      <c r="AB9" s="16">
        <v>0.35384215767245097</v>
      </c>
      <c r="AC9" s="16">
        <v>0.25464943159583098</v>
      </c>
      <c r="AD9" s="16"/>
      <c r="AE9" s="16">
        <v>0.22604792889388001</v>
      </c>
      <c r="AF9" s="16">
        <v>0.28255737170879303</v>
      </c>
      <c r="AG9" s="16">
        <v>0.29784839523580198</v>
      </c>
      <c r="AH9" s="16">
        <v>0.30542299650554899</v>
      </c>
      <c r="AI9" s="16">
        <v>0.298999723267731</v>
      </c>
      <c r="AJ9" s="16">
        <v>0.26014041435453</v>
      </c>
      <c r="AK9" s="16">
        <v>0.34744767769052398</v>
      </c>
      <c r="AL9" s="16">
        <v>0.33548202454448101</v>
      </c>
      <c r="AM9" s="16">
        <v>0.24644815026328401</v>
      </c>
      <c r="AN9" s="16">
        <v>0.346035152164135</v>
      </c>
      <c r="AO9" s="16">
        <v>0.231324914907442</v>
      </c>
      <c r="AP9" s="16">
        <v>0.27978637198239797</v>
      </c>
      <c r="AQ9" s="16">
        <v>0.35361803857917201</v>
      </c>
      <c r="AR9" s="16">
        <v>0.33803770571668901</v>
      </c>
      <c r="AS9" s="16">
        <v>0.39893355111846601</v>
      </c>
      <c r="AT9" s="16">
        <v>0.3021311765886</v>
      </c>
      <c r="AU9" s="16"/>
      <c r="AV9" s="16">
        <v>0.29080284877211998</v>
      </c>
      <c r="AW9" s="16">
        <v>0.30266364084358699</v>
      </c>
      <c r="AX9" s="16"/>
      <c r="AY9" s="16">
        <v>0.29382810885850602</v>
      </c>
      <c r="AZ9" s="16">
        <v>0.29679671488653803</v>
      </c>
      <c r="BA9" s="16"/>
      <c r="BB9" s="16">
        <v>0.28118982132732301</v>
      </c>
      <c r="BC9" s="16">
        <v>0.30897659670607802</v>
      </c>
      <c r="BD9" s="16"/>
      <c r="BE9" s="16">
        <v>0.36833061008677398</v>
      </c>
      <c r="BF9" s="16">
        <v>0.27577410531755198</v>
      </c>
      <c r="BG9" s="16"/>
      <c r="BH9" s="16">
        <v>0.29526432967101202</v>
      </c>
      <c r="BI9" s="16">
        <v>0.29409679214690898</v>
      </c>
      <c r="BJ9" s="16"/>
      <c r="BK9" s="16">
        <v>0.31511702518405099</v>
      </c>
      <c r="BL9" s="16">
        <v>0.26733700562769802</v>
      </c>
      <c r="BM9" s="16">
        <v>0.293023225200502</v>
      </c>
      <c r="BN9" s="16"/>
      <c r="BO9" s="16">
        <v>0.29882533010387302</v>
      </c>
      <c r="BP9" s="16">
        <v>0.24646457732615701</v>
      </c>
      <c r="BQ9" s="16">
        <v>0.36151750182575498</v>
      </c>
      <c r="BR9" s="16"/>
      <c r="BS9" s="16">
        <v>0.327933884089464</v>
      </c>
      <c r="BT9" s="16">
        <v>0.25343889240970902</v>
      </c>
      <c r="BU9" s="16">
        <v>0.23533776777491699</v>
      </c>
      <c r="BV9" s="16">
        <v>0.329892621684717</v>
      </c>
      <c r="BW9" s="16">
        <v>0.33666133571187801</v>
      </c>
      <c r="BX9" s="16">
        <v>0.33940107543470099</v>
      </c>
      <c r="BY9" s="16">
        <v>0.33124103666809002</v>
      </c>
      <c r="BZ9" s="16">
        <v>0.30583570514462699</v>
      </c>
      <c r="CA9" s="16">
        <v>0.242633187276389</v>
      </c>
      <c r="CB9" s="16">
        <v>0.25324212077452102</v>
      </c>
      <c r="CC9" s="16">
        <v>0.35704342325830002</v>
      </c>
      <c r="CD9" s="16">
        <v>0.23151419893191899</v>
      </c>
    </row>
    <row r="10" spans="2:82" ht="28.8" x14ac:dyDescent="0.3">
      <c r="B10" s="17" t="s">
        <v>262</v>
      </c>
      <c r="C10" s="16">
        <v>0.61810041729781895</v>
      </c>
      <c r="D10" s="16">
        <v>0.61127956955853202</v>
      </c>
      <c r="E10" s="16">
        <v>0.62460398924861205</v>
      </c>
      <c r="F10" s="16"/>
      <c r="G10" s="16">
        <v>0.68252728157872</v>
      </c>
      <c r="H10" s="16">
        <v>0.63491919688268506</v>
      </c>
      <c r="I10" s="16">
        <v>0.60489673539963296</v>
      </c>
      <c r="J10" s="16">
        <v>0.592094986000823</v>
      </c>
      <c r="K10" s="16">
        <v>0.60781872313040797</v>
      </c>
      <c r="L10" s="16"/>
      <c r="M10" s="16">
        <v>0.61436905677000497</v>
      </c>
      <c r="N10" s="16">
        <v>0.65148424517779802</v>
      </c>
      <c r="O10" s="16">
        <v>0.61926487069509395</v>
      </c>
      <c r="P10" s="16">
        <v>0.58812906753099303</v>
      </c>
      <c r="Q10" s="16"/>
      <c r="R10" s="16">
        <v>0.59282476947173401</v>
      </c>
      <c r="S10" s="16">
        <v>0.63000334529990498</v>
      </c>
      <c r="T10" s="16">
        <v>0.74678681943868697</v>
      </c>
      <c r="U10" s="16">
        <v>0.55984414385218995</v>
      </c>
      <c r="V10" s="16">
        <v>0.57645808515236097</v>
      </c>
      <c r="W10" s="16">
        <v>0.60347176501823896</v>
      </c>
      <c r="X10" s="16">
        <v>0.59164666362648899</v>
      </c>
      <c r="Y10" s="16">
        <v>0.61634015137918396</v>
      </c>
      <c r="Z10" s="16">
        <v>0.66087574697323304</v>
      </c>
      <c r="AA10" s="16">
        <v>0.616422940365984</v>
      </c>
      <c r="AB10" s="16">
        <v>0.57042968874490896</v>
      </c>
      <c r="AC10" s="16">
        <v>0.65714339773137698</v>
      </c>
      <c r="AD10" s="16"/>
      <c r="AE10" s="16">
        <v>0.61776904771441299</v>
      </c>
      <c r="AF10" s="16">
        <v>0.59493283954482901</v>
      </c>
      <c r="AG10" s="16">
        <v>0.56580557316900504</v>
      </c>
      <c r="AH10" s="16">
        <v>0.56108769700223704</v>
      </c>
      <c r="AI10" s="16">
        <v>0.59184189169065404</v>
      </c>
      <c r="AJ10" s="16">
        <v>0.620267419051722</v>
      </c>
      <c r="AK10" s="16">
        <v>0.57475003346476305</v>
      </c>
      <c r="AL10" s="16">
        <v>0.60568237694837501</v>
      </c>
      <c r="AM10" s="16">
        <v>0.69258644226375998</v>
      </c>
      <c r="AN10" s="16">
        <v>0.58883684821522297</v>
      </c>
      <c r="AO10" s="16">
        <v>0.72820904040256396</v>
      </c>
      <c r="AP10" s="16">
        <v>0.65132914499969696</v>
      </c>
      <c r="AQ10" s="16">
        <v>0.57472692273932602</v>
      </c>
      <c r="AR10" s="16">
        <v>0.65527793981042504</v>
      </c>
      <c r="AS10" s="16">
        <v>0.54318874889873503</v>
      </c>
      <c r="AT10" s="16">
        <v>0.64345103851412699</v>
      </c>
      <c r="AU10" s="16"/>
      <c r="AV10" s="16">
        <v>0.62371334254728605</v>
      </c>
      <c r="AW10" s="16">
        <v>0.60605234400246</v>
      </c>
      <c r="AX10" s="16"/>
      <c r="AY10" s="16">
        <v>0.620995401905583</v>
      </c>
      <c r="AZ10" s="16">
        <v>0.58919266304225204</v>
      </c>
      <c r="BA10" s="16"/>
      <c r="BB10" s="16">
        <v>0.62143897181269303</v>
      </c>
      <c r="BC10" s="16">
        <v>0.61954340517649498</v>
      </c>
      <c r="BD10" s="16"/>
      <c r="BE10" s="16">
        <v>0.53105358862582897</v>
      </c>
      <c r="BF10" s="16">
        <v>0.63915274594333205</v>
      </c>
      <c r="BG10" s="16"/>
      <c r="BH10" s="16">
        <v>0.64813057701839805</v>
      </c>
      <c r="BI10" s="16">
        <v>0.59745999495631796</v>
      </c>
      <c r="BJ10" s="16"/>
      <c r="BK10" s="16">
        <v>0.59547578207018304</v>
      </c>
      <c r="BL10" s="16">
        <v>0.64268479579690696</v>
      </c>
      <c r="BM10" s="16">
        <v>0.63152670111427101</v>
      </c>
      <c r="BN10" s="16"/>
      <c r="BO10" s="16">
        <v>0.624580470153279</v>
      </c>
      <c r="BP10" s="16">
        <v>0.66986918192951905</v>
      </c>
      <c r="BQ10" s="16">
        <v>0.50711330425458701</v>
      </c>
      <c r="BR10" s="16"/>
      <c r="BS10" s="16">
        <v>0.60660696829147598</v>
      </c>
      <c r="BT10" s="16">
        <v>0.63902029095679203</v>
      </c>
      <c r="BU10" s="16">
        <v>0.73930195482470495</v>
      </c>
      <c r="BV10" s="16">
        <v>0.51128604446695003</v>
      </c>
      <c r="BW10" s="16">
        <v>0.59745027108667903</v>
      </c>
      <c r="BX10" s="16">
        <v>0.58026685594298399</v>
      </c>
      <c r="BY10" s="16">
        <v>0.57912795498843705</v>
      </c>
      <c r="BZ10" s="16">
        <v>0.63994483369223198</v>
      </c>
      <c r="CA10" s="16">
        <v>0.65292179059459698</v>
      </c>
      <c r="CB10" s="16">
        <v>0.66201609330594902</v>
      </c>
      <c r="CC10" s="16">
        <v>0.58104401676908002</v>
      </c>
      <c r="CD10" s="16">
        <v>0.71075417010086395</v>
      </c>
    </row>
    <row r="11" spans="2:82" ht="28.8" x14ac:dyDescent="0.3">
      <c r="B11" s="17" t="s">
        <v>263</v>
      </c>
      <c r="C11" s="16">
        <v>5.8873998645293801E-2</v>
      </c>
      <c r="D11" s="16">
        <v>5.8234038472380199E-2</v>
      </c>
      <c r="E11" s="16">
        <v>6.0464682779659697E-2</v>
      </c>
      <c r="F11" s="16"/>
      <c r="G11" s="16">
        <v>2.6748729130468499E-2</v>
      </c>
      <c r="H11" s="16">
        <v>5.5458689837236098E-2</v>
      </c>
      <c r="I11" s="16">
        <v>3.3358773570385199E-2</v>
      </c>
      <c r="J11" s="16">
        <v>0.10905195947441799</v>
      </c>
      <c r="K11" s="16">
        <v>5.4722495695354201E-2</v>
      </c>
      <c r="L11" s="16"/>
      <c r="M11" s="16">
        <v>5.8725915016983397E-2</v>
      </c>
      <c r="N11" s="16">
        <v>5.4336321193975003E-2</v>
      </c>
      <c r="O11" s="16">
        <v>4.4812382933009202E-2</v>
      </c>
      <c r="P11" s="16">
        <v>7.3120482066612993E-2</v>
      </c>
      <c r="Q11" s="16"/>
      <c r="R11" s="16">
        <v>4.4439825362264498E-2</v>
      </c>
      <c r="S11" s="16">
        <v>6.5866097528612902E-2</v>
      </c>
      <c r="T11" s="16">
        <v>6.8828839320254197E-3</v>
      </c>
      <c r="U11" s="16">
        <v>9.5310856259862797E-2</v>
      </c>
      <c r="V11" s="16">
        <v>5.2424420689503197E-2</v>
      </c>
      <c r="W11" s="16">
        <v>7.3594308525674904E-2</v>
      </c>
      <c r="X11" s="16">
        <v>7.2189077111305899E-2</v>
      </c>
      <c r="Y11" s="16">
        <v>4.4089599121476003E-2</v>
      </c>
      <c r="Z11" s="16">
        <v>7.3749029654279596E-2</v>
      </c>
      <c r="AA11" s="16">
        <v>6.2661770447826295E-2</v>
      </c>
      <c r="AB11" s="16">
        <v>2.8191531609765001E-2</v>
      </c>
      <c r="AC11" s="16">
        <v>6.53755531466471E-2</v>
      </c>
      <c r="AD11" s="16"/>
      <c r="AE11" s="16">
        <v>2.6240018825550101E-2</v>
      </c>
      <c r="AF11" s="16">
        <v>7.1609936996921794E-2</v>
      </c>
      <c r="AG11" s="16">
        <v>0.11489979420511801</v>
      </c>
      <c r="AH11" s="16">
        <v>9.32701398477324E-2</v>
      </c>
      <c r="AI11" s="16">
        <v>6.5425049032292196E-2</v>
      </c>
      <c r="AJ11" s="16">
        <v>7.1954499532223104E-2</v>
      </c>
      <c r="AK11" s="16">
        <v>6.2455948556936099E-2</v>
      </c>
      <c r="AL11" s="16">
        <v>5.8835598507144399E-2</v>
      </c>
      <c r="AM11" s="16">
        <v>2.72710871093799E-2</v>
      </c>
      <c r="AN11" s="16">
        <v>5.4978184659201401E-2</v>
      </c>
      <c r="AO11" s="16">
        <v>2.7189114829345801E-2</v>
      </c>
      <c r="AP11" s="16">
        <v>5.1714677020591002E-2</v>
      </c>
      <c r="AQ11" s="16">
        <v>5.3423889526875101E-2</v>
      </c>
      <c r="AR11" s="16">
        <v>6.6843544728863403E-3</v>
      </c>
      <c r="AS11" s="16">
        <v>5.7877699982798902E-2</v>
      </c>
      <c r="AT11" s="16">
        <v>4.6904545886308803E-2</v>
      </c>
      <c r="AU11" s="16"/>
      <c r="AV11" s="16">
        <v>5.5599171123872901E-2</v>
      </c>
      <c r="AW11" s="16">
        <v>6.59033746398308E-2</v>
      </c>
      <c r="AX11" s="16"/>
      <c r="AY11" s="16">
        <v>5.5889530922553499E-2</v>
      </c>
      <c r="AZ11" s="16">
        <v>9.1709072776883505E-2</v>
      </c>
      <c r="BA11" s="16"/>
      <c r="BB11" s="16">
        <v>7.0075435529786401E-2</v>
      </c>
      <c r="BC11" s="16">
        <v>4.7935696797281199E-2</v>
      </c>
      <c r="BD11" s="16"/>
      <c r="BE11" s="16">
        <v>7.5624779174960105E-2</v>
      </c>
      <c r="BF11" s="16">
        <v>5.6469335097320203E-2</v>
      </c>
      <c r="BG11" s="16"/>
      <c r="BH11" s="16">
        <v>3.3706499791513002E-2</v>
      </c>
      <c r="BI11" s="16">
        <v>7.6172201866813005E-2</v>
      </c>
      <c r="BJ11" s="16"/>
      <c r="BK11" s="16">
        <v>6.3311487901745497E-2</v>
      </c>
      <c r="BL11" s="16">
        <v>5.8524070295943399E-2</v>
      </c>
      <c r="BM11" s="16">
        <v>4.6238100723187299E-2</v>
      </c>
      <c r="BN11" s="16"/>
      <c r="BO11" s="16">
        <v>6.1559050870470602E-2</v>
      </c>
      <c r="BP11" s="16">
        <v>4.3521422996784097E-2</v>
      </c>
      <c r="BQ11" s="16">
        <v>7.5560809783803098E-2</v>
      </c>
      <c r="BR11" s="16"/>
      <c r="BS11" s="16">
        <v>4.7463190262950199E-2</v>
      </c>
      <c r="BT11" s="16">
        <v>6.8023920002694901E-2</v>
      </c>
      <c r="BU11" s="16">
        <v>7.3545756341730703E-3</v>
      </c>
      <c r="BV11" s="16">
        <v>0.100357722560987</v>
      </c>
      <c r="BW11" s="16">
        <v>5.1791736739475999E-2</v>
      </c>
      <c r="BX11" s="16">
        <v>3.9662981711492497E-2</v>
      </c>
      <c r="BY11" s="16">
        <v>7.6747113473630196E-2</v>
      </c>
      <c r="BZ11" s="16">
        <v>4.2661358734728802E-2</v>
      </c>
      <c r="CA11" s="16">
        <v>7.60815046714515E-2</v>
      </c>
      <c r="CB11" s="16">
        <v>4.9900866775377903E-2</v>
      </c>
      <c r="CC11" s="16">
        <v>3.01059806279842E-2</v>
      </c>
      <c r="CD11" s="16">
        <v>3.4814326053348797E-2</v>
      </c>
    </row>
    <row r="12" spans="2:82" x14ac:dyDescent="0.3">
      <c r="B12" s="17" t="s">
        <v>92</v>
      </c>
      <c r="C12" s="18">
        <v>2.8453201012532299E-2</v>
      </c>
      <c r="D12" s="18">
        <v>2.5518872483686499E-2</v>
      </c>
      <c r="E12" s="18">
        <v>3.0987949014640401E-2</v>
      </c>
      <c r="F12" s="18"/>
      <c r="G12" s="18">
        <v>1.17762287102821E-2</v>
      </c>
      <c r="H12" s="18">
        <v>2.7313885456731898E-2</v>
      </c>
      <c r="I12" s="18">
        <v>3.3700699668080897E-2</v>
      </c>
      <c r="J12" s="18">
        <v>3.25636083229843E-2</v>
      </c>
      <c r="K12" s="18">
        <v>3.0059849735105001E-2</v>
      </c>
      <c r="L12" s="18"/>
      <c r="M12" s="18">
        <v>1.52382171248039E-2</v>
      </c>
      <c r="N12" s="18">
        <v>2.7951551665075802E-2</v>
      </c>
      <c r="O12" s="18">
        <v>2.4976936869822199E-2</v>
      </c>
      <c r="P12" s="18">
        <v>4.6658652535233699E-2</v>
      </c>
      <c r="Q12" s="18"/>
      <c r="R12" s="18">
        <v>2.47903160182649E-2</v>
      </c>
      <c r="S12" s="18">
        <v>3.1459153092876599E-2</v>
      </c>
      <c r="T12" s="18">
        <v>2.6084721300768301E-2</v>
      </c>
      <c r="U12" s="18">
        <v>4.6830137780402299E-2</v>
      </c>
      <c r="V12" s="18">
        <v>1.1525159333075999E-2</v>
      </c>
      <c r="W12" s="18">
        <v>3.8860548393236501E-2</v>
      </c>
      <c r="X12" s="18">
        <v>1.16568523102642E-2</v>
      </c>
      <c r="Y12" s="18">
        <v>1.8854181678764199E-2</v>
      </c>
      <c r="Z12" s="18">
        <v>2.5896663881057401E-2</v>
      </c>
      <c r="AA12" s="18">
        <v>2.9866289336183498E-2</v>
      </c>
      <c r="AB12" s="18">
        <v>4.7536621972875101E-2</v>
      </c>
      <c r="AC12" s="18">
        <v>2.2831617526145001E-2</v>
      </c>
      <c r="AD12" s="18"/>
      <c r="AE12" s="18">
        <v>0.12994300456615701</v>
      </c>
      <c r="AF12" s="18">
        <v>5.0899851749456902E-2</v>
      </c>
      <c r="AG12" s="18">
        <v>2.14462373900745E-2</v>
      </c>
      <c r="AH12" s="18">
        <v>4.0219166644481601E-2</v>
      </c>
      <c r="AI12" s="18">
        <v>4.3733336009323401E-2</v>
      </c>
      <c r="AJ12" s="18">
        <v>4.7637667061525599E-2</v>
      </c>
      <c r="AK12" s="18">
        <v>1.53463402877767E-2</v>
      </c>
      <c r="AL12" s="18">
        <v>0</v>
      </c>
      <c r="AM12" s="18">
        <v>3.3694320363576301E-2</v>
      </c>
      <c r="AN12" s="18">
        <v>1.01498149614405E-2</v>
      </c>
      <c r="AO12" s="18">
        <v>1.3276929860648301E-2</v>
      </c>
      <c r="AP12" s="18">
        <v>1.7169805997313999E-2</v>
      </c>
      <c r="AQ12" s="18">
        <v>1.82311491546268E-2</v>
      </c>
      <c r="AR12" s="18">
        <v>0</v>
      </c>
      <c r="AS12" s="18">
        <v>0</v>
      </c>
      <c r="AT12" s="18">
        <v>7.5132390109635501E-3</v>
      </c>
      <c r="AU12" s="18"/>
      <c r="AV12" s="18">
        <v>2.98846375567213E-2</v>
      </c>
      <c r="AW12" s="18">
        <v>2.5380640514121901E-2</v>
      </c>
      <c r="AX12" s="18"/>
      <c r="AY12" s="18">
        <v>2.9286958313356801E-2</v>
      </c>
      <c r="AZ12" s="18">
        <v>2.2301549294326602E-2</v>
      </c>
      <c r="BA12" s="18"/>
      <c r="BB12" s="18">
        <v>2.72957713301984E-2</v>
      </c>
      <c r="BC12" s="18">
        <v>2.3544301320146399E-2</v>
      </c>
      <c r="BD12" s="18"/>
      <c r="BE12" s="18">
        <v>2.4991022112437301E-2</v>
      </c>
      <c r="BF12" s="18">
        <v>2.8603813641796001E-2</v>
      </c>
      <c r="BG12" s="18"/>
      <c r="BH12" s="18">
        <v>2.2898593519076801E-2</v>
      </c>
      <c r="BI12" s="18">
        <v>3.2271011029960099E-2</v>
      </c>
      <c r="BJ12" s="18"/>
      <c r="BK12" s="18">
        <v>2.6095704844020101E-2</v>
      </c>
      <c r="BL12" s="18">
        <v>3.14541282794518E-2</v>
      </c>
      <c r="BM12" s="18">
        <v>2.92119729620396E-2</v>
      </c>
      <c r="BN12" s="18"/>
      <c r="BO12" s="18">
        <v>1.5035148872377601E-2</v>
      </c>
      <c r="BP12" s="18">
        <v>4.01448177475403E-2</v>
      </c>
      <c r="BQ12" s="18">
        <v>5.58083841358544E-2</v>
      </c>
      <c r="BR12" s="18"/>
      <c r="BS12" s="18">
        <v>1.79959573561101E-2</v>
      </c>
      <c r="BT12" s="18">
        <v>3.9516896630804398E-2</v>
      </c>
      <c r="BU12" s="18">
        <v>1.8005701766204599E-2</v>
      </c>
      <c r="BV12" s="18">
        <v>5.8463611287345001E-2</v>
      </c>
      <c r="BW12" s="18">
        <v>1.4096656461966501E-2</v>
      </c>
      <c r="BX12" s="18">
        <v>4.0669086910822501E-2</v>
      </c>
      <c r="BY12" s="18">
        <v>1.2883894869842099E-2</v>
      </c>
      <c r="BZ12" s="18">
        <v>1.15581024284116E-2</v>
      </c>
      <c r="CA12" s="18">
        <v>2.8363517457561899E-2</v>
      </c>
      <c r="CB12" s="18">
        <v>3.4840919144152403E-2</v>
      </c>
      <c r="CC12" s="18">
        <v>3.1806579344635801E-2</v>
      </c>
      <c r="CD12" s="18">
        <v>2.2917304913867599E-2</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CD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261</v>
      </c>
      <c r="C9" s="16">
        <v>0.29321240305294299</v>
      </c>
      <c r="D9" s="16">
        <v>0.31558596660399302</v>
      </c>
      <c r="E9" s="16">
        <v>0.273099005604034</v>
      </c>
      <c r="F9" s="16"/>
      <c r="G9" s="16">
        <v>0.239605697650977</v>
      </c>
      <c r="H9" s="16">
        <v>0.29207461780948701</v>
      </c>
      <c r="I9" s="16">
        <v>0.30490985082156902</v>
      </c>
      <c r="J9" s="16">
        <v>0.29493290364875202</v>
      </c>
      <c r="K9" s="16">
        <v>0.31273333288989702</v>
      </c>
      <c r="L9" s="16"/>
      <c r="M9" s="16">
        <v>0.272231781246974</v>
      </c>
      <c r="N9" s="16">
        <v>0.26674045774211103</v>
      </c>
      <c r="O9" s="16">
        <v>0.31078023799860299</v>
      </c>
      <c r="P9" s="16">
        <v>0.32679673687016503</v>
      </c>
      <c r="Q9" s="16"/>
      <c r="R9" s="16">
        <v>0.31016047579586398</v>
      </c>
      <c r="S9" s="16">
        <v>0.30315694076966698</v>
      </c>
      <c r="T9" s="16">
        <v>0.23230465601491401</v>
      </c>
      <c r="U9" s="16">
        <v>0.29681997944195498</v>
      </c>
      <c r="V9" s="16">
        <v>0.31825936614683698</v>
      </c>
      <c r="W9" s="16">
        <v>0.31700762031444901</v>
      </c>
      <c r="X9" s="16">
        <v>0.28155128099049598</v>
      </c>
      <c r="Y9" s="16">
        <v>0.351022800284084</v>
      </c>
      <c r="Z9" s="16">
        <v>0.256912574196765</v>
      </c>
      <c r="AA9" s="16">
        <v>0.27890730281228399</v>
      </c>
      <c r="AB9" s="16">
        <v>0.39723174472848499</v>
      </c>
      <c r="AC9" s="16">
        <v>0.149772816339133</v>
      </c>
      <c r="AD9" s="16"/>
      <c r="AE9" s="16">
        <v>0.16369580912572601</v>
      </c>
      <c r="AF9" s="16">
        <v>0.37476073572144403</v>
      </c>
      <c r="AG9" s="16">
        <v>0.30195100220777599</v>
      </c>
      <c r="AH9" s="16">
        <v>0.33374569743929</v>
      </c>
      <c r="AI9" s="16">
        <v>0.36342876765618098</v>
      </c>
      <c r="AJ9" s="16">
        <v>0.28107454462676601</v>
      </c>
      <c r="AK9" s="16">
        <v>0.30033185384380801</v>
      </c>
      <c r="AL9" s="16">
        <v>0.31564312705313002</v>
      </c>
      <c r="AM9" s="16">
        <v>0.28253408316627698</v>
      </c>
      <c r="AN9" s="16">
        <v>0.30393602526160801</v>
      </c>
      <c r="AO9" s="16">
        <v>0.23529026034273201</v>
      </c>
      <c r="AP9" s="16">
        <v>0.236238392513614</v>
      </c>
      <c r="AQ9" s="16">
        <v>0.26922246658405202</v>
      </c>
      <c r="AR9" s="16">
        <v>0.27082234806863997</v>
      </c>
      <c r="AS9" s="16">
        <v>0.36480295376017602</v>
      </c>
      <c r="AT9" s="16">
        <v>0.245918781388652</v>
      </c>
      <c r="AU9" s="16"/>
      <c r="AV9" s="16">
        <v>0.28421594905903402</v>
      </c>
      <c r="AW9" s="16">
        <v>0.31252317814783998</v>
      </c>
      <c r="AX9" s="16"/>
      <c r="AY9" s="16">
        <v>0.29732532121289001</v>
      </c>
      <c r="AZ9" s="16">
        <v>0.25676937615332601</v>
      </c>
      <c r="BA9" s="16"/>
      <c r="BB9" s="16">
        <v>0.32358359209119097</v>
      </c>
      <c r="BC9" s="16">
        <v>0.273919170391901</v>
      </c>
      <c r="BD9" s="16"/>
      <c r="BE9" s="16">
        <v>0.36638064184489799</v>
      </c>
      <c r="BF9" s="16">
        <v>0.28099088804918099</v>
      </c>
      <c r="BG9" s="16"/>
      <c r="BH9" s="16">
        <v>0.28904171729811301</v>
      </c>
      <c r="BI9" s="16">
        <v>0.29607901169686501</v>
      </c>
      <c r="BJ9" s="16"/>
      <c r="BK9" s="16">
        <v>0.30469719949483098</v>
      </c>
      <c r="BL9" s="16">
        <v>0.27278395621122098</v>
      </c>
      <c r="BM9" s="16">
        <v>0.30452359812091701</v>
      </c>
      <c r="BN9" s="16"/>
      <c r="BO9" s="16">
        <v>0.29339437932937601</v>
      </c>
      <c r="BP9" s="16">
        <v>0.272273028070253</v>
      </c>
      <c r="BQ9" s="16">
        <v>0.32823058370466901</v>
      </c>
      <c r="BR9" s="16"/>
      <c r="BS9" s="16">
        <v>0.27974723724396899</v>
      </c>
      <c r="BT9" s="16">
        <v>0.29397971705617099</v>
      </c>
      <c r="BU9" s="16">
        <v>0.26102495421894101</v>
      </c>
      <c r="BV9" s="16">
        <v>0.28924400406629203</v>
      </c>
      <c r="BW9" s="16">
        <v>0.33443314626869403</v>
      </c>
      <c r="BX9" s="16">
        <v>0.37090154461464198</v>
      </c>
      <c r="BY9" s="16">
        <v>0.29448183425854901</v>
      </c>
      <c r="BZ9" s="16">
        <v>0.32164637502517901</v>
      </c>
      <c r="CA9" s="16">
        <v>0.26549320198576198</v>
      </c>
      <c r="CB9" s="16">
        <v>0.28386158267200001</v>
      </c>
      <c r="CC9" s="16">
        <v>0.41347388196555701</v>
      </c>
      <c r="CD9" s="16">
        <v>0.182247678606723</v>
      </c>
    </row>
    <row r="10" spans="2:82" ht="28.8" x14ac:dyDescent="0.3">
      <c r="B10" s="17" t="s">
        <v>262</v>
      </c>
      <c r="C10" s="16">
        <v>0.54515418237287905</v>
      </c>
      <c r="D10" s="16">
        <v>0.523329625811218</v>
      </c>
      <c r="E10" s="16">
        <v>0.56395347824550202</v>
      </c>
      <c r="F10" s="16"/>
      <c r="G10" s="16">
        <v>0.60833891723456501</v>
      </c>
      <c r="H10" s="16">
        <v>0.52515732212828403</v>
      </c>
      <c r="I10" s="16">
        <v>0.53826938508330302</v>
      </c>
      <c r="J10" s="16">
        <v>0.51075694037699504</v>
      </c>
      <c r="K10" s="16">
        <v>0.55962208004449399</v>
      </c>
      <c r="L10" s="16"/>
      <c r="M10" s="16">
        <v>0.55062641597688899</v>
      </c>
      <c r="N10" s="16">
        <v>0.585045135692566</v>
      </c>
      <c r="O10" s="16">
        <v>0.529804917051933</v>
      </c>
      <c r="P10" s="16">
        <v>0.515895856222083</v>
      </c>
      <c r="Q10" s="16"/>
      <c r="R10" s="16">
        <v>0.49063258066764398</v>
      </c>
      <c r="S10" s="16">
        <v>0.55251298864119802</v>
      </c>
      <c r="T10" s="16">
        <v>0.65585773817675996</v>
      </c>
      <c r="U10" s="16">
        <v>0.45481107594822701</v>
      </c>
      <c r="V10" s="16">
        <v>0.48194231823933797</v>
      </c>
      <c r="W10" s="16">
        <v>0.55524677293980296</v>
      </c>
      <c r="X10" s="16">
        <v>0.59193494050097095</v>
      </c>
      <c r="Y10" s="16">
        <v>0.49599645976165302</v>
      </c>
      <c r="Z10" s="16">
        <v>0.58053270511731403</v>
      </c>
      <c r="AA10" s="16">
        <v>0.55882016333606599</v>
      </c>
      <c r="AB10" s="16">
        <v>0.486715335415073</v>
      </c>
      <c r="AC10" s="16">
        <v>0.72706707432923601</v>
      </c>
      <c r="AD10" s="16"/>
      <c r="AE10" s="16">
        <v>0.61212930949465705</v>
      </c>
      <c r="AF10" s="16">
        <v>0.48923850041251599</v>
      </c>
      <c r="AG10" s="16">
        <v>0.49158388692544502</v>
      </c>
      <c r="AH10" s="16">
        <v>0.51696923549936502</v>
      </c>
      <c r="AI10" s="16">
        <v>0.43901431927235002</v>
      </c>
      <c r="AJ10" s="16">
        <v>0.54260008535063198</v>
      </c>
      <c r="AK10" s="16">
        <v>0.57359668262348895</v>
      </c>
      <c r="AL10" s="16">
        <v>0.53357718570949597</v>
      </c>
      <c r="AM10" s="16">
        <v>0.56964493059209398</v>
      </c>
      <c r="AN10" s="16">
        <v>0.56397350458610795</v>
      </c>
      <c r="AO10" s="16">
        <v>0.65633384851801801</v>
      </c>
      <c r="AP10" s="16">
        <v>0.56240893383758594</v>
      </c>
      <c r="AQ10" s="16">
        <v>0.56852355421661505</v>
      </c>
      <c r="AR10" s="16">
        <v>0.56877332584945095</v>
      </c>
      <c r="AS10" s="16">
        <v>0.533136400178718</v>
      </c>
      <c r="AT10" s="16">
        <v>0.58927140212553297</v>
      </c>
      <c r="AU10" s="16"/>
      <c r="AV10" s="16">
        <v>0.56536414376612498</v>
      </c>
      <c r="AW10" s="16">
        <v>0.50177375499496402</v>
      </c>
      <c r="AX10" s="16"/>
      <c r="AY10" s="16">
        <v>0.54544960332966796</v>
      </c>
      <c r="AZ10" s="16">
        <v>0.55770619288489698</v>
      </c>
      <c r="BA10" s="16"/>
      <c r="BB10" s="16">
        <v>0.52206684783556201</v>
      </c>
      <c r="BC10" s="16">
        <v>0.57169643355385502</v>
      </c>
      <c r="BD10" s="16"/>
      <c r="BE10" s="16">
        <v>0.48949800549151801</v>
      </c>
      <c r="BF10" s="16">
        <v>0.55667311894371496</v>
      </c>
      <c r="BG10" s="16"/>
      <c r="BH10" s="16">
        <v>0.54687906779970297</v>
      </c>
      <c r="BI10" s="16">
        <v>0.54396862878170305</v>
      </c>
      <c r="BJ10" s="16"/>
      <c r="BK10" s="16">
        <v>0.53361440661467996</v>
      </c>
      <c r="BL10" s="16">
        <v>0.55696127439781495</v>
      </c>
      <c r="BM10" s="16">
        <v>0.55235284191715095</v>
      </c>
      <c r="BN10" s="16"/>
      <c r="BO10" s="16">
        <v>0.54610129619915304</v>
      </c>
      <c r="BP10" s="16">
        <v>0.573178537238903</v>
      </c>
      <c r="BQ10" s="16">
        <v>0.49409319783372402</v>
      </c>
      <c r="BR10" s="16"/>
      <c r="BS10" s="16">
        <v>0.523561718437626</v>
      </c>
      <c r="BT10" s="16">
        <v>0.562609443684146</v>
      </c>
      <c r="BU10" s="16">
        <v>0.65664083232972204</v>
      </c>
      <c r="BV10" s="16">
        <v>0.41566041502113699</v>
      </c>
      <c r="BW10" s="16">
        <v>0.52402918607965099</v>
      </c>
      <c r="BX10" s="16">
        <v>0.53789778851428605</v>
      </c>
      <c r="BY10" s="16">
        <v>0.58559827770273898</v>
      </c>
      <c r="BZ10" s="16">
        <v>0.50912265543452995</v>
      </c>
      <c r="CA10" s="16">
        <v>0.58425016611991398</v>
      </c>
      <c r="CB10" s="16">
        <v>0.530720897236166</v>
      </c>
      <c r="CC10" s="16">
        <v>0.46393701469078702</v>
      </c>
      <c r="CD10" s="16">
        <v>0.705704831847624</v>
      </c>
    </row>
    <row r="11" spans="2:82" ht="28.8" x14ac:dyDescent="0.3">
      <c r="B11" s="17" t="s">
        <v>263</v>
      </c>
      <c r="C11" s="16">
        <v>0.1189753975037</v>
      </c>
      <c r="D11" s="16">
        <v>0.124280942714633</v>
      </c>
      <c r="E11" s="16">
        <v>0.11559554486922199</v>
      </c>
      <c r="F11" s="16"/>
      <c r="G11" s="16">
        <v>0.130060848124156</v>
      </c>
      <c r="H11" s="16">
        <v>0.12648526550881101</v>
      </c>
      <c r="I11" s="16">
        <v>0.120305322861654</v>
      </c>
      <c r="J11" s="16">
        <v>0.14175597859716099</v>
      </c>
      <c r="K11" s="16">
        <v>8.48687022557537E-2</v>
      </c>
      <c r="L11" s="16"/>
      <c r="M11" s="16">
        <v>0.14801779854511801</v>
      </c>
      <c r="N11" s="16">
        <v>0.108434311090015</v>
      </c>
      <c r="O11" s="16">
        <v>0.122289076780456</v>
      </c>
      <c r="P11" s="16">
        <v>9.3331126240267195E-2</v>
      </c>
      <c r="Q11" s="16"/>
      <c r="R11" s="16">
        <v>0.169410185870456</v>
      </c>
      <c r="S11" s="16">
        <v>9.98113432113997E-2</v>
      </c>
      <c r="T11" s="16">
        <v>8.5752884507557303E-2</v>
      </c>
      <c r="U11" s="16">
        <v>0.17076838391143001</v>
      </c>
      <c r="V11" s="16">
        <v>0.17693740793170301</v>
      </c>
      <c r="W11" s="16">
        <v>8.1370896699190204E-2</v>
      </c>
      <c r="X11" s="16">
        <v>0.101660106174532</v>
      </c>
      <c r="Y11" s="16">
        <v>9.5686120162717506E-2</v>
      </c>
      <c r="Z11" s="16">
        <v>0.115389771722091</v>
      </c>
      <c r="AA11" s="16">
        <v>0.111418099417581</v>
      </c>
      <c r="AB11" s="16">
        <v>5.8419753651526199E-2</v>
      </c>
      <c r="AC11" s="16">
        <v>9.2468712104189194E-2</v>
      </c>
      <c r="AD11" s="16"/>
      <c r="AE11" s="16">
        <v>0.107580336410713</v>
      </c>
      <c r="AF11" s="16">
        <v>6.06373121999325E-2</v>
      </c>
      <c r="AG11" s="16">
        <v>0.13492758909526401</v>
      </c>
      <c r="AH11" s="16">
        <v>0.10077659475129901</v>
      </c>
      <c r="AI11" s="16">
        <v>0.14560378889032799</v>
      </c>
      <c r="AJ11" s="16">
        <v>0.106841538304634</v>
      </c>
      <c r="AK11" s="16">
        <v>9.8678767789896205E-2</v>
      </c>
      <c r="AL11" s="16">
        <v>0.12711660953366299</v>
      </c>
      <c r="AM11" s="16">
        <v>0.108750720160148</v>
      </c>
      <c r="AN11" s="16">
        <v>0.105364062851511</v>
      </c>
      <c r="AO11" s="16">
        <v>9.26678412025842E-2</v>
      </c>
      <c r="AP11" s="16">
        <v>0.156954959347161</v>
      </c>
      <c r="AQ11" s="16">
        <v>0.16225397919933299</v>
      </c>
      <c r="AR11" s="16">
        <v>0.136999995146557</v>
      </c>
      <c r="AS11" s="16">
        <v>0.102060646061106</v>
      </c>
      <c r="AT11" s="16">
        <v>0.151652546784279</v>
      </c>
      <c r="AU11" s="16"/>
      <c r="AV11" s="16">
        <v>0.10906464132449099</v>
      </c>
      <c r="AW11" s="16">
        <v>0.14024871071428799</v>
      </c>
      <c r="AX11" s="16"/>
      <c r="AY11" s="16">
        <v>0.119226240749225</v>
      </c>
      <c r="AZ11" s="16">
        <v>0.11269374778831</v>
      </c>
      <c r="BA11" s="16"/>
      <c r="BB11" s="16">
        <v>0.11354425467151</v>
      </c>
      <c r="BC11" s="16">
        <v>0.12304136407793199</v>
      </c>
      <c r="BD11" s="16"/>
      <c r="BE11" s="16">
        <v>0.105909222362087</v>
      </c>
      <c r="BF11" s="16">
        <v>0.120055994598764</v>
      </c>
      <c r="BG11" s="16"/>
      <c r="BH11" s="16">
        <v>0.12527865348957701</v>
      </c>
      <c r="BI11" s="16">
        <v>0.11464302408692099</v>
      </c>
      <c r="BJ11" s="16"/>
      <c r="BK11" s="16">
        <v>0.12912774901017601</v>
      </c>
      <c r="BL11" s="16">
        <v>0.119290656468537</v>
      </c>
      <c r="BM11" s="16">
        <v>8.7512952027834004E-2</v>
      </c>
      <c r="BN11" s="16"/>
      <c r="BO11" s="16">
        <v>0.1344938107335</v>
      </c>
      <c r="BP11" s="16">
        <v>0.101106907805761</v>
      </c>
      <c r="BQ11" s="16">
        <v>9.4740648172033801E-2</v>
      </c>
      <c r="BR11" s="16"/>
      <c r="BS11" s="16">
        <v>0.17132587129369201</v>
      </c>
      <c r="BT11" s="16">
        <v>0.109053114372927</v>
      </c>
      <c r="BU11" s="16">
        <v>6.4328511685132803E-2</v>
      </c>
      <c r="BV11" s="16">
        <v>0.19898030888079199</v>
      </c>
      <c r="BW11" s="16">
        <v>0.12739514935489701</v>
      </c>
      <c r="BX11" s="16">
        <v>5.50615095703905E-2</v>
      </c>
      <c r="BY11" s="16">
        <v>0.10503632369400701</v>
      </c>
      <c r="BZ11" s="16">
        <v>0.116001623189589</v>
      </c>
      <c r="CA11" s="16">
        <v>0.10860332024212301</v>
      </c>
      <c r="CB11" s="16">
        <v>0.125694506048765</v>
      </c>
      <c r="CC11" s="16">
        <v>8.0000337019363404E-2</v>
      </c>
      <c r="CD11" s="16">
        <v>0.112047489545652</v>
      </c>
    </row>
    <row r="12" spans="2:82" x14ac:dyDescent="0.3">
      <c r="B12" s="17" t="s">
        <v>92</v>
      </c>
      <c r="C12" s="18">
        <v>4.2658017070477602E-2</v>
      </c>
      <c r="D12" s="18">
        <v>3.6803464870156399E-2</v>
      </c>
      <c r="E12" s="18">
        <v>4.7351971281242702E-2</v>
      </c>
      <c r="F12" s="18"/>
      <c r="G12" s="18">
        <v>2.1994536990301801E-2</v>
      </c>
      <c r="H12" s="18">
        <v>5.62827945534181E-2</v>
      </c>
      <c r="I12" s="18">
        <v>3.6515441233473701E-2</v>
      </c>
      <c r="J12" s="18">
        <v>5.2554177377092601E-2</v>
      </c>
      <c r="K12" s="18">
        <v>4.2775884809855301E-2</v>
      </c>
      <c r="L12" s="18"/>
      <c r="M12" s="18">
        <v>2.91240042310199E-2</v>
      </c>
      <c r="N12" s="18">
        <v>3.9780095475307801E-2</v>
      </c>
      <c r="O12" s="18">
        <v>3.7125768169008103E-2</v>
      </c>
      <c r="P12" s="18">
        <v>6.39762806674853E-2</v>
      </c>
      <c r="Q12" s="18"/>
      <c r="R12" s="18">
        <v>2.9796757666036101E-2</v>
      </c>
      <c r="S12" s="18">
        <v>4.45187273777349E-2</v>
      </c>
      <c r="T12" s="18">
        <v>2.6084721300768301E-2</v>
      </c>
      <c r="U12" s="18">
        <v>7.7600560698387902E-2</v>
      </c>
      <c r="V12" s="18">
        <v>2.2860907682121699E-2</v>
      </c>
      <c r="W12" s="18">
        <v>4.6374710046558097E-2</v>
      </c>
      <c r="X12" s="18">
        <v>2.4853672334001198E-2</v>
      </c>
      <c r="Y12" s="18">
        <v>5.7294619791546E-2</v>
      </c>
      <c r="Z12" s="18">
        <v>4.7164948963829598E-2</v>
      </c>
      <c r="AA12" s="18">
        <v>5.0854434434068403E-2</v>
      </c>
      <c r="AB12" s="18">
        <v>5.7633166204915799E-2</v>
      </c>
      <c r="AC12" s="18">
        <v>3.0691397227441301E-2</v>
      </c>
      <c r="AD12" s="18"/>
      <c r="AE12" s="18">
        <v>0.11659454496890299</v>
      </c>
      <c r="AF12" s="18">
        <v>7.5363451666106904E-2</v>
      </c>
      <c r="AG12" s="18">
        <v>7.1537521771514803E-2</v>
      </c>
      <c r="AH12" s="18">
        <v>4.85084723100455E-2</v>
      </c>
      <c r="AI12" s="18">
        <v>5.1953124181140398E-2</v>
      </c>
      <c r="AJ12" s="18">
        <v>6.9483831717967695E-2</v>
      </c>
      <c r="AK12" s="18">
        <v>2.73926957428067E-2</v>
      </c>
      <c r="AL12" s="18">
        <v>2.36630777037109E-2</v>
      </c>
      <c r="AM12" s="18">
        <v>3.9070266081482098E-2</v>
      </c>
      <c r="AN12" s="18">
        <v>2.6726407300772501E-2</v>
      </c>
      <c r="AO12" s="18">
        <v>1.5708049936666101E-2</v>
      </c>
      <c r="AP12" s="18">
        <v>4.4397714301639198E-2</v>
      </c>
      <c r="AQ12" s="18">
        <v>0</v>
      </c>
      <c r="AR12" s="18">
        <v>2.3404330935352199E-2</v>
      </c>
      <c r="AS12" s="18">
        <v>0</v>
      </c>
      <c r="AT12" s="18">
        <v>1.31572697015359E-2</v>
      </c>
      <c r="AU12" s="18"/>
      <c r="AV12" s="18">
        <v>4.13552658503498E-2</v>
      </c>
      <c r="AW12" s="18">
        <v>4.5454356142907999E-2</v>
      </c>
      <c r="AX12" s="18"/>
      <c r="AY12" s="18">
        <v>3.7998834708216599E-2</v>
      </c>
      <c r="AZ12" s="18">
        <v>7.2830683173467303E-2</v>
      </c>
      <c r="BA12" s="18"/>
      <c r="BB12" s="18">
        <v>4.0805305401736797E-2</v>
      </c>
      <c r="BC12" s="18">
        <v>3.1343031976312198E-2</v>
      </c>
      <c r="BD12" s="18"/>
      <c r="BE12" s="18">
        <v>3.8212130301497498E-2</v>
      </c>
      <c r="BF12" s="18">
        <v>4.2279998408339903E-2</v>
      </c>
      <c r="BG12" s="18"/>
      <c r="BH12" s="18">
        <v>3.8800561412607702E-2</v>
      </c>
      <c r="BI12" s="18">
        <v>4.5309335434511502E-2</v>
      </c>
      <c r="BJ12" s="18"/>
      <c r="BK12" s="18">
        <v>3.2560644880314099E-2</v>
      </c>
      <c r="BL12" s="18">
        <v>5.0964112922428202E-2</v>
      </c>
      <c r="BM12" s="18">
        <v>5.5610607934098097E-2</v>
      </c>
      <c r="BN12" s="18"/>
      <c r="BO12" s="18">
        <v>2.6010513737971402E-2</v>
      </c>
      <c r="BP12" s="18">
        <v>5.3441526885082802E-2</v>
      </c>
      <c r="BQ12" s="18">
        <v>8.2935570289573005E-2</v>
      </c>
      <c r="BR12" s="18"/>
      <c r="BS12" s="18">
        <v>2.5365173024713E-2</v>
      </c>
      <c r="BT12" s="18">
        <v>3.4357724886756397E-2</v>
      </c>
      <c r="BU12" s="18">
        <v>1.8005701766204599E-2</v>
      </c>
      <c r="BV12" s="18">
        <v>9.6115272031778595E-2</v>
      </c>
      <c r="BW12" s="18">
        <v>1.41425182967583E-2</v>
      </c>
      <c r="BX12" s="18">
        <v>3.61391573006812E-2</v>
      </c>
      <c r="BY12" s="18">
        <v>1.48835643447052E-2</v>
      </c>
      <c r="BZ12" s="18">
        <v>5.3229346350701701E-2</v>
      </c>
      <c r="CA12" s="18">
        <v>4.1653311652201097E-2</v>
      </c>
      <c r="CB12" s="18">
        <v>5.9723014043069199E-2</v>
      </c>
      <c r="CC12" s="18">
        <v>4.2588766324293002E-2</v>
      </c>
      <c r="CD12" s="18">
        <v>0</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CD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261</v>
      </c>
      <c r="C9" s="16">
        <v>0.30557048131268</v>
      </c>
      <c r="D9" s="16">
        <v>0.34119734005145702</v>
      </c>
      <c r="E9" s="16">
        <v>0.27179989614494798</v>
      </c>
      <c r="F9" s="16"/>
      <c r="G9" s="16">
        <v>0.28295900659721002</v>
      </c>
      <c r="H9" s="16">
        <v>0.31793199679214501</v>
      </c>
      <c r="I9" s="16">
        <v>0.29825344791745001</v>
      </c>
      <c r="J9" s="16">
        <v>0.297321666470584</v>
      </c>
      <c r="K9" s="16">
        <v>0.32615800687246299</v>
      </c>
      <c r="L9" s="16"/>
      <c r="M9" s="16">
        <v>0.33513767759441099</v>
      </c>
      <c r="N9" s="16">
        <v>0.262634538103658</v>
      </c>
      <c r="O9" s="16">
        <v>0.31643803583997299</v>
      </c>
      <c r="P9" s="16">
        <v>0.30977881998548301</v>
      </c>
      <c r="Q9" s="16"/>
      <c r="R9" s="16">
        <v>0.28126716006108199</v>
      </c>
      <c r="S9" s="16">
        <v>0.33515924198629499</v>
      </c>
      <c r="T9" s="16">
        <v>0.24493269388542299</v>
      </c>
      <c r="U9" s="16">
        <v>0.26477292169328698</v>
      </c>
      <c r="V9" s="16">
        <v>0.367122717781529</v>
      </c>
      <c r="W9" s="16">
        <v>0.28999805796367101</v>
      </c>
      <c r="X9" s="16">
        <v>0.29481807834548301</v>
      </c>
      <c r="Y9" s="16">
        <v>0.38309592204926002</v>
      </c>
      <c r="Z9" s="16">
        <v>0.306794583967332</v>
      </c>
      <c r="AA9" s="16">
        <v>0.27732586864933401</v>
      </c>
      <c r="AB9" s="16">
        <v>0.41735445181873498</v>
      </c>
      <c r="AC9" s="16">
        <v>0.29674490452910002</v>
      </c>
      <c r="AD9" s="16"/>
      <c r="AE9" s="16">
        <v>0.177073660733926</v>
      </c>
      <c r="AF9" s="16">
        <v>0.31509774596996198</v>
      </c>
      <c r="AG9" s="16">
        <v>0.34274436828892302</v>
      </c>
      <c r="AH9" s="16">
        <v>0.32866607563460798</v>
      </c>
      <c r="AI9" s="16">
        <v>0.31516436540843201</v>
      </c>
      <c r="AJ9" s="16">
        <v>0.26017807114105901</v>
      </c>
      <c r="AK9" s="16">
        <v>0.30704898059187602</v>
      </c>
      <c r="AL9" s="16">
        <v>0.30793787238459502</v>
      </c>
      <c r="AM9" s="16">
        <v>0.29553999088008798</v>
      </c>
      <c r="AN9" s="16">
        <v>0.41057488934238101</v>
      </c>
      <c r="AO9" s="16">
        <v>0.26034142862790299</v>
      </c>
      <c r="AP9" s="16">
        <v>0.29079581427359602</v>
      </c>
      <c r="AQ9" s="16">
        <v>0.41537766685112998</v>
      </c>
      <c r="AR9" s="16">
        <v>0.36566988547075202</v>
      </c>
      <c r="AS9" s="16">
        <v>0.35275221972420001</v>
      </c>
      <c r="AT9" s="16">
        <v>0.296406621199097</v>
      </c>
      <c r="AU9" s="16"/>
      <c r="AV9" s="16">
        <v>0.315753205192845</v>
      </c>
      <c r="AW9" s="16">
        <v>0.28371339286022601</v>
      </c>
      <c r="AX9" s="16"/>
      <c r="AY9" s="16">
        <v>0.315772541833514</v>
      </c>
      <c r="AZ9" s="16">
        <v>0.21737442702290999</v>
      </c>
      <c r="BA9" s="16"/>
      <c r="BB9" s="16">
        <v>0.29873878842267199</v>
      </c>
      <c r="BC9" s="16">
        <v>0.307815833589142</v>
      </c>
      <c r="BD9" s="16"/>
      <c r="BE9" s="16">
        <v>0.40926367165673999</v>
      </c>
      <c r="BF9" s="16">
        <v>0.28494530570861898</v>
      </c>
      <c r="BG9" s="16"/>
      <c r="BH9" s="16">
        <v>0.31258618917457298</v>
      </c>
      <c r="BI9" s="16">
        <v>0.30074842326698797</v>
      </c>
      <c r="BJ9" s="16"/>
      <c r="BK9" s="16">
        <v>0.32590830596904102</v>
      </c>
      <c r="BL9" s="16">
        <v>0.27279137926106201</v>
      </c>
      <c r="BM9" s="16">
        <v>0.317016231365777</v>
      </c>
      <c r="BN9" s="16"/>
      <c r="BO9" s="16">
        <v>0.30203126231823701</v>
      </c>
      <c r="BP9" s="16">
        <v>0.25303752995120599</v>
      </c>
      <c r="BQ9" s="16">
        <v>0.40749976362219098</v>
      </c>
      <c r="BR9" s="16"/>
      <c r="BS9" s="16">
        <v>0.28740322893279902</v>
      </c>
      <c r="BT9" s="16">
        <v>0.31846873815450299</v>
      </c>
      <c r="BU9" s="16">
        <v>0.28475397506060901</v>
      </c>
      <c r="BV9" s="16">
        <v>0.302163959341329</v>
      </c>
      <c r="BW9" s="16">
        <v>0.36778167932806499</v>
      </c>
      <c r="BX9" s="16">
        <v>0.37353179881118798</v>
      </c>
      <c r="BY9" s="16">
        <v>0.317307733810203</v>
      </c>
      <c r="BZ9" s="16">
        <v>0.37223176316277801</v>
      </c>
      <c r="CA9" s="16">
        <v>0.30622092862675598</v>
      </c>
      <c r="CB9" s="16">
        <v>0.268912330000524</v>
      </c>
      <c r="CC9" s="16">
        <v>0.37031392213299602</v>
      </c>
      <c r="CD9" s="16">
        <v>0.29785859240776102</v>
      </c>
    </row>
    <row r="10" spans="2:82" ht="28.8" x14ac:dyDescent="0.3">
      <c r="B10" s="17" t="s">
        <v>262</v>
      </c>
      <c r="C10" s="16">
        <v>0.60971250312386605</v>
      </c>
      <c r="D10" s="16">
        <v>0.57815337330594696</v>
      </c>
      <c r="E10" s="16">
        <v>0.63989526517913997</v>
      </c>
      <c r="F10" s="16"/>
      <c r="G10" s="16">
        <v>0.63644224614957601</v>
      </c>
      <c r="H10" s="16">
        <v>0.58851222949952497</v>
      </c>
      <c r="I10" s="16">
        <v>0.60919326570941601</v>
      </c>
      <c r="J10" s="16">
        <v>0.601988589764482</v>
      </c>
      <c r="K10" s="16">
        <v>0.61456847339037601</v>
      </c>
      <c r="L10" s="16"/>
      <c r="M10" s="16">
        <v>0.61242358945394804</v>
      </c>
      <c r="N10" s="16">
        <v>0.635366106029851</v>
      </c>
      <c r="O10" s="16">
        <v>0.59461147865171504</v>
      </c>
      <c r="P10" s="16">
        <v>0.59300797938482697</v>
      </c>
      <c r="Q10" s="16"/>
      <c r="R10" s="16">
        <v>0.63679260084037104</v>
      </c>
      <c r="S10" s="16">
        <v>0.57095591788598699</v>
      </c>
      <c r="T10" s="16">
        <v>0.69812132048057096</v>
      </c>
      <c r="U10" s="16">
        <v>0.61736321980636699</v>
      </c>
      <c r="V10" s="16">
        <v>0.57565217696231996</v>
      </c>
      <c r="W10" s="16">
        <v>0.61114575390118797</v>
      </c>
      <c r="X10" s="16">
        <v>0.64279342093559499</v>
      </c>
      <c r="Y10" s="16">
        <v>0.55464113210620702</v>
      </c>
      <c r="Z10" s="16">
        <v>0.59428008120460796</v>
      </c>
      <c r="AA10" s="16">
        <v>0.62412942190413001</v>
      </c>
      <c r="AB10" s="16">
        <v>0.55701749861772198</v>
      </c>
      <c r="AC10" s="16">
        <v>0.55457214873969896</v>
      </c>
      <c r="AD10" s="16"/>
      <c r="AE10" s="16">
        <v>0.52700882911452895</v>
      </c>
      <c r="AF10" s="16">
        <v>0.55584654180050397</v>
      </c>
      <c r="AG10" s="16">
        <v>0.56265554363159898</v>
      </c>
      <c r="AH10" s="16">
        <v>0.58650476786283401</v>
      </c>
      <c r="AI10" s="16">
        <v>0.56576434045514501</v>
      </c>
      <c r="AJ10" s="16">
        <v>0.64132970275571</v>
      </c>
      <c r="AK10" s="16">
        <v>0.621157679215808</v>
      </c>
      <c r="AL10" s="16">
        <v>0.60044181707160504</v>
      </c>
      <c r="AM10" s="16">
        <v>0.62098712529984101</v>
      </c>
      <c r="AN10" s="16">
        <v>0.54861504603799305</v>
      </c>
      <c r="AO10" s="16">
        <v>0.69664371607044195</v>
      </c>
      <c r="AP10" s="16">
        <v>0.64409374744828496</v>
      </c>
      <c r="AQ10" s="16">
        <v>0.50884430343735099</v>
      </c>
      <c r="AR10" s="16">
        <v>0.57310009288457897</v>
      </c>
      <c r="AS10" s="16">
        <v>0.64233624699467995</v>
      </c>
      <c r="AT10" s="16">
        <v>0.69254105118132103</v>
      </c>
      <c r="AU10" s="16"/>
      <c r="AV10" s="16">
        <v>0.60124769410422896</v>
      </c>
      <c r="AW10" s="16">
        <v>0.62788210898303498</v>
      </c>
      <c r="AX10" s="16"/>
      <c r="AY10" s="16">
        <v>0.60447702182086205</v>
      </c>
      <c r="AZ10" s="16">
        <v>0.65963390726245996</v>
      </c>
      <c r="BA10" s="16"/>
      <c r="BB10" s="16">
        <v>0.60661791600059101</v>
      </c>
      <c r="BC10" s="16">
        <v>0.622632423010549</v>
      </c>
      <c r="BD10" s="16"/>
      <c r="BE10" s="16">
        <v>0.499043156791045</v>
      </c>
      <c r="BF10" s="16">
        <v>0.63349923089786397</v>
      </c>
      <c r="BG10" s="16"/>
      <c r="BH10" s="16">
        <v>0.60843381431205301</v>
      </c>
      <c r="BI10" s="16">
        <v>0.610591375476353</v>
      </c>
      <c r="BJ10" s="16"/>
      <c r="BK10" s="16">
        <v>0.58794495318747397</v>
      </c>
      <c r="BL10" s="16">
        <v>0.64825355186590305</v>
      </c>
      <c r="BM10" s="16">
        <v>0.58947920632593798</v>
      </c>
      <c r="BN10" s="16"/>
      <c r="BO10" s="16">
        <v>0.63231028825958302</v>
      </c>
      <c r="BP10" s="16">
        <v>0.628534429282949</v>
      </c>
      <c r="BQ10" s="16">
        <v>0.49805754036697902</v>
      </c>
      <c r="BR10" s="16"/>
      <c r="BS10" s="16">
        <v>0.64781196979853195</v>
      </c>
      <c r="BT10" s="16">
        <v>0.586048136708475</v>
      </c>
      <c r="BU10" s="16">
        <v>0.67698048492547902</v>
      </c>
      <c r="BV10" s="16">
        <v>0.58457436819003905</v>
      </c>
      <c r="BW10" s="16">
        <v>0.55318602055405997</v>
      </c>
      <c r="BX10" s="16">
        <v>0.55238535899076402</v>
      </c>
      <c r="BY10" s="16">
        <v>0.62372075273661598</v>
      </c>
      <c r="BZ10" s="16">
        <v>0.56760957410131796</v>
      </c>
      <c r="CA10" s="16">
        <v>0.60500112198186595</v>
      </c>
      <c r="CB10" s="16">
        <v>0.63233602924472299</v>
      </c>
      <c r="CC10" s="16">
        <v>0.58552541751356901</v>
      </c>
      <c r="CD10" s="16">
        <v>0.55290045163152501</v>
      </c>
    </row>
    <row r="11" spans="2:82" ht="28.8" x14ac:dyDescent="0.3">
      <c r="B11" s="17" t="s">
        <v>263</v>
      </c>
      <c r="C11" s="16">
        <v>5.2635267160914399E-2</v>
      </c>
      <c r="D11" s="16">
        <v>4.8629965791761903E-2</v>
      </c>
      <c r="E11" s="16">
        <v>5.7488244941895597E-2</v>
      </c>
      <c r="F11" s="16"/>
      <c r="G11" s="16">
        <v>5.3961340232369502E-2</v>
      </c>
      <c r="H11" s="16">
        <v>6.2411238554001498E-2</v>
      </c>
      <c r="I11" s="16">
        <v>4.6691836794397999E-2</v>
      </c>
      <c r="J11" s="16">
        <v>6.6145262045087194E-2</v>
      </c>
      <c r="K11" s="16">
        <v>3.8525803826984999E-2</v>
      </c>
      <c r="L11" s="16"/>
      <c r="M11" s="16">
        <v>3.6885641222874903E-2</v>
      </c>
      <c r="N11" s="16">
        <v>6.77722740531993E-2</v>
      </c>
      <c r="O11" s="16">
        <v>5.9324605613282497E-2</v>
      </c>
      <c r="P11" s="16">
        <v>4.8642337857375303E-2</v>
      </c>
      <c r="Q11" s="16"/>
      <c r="R11" s="16">
        <v>5.8275359965829998E-2</v>
      </c>
      <c r="S11" s="16">
        <v>6.4530708671399206E-2</v>
      </c>
      <c r="T11" s="16">
        <v>3.0861264333237701E-2</v>
      </c>
      <c r="U11" s="16">
        <v>7.2491075004023006E-2</v>
      </c>
      <c r="V11" s="16">
        <v>2.2525688661113201E-2</v>
      </c>
      <c r="W11" s="16">
        <v>6.49184924122366E-2</v>
      </c>
      <c r="X11" s="16">
        <v>3.02711657769686E-2</v>
      </c>
      <c r="Y11" s="16">
        <v>5.2844653206144301E-2</v>
      </c>
      <c r="Z11" s="16">
        <v>6.8376508160936406E-2</v>
      </c>
      <c r="AA11" s="16">
        <v>4.9769695412396502E-2</v>
      </c>
      <c r="AB11" s="16">
        <v>1.0736055210777201E-2</v>
      </c>
      <c r="AC11" s="16">
        <v>8.6930632004791397E-2</v>
      </c>
      <c r="AD11" s="16"/>
      <c r="AE11" s="16">
        <v>0.155056587412647</v>
      </c>
      <c r="AF11" s="16">
        <v>3.9591615871875499E-2</v>
      </c>
      <c r="AG11" s="16">
        <v>6.7928845407997193E-2</v>
      </c>
      <c r="AH11" s="16">
        <v>5.6601522878224703E-2</v>
      </c>
      <c r="AI11" s="16">
        <v>7.3599336402002294E-2</v>
      </c>
      <c r="AJ11" s="16">
        <v>6.8568824690654298E-2</v>
      </c>
      <c r="AK11" s="16">
        <v>5.8446489358196303E-2</v>
      </c>
      <c r="AL11" s="16">
        <v>7.7044785253905804E-2</v>
      </c>
      <c r="AM11" s="16">
        <v>3.21086258902911E-2</v>
      </c>
      <c r="AN11" s="16">
        <v>3.2586163603476201E-2</v>
      </c>
      <c r="AO11" s="16">
        <v>3.4945835161222703E-2</v>
      </c>
      <c r="AP11" s="16">
        <v>3.7515791485018803E-2</v>
      </c>
      <c r="AQ11" s="16">
        <v>4.3924048312468503E-2</v>
      </c>
      <c r="AR11" s="16">
        <v>6.1230021644668703E-2</v>
      </c>
      <c r="AS11" s="16">
        <v>4.9115332811204802E-3</v>
      </c>
      <c r="AT11" s="16">
        <v>9.5066912614610293E-3</v>
      </c>
      <c r="AU11" s="16"/>
      <c r="AV11" s="16">
        <v>5.3196355724393102E-2</v>
      </c>
      <c r="AW11" s="16">
        <v>5.1430897632098703E-2</v>
      </c>
      <c r="AX11" s="16"/>
      <c r="AY11" s="16">
        <v>4.96692756937126E-2</v>
      </c>
      <c r="AZ11" s="16">
        <v>7.4420012334089999E-2</v>
      </c>
      <c r="BA11" s="16"/>
      <c r="BB11" s="16">
        <v>5.8348762549698202E-2</v>
      </c>
      <c r="BC11" s="16">
        <v>4.6295769206465998E-2</v>
      </c>
      <c r="BD11" s="16"/>
      <c r="BE11" s="16">
        <v>6.8774627399344895E-2</v>
      </c>
      <c r="BF11" s="16">
        <v>5.13631896621898E-2</v>
      </c>
      <c r="BG11" s="16"/>
      <c r="BH11" s="16">
        <v>5.0318209765888897E-2</v>
      </c>
      <c r="BI11" s="16">
        <v>5.42278342224225E-2</v>
      </c>
      <c r="BJ11" s="16"/>
      <c r="BK11" s="16">
        <v>5.9129966726142798E-2</v>
      </c>
      <c r="BL11" s="16">
        <v>5.0258307797447402E-2</v>
      </c>
      <c r="BM11" s="16">
        <v>3.8115373901115697E-2</v>
      </c>
      <c r="BN11" s="16"/>
      <c r="BO11" s="16">
        <v>4.7776389857920001E-2</v>
      </c>
      <c r="BP11" s="16">
        <v>6.7511412684019001E-2</v>
      </c>
      <c r="BQ11" s="16">
        <v>4.4417201184231002E-2</v>
      </c>
      <c r="BR11" s="16"/>
      <c r="BS11" s="16">
        <v>3.9435085316076098E-2</v>
      </c>
      <c r="BT11" s="16">
        <v>6.7180533180903501E-2</v>
      </c>
      <c r="BU11" s="16">
        <v>2.02598382477071E-2</v>
      </c>
      <c r="BV11" s="16">
        <v>6.7042315236593E-2</v>
      </c>
      <c r="BW11" s="16">
        <v>4.38889064914929E-2</v>
      </c>
      <c r="BX11" s="16">
        <v>4.1191315473248599E-2</v>
      </c>
      <c r="BY11" s="16">
        <v>2.9276110674223799E-2</v>
      </c>
      <c r="BZ11" s="16">
        <v>4.8600560307492102E-2</v>
      </c>
      <c r="CA11" s="16">
        <v>7.7738824453593702E-2</v>
      </c>
      <c r="CB11" s="16">
        <v>4.1852496000283498E-2</v>
      </c>
      <c r="CC11" s="16">
        <v>2.8257370681117298E-2</v>
      </c>
      <c r="CD11" s="16">
        <v>8.7256883912306696E-2</v>
      </c>
    </row>
    <row r="12" spans="2:82" x14ac:dyDescent="0.3">
      <c r="B12" s="17" t="s">
        <v>92</v>
      </c>
      <c r="C12" s="18">
        <v>3.2081748402539599E-2</v>
      </c>
      <c r="D12" s="18">
        <v>3.20193208508344E-2</v>
      </c>
      <c r="E12" s="18">
        <v>3.08165937340159E-2</v>
      </c>
      <c r="F12" s="18"/>
      <c r="G12" s="18">
        <v>2.66374070208453E-2</v>
      </c>
      <c r="H12" s="18">
        <v>3.1144535154328402E-2</v>
      </c>
      <c r="I12" s="18">
        <v>4.5861449578736002E-2</v>
      </c>
      <c r="J12" s="18">
        <v>3.4544481719846101E-2</v>
      </c>
      <c r="K12" s="18">
        <v>2.0747715910176899E-2</v>
      </c>
      <c r="L12" s="18"/>
      <c r="M12" s="18">
        <v>1.5553091728766901E-2</v>
      </c>
      <c r="N12" s="18">
        <v>3.4227081813292003E-2</v>
      </c>
      <c r="O12" s="18">
        <v>2.9625879895028798E-2</v>
      </c>
      <c r="P12" s="18">
        <v>4.8570862772315003E-2</v>
      </c>
      <c r="Q12" s="18"/>
      <c r="R12" s="18">
        <v>2.3664879132717701E-2</v>
      </c>
      <c r="S12" s="18">
        <v>2.9354131456318801E-2</v>
      </c>
      <c r="T12" s="18">
        <v>2.6084721300768301E-2</v>
      </c>
      <c r="U12" s="18">
        <v>4.5372783496322802E-2</v>
      </c>
      <c r="V12" s="18">
        <v>3.46994165950383E-2</v>
      </c>
      <c r="W12" s="18">
        <v>3.3937695722904698E-2</v>
      </c>
      <c r="X12" s="18">
        <v>3.2117334941953603E-2</v>
      </c>
      <c r="Y12" s="18">
        <v>9.4182926383888001E-3</v>
      </c>
      <c r="Z12" s="18">
        <v>3.0548826667124201E-2</v>
      </c>
      <c r="AA12" s="18">
        <v>4.8775014034140099E-2</v>
      </c>
      <c r="AB12" s="18">
        <v>1.4891994352765199E-2</v>
      </c>
      <c r="AC12" s="18">
        <v>6.1752314726410198E-2</v>
      </c>
      <c r="AD12" s="18"/>
      <c r="AE12" s="18">
        <v>0.140860922738897</v>
      </c>
      <c r="AF12" s="18">
        <v>8.9464096357658507E-2</v>
      </c>
      <c r="AG12" s="18">
        <v>2.6671242671481601E-2</v>
      </c>
      <c r="AH12" s="18">
        <v>2.8227633624333399E-2</v>
      </c>
      <c r="AI12" s="18">
        <v>4.5471957734420497E-2</v>
      </c>
      <c r="AJ12" s="18">
        <v>2.9923401412576701E-2</v>
      </c>
      <c r="AK12" s="18">
        <v>1.3346850834119199E-2</v>
      </c>
      <c r="AL12" s="18">
        <v>1.45755252898945E-2</v>
      </c>
      <c r="AM12" s="18">
        <v>5.1364257929780097E-2</v>
      </c>
      <c r="AN12" s="18">
        <v>8.2239010161491797E-3</v>
      </c>
      <c r="AO12" s="18">
        <v>8.0690201404317406E-3</v>
      </c>
      <c r="AP12" s="18">
        <v>2.75946467930995E-2</v>
      </c>
      <c r="AQ12" s="18">
        <v>3.1853981399050699E-2</v>
      </c>
      <c r="AR12" s="18">
        <v>0</v>
      </c>
      <c r="AS12" s="18">
        <v>0</v>
      </c>
      <c r="AT12" s="18">
        <v>1.54563635812102E-3</v>
      </c>
      <c r="AU12" s="18"/>
      <c r="AV12" s="18">
        <v>2.9802744978533299E-2</v>
      </c>
      <c r="AW12" s="18">
        <v>3.69736005246405E-2</v>
      </c>
      <c r="AX12" s="18"/>
      <c r="AY12" s="18">
        <v>3.0081160651910799E-2</v>
      </c>
      <c r="AZ12" s="18">
        <v>4.8571653380540099E-2</v>
      </c>
      <c r="BA12" s="18"/>
      <c r="BB12" s="18">
        <v>3.6294533027038403E-2</v>
      </c>
      <c r="BC12" s="18">
        <v>2.32559741938426E-2</v>
      </c>
      <c r="BD12" s="18"/>
      <c r="BE12" s="18">
        <v>2.29185441528699E-2</v>
      </c>
      <c r="BF12" s="18">
        <v>3.01922737313268E-2</v>
      </c>
      <c r="BG12" s="18"/>
      <c r="BH12" s="18">
        <v>2.8661786747485402E-2</v>
      </c>
      <c r="BI12" s="18">
        <v>3.4432367034237299E-2</v>
      </c>
      <c r="BJ12" s="18"/>
      <c r="BK12" s="18">
        <v>2.7016774117341401E-2</v>
      </c>
      <c r="BL12" s="18">
        <v>2.8696761075587499E-2</v>
      </c>
      <c r="BM12" s="18">
        <v>5.53891884071687E-2</v>
      </c>
      <c r="BN12" s="18"/>
      <c r="BO12" s="18">
        <v>1.78820595642597E-2</v>
      </c>
      <c r="BP12" s="18">
        <v>5.0916628081826197E-2</v>
      </c>
      <c r="BQ12" s="18">
        <v>5.0025494826599098E-2</v>
      </c>
      <c r="BR12" s="18"/>
      <c r="BS12" s="18">
        <v>2.5349715952593201E-2</v>
      </c>
      <c r="BT12" s="18">
        <v>2.83025919561187E-2</v>
      </c>
      <c r="BU12" s="18">
        <v>1.8005701766204599E-2</v>
      </c>
      <c r="BV12" s="18">
        <v>4.6219357232039099E-2</v>
      </c>
      <c r="BW12" s="18">
        <v>3.5143393626382399E-2</v>
      </c>
      <c r="BX12" s="18">
        <v>3.2891526724799502E-2</v>
      </c>
      <c r="BY12" s="18">
        <v>2.9695402778956999E-2</v>
      </c>
      <c r="BZ12" s="18">
        <v>1.15581024284116E-2</v>
      </c>
      <c r="CA12" s="18">
        <v>1.1039124937784301E-2</v>
      </c>
      <c r="CB12" s="18">
        <v>5.6899144754469402E-2</v>
      </c>
      <c r="CC12" s="18">
        <v>1.59032896723179E-2</v>
      </c>
      <c r="CD12" s="18">
        <v>6.1984072048407703E-2</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CD17"/>
  <sheetViews>
    <sheetView showGridLines="0" workbookViewId="0">
      <pane xSplit="2" topLeftCell="C1" activePane="topRight" state="frozen"/>
      <selection pane="topRight" activeCell="B17" sqref="B17"/>
    </sheetView>
  </sheetViews>
  <sheetFormatPr defaultColWidth="10.88671875" defaultRowHeight="14.4" x14ac:dyDescent="0.3"/>
  <cols>
    <col min="2" max="2" width="25.77734375" customWidth="1"/>
    <col min="3" max="5" width="10.77734375" customWidth="1"/>
    <col min="6" max="6" width="2.21875" customWidth="1"/>
    <col min="7" max="11" width="10.77734375" customWidth="1"/>
    <col min="12" max="12" width="2.21875" customWidth="1"/>
    <col min="13" max="16" width="10.77734375" customWidth="1"/>
    <col min="17" max="17" width="2.21875" customWidth="1"/>
    <col min="18" max="29" width="10.77734375" customWidth="1"/>
    <col min="30" max="30" width="2.21875" customWidth="1"/>
    <col min="31" max="46" width="10.77734375" customWidth="1"/>
    <col min="47" max="47" width="2.21875" customWidth="1"/>
    <col min="48" max="49" width="10.77734375" customWidth="1"/>
    <col min="50" max="50" width="2.21875" customWidth="1"/>
    <col min="51" max="52" width="10.77734375" customWidth="1"/>
    <col min="53" max="53" width="2.21875" customWidth="1"/>
    <col min="54" max="55" width="10.77734375" customWidth="1"/>
    <col min="56" max="56" width="2.21875" customWidth="1"/>
    <col min="57" max="58" width="10.77734375" customWidth="1"/>
    <col min="59" max="59" width="2.21875" customWidth="1"/>
    <col min="60" max="61" width="10.77734375" customWidth="1"/>
    <col min="62" max="62" width="2.21875" customWidth="1"/>
    <col min="63" max="65" width="10.77734375" customWidth="1"/>
    <col min="66" max="66" width="2.21875" customWidth="1"/>
    <col min="67" max="69" width="10.77734375" customWidth="1"/>
    <col min="70" max="70" width="2.21875" customWidth="1"/>
    <col min="71" max="82" width="10.77734375" customWidth="1"/>
    <col min="83" max="83" width="2.21875" customWidth="1"/>
  </cols>
  <sheetData>
    <row r="2" spans="2:82" ht="40.049999999999997" customHeight="1" x14ac:dyDescent="0.3">
      <c r="D2" s="29" t="s">
        <v>276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row>
    <row r="5" spans="2:82" ht="30" customHeight="1" x14ac:dyDescent="0.3">
      <c r="B5" s="14"/>
      <c r="C5" s="14"/>
      <c r="D5" s="28" t="s">
        <v>67</v>
      </c>
      <c r="E5" s="28"/>
      <c r="F5" s="14"/>
      <c r="G5" s="28" t="s">
        <v>68</v>
      </c>
      <c r="H5" s="28"/>
      <c r="I5" s="28"/>
      <c r="J5" s="28"/>
      <c r="K5" s="28"/>
      <c r="L5" s="14"/>
      <c r="M5" s="28" t="s">
        <v>69</v>
      </c>
      <c r="N5" s="28"/>
      <c r="O5" s="28"/>
      <c r="P5" s="28"/>
      <c r="Q5" s="14"/>
      <c r="R5" s="28" t="s">
        <v>70</v>
      </c>
      <c r="S5" s="28"/>
      <c r="T5" s="28"/>
      <c r="U5" s="28"/>
      <c r="V5" s="28"/>
      <c r="W5" s="28"/>
      <c r="X5" s="28"/>
      <c r="Y5" s="28"/>
      <c r="Z5" s="28"/>
      <c r="AA5" s="28"/>
      <c r="AB5" s="28"/>
      <c r="AC5" s="28"/>
      <c r="AD5" s="14"/>
      <c r="AE5" s="28" t="s">
        <v>71</v>
      </c>
      <c r="AF5" s="28"/>
      <c r="AG5" s="28"/>
      <c r="AH5" s="28"/>
      <c r="AI5" s="28"/>
      <c r="AJ5" s="28"/>
      <c r="AK5" s="28"/>
      <c r="AL5" s="28"/>
      <c r="AM5" s="28"/>
      <c r="AN5" s="28"/>
      <c r="AO5" s="28"/>
      <c r="AP5" s="28"/>
      <c r="AQ5" s="28"/>
      <c r="AR5" s="28"/>
      <c r="AS5" s="28"/>
      <c r="AT5" s="28"/>
      <c r="AU5" s="14"/>
      <c r="AV5" s="28" t="s">
        <v>72</v>
      </c>
      <c r="AW5" s="28"/>
      <c r="AX5" s="14"/>
      <c r="AY5" s="28" t="s">
        <v>73</v>
      </c>
      <c r="AZ5" s="28"/>
      <c r="BA5" s="14"/>
      <c r="BB5" s="28" t="s">
        <v>74</v>
      </c>
      <c r="BC5" s="28"/>
      <c r="BD5" s="14"/>
      <c r="BE5" s="28" t="s">
        <v>75</v>
      </c>
      <c r="BF5" s="28"/>
      <c r="BG5" s="14"/>
      <c r="BH5" s="28" t="s">
        <v>76</v>
      </c>
      <c r="BI5" s="28"/>
      <c r="BJ5" s="14"/>
      <c r="BK5" s="28" t="s">
        <v>77</v>
      </c>
      <c r="BL5" s="28"/>
      <c r="BM5" s="28"/>
      <c r="BN5" s="14"/>
      <c r="BO5" s="28" t="s">
        <v>78</v>
      </c>
      <c r="BP5" s="28"/>
      <c r="BQ5" s="28"/>
      <c r="BR5" s="14"/>
      <c r="BS5" s="28" t="s">
        <v>79</v>
      </c>
      <c r="BT5" s="28"/>
      <c r="BU5" s="28"/>
      <c r="BV5" s="28"/>
      <c r="BW5" s="28"/>
      <c r="BX5" s="28"/>
      <c r="BY5" s="28"/>
      <c r="BZ5" s="28"/>
      <c r="CA5" s="28"/>
      <c r="CB5" s="28"/>
      <c r="CC5" s="28"/>
      <c r="CD5" s="28"/>
    </row>
    <row r="6" spans="2:82" ht="57.6" x14ac:dyDescent="0.3">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V6" s="12" t="s">
        <v>33</v>
      </c>
      <c r="W6" s="12" t="s">
        <v>34</v>
      </c>
      <c r="X6" s="12" t="s">
        <v>35</v>
      </c>
      <c r="Y6" s="12" t="s">
        <v>36</v>
      </c>
      <c r="Z6" s="12" t="s">
        <v>37</v>
      </c>
      <c r="AA6" s="12" t="s">
        <v>38</v>
      </c>
      <c r="AB6" s="12" t="s">
        <v>39</v>
      </c>
      <c r="AC6" s="12" t="s">
        <v>40</v>
      </c>
      <c r="AE6" s="12" t="s">
        <v>41</v>
      </c>
      <c r="AF6" s="12" t="s">
        <v>42</v>
      </c>
      <c r="AG6" s="12" t="s">
        <v>43</v>
      </c>
      <c r="AH6" s="12" t="s">
        <v>44</v>
      </c>
      <c r="AI6" s="12" t="s">
        <v>45</v>
      </c>
      <c r="AJ6" s="12" t="s">
        <v>46</v>
      </c>
      <c r="AK6" s="12" t="s">
        <v>47</v>
      </c>
      <c r="AL6" s="12" t="s">
        <v>48</v>
      </c>
      <c r="AM6" s="12" t="s">
        <v>49</v>
      </c>
      <c r="AN6" s="12" t="s">
        <v>50</v>
      </c>
      <c r="AO6" s="12" t="s">
        <v>51</v>
      </c>
      <c r="AP6" s="12" t="s">
        <v>52</v>
      </c>
      <c r="AQ6" s="12" t="s">
        <v>53</v>
      </c>
      <c r="AR6" s="12" t="s">
        <v>54</v>
      </c>
      <c r="AS6" s="12" t="s">
        <v>55</v>
      </c>
      <c r="AT6" s="12" t="s">
        <v>56</v>
      </c>
      <c r="AV6" s="12" t="s">
        <v>57</v>
      </c>
      <c r="AW6" s="12" t="s">
        <v>58</v>
      </c>
      <c r="AY6" s="12" t="s">
        <v>59</v>
      </c>
      <c r="AZ6" s="12" t="s">
        <v>60</v>
      </c>
      <c r="BB6" s="12" t="s">
        <v>59</v>
      </c>
      <c r="BC6" s="12" t="s">
        <v>60</v>
      </c>
      <c r="BE6" s="12" t="s">
        <v>59</v>
      </c>
      <c r="BF6" s="12" t="s">
        <v>60</v>
      </c>
      <c r="BH6" s="12" t="s">
        <v>59</v>
      </c>
      <c r="BI6" s="12" t="s">
        <v>60</v>
      </c>
      <c r="BK6" s="12" t="s">
        <v>61</v>
      </c>
      <c r="BL6" s="12" t="s">
        <v>62</v>
      </c>
      <c r="BM6" s="12" t="s">
        <v>63</v>
      </c>
      <c r="BO6" s="12" t="s">
        <v>64</v>
      </c>
      <c r="BP6" s="12" t="s">
        <v>65</v>
      </c>
      <c r="BQ6" s="12" t="s">
        <v>66</v>
      </c>
      <c r="BS6" s="12" t="s">
        <v>29</v>
      </c>
      <c r="BT6" s="12" t="s">
        <v>30</v>
      </c>
      <c r="BU6" s="12" t="s">
        <v>31</v>
      </c>
      <c r="BV6" s="12" t="s">
        <v>32</v>
      </c>
      <c r="BW6" s="12" t="s">
        <v>33</v>
      </c>
      <c r="BX6" s="12" t="s">
        <v>34</v>
      </c>
      <c r="BY6" s="12" t="s">
        <v>35</v>
      </c>
      <c r="BZ6" s="12" t="s">
        <v>36</v>
      </c>
      <c r="CA6" s="12" t="s">
        <v>37</v>
      </c>
      <c r="CB6" s="12" t="s">
        <v>38</v>
      </c>
      <c r="CC6" s="12" t="s">
        <v>39</v>
      </c>
      <c r="CD6" s="12" t="s">
        <v>40</v>
      </c>
    </row>
    <row r="7" spans="2:82" ht="30" customHeight="1" x14ac:dyDescent="0.3">
      <c r="B7" s="10" t="s">
        <v>18</v>
      </c>
      <c r="C7" s="10">
        <v>1999</v>
      </c>
      <c r="D7" s="10">
        <v>961</v>
      </c>
      <c r="E7" s="10">
        <v>1022</v>
      </c>
      <c r="F7" s="10"/>
      <c r="G7" s="10">
        <v>280</v>
      </c>
      <c r="H7" s="10">
        <v>266</v>
      </c>
      <c r="I7" s="10">
        <v>456</v>
      </c>
      <c r="J7" s="10">
        <v>490</v>
      </c>
      <c r="K7" s="10">
        <v>507</v>
      </c>
      <c r="L7" s="10"/>
      <c r="M7" s="10">
        <v>718</v>
      </c>
      <c r="N7" s="10">
        <v>354</v>
      </c>
      <c r="O7" s="10">
        <v>466</v>
      </c>
      <c r="P7" s="10">
        <v>455</v>
      </c>
      <c r="Q7" s="10"/>
      <c r="R7" s="10">
        <v>308</v>
      </c>
      <c r="S7" s="10">
        <v>237</v>
      </c>
      <c r="T7" s="10">
        <v>145</v>
      </c>
      <c r="U7" s="10">
        <v>173</v>
      </c>
      <c r="V7" s="10">
        <v>156</v>
      </c>
      <c r="W7" s="10">
        <v>189</v>
      </c>
      <c r="X7" s="10">
        <v>182</v>
      </c>
      <c r="Y7" s="10">
        <v>94</v>
      </c>
      <c r="Z7" s="10">
        <v>241</v>
      </c>
      <c r="AA7" s="10">
        <v>146</v>
      </c>
      <c r="AB7" s="10">
        <v>88</v>
      </c>
      <c r="AC7" s="10">
        <v>40</v>
      </c>
      <c r="AD7" s="10"/>
      <c r="AE7" s="10">
        <v>34</v>
      </c>
      <c r="AF7" s="10">
        <v>122</v>
      </c>
      <c r="AG7" s="10">
        <v>123</v>
      </c>
      <c r="AH7" s="10">
        <v>97</v>
      </c>
      <c r="AI7" s="10">
        <v>180</v>
      </c>
      <c r="AJ7" s="10">
        <v>182</v>
      </c>
      <c r="AK7" s="10">
        <v>153</v>
      </c>
      <c r="AL7" s="10">
        <v>117</v>
      </c>
      <c r="AM7" s="10">
        <v>111</v>
      </c>
      <c r="AN7" s="10">
        <v>82</v>
      </c>
      <c r="AO7" s="10">
        <v>137</v>
      </c>
      <c r="AP7" s="10">
        <v>125</v>
      </c>
      <c r="AQ7" s="10">
        <v>93</v>
      </c>
      <c r="AR7" s="10">
        <v>66</v>
      </c>
      <c r="AS7" s="10">
        <v>54</v>
      </c>
      <c r="AT7" s="10">
        <v>255</v>
      </c>
      <c r="AU7" s="10"/>
      <c r="AV7" s="10">
        <v>1339</v>
      </c>
      <c r="AW7" s="10">
        <v>660</v>
      </c>
      <c r="AX7" s="10"/>
      <c r="AY7" s="10">
        <v>1814</v>
      </c>
      <c r="AZ7" s="10">
        <v>172</v>
      </c>
      <c r="BA7" s="10"/>
      <c r="BB7" s="10">
        <v>942</v>
      </c>
      <c r="BC7" s="10">
        <v>922</v>
      </c>
      <c r="BD7" s="10"/>
      <c r="BE7" s="10">
        <v>338</v>
      </c>
      <c r="BF7" s="10">
        <v>1597</v>
      </c>
      <c r="BG7" s="10"/>
      <c r="BH7" s="10">
        <v>764</v>
      </c>
      <c r="BI7" s="10">
        <v>1235</v>
      </c>
      <c r="BJ7" s="10"/>
      <c r="BK7" s="10">
        <v>1074</v>
      </c>
      <c r="BL7" s="10">
        <v>645</v>
      </c>
      <c r="BM7" s="10">
        <v>279</v>
      </c>
      <c r="BN7" s="10"/>
      <c r="BO7" s="10">
        <v>1155</v>
      </c>
      <c r="BP7" s="10">
        <v>546</v>
      </c>
      <c r="BQ7" s="10">
        <v>298</v>
      </c>
      <c r="BR7" s="10"/>
      <c r="BS7" s="10">
        <v>294</v>
      </c>
      <c r="BT7" s="10">
        <v>218</v>
      </c>
      <c r="BU7" s="10">
        <v>136</v>
      </c>
      <c r="BV7" s="10">
        <v>163</v>
      </c>
      <c r="BW7" s="10">
        <v>128</v>
      </c>
      <c r="BX7" s="10">
        <v>163</v>
      </c>
      <c r="BY7" s="10">
        <v>160</v>
      </c>
      <c r="BZ7" s="10">
        <v>77</v>
      </c>
      <c r="CA7" s="10">
        <v>220</v>
      </c>
      <c r="CB7" s="10">
        <v>128</v>
      </c>
      <c r="CC7" s="10">
        <v>86</v>
      </c>
      <c r="CD7" s="10">
        <v>41</v>
      </c>
    </row>
    <row r="8" spans="2:82" ht="30" customHeight="1" x14ac:dyDescent="0.3">
      <c r="B8" s="11" t="s">
        <v>19</v>
      </c>
      <c r="C8" s="11">
        <v>1999</v>
      </c>
      <c r="D8" s="11">
        <v>991</v>
      </c>
      <c r="E8" s="11">
        <v>992</v>
      </c>
      <c r="F8" s="11"/>
      <c r="G8" s="11">
        <v>287</v>
      </c>
      <c r="H8" s="11">
        <v>291</v>
      </c>
      <c r="I8" s="11">
        <v>453</v>
      </c>
      <c r="J8" s="11">
        <v>475</v>
      </c>
      <c r="K8" s="11">
        <v>492</v>
      </c>
      <c r="L8" s="11"/>
      <c r="M8" s="11">
        <v>538</v>
      </c>
      <c r="N8" s="11">
        <v>518</v>
      </c>
      <c r="O8" s="11">
        <v>439</v>
      </c>
      <c r="P8" s="11">
        <v>498</v>
      </c>
      <c r="Q8" s="11"/>
      <c r="R8" s="11">
        <v>279</v>
      </c>
      <c r="S8" s="11">
        <v>260</v>
      </c>
      <c r="T8" s="11">
        <v>160</v>
      </c>
      <c r="U8" s="11">
        <v>180</v>
      </c>
      <c r="V8" s="11">
        <v>140</v>
      </c>
      <c r="W8" s="11">
        <v>180</v>
      </c>
      <c r="X8" s="11">
        <v>160</v>
      </c>
      <c r="Y8" s="11">
        <v>80</v>
      </c>
      <c r="Z8" s="11">
        <v>220</v>
      </c>
      <c r="AA8" s="11">
        <v>180</v>
      </c>
      <c r="AB8" s="11">
        <v>100</v>
      </c>
      <c r="AC8" s="11">
        <v>60</v>
      </c>
      <c r="AD8" s="11"/>
      <c r="AE8" s="11">
        <v>39</v>
      </c>
      <c r="AF8" s="11">
        <v>143</v>
      </c>
      <c r="AG8" s="11">
        <v>139</v>
      </c>
      <c r="AH8" s="11">
        <v>104</v>
      </c>
      <c r="AI8" s="11">
        <v>198</v>
      </c>
      <c r="AJ8" s="11">
        <v>205</v>
      </c>
      <c r="AK8" s="11">
        <v>162</v>
      </c>
      <c r="AL8" s="11">
        <v>123</v>
      </c>
      <c r="AM8" s="11">
        <v>125</v>
      </c>
      <c r="AN8" s="11">
        <v>97</v>
      </c>
      <c r="AO8" s="11">
        <v>146</v>
      </c>
      <c r="AP8" s="11">
        <v>124</v>
      </c>
      <c r="AQ8" s="11">
        <v>97</v>
      </c>
      <c r="AR8" s="11">
        <v>66</v>
      </c>
      <c r="AS8" s="11">
        <v>43</v>
      </c>
      <c r="AT8" s="11">
        <v>116</v>
      </c>
      <c r="AU8" s="11"/>
      <c r="AV8" s="11">
        <v>1364</v>
      </c>
      <c r="AW8" s="11">
        <v>635</v>
      </c>
      <c r="AX8" s="11"/>
      <c r="AY8" s="11">
        <v>1800</v>
      </c>
      <c r="AZ8" s="11">
        <v>186</v>
      </c>
      <c r="BA8" s="11"/>
      <c r="BB8" s="11">
        <v>881</v>
      </c>
      <c r="BC8" s="11">
        <v>973</v>
      </c>
      <c r="BD8" s="11"/>
      <c r="BE8" s="11">
        <v>316</v>
      </c>
      <c r="BF8" s="11">
        <v>1610</v>
      </c>
      <c r="BG8" s="11"/>
      <c r="BH8" s="11">
        <v>814</v>
      </c>
      <c r="BI8" s="11">
        <v>1185</v>
      </c>
      <c r="BJ8" s="11"/>
      <c r="BK8" s="11">
        <v>978</v>
      </c>
      <c r="BL8" s="11">
        <v>703</v>
      </c>
      <c r="BM8" s="11">
        <v>317</v>
      </c>
      <c r="BN8" s="11"/>
      <c r="BO8" s="11">
        <v>1131</v>
      </c>
      <c r="BP8" s="11">
        <v>547</v>
      </c>
      <c r="BQ8" s="11">
        <v>321</v>
      </c>
      <c r="BR8" s="11"/>
      <c r="BS8" s="11">
        <v>251</v>
      </c>
      <c r="BT8" s="11">
        <v>239</v>
      </c>
      <c r="BU8" s="11">
        <v>150</v>
      </c>
      <c r="BV8" s="11">
        <v>175</v>
      </c>
      <c r="BW8" s="11">
        <v>114</v>
      </c>
      <c r="BX8" s="11">
        <v>152</v>
      </c>
      <c r="BY8" s="11">
        <v>145</v>
      </c>
      <c r="BZ8" s="11">
        <v>65</v>
      </c>
      <c r="CA8" s="11">
        <v>203</v>
      </c>
      <c r="CB8" s="11">
        <v>154</v>
      </c>
      <c r="CC8" s="11">
        <v>94</v>
      </c>
      <c r="CD8" s="11">
        <v>60</v>
      </c>
    </row>
    <row r="9" spans="2:82" ht="28.8" x14ac:dyDescent="0.3">
      <c r="B9" s="17" t="s">
        <v>261</v>
      </c>
      <c r="C9" s="16">
        <v>0.39633987394696202</v>
      </c>
      <c r="D9" s="16">
        <v>0.41968778063761503</v>
      </c>
      <c r="E9" s="16">
        <v>0.37731136179133001</v>
      </c>
      <c r="F9" s="16"/>
      <c r="G9" s="16">
        <v>0.37752810565521</v>
      </c>
      <c r="H9" s="16">
        <v>0.42343492545607597</v>
      </c>
      <c r="I9" s="16">
        <v>0.39028769049881801</v>
      </c>
      <c r="J9" s="16">
        <v>0.39705660283552402</v>
      </c>
      <c r="K9" s="16">
        <v>0.39619283344522399</v>
      </c>
      <c r="L9" s="16"/>
      <c r="M9" s="16">
        <v>0.382871917560204</v>
      </c>
      <c r="N9" s="16">
        <v>0.38876483811351098</v>
      </c>
      <c r="O9" s="16">
        <v>0.38510735898408599</v>
      </c>
      <c r="P9" s="16">
        <v>0.42683059699253301</v>
      </c>
      <c r="Q9" s="16"/>
      <c r="R9" s="16">
        <v>0.43087120338215501</v>
      </c>
      <c r="S9" s="16">
        <v>0.41460153706797798</v>
      </c>
      <c r="T9" s="16">
        <v>0.31955766513532502</v>
      </c>
      <c r="U9" s="16">
        <v>0.409980029221305</v>
      </c>
      <c r="V9" s="16">
        <v>0.42950679178905099</v>
      </c>
      <c r="W9" s="16">
        <v>0.37679838064714599</v>
      </c>
      <c r="X9" s="16">
        <v>0.34613815788372299</v>
      </c>
      <c r="Y9" s="16">
        <v>0.47202555765903897</v>
      </c>
      <c r="Z9" s="16">
        <v>0.36836112398687798</v>
      </c>
      <c r="AA9" s="16">
        <v>0.34514653127601602</v>
      </c>
      <c r="AB9" s="16">
        <v>0.54345764860771395</v>
      </c>
      <c r="AC9" s="16">
        <v>0.345806072622175</v>
      </c>
      <c r="AD9" s="16"/>
      <c r="AE9" s="16">
        <v>0.35501046886126503</v>
      </c>
      <c r="AF9" s="16">
        <v>0.49940110119445003</v>
      </c>
      <c r="AG9" s="16">
        <v>0.38568925981729302</v>
      </c>
      <c r="AH9" s="16">
        <v>0.45272166071765602</v>
      </c>
      <c r="AI9" s="16">
        <v>0.46539539774473498</v>
      </c>
      <c r="AJ9" s="16">
        <v>0.35114908856530902</v>
      </c>
      <c r="AK9" s="16">
        <v>0.38603603654331597</v>
      </c>
      <c r="AL9" s="16">
        <v>0.37964056747038999</v>
      </c>
      <c r="AM9" s="16">
        <v>0.39039879082072398</v>
      </c>
      <c r="AN9" s="16">
        <v>0.37494693972045601</v>
      </c>
      <c r="AO9" s="16">
        <v>0.35069570204976203</v>
      </c>
      <c r="AP9" s="16">
        <v>0.36135308867682397</v>
      </c>
      <c r="AQ9" s="16">
        <v>0.42216059826947999</v>
      </c>
      <c r="AR9" s="16">
        <v>0.40315988169323502</v>
      </c>
      <c r="AS9" s="16">
        <v>0.54016717514396195</v>
      </c>
      <c r="AT9" s="16">
        <v>0.36416564044794297</v>
      </c>
      <c r="AU9" s="16"/>
      <c r="AV9" s="16">
        <v>0.40491602453214498</v>
      </c>
      <c r="AW9" s="16">
        <v>0.37793127482084299</v>
      </c>
      <c r="AX9" s="16"/>
      <c r="AY9" s="16">
        <v>0.39784588035115598</v>
      </c>
      <c r="AZ9" s="16">
        <v>0.38567422196020701</v>
      </c>
      <c r="BA9" s="16"/>
      <c r="BB9" s="16">
        <v>0.42210456376320998</v>
      </c>
      <c r="BC9" s="16">
        <v>0.37311148854456799</v>
      </c>
      <c r="BD9" s="16"/>
      <c r="BE9" s="16">
        <v>0.49208144001174198</v>
      </c>
      <c r="BF9" s="16">
        <v>0.37891102957654998</v>
      </c>
      <c r="BG9" s="16"/>
      <c r="BH9" s="16">
        <v>0.401525776797653</v>
      </c>
      <c r="BI9" s="16">
        <v>0.39277548314597299</v>
      </c>
      <c r="BJ9" s="16"/>
      <c r="BK9" s="16">
        <v>0.403234310012686</v>
      </c>
      <c r="BL9" s="16">
        <v>0.371818655289539</v>
      </c>
      <c r="BM9" s="16">
        <v>0.43141198213891102</v>
      </c>
      <c r="BN9" s="16"/>
      <c r="BO9" s="16">
        <v>0.39729681963731001</v>
      </c>
      <c r="BP9" s="16">
        <v>0.36302584107952801</v>
      </c>
      <c r="BQ9" s="16">
        <v>0.44970190396659299</v>
      </c>
      <c r="BR9" s="16"/>
      <c r="BS9" s="16">
        <v>0.40558628084141002</v>
      </c>
      <c r="BT9" s="16">
        <v>0.37559278117135297</v>
      </c>
      <c r="BU9" s="16">
        <v>0.40125910025972</v>
      </c>
      <c r="BV9" s="16">
        <v>0.41039567079726103</v>
      </c>
      <c r="BW9" s="16">
        <v>0.47845349786334801</v>
      </c>
      <c r="BX9" s="16">
        <v>0.439131649560142</v>
      </c>
      <c r="BY9" s="16">
        <v>0.37507542028954799</v>
      </c>
      <c r="BZ9" s="16">
        <v>0.48190926181009502</v>
      </c>
      <c r="CA9" s="16">
        <v>0.33191226307326699</v>
      </c>
      <c r="CB9" s="16">
        <v>0.31042373184786098</v>
      </c>
      <c r="CC9" s="16">
        <v>0.50288705326378302</v>
      </c>
      <c r="CD9" s="16">
        <v>0.398248391549475</v>
      </c>
    </row>
    <row r="10" spans="2:82" ht="28.8" x14ac:dyDescent="0.3">
      <c r="B10" s="17" t="s">
        <v>262</v>
      </c>
      <c r="C10" s="16">
        <v>0.50326799632183805</v>
      </c>
      <c r="D10" s="16">
        <v>0.47380458280777199</v>
      </c>
      <c r="E10" s="16">
        <v>0.52863185089291198</v>
      </c>
      <c r="F10" s="16"/>
      <c r="G10" s="16">
        <v>0.54412252828096097</v>
      </c>
      <c r="H10" s="16">
        <v>0.47779631121875199</v>
      </c>
      <c r="I10" s="16">
        <v>0.50879127007042202</v>
      </c>
      <c r="J10" s="16">
        <v>0.48381219460531999</v>
      </c>
      <c r="K10" s="16">
        <v>0.50815949966956198</v>
      </c>
      <c r="L10" s="16"/>
      <c r="M10" s="16">
        <v>0.53738081517903302</v>
      </c>
      <c r="N10" s="16">
        <v>0.50933064539268602</v>
      </c>
      <c r="O10" s="16">
        <v>0.51096699403326296</v>
      </c>
      <c r="P10" s="16">
        <v>0.45563975123152201</v>
      </c>
      <c r="Q10" s="16"/>
      <c r="R10" s="16">
        <v>0.50048378107687297</v>
      </c>
      <c r="S10" s="16">
        <v>0.50604756061050304</v>
      </c>
      <c r="T10" s="16">
        <v>0.59587640502429995</v>
      </c>
      <c r="U10" s="16">
        <v>0.48424248348250998</v>
      </c>
      <c r="V10" s="16">
        <v>0.50589968487298098</v>
      </c>
      <c r="W10" s="16">
        <v>0.50985012291370102</v>
      </c>
      <c r="X10" s="16">
        <v>0.52593083195888202</v>
      </c>
      <c r="Y10" s="16">
        <v>0.42140233753349099</v>
      </c>
      <c r="Z10" s="16">
        <v>0.52505764969267799</v>
      </c>
      <c r="AA10" s="16">
        <v>0.49535609380665002</v>
      </c>
      <c r="AB10" s="16">
        <v>0.34906221047123198</v>
      </c>
      <c r="AC10" s="16">
        <v>0.53793243163109705</v>
      </c>
      <c r="AD10" s="16"/>
      <c r="AE10" s="16">
        <v>0.439218061833761</v>
      </c>
      <c r="AF10" s="16">
        <v>0.40636464948034001</v>
      </c>
      <c r="AG10" s="16">
        <v>0.46277268025201601</v>
      </c>
      <c r="AH10" s="16">
        <v>0.45189106645855298</v>
      </c>
      <c r="AI10" s="16">
        <v>0.39471193931974902</v>
      </c>
      <c r="AJ10" s="16">
        <v>0.53563756582615296</v>
      </c>
      <c r="AK10" s="16">
        <v>0.52179482428680202</v>
      </c>
      <c r="AL10" s="16">
        <v>0.53899766179250497</v>
      </c>
      <c r="AM10" s="16">
        <v>0.52155056977609104</v>
      </c>
      <c r="AN10" s="16">
        <v>0.53217813037202</v>
      </c>
      <c r="AO10" s="16">
        <v>0.56983591044190396</v>
      </c>
      <c r="AP10" s="16">
        <v>0.56813422193501995</v>
      </c>
      <c r="AQ10" s="16">
        <v>0.51498529351852196</v>
      </c>
      <c r="AR10" s="16">
        <v>0.53754626988665699</v>
      </c>
      <c r="AS10" s="16">
        <v>0.398726469426264</v>
      </c>
      <c r="AT10" s="16">
        <v>0.57716762007908895</v>
      </c>
      <c r="AU10" s="16"/>
      <c r="AV10" s="16">
        <v>0.48791076901495201</v>
      </c>
      <c r="AW10" s="16">
        <v>0.53623209115356596</v>
      </c>
      <c r="AX10" s="16"/>
      <c r="AY10" s="16">
        <v>0.50148377899843499</v>
      </c>
      <c r="AZ10" s="16">
        <v>0.53290675863632697</v>
      </c>
      <c r="BA10" s="16"/>
      <c r="BB10" s="16">
        <v>0.48277195078128599</v>
      </c>
      <c r="BC10" s="16">
        <v>0.52613946752927998</v>
      </c>
      <c r="BD10" s="16"/>
      <c r="BE10" s="16">
        <v>0.41250955998147998</v>
      </c>
      <c r="BF10" s="16">
        <v>0.522805412197061</v>
      </c>
      <c r="BG10" s="16"/>
      <c r="BH10" s="16">
        <v>0.50675031668631099</v>
      </c>
      <c r="BI10" s="16">
        <v>0.50087451710894204</v>
      </c>
      <c r="BJ10" s="16"/>
      <c r="BK10" s="16">
        <v>0.49003377710903401</v>
      </c>
      <c r="BL10" s="16">
        <v>0.53420705326712203</v>
      </c>
      <c r="BM10" s="16">
        <v>0.47303604129924898</v>
      </c>
      <c r="BN10" s="16"/>
      <c r="BO10" s="16">
        <v>0.51581923595873802</v>
      </c>
      <c r="BP10" s="16">
        <v>0.54017238031345505</v>
      </c>
      <c r="BQ10" s="16">
        <v>0.39620849892647197</v>
      </c>
      <c r="BR10" s="16"/>
      <c r="BS10" s="16">
        <v>0.52607596978926097</v>
      </c>
      <c r="BT10" s="16">
        <v>0.53707174757807996</v>
      </c>
      <c r="BU10" s="16">
        <v>0.51878027255443304</v>
      </c>
      <c r="BV10" s="16">
        <v>0.48450705971115399</v>
      </c>
      <c r="BW10" s="16">
        <v>0.46758770344991901</v>
      </c>
      <c r="BX10" s="16">
        <v>0.47169882431211801</v>
      </c>
      <c r="BY10" s="16">
        <v>0.49534211779666198</v>
      </c>
      <c r="BZ10" s="16">
        <v>0.43211909043574798</v>
      </c>
      <c r="CA10" s="16">
        <v>0.52506363111715604</v>
      </c>
      <c r="CB10" s="16">
        <v>0.52714314777721005</v>
      </c>
      <c r="CC10" s="16">
        <v>0.413513477717602</v>
      </c>
      <c r="CD10" s="16">
        <v>0.48505378164438601</v>
      </c>
    </row>
    <row r="11" spans="2:82" ht="28.8" x14ac:dyDescent="0.3">
      <c r="B11" s="17" t="s">
        <v>263</v>
      </c>
      <c r="C11" s="16">
        <v>6.96597403927771E-2</v>
      </c>
      <c r="D11" s="16">
        <v>7.5050177274172E-2</v>
      </c>
      <c r="E11" s="16">
        <v>6.5398322071583095E-2</v>
      </c>
      <c r="F11" s="16"/>
      <c r="G11" s="16">
        <v>6.5234499861827E-2</v>
      </c>
      <c r="H11" s="16">
        <v>6.4202882256839303E-2</v>
      </c>
      <c r="I11" s="16">
        <v>6.8503435213461999E-2</v>
      </c>
      <c r="J11" s="16">
        <v>7.7877405851134104E-2</v>
      </c>
      <c r="K11" s="16">
        <v>6.8602087429974506E-2</v>
      </c>
      <c r="L11" s="16"/>
      <c r="M11" s="16">
        <v>6.1752299354279797E-2</v>
      </c>
      <c r="N11" s="16">
        <v>7.7503526082865606E-2</v>
      </c>
      <c r="O11" s="16">
        <v>7.2580384665220904E-2</v>
      </c>
      <c r="P11" s="16">
        <v>6.8308169906832306E-2</v>
      </c>
      <c r="Q11" s="16"/>
      <c r="R11" s="16">
        <v>4.9977043765609797E-2</v>
      </c>
      <c r="S11" s="16">
        <v>4.60635005340502E-2</v>
      </c>
      <c r="T11" s="16">
        <v>5.8481208539606699E-2</v>
      </c>
      <c r="U11" s="16">
        <v>7.5028128168215399E-2</v>
      </c>
      <c r="V11" s="16">
        <v>3.4392933629330998E-2</v>
      </c>
      <c r="W11" s="16">
        <v>7.4490948045916494E-2</v>
      </c>
      <c r="X11" s="16">
        <v>8.8620563103700797E-2</v>
      </c>
      <c r="Y11" s="16">
        <v>7.6962391031445199E-2</v>
      </c>
      <c r="Z11" s="16">
        <v>8.7339898412987907E-2</v>
      </c>
      <c r="AA11" s="16">
        <v>0.106229744760287</v>
      </c>
      <c r="AB11" s="16">
        <v>8.2491602336248596E-2</v>
      </c>
      <c r="AC11" s="16">
        <v>8.8673517503610105E-2</v>
      </c>
      <c r="AD11" s="16"/>
      <c r="AE11" s="16">
        <v>0.17720353130518701</v>
      </c>
      <c r="AF11" s="16">
        <v>3.0440026684140701E-2</v>
      </c>
      <c r="AG11" s="16">
        <v>0.105228834908905</v>
      </c>
      <c r="AH11" s="16">
        <v>6.5661241890570696E-2</v>
      </c>
      <c r="AI11" s="16">
        <v>9.4411937212400196E-2</v>
      </c>
      <c r="AJ11" s="16">
        <v>7.0492572449919202E-2</v>
      </c>
      <c r="AK11" s="16">
        <v>6.0704547847211403E-2</v>
      </c>
      <c r="AL11" s="16">
        <v>7.3360790262572001E-2</v>
      </c>
      <c r="AM11" s="16">
        <v>4.8326284086687397E-2</v>
      </c>
      <c r="AN11" s="16">
        <v>8.4651028891374797E-2</v>
      </c>
      <c r="AO11" s="16">
        <v>6.6191457647685706E-2</v>
      </c>
      <c r="AP11" s="16">
        <v>4.2263593725439398E-2</v>
      </c>
      <c r="AQ11" s="16">
        <v>6.28541082119973E-2</v>
      </c>
      <c r="AR11" s="16">
        <v>5.9293848420108597E-2</v>
      </c>
      <c r="AS11" s="16">
        <v>6.1106355429774203E-2</v>
      </c>
      <c r="AT11" s="16">
        <v>5.55509800295442E-2</v>
      </c>
      <c r="AU11" s="16"/>
      <c r="AV11" s="16">
        <v>7.6428859164484095E-2</v>
      </c>
      <c r="AW11" s="16">
        <v>5.5129912276100597E-2</v>
      </c>
      <c r="AX11" s="16"/>
      <c r="AY11" s="16">
        <v>6.9489000736893305E-2</v>
      </c>
      <c r="AZ11" s="16">
        <v>6.1463745905037802E-2</v>
      </c>
      <c r="BA11" s="16"/>
      <c r="BB11" s="16">
        <v>6.7211473743355801E-2</v>
      </c>
      <c r="BC11" s="16">
        <v>7.3259846181114696E-2</v>
      </c>
      <c r="BD11" s="16"/>
      <c r="BE11" s="16">
        <v>6.9926135098710707E-2</v>
      </c>
      <c r="BF11" s="16">
        <v>6.9214928477897897E-2</v>
      </c>
      <c r="BG11" s="16"/>
      <c r="BH11" s="16">
        <v>6.0404644780801299E-2</v>
      </c>
      <c r="BI11" s="16">
        <v>7.6020981359179202E-2</v>
      </c>
      <c r="BJ11" s="16"/>
      <c r="BK11" s="16">
        <v>7.8154638017039604E-2</v>
      </c>
      <c r="BL11" s="16">
        <v>6.1481654666162698E-2</v>
      </c>
      <c r="BM11" s="16">
        <v>6.19212338034386E-2</v>
      </c>
      <c r="BN11" s="16"/>
      <c r="BO11" s="16">
        <v>6.5467651542257005E-2</v>
      </c>
      <c r="BP11" s="16">
        <v>6.1815977895040397E-2</v>
      </c>
      <c r="BQ11" s="16">
        <v>9.7784282767880704E-2</v>
      </c>
      <c r="BR11" s="16"/>
      <c r="BS11" s="16">
        <v>5.4027935887480102E-2</v>
      </c>
      <c r="BT11" s="16">
        <v>4.5827941443818E-2</v>
      </c>
      <c r="BU11" s="16">
        <v>5.27915647222073E-2</v>
      </c>
      <c r="BV11" s="16">
        <v>6.8601557241219496E-2</v>
      </c>
      <c r="BW11" s="16">
        <v>3.81371338040827E-2</v>
      </c>
      <c r="BX11" s="16">
        <v>4.8500439216917803E-2</v>
      </c>
      <c r="BY11" s="16">
        <v>9.1936773949093095E-2</v>
      </c>
      <c r="BZ11" s="16">
        <v>6.1214386367199197E-2</v>
      </c>
      <c r="CA11" s="16">
        <v>0.12621856518425401</v>
      </c>
      <c r="CB11" s="16">
        <v>0.100293054214991</v>
      </c>
      <c r="CC11" s="16">
        <v>5.691399236664E-2</v>
      </c>
      <c r="CD11" s="16">
        <v>8.9006310485375703E-2</v>
      </c>
    </row>
    <row r="12" spans="2:82" x14ac:dyDescent="0.3">
      <c r="B12" s="17" t="s">
        <v>92</v>
      </c>
      <c r="C12" s="18">
        <v>3.0732389338423299E-2</v>
      </c>
      <c r="D12" s="18">
        <v>3.1457459280440997E-2</v>
      </c>
      <c r="E12" s="18">
        <v>2.8658465244175198E-2</v>
      </c>
      <c r="F12" s="18"/>
      <c r="G12" s="18">
        <v>1.31148662020024E-2</v>
      </c>
      <c r="H12" s="18">
        <v>3.4565881068332499E-2</v>
      </c>
      <c r="I12" s="18">
        <v>3.24176042172978E-2</v>
      </c>
      <c r="J12" s="18">
        <v>4.1253796708021297E-2</v>
      </c>
      <c r="K12" s="18">
        <v>2.7045579455238999E-2</v>
      </c>
      <c r="L12" s="18"/>
      <c r="M12" s="18">
        <v>1.7994967906483701E-2</v>
      </c>
      <c r="N12" s="18">
        <v>2.4400990410937101E-2</v>
      </c>
      <c r="O12" s="18">
        <v>3.13452623174309E-2</v>
      </c>
      <c r="P12" s="18">
        <v>4.9221481869112502E-2</v>
      </c>
      <c r="Q12" s="18"/>
      <c r="R12" s="18">
        <v>1.8667971775361801E-2</v>
      </c>
      <c r="S12" s="18">
        <v>3.3287401787468203E-2</v>
      </c>
      <c r="T12" s="18">
        <v>2.6084721300768301E-2</v>
      </c>
      <c r="U12" s="18">
        <v>3.074935912797E-2</v>
      </c>
      <c r="V12" s="18">
        <v>3.0200589708636701E-2</v>
      </c>
      <c r="W12" s="18">
        <v>3.8860548393236501E-2</v>
      </c>
      <c r="X12" s="18">
        <v>3.9310447053694103E-2</v>
      </c>
      <c r="Y12" s="18">
        <v>2.96097137760244E-2</v>
      </c>
      <c r="Z12" s="18">
        <v>1.92413279074562E-2</v>
      </c>
      <c r="AA12" s="18">
        <v>5.3267630157046698E-2</v>
      </c>
      <c r="AB12" s="18">
        <v>2.4988538584805899E-2</v>
      </c>
      <c r="AC12" s="18">
        <v>2.7587978243117602E-2</v>
      </c>
      <c r="AD12" s="18"/>
      <c r="AE12" s="18">
        <v>2.8567937999786599E-2</v>
      </c>
      <c r="AF12" s="18">
        <v>6.3794222641069501E-2</v>
      </c>
      <c r="AG12" s="18">
        <v>4.63092250217862E-2</v>
      </c>
      <c r="AH12" s="18">
        <v>2.9726030933220401E-2</v>
      </c>
      <c r="AI12" s="18">
        <v>4.5480725723115102E-2</v>
      </c>
      <c r="AJ12" s="18">
        <v>4.2720773158619503E-2</v>
      </c>
      <c r="AK12" s="18">
        <v>3.1464591322670002E-2</v>
      </c>
      <c r="AL12" s="18">
        <v>8.0009804745340002E-3</v>
      </c>
      <c r="AM12" s="18">
        <v>3.97243553164984E-2</v>
      </c>
      <c r="AN12" s="18">
        <v>8.2239010161491797E-3</v>
      </c>
      <c r="AO12" s="18">
        <v>1.3276929860648301E-2</v>
      </c>
      <c r="AP12" s="18">
        <v>2.8249095662716901E-2</v>
      </c>
      <c r="AQ12" s="18">
        <v>0</v>
      </c>
      <c r="AR12" s="18">
        <v>0</v>
      </c>
      <c r="AS12" s="18">
        <v>0</v>
      </c>
      <c r="AT12" s="18">
        <v>3.11575944342377E-3</v>
      </c>
      <c r="AU12" s="18"/>
      <c r="AV12" s="18">
        <v>3.0744347288418999E-2</v>
      </c>
      <c r="AW12" s="18">
        <v>3.0706721749491E-2</v>
      </c>
      <c r="AX12" s="18"/>
      <c r="AY12" s="18">
        <v>3.11813399135163E-2</v>
      </c>
      <c r="AZ12" s="18">
        <v>1.99552734984287E-2</v>
      </c>
      <c r="BA12" s="18"/>
      <c r="BB12" s="18">
        <v>2.7912011712148601E-2</v>
      </c>
      <c r="BC12" s="18">
        <v>2.7489197745037199E-2</v>
      </c>
      <c r="BD12" s="18"/>
      <c r="BE12" s="18">
        <v>2.5482864908067601E-2</v>
      </c>
      <c r="BF12" s="18">
        <v>2.9068629748491399E-2</v>
      </c>
      <c r="BG12" s="18"/>
      <c r="BH12" s="18">
        <v>3.1319261735234402E-2</v>
      </c>
      <c r="BI12" s="18">
        <v>3.0329018385905501E-2</v>
      </c>
      <c r="BJ12" s="18"/>
      <c r="BK12" s="18">
        <v>2.8577274861239999E-2</v>
      </c>
      <c r="BL12" s="18">
        <v>3.2492636777175801E-2</v>
      </c>
      <c r="BM12" s="18">
        <v>3.3630742758401402E-2</v>
      </c>
      <c r="BN12" s="18"/>
      <c r="BO12" s="18">
        <v>2.1416292861695E-2</v>
      </c>
      <c r="BP12" s="18">
        <v>3.49858007119766E-2</v>
      </c>
      <c r="BQ12" s="18">
        <v>5.6305314339054502E-2</v>
      </c>
      <c r="BR12" s="18"/>
      <c r="BS12" s="18">
        <v>1.4309813481849501E-2</v>
      </c>
      <c r="BT12" s="18">
        <v>4.15075298067498E-2</v>
      </c>
      <c r="BU12" s="18">
        <v>2.7169062463638802E-2</v>
      </c>
      <c r="BV12" s="18">
        <v>3.6495712250365797E-2</v>
      </c>
      <c r="BW12" s="18">
        <v>1.5821664882651E-2</v>
      </c>
      <c r="BX12" s="18">
        <v>4.0669086910822501E-2</v>
      </c>
      <c r="BY12" s="18">
        <v>3.7645687964697E-2</v>
      </c>
      <c r="BZ12" s="18">
        <v>2.47572613869581E-2</v>
      </c>
      <c r="CA12" s="18">
        <v>1.6805540625322898E-2</v>
      </c>
      <c r="CB12" s="18">
        <v>6.2140066159937501E-2</v>
      </c>
      <c r="CC12" s="18">
        <v>2.6685476651975099E-2</v>
      </c>
      <c r="CD12" s="18">
        <v>2.7691516320763401E-2</v>
      </c>
    </row>
    <row r="13" spans="2:82" x14ac:dyDescent="0.3">
      <c r="B13" s="15"/>
    </row>
    <row r="14" spans="2:82" x14ac:dyDescent="0.3">
      <c r="B14" t="s">
        <v>96</v>
      </c>
    </row>
    <row r="15" spans="2:82" x14ac:dyDescent="0.3">
      <c r="B15" t="s">
        <v>97</v>
      </c>
    </row>
    <row r="17" spans="2:2" x14ac:dyDescent="0.3">
      <c r="B17" s="8" t="str">
        <f>HYPERLINK("#'Contents'!A1", "Return to Contents")</f>
        <v>Return to Contents</v>
      </c>
    </row>
  </sheetData>
  <mergeCells count="14">
    <mergeCell ref="BK5:BM5"/>
    <mergeCell ref="BO5:BQ5"/>
    <mergeCell ref="BS5:CD5"/>
    <mergeCell ref="D2:BS2"/>
    <mergeCell ref="AV5:AW5"/>
    <mergeCell ref="AY5:AZ5"/>
    <mergeCell ref="BB5:BC5"/>
    <mergeCell ref="BE5:BF5"/>
    <mergeCell ref="BH5:BI5"/>
    <mergeCell ref="D5:E5"/>
    <mergeCell ref="G5:K5"/>
    <mergeCell ref="M5:P5"/>
    <mergeCell ref="R5:AC5"/>
    <mergeCell ref="AE5:AT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61</vt:i4>
      </vt:variant>
    </vt:vector>
  </HeadingPairs>
  <TitlesOfParts>
    <vt:vector size="61" baseType="lpstr">
      <vt:lpstr>Cover Sheet</vt:lpstr>
      <vt:lpstr>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MichelaArena</dc:creator>
  <cp:lastModifiedBy>Sunita Pfitzner</cp:lastModifiedBy>
  <dcterms:created xsi:type="dcterms:W3CDTF">2025-07-01T16:35:57Z</dcterms:created>
  <dcterms:modified xsi:type="dcterms:W3CDTF">2025-08-14T13:07:43Z</dcterms:modified>
</cp:coreProperties>
</file>