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wopi.dropbox.com/wopi/files/oid_13148259233881531904/WOPIServiceId_TP_DROPBOX_PLUS/WOPIUserId_-/"/>
    </mc:Choice>
  </mc:AlternateContent>
  <xr:revisionPtr revIDLastSave="64" documentId="11_D69CCCEF44B5B7F7CD05A0205D5921E2D5EB5F21" xr6:coauthVersionLast="47" xr6:coauthVersionMax="47" xr10:uidLastSave="{B657C86F-333B-4CAC-9498-FD87299CAE97}"/>
  <bookViews>
    <workbookView xWindow="-110" yWindow="-110" windowWidth="23260" windowHeight="1486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8" sheetId="11" r:id="rId10"/>
    <sheet name="Table 9" sheetId="12" r:id="rId11"/>
    <sheet name="Table 10" sheetId="13" r:id="rId12"/>
    <sheet name="Table 11" sheetId="14" r:id="rId13"/>
    <sheet name="Table 12" sheetId="15" r:id="rId14"/>
    <sheet name="Table 13" sheetId="16" r:id="rId15"/>
    <sheet name="Table 14" sheetId="17" r:id="rId16"/>
    <sheet name="Table 15" sheetId="18" r:id="rId17"/>
    <sheet name="Table 16" sheetId="19" r:id="rId18"/>
    <sheet name="Table 17" sheetId="20" r:id="rId19"/>
    <sheet name="Table 18" sheetId="21" r:id="rId20"/>
    <sheet name="Table 19" sheetId="22" r:id="rId21"/>
    <sheet name="Table 20" sheetId="23" r:id="rId22"/>
    <sheet name="Table 21" sheetId="24" r:id="rId23"/>
    <sheet name="Table 22" sheetId="25" r:id="rId24"/>
    <sheet name="Table 23" sheetId="26" r:id="rId25"/>
    <sheet name="Table 24" sheetId="27" r:id="rId26"/>
    <sheet name="Table 25" sheetId="28" r:id="rId27"/>
    <sheet name="Table 26" sheetId="29" r:id="rId28"/>
    <sheet name="Table 27" sheetId="30" r:id="rId29"/>
    <sheet name="Table 28" sheetId="31" r:id="rId30"/>
    <sheet name="Table 29" sheetId="32" r:id="rId31"/>
    <sheet name="Table 30" sheetId="33" r:id="rId32"/>
    <sheet name="Table 31" sheetId="34" r:id="rId33"/>
    <sheet name="Table 32" sheetId="35" r:id="rId34"/>
    <sheet name="Table 33" sheetId="36" r:id="rId35"/>
    <sheet name="Table 34" sheetId="37" r:id="rId36"/>
    <sheet name="Table 35" sheetId="38" r:id="rId37"/>
    <sheet name="Table 36" sheetId="39" r:id="rId38"/>
    <sheet name="Table 37" sheetId="40" r:id="rId39"/>
    <sheet name="Table 38" sheetId="41" r:id="rId40"/>
    <sheet name="Table 39" sheetId="42" r:id="rId41"/>
    <sheet name="Table 40" sheetId="43" r:id="rId42"/>
    <sheet name="Table 41" sheetId="44" r:id="rId43"/>
    <sheet name="Table 42" sheetId="45" r:id="rId44"/>
    <sheet name="Table 43" sheetId="46" r:id="rId45"/>
    <sheet name="Table 44" sheetId="47" r:id="rId46"/>
    <sheet name="Table 45" sheetId="48" r:id="rId47"/>
    <sheet name="Table 46" sheetId="49" r:id="rId48"/>
    <sheet name="Table 47" sheetId="50" r:id="rId49"/>
    <sheet name="Table 48" sheetId="51" r:id="rId50"/>
    <sheet name="Table 49" sheetId="52" r:id="rId51"/>
    <sheet name="Table 50" sheetId="53" r:id="rId52"/>
    <sheet name="Table 51" sheetId="54" r:id="rId53"/>
    <sheet name="Table 52" sheetId="55" r:id="rId54"/>
    <sheet name="Table 53" sheetId="56" r:id="rId55"/>
    <sheet name="Table 54" sheetId="57" r:id="rId56"/>
    <sheet name="Table 55" sheetId="58" r:id="rId57"/>
    <sheet name="Table 56" sheetId="59" r:id="rId58"/>
    <sheet name="Table 57" sheetId="60" r:id="rId59"/>
    <sheet name="Table 58" sheetId="61" r:id="rId60"/>
    <sheet name="Table 59" sheetId="62" r:id="rId61"/>
    <sheet name="Table 60" sheetId="63" r:id="rId62"/>
    <sheet name="Table 61" sheetId="64" r:id="rId63"/>
    <sheet name="Table 62" sheetId="65" r:id="rId64"/>
    <sheet name="Table 63" sheetId="66" r:id="rId65"/>
    <sheet name="Table 64" sheetId="67" r:id="rId66"/>
    <sheet name="Table 65" sheetId="68" r:id="rId67"/>
    <sheet name="Table 66" sheetId="69" r:id="rId68"/>
    <sheet name="Table 67" sheetId="70" r:id="rId69"/>
    <sheet name="Table 68" sheetId="71" r:id="rId70"/>
    <sheet name="Table 69" sheetId="72" r:id="rId71"/>
    <sheet name="Table 70" sheetId="73" r:id="rId72"/>
    <sheet name="Table 71" sheetId="74" r:id="rId73"/>
    <sheet name="Table 72" sheetId="75" r:id="rId74"/>
    <sheet name="Table 73" sheetId="76" r:id="rId75"/>
    <sheet name="Table 74" sheetId="77" r:id="rId76"/>
    <sheet name="Table 75" sheetId="78" r:id="rId77"/>
    <sheet name="Table 76" sheetId="79" r:id="rId78"/>
    <sheet name="Table 77" sheetId="80" r:id="rId79"/>
    <sheet name="Table 78" sheetId="81" r:id="rId80"/>
    <sheet name="Table 79" sheetId="82" r:id="rId81"/>
    <sheet name="Table 80" sheetId="83" r:id="rId82"/>
    <sheet name="Table 81" sheetId="84" r:id="rId83"/>
    <sheet name="Table 82" sheetId="85" r:id="rId84"/>
    <sheet name="Table 83" sheetId="86" r:id="rId85"/>
    <sheet name="Table 84" sheetId="87" r:id="rId86"/>
    <sheet name="Table 85" sheetId="88" r:id="rId87"/>
    <sheet name="Table 87" sheetId="89" r:id="rId88"/>
    <sheet name="Table 88" sheetId="90" r:id="rId89"/>
    <sheet name="Table 89" sheetId="91" r:id="rId90"/>
    <sheet name="Table 90" sheetId="92" r:id="rId91"/>
    <sheet name="Table 91" sheetId="93" r:id="rId92"/>
    <sheet name="Table 92" sheetId="94" r:id="rId93"/>
    <sheet name="Table 93" sheetId="95" r:id="rId94"/>
    <sheet name="Table 94" sheetId="96" r:id="rId95"/>
    <sheet name="Table 95" sheetId="97" r:id="rId96"/>
    <sheet name="Table 96" sheetId="98" r:id="rId97"/>
    <sheet name="Table 97" sheetId="99" r:id="rId98"/>
    <sheet name="Table 98" sheetId="100" r:id="rId99"/>
    <sheet name="Table 99" sheetId="101" r:id="rId100"/>
    <sheet name="Table 100" sheetId="102" r:id="rId101"/>
    <sheet name="Table 101" sheetId="103" r:id="rId102"/>
    <sheet name="Table 102" sheetId="104" r:id="rId103"/>
    <sheet name="Table 103" sheetId="105" r:id="rId104"/>
    <sheet name="Table 104" sheetId="106" r:id="rId105"/>
    <sheet name="Table 105" sheetId="107" r:id="rId106"/>
    <sheet name="Table 106" sheetId="108" r:id="rId107"/>
    <sheet name="Table 107" sheetId="109" r:id="rId108"/>
    <sheet name="Table 108" sheetId="110" r:id="rId109"/>
    <sheet name="Table 109" sheetId="111" r:id="rId110"/>
    <sheet name="Table 110" sheetId="112" r:id="rId111"/>
    <sheet name="Table 111" sheetId="113" r:id="rId112"/>
    <sheet name="Table 112" sheetId="114" r:id="rId113"/>
    <sheet name="Table 113" sheetId="115" r:id="rId114"/>
    <sheet name="Table 114" sheetId="116" r:id="rId115"/>
    <sheet name="Table 115" sheetId="117" r:id="rId116"/>
    <sheet name="Table 116" sheetId="118" r:id="rId117"/>
    <sheet name="Table 117" sheetId="119" r:id="rId118"/>
    <sheet name="Table 118" sheetId="120" r:id="rId119"/>
    <sheet name="Table 119" sheetId="121" r:id="rId120"/>
    <sheet name="Table 120" sheetId="122" r:id="rId121"/>
    <sheet name="Table 121" sheetId="123" r:id="rId122"/>
    <sheet name="Table 122" sheetId="124" r:id="rId123"/>
    <sheet name="Table 123" sheetId="125" r:id="rId124"/>
    <sheet name="Table 124" sheetId="126" r:id="rId125"/>
    <sheet name="Table 125" sheetId="127" r:id="rId126"/>
    <sheet name="Table 126" sheetId="128" r:id="rId127"/>
    <sheet name="Table 127" sheetId="129" r:id="rId128"/>
    <sheet name="Table 128" sheetId="130" r:id="rId129"/>
    <sheet name="Table 129" sheetId="131" r:id="rId130"/>
    <sheet name="Table 130" sheetId="132" r:id="rId131"/>
    <sheet name="Table 131" sheetId="133" r:id="rId132"/>
    <sheet name="Table 132" sheetId="134" r:id="rId133"/>
    <sheet name="Table 133" sheetId="135" r:id="rId134"/>
    <sheet name="Table 134" sheetId="136" r:id="rId13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3" i="99" l="1"/>
  <c r="G13" i="99"/>
  <c r="F13" i="99"/>
  <c r="E13" i="99"/>
  <c r="D13" i="99"/>
  <c r="C13" i="99"/>
  <c r="H12" i="99"/>
  <c r="G12" i="99"/>
  <c r="F12" i="99"/>
  <c r="E12" i="99"/>
  <c r="D12" i="99"/>
  <c r="C12" i="99"/>
  <c r="B30" i="136"/>
  <c r="B18" i="135"/>
  <c r="B18" i="134"/>
  <c r="B18" i="133"/>
  <c r="B18" i="132"/>
  <c r="B18" i="131"/>
  <c r="B19" i="130"/>
  <c r="B19" i="129"/>
  <c r="B19" i="128"/>
  <c r="B19" i="127"/>
  <c r="B19" i="126"/>
  <c r="B19" i="125"/>
  <c r="B19" i="124"/>
  <c r="B19" i="123"/>
  <c r="B19" i="122"/>
  <c r="B19" i="121"/>
  <c r="B19" i="120"/>
  <c r="B17" i="119"/>
  <c r="B19" i="118"/>
  <c r="B19" i="117"/>
  <c r="B19" i="116"/>
  <c r="B19" i="115"/>
  <c r="B19" i="114"/>
  <c r="B19" i="113"/>
  <c r="B19" i="112"/>
  <c r="B19" i="111"/>
  <c r="B19" i="110"/>
  <c r="B19" i="109"/>
  <c r="B19" i="108"/>
  <c r="B19" i="107"/>
  <c r="B19" i="106"/>
  <c r="B18" i="105"/>
  <c r="B18" i="104"/>
  <c r="B18" i="103"/>
  <c r="B18" i="102"/>
  <c r="B18" i="101"/>
  <c r="B18" i="100"/>
  <c r="B18" i="99"/>
  <c r="B18" i="98"/>
  <c r="B18" i="97"/>
  <c r="B18" i="96"/>
  <c r="B18" i="95"/>
  <c r="B18" i="94"/>
  <c r="B18" i="93"/>
  <c r="B18" i="92"/>
  <c r="B18" i="91"/>
  <c r="B18" i="90"/>
  <c r="B19" i="89"/>
  <c r="B20" i="88"/>
  <c r="B19" i="87"/>
  <c r="B29" i="86"/>
  <c r="B27" i="85"/>
  <c r="B19" i="84"/>
  <c r="B19" i="83"/>
  <c r="B19" i="82"/>
  <c r="B18" i="81"/>
  <c r="B18" i="80"/>
  <c r="B18" i="79"/>
  <c r="B18" i="78"/>
  <c r="B18" i="77"/>
  <c r="B26" i="76"/>
  <c r="B18" i="75"/>
  <c r="B18" i="74"/>
  <c r="B17" i="73"/>
  <c r="B16" i="72"/>
  <c r="B26" i="71"/>
  <c r="B18" i="70"/>
  <c r="B19" i="69"/>
  <c r="B19" i="68"/>
  <c r="B19" i="67"/>
  <c r="B19" i="66"/>
  <c r="B19" i="65"/>
  <c r="B19" i="64"/>
  <c r="B19" i="63"/>
  <c r="B19" i="62"/>
  <c r="B19" i="61"/>
  <c r="B16" i="60"/>
  <c r="B16" i="59"/>
  <c r="B16" i="58"/>
  <c r="B16" i="57"/>
  <c r="B16" i="56"/>
  <c r="B16" i="55"/>
  <c r="B16" i="54"/>
  <c r="B16" i="53"/>
  <c r="B26" i="52"/>
  <c r="B22" i="51"/>
  <c r="B17" i="50"/>
  <c r="B17" i="49"/>
  <c r="B17" i="48"/>
  <c r="B17" i="47"/>
  <c r="B17" i="46"/>
  <c r="B17" i="45"/>
  <c r="B17" i="44"/>
  <c r="B17" i="43"/>
  <c r="B17" i="42"/>
  <c r="B17" i="41"/>
  <c r="B17" i="40"/>
  <c r="B17" i="39"/>
  <c r="B17" i="38"/>
  <c r="B17" i="37"/>
  <c r="B17" i="36"/>
  <c r="B19" i="35"/>
  <c r="B19" i="34"/>
  <c r="B19" i="33"/>
  <c r="B19" i="32"/>
  <c r="B19" i="31"/>
  <c r="B19" i="30"/>
  <c r="B19" i="29"/>
  <c r="B18" i="28"/>
  <c r="B18" i="27"/>
  <c r="B18" i="26"/>
  <c r="B18" i="25"/>
  <c r="B18" i="24"/>
  <c r="B18" i="23"/>
  <c r="B16" i="22"/>
  <c r="B26" i="21"/>
  <c r="B32" i="20"/>
  <c r="B24" i="19"/>
  <c r="B23" i="18"/>
  <c r="B23" i="17"/>
  <c r="B21" i="16"/>
  <c r="B24" i="15"/>
  <c r="B21" i="14"/>
  <c r="B21" i="13"/>
  <c r="B21" i="12"/>
  <c r="B21" i="11"/>
  <c r="B21" i="9"/>
  <c r="B21" i="8"/>
  <c r="B21" i="7"/>
  <c r="B21" i="6"/>
  <c r="B21" i="5"/>
  <c r="B21" i="4"/>
  <c r="E141" i="2"/>
  <c r="D141" i="2"/>
  <c r="E140" i="2"/>
  <c r="D140" i="2"/>
  <c r="E139" i="2"/>
  <c r="D139" i="2"/>
  <c r="E138" i="2"/>
  <c r="D138" i="2"/>
  <c r="E137" i="2"/>
  <c r="D137" i="2"/>
  <c r="D136" i="2"/>
  <c r="E135" i="2"/>
  <c r="D135" i="2"/>
  <c r="E134" i="2"/>
  <c r="D134" i="2"/>
  <c r="E133" i="2"/>
  <c r="D133" i="2"/>
  <c r="E132" i="2"/>
  <c r="D132" i="2"/>
  <c r="E131" i="2"/>
  <c r="D131" i="2"/>
  <c r="E130" i="2"/>
  <c r="D130" i="2"/>
  <c r="E129" i="2"/>
  <c r="D129" i="2"/>
  <c r="E128" i="2"/>
  <c r="D128" i="2"/>
  <c r="E127" i="2"/>
  <c r="D127" i="2"/>
  <c r="E126" i="2"/>
  <c r="D126" i="2"/>
  <c r="D125" i="2"/>
  <c r="E124" i="2"/>
  <c r="D124" i="2"/>
  <c r="E123" i="2"/>
  <c r="D123" i="2"/>
  <c r="E122"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D104" i="2"/>
  <c r="E103" i="2"/>
  <c r="D103" i="2"/>
  <c r="E102" i="2"/>
  <c r="D102" i="2"/>
  <c r="E101" i="2"/>
  <c r="D101" i="2"/>
  <c r="E100" i="2"/>
  <c r="D100" i="2"/>
  <c r="E99" i="2"/>
  <c r="D99" i="2"/>
  <c r="E98" i="2"/>
  <c r="D98"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D66" i="2"/>
  <c r="E65" i="2"/>
  <c r="D65" i="2"/>
  <c r="E64" i="2"/>
  <c r="D64" i="2"/>
  <c r="E63" i="2"/>
  <c r="D63" i="2"/>
  <c r="E62" i="2"/>
  <c r="D62" i="2"/>
  <c r="E61" i="2"/>
  <c r="D61" i="2"/>
  <c r="E60" i="2"/>
  <c r="D60" i="2"/>
  <c r="E59" i="2"/>
  <c r="D59"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D41" i="2"/>
  <c r="E40" i="2"/>
  <c r="D40" i="2"/>
  <c r="E39" i="2"/>
  <c r="D39" i="2"/>
  <c r="E38" i="2"/>
  <c r="D38" i="2"/>
  <c r="E37" i="2"/>
  <c r="D37" i="2"/>
  <c r="E36" i="2"/>
  <c r="D36" i="2"/>
  <c r="E35" i="2"/>
  <c r="D35" i="2"/>
  <c r="D34" i="2"/>
  <c r="E33" i="2"/>
  <c r="D33" i="2"/>
  <c r="E32" i="2"/>
  <c r="D32" i="2"/>
  <c r="E31" i="2"/>
  <c r="D31" i="2"/>
  <c r="E30" i="2"/>
  <c r="D30" i="2"/>
  <c r="E29" i="2"/>
  <c r="D29"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D9" i="2"/>
  <c r="D6" i="2"/>
  <c r="F20" i="1"/>
</calcChain>
</file>

<file path=xl/sharedStrings.xml><?xml version="1.0" encoding="utf-8"?>
<sst xmlns="http://schemas.openxmlformats.org/spreadsheetml/2006/main" count="11847" uniqueCount="503">
  <si>
    <t>Public First Poll for CIFF Japan</t>
  </si>
  <si>
    <t>Fieldwork:</t>
  </si>
  <si>
    <t>29th Aug - 29th Aug 2025</t>
  </si>
  <si>
    <t xml:space="preserve">Interview Method: </t>
  </si>
  <si>
    <t>Online Survey</t>
  </si>
  <si>
    <t>Population represented:</t>
  </si>
  <si>
    <t>Online adults in Japan</t>
  </si>
  <si>
    <t>Sample size:</t>
  </si>
  <si>
    <t>Methodology:</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</si>
  <si>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</si>
  <si>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</si>
  <si>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</si>
  <si>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</si>
  <si>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</si>
  <si>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</si>
  <si>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</si>
  <si>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</si>
  <si>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</si>
  <si>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</si>
  <si>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</si>
  <si>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</si>
  <si>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</si>
  <si>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</si>
  <si>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</si>
  <si>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</si>
  <si>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</si>
  <si>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Graduate</t>
  </si>
  <si>
    <t>NonGraduate</t>
  </si>
  <si>
    <t>No annual income</t>
  </si>
  <si>
    <t>Less than ¥2,000,000</t>
  </si>
  <si>
    <t>¥2,000,000 – ¥3,500,000</t>
  </si>
  <si>
    <t>¥3,500,000 – ¥5,000,000</t>
  </si>
  <si>
    <t>¥5,000,000 – ¥7,000,000</t>
  </si>
  <si>
    <t>¥7,000,000 – ¥9,000,000</t>
  </si>
  <si>
    <t>¥9,000,000 - ¥18,000,000</t>
  </si>
  <si>
    <t>¥18,000,000 - ¥40,000,000</t>
  </si>
  <si>
    <t>¥40,000,000 or more</t>
  </si>
  <si>
    <t>Prefer not to say</t>
  </si>
  <si>
    <t>Left</t>
  </si>
  <si>
    <t>Center</t>
  </si>
  <si>
    <t>Right</t>
  </si>
  <si>
    <t>CDP</t>
  </si>
  <si>
    <t>DPP</t>
  </si>
  <si>
    <t>Ishin</t>
  </si>
  <si>
    <t>JCP</t>
  </si>
  <si>
    <t>Komeito</t>
  </si>
  <si>
    <t>LDP</t>
  </si>
  <si>
    <t>Reiwa</t>
  </si>
  <si>
    <t>Did not vote</t>
  </si>
  <si>
    <t>Would not vote</t>
  </si>
  <si>
    <t>High</t>
  </si>
  <si>
    <t>Medium</t>
  </si>
  <si>
    <t>Low</t>
  </si>
  <si>
    <t>Yes</t>
  </si>
  <si>
    <t>No</t>
  </si>
  <si>
    <t>Chubu</t>
  </si>
  <si>
    <t>Chugoku</t>
  </si>
  <si>
    <t>Hokkaido</t>
  </si>
  <si>
    <t>Kansai</t>
  </si>
  <si>
    <t>Kanto</t>
  </si>
  <si>
    <t>Kyushu &amp; Okinawa</t>
  </si>
  <si>
    <t>Shikoku</t>
  </si>
  <si>
    <t>Tohoku</t>
  </si>
  <si>
    <t>Gender</t>
  </si>
  <si>
    <t>Age Group</t>
  </si>
  <si>
    <t>Education</t>
  </si>
  <si>
    <t>Income Earning</t>
  </si>
  <si>
    <t>Political orientation</t>
  </si>
  <si>
    <t>2024</t>
  </si>
  <si>
    <t>VI</t>
  </si>
  <si>
    <t>Trust in government</t>
  </si>
  <si>
    <t>Trust in charities</t>
  </si>
  <si>
    <t>Trust in journalists</t>
  </si>
  <si>
    <t>Traveled to developing country</t>
  </si>
  <si>
    <t>Social engagement</t>
  </si>
  <si>
    <t>Region</t>
  </si>
  <si>
    <t xml:space="preserve"> Politicians only look out for themselves</t>
  </si>
  <si>
    <t xml:space="preserve"> Most political discussions are just talk with no real action</t>
  </si>
  <si>
    <t xml:space="preserve"> It doesn't matter what the public thinks because politicians will do what they want anyway</t>
  </si>
  <si>
    <t xml:space="preserve"> Everyone just votes for who their friends vote for</t>
  </si>
  <si>
    <t xml:space="preserve"> I would one day be interested in going into politics</t>
  </si>
  <si>
    <t xml:space="preserve"> If Japan's Government disappeared tomorrow it would not really impact my life</t>
  </si>
  <si>
    <t xml:space="preserve"> It is silly not to vote in elections</t>
  </si>
  <si>
    <t xml:space="preserve"> If I am dissatisfied with the Government, it is within my power to change it</t>
  </si>
  <si>
    <t xml:space="preserve"> I feel well represented by at least one political party</t>
  </si>
  <si>
    <t>Strongly Disagree</t>
  </si>
  <si>
    <t>Disagree</t>
  </si>
  <si>
    <t>Slightly disagree</t>
  </si>
  <si>
    <t>Neither agree nor disagree</t>
  </si>
  <si>
    <t>Slightly agree</t>
  </si>
  <si>
    <t>Agree</t>
  </si>
  <si>
    <t>Strongly Agree</t>
  </si>
  <si>
    <t>Don’t know</t>
  </si>
  <si>
    <t>Grid Summary: Please indicate your level of agreement with each of the following statements.</t>
  </si>
  <si>
    <t>Fieldwork: 29th Aug - 12th Sep 2025</t>
  </si>
  <si>
    <t>Data weighted by interlocking age &amp; gender, region and social grade to Nationally Representative Proportions</t>
  </si>
  <si>
    <t>BASE: All Respondents</t>
  </si>
  <si>
    <t>Please indicate your level of agreement with each of the following statements.: Politicians only look out for themselves</t>
  </si>
  <si>
    <t>Please indicate your level of agreement with each of the following statements.: Most political discussions are just talk with no real action</t>
  </si>
  <si>
    <t>Please indicate your level of agreement with each of the following statements.: It doesn't matter what the public thinks because politicians will do what they want anyway</t>
  </si>
  <si>
    <t>Please indicate your level of agreement with each of the following statements.: Everyone just votes for who their friends vote for</t>
  </si>
  <si>
    <t>Please indicate your level of agreement with each of the following statements.: I would one day be interested in going into politics</t>
  </si>
  <si>
    <t>Please indicate your level of agreement with each of the following statements.: If you're paying attention, select 'Slightly disagree'</t>
  </si>
  <si>
    <t>Please indicate your level of agreement with each of the following statements.: If Japan's Government disappeared tomorrow it would not really impact my life</t>
  </si>
  <si>
    <t>Please indicate your level of agreement with each of the following statements.: It is silly not to vote in elections</t>
  </si>
  <si>
    <t>Please indicate your level of agreement with each of the following statements.: If I am dissatisfied with the Government, it is within my power to change it</t>
  </si>
  <si>
    <t>Please indicate your level of agreement with each of the following statements.: I feel well represented by at least one political party</t>
  </si>
  <si>
    <t>The party’s position on the economy</t>
  </si>
  <si>
    <t>The party’s position on healthcare</t>
  </si>
  <si>
    <t>The party’s position on national defence</t>
  </si>
  <si>
    <t>The party’s position on climate change</t>
  </si>
  <si>
    <t>The party’s position on education</t>
  </si>
  <si>
    <t>The leader of the party</t>
  </si>
  <si>
    <t>The party’s position on immigration</t>
  </si>
  <si>
    <t>The party’s position on international aid</t>
  </si>
  <si>
    <t>Whether they prevent a party I don’t like from getting elected</t>
  </si>
  <si>
    <t>Other [please specify]</t>
  </si>
  <si>
    <t>When deciding who to vote for, which of the following is most important to you, if any.  Select up to three of the following.</t>
  </si>
  <si>
    <t>1 - very right wing</t>
  </si>
  <si>
    <t>2</t>
  </si>
  <si>
    <t>3</t>
  </si>
  <si>
    <t>4 - moderate or centrist</t>
  </si>
  <si>
    <t>5</t>
  </si>
  <si>
    <t>6</t>
  </si>
  <si>
    <t>7 - very left wing</t>
  </si>
  <si>
    <t xml:space="preserve"> Some people talk of their views as being “left-wing” or “right-wing”. Using the scale below, how would you describe your own political views? Answer using the 1-7 scale below, with 1 being “very right wing” and 7 being “very left wing”.</t>
  </si>
  <si>
    <t>The Liberal Democratic Party (LDP)</t>
  </si>
  <si>
    <t>The Constitutional Democratic Party of Japan (CDP)</t>
  </si>
  <si>
    <t>The Japan Innovation Party (Ishin)</t>
  </si>
  <si>
    <t>The Democratic Party for the People (DPP or DPFP)</t>
  </si>
  <si>
    <t>The Japanese Communist Party (JCP)</t>
  </si>
  <si>
    <t>Another party</t>
  </si>
  <si>
    <t>I did not / could not vote</t>
  </si>
  <si>
    <t xml:space="preserve"> Which party did you vote for in the most recent general election that took place in 2024?  </t>
  </si>
  <si>
    <t xml:space="preserve"> Another party:Which party did you vote for in the most recent general election that took place in 2024?  </t>
  </si>
  <si>
    <t>BASE: Question randomly assigned to respondents</t>
  </si>
  <si>
    <t>Another party (please specify)</t>
  </si>
  <si>
    <t>I would not vote</t>
  </si>
  <si>
    <t>I am not able to vote</t>
  </si>
  <si>
    <t xml:space="preserve"> And if a general election was called tomorrow, which party would you vote for?  </t>
  </si>
  <si>
    <t>State of the economy</t>
  </si>
  <si>
    <t>Cost of living</t>
  </si>
  <si>
    <t>Levels of taxation</t>
  </si>
  <si>
    <t>Climate change (e.g. global warming)</t>
  </si>
  <si>
    <t>Defence</t>
  </si>
  <si>
    <t>Levels of poverty in our country</t>
  </si>
  <si>
    <t>Quality of the country’s healthcare system</t>
  </si>
  <si>
    <t>Levels of immigration</t>
  </si>
  <si>
    <t>Access to good pensions</t>
  </si>
  <si>
    <t>Levels of crime</t>
  </si>
  <si>
    <t>Number of people out of work/receiving social security payments</t>
  </si>
  <si>
    <t>Quality or cost of public transport</t>
  </si>
  <si>
    <t>Quality of and access to schools and universities</t>
  </si>
  <si>
    <t>Availability of housing</t>
  </si>
  <si>
    <t>Threat of terrorism</t>
  </si>
  <si>
    <t>Quality of housing</t>
  </si>
  <si>
    <t>Our relationship with ASEAN</t>
  </si>
  <si>
    <t>Levels of poverty in other countries</t>
  </si>
  <si>
    <t>None of the above</t>
  </si>
  <si>
    <t>Which do you think are the most important issues facing the country at this time? Please select up to three.</t>
  </si>
  <si>
    <t>War and conflict</t>
  </si>
  <si>
    <t>Poverty</t>
  </si>
  <si>
    <t>Hunger/famine</t>
  </si>
  <si>
    <t>Human rights abuses</t>
  </si>
  <si>
    <t>Levels of immigration / number of refugees</t>
  </si>
  <si>
    <t>Global Health / Pandemics</t>
  </si>
  <si>
    <t>Access to quality healthcare</t>
  </si>
  <si>
    <t>Gender equality</t>
  </si>
  <si>
    <t>Access to quality education</t>
  </si>
  <si>
    <t>Biodiversity</t>
  </si>
  <si>
    <t>Access to quality housing</t>
  </si>
  <si>
    <t>Which do you think are the most important issues facing the world at this time? Please select all that apply.</t>
  </si>
  <si>
    <t>I would support higher taxes if it meant improved public services</t>
  </si>
  <si>
    <t>I would NOT support higher taxes, even if it meant improved public services</t>
  </si>
  <si>
    <t xml:space="preserve"> Which of the following comes closest to your view?</t>
  </si>
  <si>
    <t xml:space="preserve"> I am increasingly feeling MORE connected to people around me|I am increasingly feeling LESS connected to people around me</t>
  </si>
  <si>
    <t xml:space="preserve"> The world is becoming a safer place|The world is becoming a more dangerous place</t>
  </si>
  <si>
    <t xml:space="preserve"> The standard of living for the average person in our country is INCREASING|The standard of living for the average person in our country is DECREASING </t>
  </si>
  <si>
    <t xml:space="preserve"> The gap between rich and poor in this country is GROWING|The gap between rich and poor in this country is DECREASING</t>
  </si>
  <si>
    <t xml:space="preserve"> The gap between the rich and the poor globally is GROWING|The gap between the rich and poor globally is DECREASING</t>
  </si>
  <si>
    <t>-2</t>
  </si>
  <si>
    <t>-1</t>
  </si>
  <si>
    <t>0</t>
  </si>
  <si>
    <t>1</t>
  </si>
  <si>
    <t>Grid Summary: Which of the following comes closest to your view?</t>
  </si>
  <si>
    <t>Which of the following comes closest to your view?: I am increasingly feeling MORE connected to people around me|I am increasingly feeling LESS connected to people around me</t>
  </si>
  <si>
    <t>Which of the following comes closest to your view?: The world is becoming a safer place|The world is becoming a more dangerous place</t>
  </si>
  <si>
    <t xml:space="preserve">Which of the following comes closest to your view?: The standard of living for the average person in our country is INCREASING|The standard of living for the average person in our country is DECREASING </t>
  </si>
  <si>
    <t>Which of the following comes closest to your view?: The gap between rich and poor in this country is GROWING|The gap between rich and poor in this country is DECREASING</t>
  </si>
  <si>
    <t>Which of the following comes closest to your view?: The gap between the rich and the poor globally is GROWING|The gap between the rich and poor globally is DECREASING</t>
  </si>
  <si>
    <t xml:space="preserve"> Government should redistribute income from those who are wealthy to those who are poorer</t>
  </si>
  <si>
    <t xml:space="preserve"> Ordinary people get their fair share of the country’s wealth</t>
  </si>
  <si>
    <t xml:space="preserve"> People in our country generally have more than they need to get by</t>
  </si>
  <si>
    <t xml:space="preserve"> I am proud of my country</t>
  </si>
  <si>
    <t>Strongly agree</t>
  </si>
  <si>
    <t>Somewhat agree</t>
  </si>
  <si>
    <t>Somewhat disagree</t>
  </si>
  <si>
    <t>Strongly disagree</t>
  </si>
  <si>
    <t>Grid Summary: To what extent do you agree or disagree with the following?</t>
  </si>
  <si>
    <t>To what extent do you agree or disagree with the following?: Government should redistribute income from those who are wealthy to those who are poorer</t>
  </si>
  <si>
    <t>To what extent do you agree or disagree with the following?: Ordinary people get their fair share of the country’s wealth</t>
  </si>
  <si>
    <t>To what extent do you agree or disagree with the following?: People in our country generally have more than they need to get by</t>
  </si>
  <si>
    <t>To what extent do you agree or disagree with the following?: I am proud of my country</t>
  </si>
  <si>
    <t xml:space="preserve"> To what extent do you agree or disagree with the following? “I trust my government to spend the national budget in a way that is in my best interest."</t>
  </si>
  <si>
    <t xml:space="preserve"> To what extent do you agree or disagree with the following? “I trust my government to spend the national budget in a way that is in the best interest of the country."</t>
  </si>
  <si>
    <t xml:space="preserve"> National government</t>
  </si>
  <si>
    <t xml:space="preserve"> ASEAN</t>
  </si>
  <si>
    <t xml:space="preserve"> International financial institutions (e.g. the World Bank, IMF)</t>
  </si>
  <si>
    <t xml:space="preserve"> Private sector finance organisations (e.g. banks, hedge funds)</t>
  </si>
  <si>
    <t xml:space="preserve"> United Nations</t>
  </si>
  <si>
    <t xml:space="preserve"> International charities (e.g. Red Cross, Save the Children, etc.)</t>
  </si>
  <si>
    <t xml:space="preserve"> Local government</t>
  </si>
  <si>
    <t xml:space="preserve"> Police and law enforcement</t>
  </si>
  <si>
    <t xml:space="preserve"> Universities in your country</t>
  </si>
  <si>
    <t xml:space="preserve"> Scientists</t>
  </si>
  <si>
    <t xml:space="preserve"> Influencers</t>
  </si>
  <si>
    <t xml:space="preserve"> Journalists</t>
  </si>
  <si>
    <t xml:space="preserve"> Political activists</t>
  </si>
  <si>
    <t xml:space="preserve"> People in your community</t>
  </si>
  <si>
    <t>Trust a lot</t>
  </si>
  <si>
    <t>Trust a little</t>
  </si>
  <si>
    <t>Do not trust at all</t>
  </si>
  <si>
    <t>Grid Summary: How much do you trust or not trust the following people and institutions?</t>
  </si>
  <si>
    <t>How much do you trust or not trust the following people and institutions?: National government</t>
  </si>
  <si>
    <t>How much do you trust or not trust the following people and institutions?: ASEAN</t>
  </si>
  <si>
    <t>How much do you trust or not trust the following people and institutions?: International financial institutions (e.g. the World Bank, IMF)</t>
  </si>
  <si>
    <t>How much do you trust or not trust the following people and institutions?: Private sector finance organisations (e.g. banks, hedge funds)</t>
  </si>
  <si>
    <t>How much do you trust or not trust the following people and institutions?: United Nations</t>
  </si>
  <si>
    <t>How much do you trust or not trust the following people and institutions?: International charities (e.g. Red Cross, Save the Children, etc.)</t>
  </si>
  <si>
    <t>How much do you trust or not trust the following people and institutions?: Local government</t>
  </si>
  <si>
    <t>How much do you trust or not trust the following people and institutions?: Police and law enforcement</t>
  </si>
  <si>
    <t>How much do you trust or not trust the following people and institutions?: Universities in your country</t>
  </si>
  <si>
    <t>How much do you trust or not trust the following people and institutions?: Scientists</t>
  </si>
  <si>
    <t>How much do you trust or not trust the following people and institutions?: Influencers</t>
  </si>
  <si>
    <t>How much do you trust or not trust the following people and institutions?: Journalists</t>
  </si>
  <si>
    <t>How much do you trust or not trust the following people and institutions?: Political activists</t>
  </si>
  <si>
    <t>How much do you trust or not trust the following people and institutions?: People in your community</t>
  </si>
  <si>
    <t>Multiple times a day</t>
  </si>
  <si>
    <t>Every day</t>
  </si>
  <si>
    <t>Several times a week</t>
  </si>
  <si>
    <t>Weekly</t>
  </si>
  <si>
    <t>Several times a month</t>
  </si>
  <si>
    <t>Monthly</t>
  </si>
  <si>
    <t>Less often</t>
  </si>
  <si>
    <t>Never</t>
  </si>
  <si>
    <t xml:space="preserve"> How often do you read, watch, or consume the news?</t>
  </si>
  <si>
    <t>Television news</t>
  </si>
  <si>
    <t>Physical newspapers or magazines</t>
  </si>
  <si>
    <t>Online newspapers or magazines</t>
  </si>
  <si>
    <t>X (formerly Twitter)</t>
  </si>
  <si>
    <t>Radio news</t>
  </si>
  <si>
    <t>Instagram</t>
  </si>
  <si>
    <t>Tiktok</t>
  </si>
  <si>
    <t>Facebook</t>
  </si>
  <si>
    <t>N/A - I don’t consume the news</t>
  </si>
  <si>
    <t>Whatsapp</t>
  </si>
  <si>
    <t>Reddit</t>
  </si>
  <si>
    <t>Other (Please specify)</t>
  </si>
  <si>
    <t>And which of the following are the main ways you tend to receive the news? Select up to three of the following</t>
  </si>
  <si>
    <t xml:space="preserve"> United Nations (UN)</t>
  </si>
  <si>
    <t xml:space="preserve"> World Bank</t>
  </si>
  <si>
    <t xml:space="preserve"> International Monetary Fund (IMF)</t>
  </si>
  <si>
    <t xml:space="preserve"> Japan Bank for International Cooperation (JBIC)</t>
  </si>
  <si>
    <t xml:space="preserve"> Association for Aid and Relief, Japan (AAR Japan)</t>
  </si>
  <si>
    <t xml:space="preserve"> Japan International Cooperation Agency (JICA)</t>
  </si>
  <si>
    <t>I had heard of it, and I could explain what it does</t>
  </si>
  <si>
    <t>I had heard of it, but I could NOT explain what it does</t>
  </si>
  <si>
    <t>I had not heard of this</t>
  </si>
  <si>
    <t>Grid Summary: Before taking this survey, were you aware of the following?</t>
  </si>
  <si>
    <t>Before taking this survey, were you aware of the following?: United Nations (UN)</t>
  </si>
  <si>
    <t>Before taking this survey, were you aware of the following?: World Bank</t>
  </si>
  <si>
    <t>Before taking this survey, were you aware of the following?: International Monetary Fund (IMF)</t>
  </si>
  <si>
    <t>Before taking this survey, were you aware of the following?: Japan Bank for International Cooperation (JBIC)</t>
  </si>
  <si>
    <t>Before taking this survey, were you aware of the following?: Association for Aid and Relief, Japan (AAR Japan)</t>
  </si>
  <si>
    <t>Before taking this survey, were you aware of the following?: Japan International Cooperation Agency (JICA)</t>
  </si>
  <si>
    <t>Before taking this survey, were you aware of the following?: ASEAN</t>
  </si>
  <si>
    <t>Very positive</t>
  </si>
  <si>
    <t>Somewhat positive</t>
  </si>
  <si>
    <t>Neutral</t>
  </si>
  <si>
    <t>Somewhat negative</t>
  </si>
  <si>
    <t>Very negative</t>
  </si>
  <si>
    <t>Grid Summary: You said you had heard of the below institutions. How positive or negative an impression would you say you have of these?  </t>
  </si>
  <si>
    <t>You said you had heard of the below institutions. How positive or negative an impression would you say you have of these?  : United Nations (UN)</t>
  </si>
  <si>
    <t>You said you had heard of the below institutions. How positive or negative an impression would you say you have of these?  : World Bank</t>
  </si>
  <si>
    <t>You said you had heard of the below institutions. How positive or negative an impression would you say you have of these?  : International Monetary Fund (IMF)</t>
  </si>
  <si>
    <t>You said you had heard of the below institutions. How positive or negative an impression would you say you have of these?  : Japan Bank for International Cooperation (JBIC)</t>
  </si>
  <si>
    <t>You said you had heard of the below institutions. How positive or negative an impression would you say you have of these?  : Association for Aid and Relief, Japan (AAR Japan)</t>
  </si>
  <si>
    <t>You said you had heard of the below institutions. How positive or negative an impression would you say you have of these?  : Japan International Cooperation Agency (JICA)</t>
  </si>
  <si>
    <t>You said you had heard of the below institutions. How positive or negative an impression would you say you have of these?  : ASEAN</t>
  </si>
  <si>
    <t xml:space="preserve"> To what extent do you agree or disagree with the following? People in other countries have similar hopes and dreams as people in my country</t>
  </si>
  <si>
    <t>Very important</t>
  </si>
  <si>
    <t>Somewhat important</t>
  </si>
  <si>
    <t>Not very important</t>
  </si>
  <si>
    <t>Not at all important</t>
  </si>
  <si>
    <t xml:space="preserve"> How important do you think it is that other countries have a positive view of your own country?</t>
  </si>
  <si>
    <t>Helping other countries when they suffer from a disaster</t>
  </si>
  <si>
    <t>Reducing our carbon emissions to help reduce our impact on the climate</t>
  </si>
  <si>
    <t>Supporting development programmes (e.g. building schools or hospitals, or funding vaccine programmes) in other countries</t>
  </si>
  <si>
    <t>Calling out other countries for human rights abuses</t>
  </si>
  <si>
    <t>Increasing the amount of renewable energy projects we have</t>
  </si>
  <si>
    <t>Standing up for our national values when they are threatened</t>
  </si>
  <si>
    <t>Helping to defend other countries from invasion</t>
  </si>
  <si>
    <t>Supporting our allies whenever they need it (e.g. providing military or financial support)</t>
  </si>
  <si>
    <t>Setting ambitious targets for carbon emission reduction in the future</t>
  </si>
  <si>
    <t>Standing up for our economic interests more loudly</t>
  </si>
  <si>
    <t>Investing more in our armed forces</t>
  </si>
  <si>
    <t>In your view, which, if any, of the following would increase the respect other countries have for Japan on the world stage? Select all that apply.</t>
  </si>
  <si>
    <t>My country should prioritize protecting its own economic interests, even if this has negative impacts on other countries</t>
  </si>
  <si>
    <t>My country should NOT prioritize protecting its own economic interests, if this would have negative impacts on other countries</t>
  </si>
  <si>
    <t>We should co-operate with as many countries as possible to solve global challenges, even if this means acting against our national interests</t>
  </si>
  <si>
    <t>We should co-operate with our closest allies to solve global challenges, even if this means acting against our national interests</t>
  </si>
  <si>
    <t>We should NOT co-operate with other countries to solve global challenges when this means acting against our national interests</t>
  </si>
  <si>
    <t xml:space="preserve"> In your view, how important or unimportant do you think it is for the government to reduce poverty in other countries?</t>
  </si>
  <si>
    <t>One of the biggest issues in the rest of the world</t>
  </si>
  <si>
    <t>A big issue in the rest of the world</t>
  </si>
  <si>
    <t>Somewhat of an issue in the rest of the world</t>
  </si>
  <si>
    <t>Not an issue at all in the rest of the world</t>
  </si>
  <si>
    <t xml:space="preserve"> And regardless of whether or not you think the government should address it, how big of an issue do you think poverty is in the rest of the world?</t>
  </si>
  <si>
    <t>Supporting peace and security</t>
  </si>
  <si>
    <t>Helping all people access basic services (e.g. education, healthcare)</t>
  </si>
  <si>
    <t>Helping to reduce poverty</t>
  </si>
  <si>
    <t>Helping them recover after a disaster</t>
  </si>
  <si>
    <t>Helping to support job creation and economic growth</t>
  </si>
  <si>
    <t>Promoting basic human rights</t>
  </si>
  <si>
    <t>Protecting our economic interests</t>
  </si>
  <si>
    <t>Promoting the spread of democracy</t>
  </si>
  <si>
    <t>Providing opportunities for businesses from your country</t>
  </si>
  <si>
    <t>Helping them to reduce carbon emissions</t>
  </si>
  <si>
    <t>Promoting gender equality</t>
  </si>
  <si>
    <t>Thinking about how your country engages with developing countries, which do you think the government should prioritize? Select up to three.</t>
  </si>
  <si>
    <t xml:space="preserve"> We should take care of our own people before we take care of people from other countries|We should take care of our own people at the same time as taking care of people in other countries</t>
  </si>
  <si>
    <t xml:space="preserve"> We have to focus on fixing issues in our own country before we can start thinking about helping people in other countries|We should help people in other countries at the same time as fixing issues in our own country</t>
  </si>
  <si>
    <t xml:space="preserve"> Our country has a responsibility to help people in other countries when they are in need|Our country does not have a responsibility to help people in other countries when they are in need</t>
  </si>
  <si>
    <t xml:space="preserve"> Countries should work together to solve global problems, such as climate change or global poverty, at the same time as solving national problems|Countries should focus on solving their own national problems before working together to solve global problems</t>
  </si>
  <si>
    <t>Which of the following comes closest to your view?: We should take care of our own people before we take care of people from other countries|We should take care of our own people at the same time as taking care of people in other countries</t>
  </si>
  <si>
    <t>Which of the following comes closest to your view?: We have to focus on fixing issues in our own country before we can start thinking about helping people in other countries|We should help people in other countries at the same time as fixing issues in our own country</t>
  </si>
  <si>
    <t>Which of the following comes closest to your view?: Our country has a responsibility to help people in other countries when they are in need|Our country does not have a responsibility to help people in other countries when they are in need</t>
  </si>
  <si>
    <t>Which of the following comes closest to your view?: Countries should work together to solve global problems, such as climate change or global poverty, at the same time as solving national problems|Countries should focus on solving their own national problems before working together to solve global problems</t>
  </si>
  <si>
    <t>Strongly support</t>
  </si>
  <si>
    <t>Somewhat support</t>
  </si>
  <si>
    <t>Neither support nor oppose</t>
  </si>
  <si>
    <t>Somewhat oppose</t>
  </si>
  <si>
    <t>Strongly oppose</t>
  </si>
  <si>
    <t xml:space="preserve"> To what extent do you support or oppose Japan spending money to reduce poverty in developing countries, such as by providing food assistance, or helping to construct vital infrastructure like schools or wells?</t>
  </si>
  <si>
    <t xml:space="preserve"> To what extent do you support or oppose Japan spending money spending money to help other countries respond to a disaster, such as an earthquake, a flood, or the outbreak of a disease?</t>
  </si>
  <si>
    <t xml:space="preserve"> To what extent do you support or oppose Japan spending money spending money to help developing countries build sustainable economies that are less reliant on aid in the future, such as through support for job creation or business growth?</t>
  </si>
  <si>
    <t>Our country should focus on helping people at home first</t>
  </si>
  <si>
    <t>Our country cannot afford to spend money helping other countries</t>
  </si>
  <si>
    <t>We already spend much more than other countries around the world</t>
  </si>
  <si>
    <t>There is no transparency on where aid money is going, or who it is helping</t>
  </si>
  <si>
    <t>We spend this money on the wrong priorities</t>
  </si>
  <si>
    <t>It is not our responsibility to help other countries</t>
  </si>
  <si>
    <t>International aid is often wasted or misused</t>
  </si>
  <si>
    <t>International aid goes to countries with corrupt governments</t>
  </si>
  <si>
    <t>Countries become reliant on international aid and do not move beyond it</t>
  </si>
  <si>
    <t>International aid doesn’t actually reduce poverty in the long-term</t>
  </si>
  <si>
    <t>International aid can end up supporting countries or groups that are hostile to our country</t>
  </si>
  <si>
    <t>International aid is used to support countries we are friendly with, rather than actually helping to reduce poverty</t>
  </si>
  <si>
    <t>You said you opposed your country spending money to help reduce poverty in developing countries. Why is this? Select all that apply.</t>
  </si>
  <si>
    <t>BASE: Oppose international development spending</t>
  </si>
  <si>
    <t>It reduces global poverty</t>
  </si>
  <si>
    <t>It is the moral thing to do</t>
  </si>
  <si>
    <t>It helps to save lives around the world</t>
  </si>
  <si>
    <t>Supports our own economic growth by helping to create new markets for our products as other countries get richer</t>
  </si>
  <si>
    <t>International aid strengthens our relationships with other countries around the world</t>
  </si>
  <si>
    <t>It helps to grow national economies so that countries are less reliant on aid in the long-term</t>
  </si>
  <si>
    <t>We have a responsibility to help those in need</t>
  </si>
  <si>
    <t>Promotes global stability by reducing the motivations for people to join militant groups</t>
  </si>
  <si>
    <t>International aid helps us to promote human rights in other countries</t>
  </si>
  <si>
    <t>International aid helps us to promote our democracy in other countries</t>
  </si>
  <si>
    <t>It helps to reduce migration to our country if we solve problems in other countries</t>
  </si>
  <si>
    <t>It improves our national reputation</t>
  </si>
  <si>
    <t>International aid helps us to promote gender equality in other countries</t>
  </si>
  <si>
    <t>Our country can afford to do so</t>
  </si>
  <si>
    <t>Other (please specify)</t>
  </si>
  <si>
    <t>You said you supported your country spending money to help reduce poverty in developing countries. Why is this? Select all that apply.</t>
  </si>
  <si>
    <t>BASE: Support international development spending</t>
  </si>
  <si>
    <t>We currently spend far too much to reduce poverty in developing countries</t>
  </si>
  <si>
    <t>We currently spend a little too much to reduce poverty in developing countries</t>
  </si>
  <si>
    <t>We spend about the right amount to reduce poverty in developing countries</t>
  </si>
  <si>
    <t>We spend a little too little to reduce poverty in developing countries</t>
  </si>
  <si>
    <t>We spend far too little to reduce poverty in developing countries</t>
  </si>
  <si>
    <t xml:space="preserve"> Do you think that your country currently spends too much, too little, or the right amount to reduce poverty in developing countries?</t>
  </si>
  <si>
    <t>Less than 1% of the national budget</t>
  </si>
  <si>
    <t>1% - 4% of the national budget</t>
  </si>
  <si>
    <t>5% - 9% of the national budget</t>
  </si>
  <si>
    <t>10% - 14% of the national budget</t>
  </si>
  <si>
    <t>15% - 19% of the national budget</t>
  </si>
  <si>
    <t>20% or more of the national budget</t>
  </si>
  <si>
    <t xml:space="preserve"> If you were to guess, what proportion of your country’s national budget do you think is spent to reduce poverty in developing countries?</t>
  </si>
  <si>
    <t>We spend much more than other wealthy countries</t>
  </si>
  <si>
    <t>We spend a little more than other wealthy countries</t>
  </si>
  <si>
    <t>We spend about the same as other wealthy countries</t>
  </si>
  <si>
    <t>We spend a little less than other wealthy countries</t>
  </si>
  <si>
    <t>We spend much less than other wealthy countries</t>
  </si>
  <si>
    <t xml:space="preserve"> Think about how much your country spends supporting developing countries. Do you think you spend more or less than other wealthy countries?</t>
  </si>
  <si>
    <t>Our country can afford to provide more help to people in other countries than it currently gives</t>
  </si>
  <si>
    <t>Our country can afford to continue providing the amount of help it currently gives to people in other countries</t>
  </si>
  <si>
    <t>Our country cannot afford to continue providing the amount of help it currently gives to people in other countries</t>
  </si>
  <si>
    <t>Our country cannot afford to provide any help at all to people in other countries</t>
  </si>
  <si>
    <t>Very effective</t>
  </si>
  <si>
    <t>Somewhat effective</t>
  </si>
  <si>
    <t>Not very effective</t>
  </si>
  <si>
    <t>Not effective at all</t>
  </si>
  <si>
    <t xml:space="preserve"> Do you think the money your country sends to developing countries is effective or ineffective in its goals of reducing poverty around the world?</t>
  </si>
  <si>
    <t xml:space="preserve"> A wealth tax (e.g. a tax on the amount of property/assets people own) to fund support for developing countries</t>
  </si>
  <si>
    <t xml:space="preserve"> A tax on long-haul flights to fund support for developing countries</t>
  </si>
  <si>
    <t xml:space="preserve"> Tax on bank’s financial transitions to fund support for developing countries</t>
  </si>
  <si>
    <t xml:space="preserve"> Increases in income tax for the country’s richest people to fund support for developing countries</t>
  </si>
  <si>
    <t xml:space="preserve"> Increase in VAT to fund support for developing countries</t>
  </si>
  <si>
    <t xml:space="preserve"> Increases in corporation taxes to fund support for developing countries</t>
  </si>
  <si>
    <t>Grid Summary: To what extent would you support or oppose the following measures to raise money specifically to fund support for developing countries?</t>
  </si>
  <si>
    <t>To what extent would you support or oppose the following measures to raise money specifically to fund support for developing countries?: A wealth tax (e.g. a tax on the amount of property/assets people own) to fund support for developing countries</t>
  </si>
  <si>
    <t>To what extent would you support or oppose the following measures to raise money specifically to fund support for developing countries?: A tax on long-haul flights to fund support for developing countries</t>
  </si>
  <si>
    <t>To what extent would you support or oppose the following measures to raise money specifically to fund support for developing countries?: Tax on bank’s financial transitions to fund support for developing countries</t>
  </si>
  <si>
    <t>To what extent would you support or oppose the following measures to raise money specifically to fund support for developing countries?: Increases in income tax for the country’s richest people to fund support for developing countries</t>
  </si>
  <si>
    <t>To what extent would you support or oppose the following measures to raise money specifically to fund support for developing countries?: Increase in VAT to fund support for developing countries</t>
  </si>
  <si>
    <t>To what extent would you support or oppose the following measures to raise money specifically to fund support for developing countries?: Increases in corporation taxes to fund support for developing countries</t>
  </si>
  <si>
    <t xml:space="preserve"> A wealth tax (e.g. a tax on the amount of property/assets people own) to fund domestic spending</t>
  </si>
  <si>
    <t xml:space="preserve"> A tax on long-haul flights to fund domestic spending</t>
  </si>
  <si>
    <t xml:space="preserve"> Tax on bank’s financial transitions to fund domestic spending</t>
  </si>
  <si>
    <t xml:space="preserve"> Increases in income tax for the country’s richest people to fund domestic spending</t>
  </si>
  <si>
    <t xml:space="preserve"> Increase in VAT to fund domestic spending</t>
  </si>
  <si>
    <t xml:space="preserve"> Increases in corporation taxes to fund domestic spending</t>
  </si>
  <si>
    <t>Grid Summary: And to what extent would you support or oppose the following measures to raise money specifically to fund domestic spending?</t>
  </si>
  <si>
    <t>And to what extent would you support or oppose the following measures to raise money specifically to fund domestic spending?: A wealth tax (e.g. a tax on the amount of property/assets people own) to fund domestic spending</t>
  </si>
  <si>
    <t>And to what extent would you support or oppose the following measures to raise money specifically to fund domestic spending?: A tax on long-haul flights to fund domestic spending</t>
  </si>
  <si>
    <t>And to what extent would you support or oppose the following measures to raise money specifically to fund domestic spending?: Tax on bank’s financial transitions to fund domestic spending</t>
  </si>
  <si>
    <t>And to what extent would you support or oppose the following measures to raise money specifically to fund domestic spending?: Increases in income tax for the country’s richest people to fund domestic spending</t>
  </si>
  <si>
    <t>And to what extent would you support or oppose the following measures to raise money specifically to fund domestic spending?: Increase in VAT to fund domestic spending</t>
  </si>
  <si>
    <t>And to what extent would you support or oppose the following measures to raise money specifically to fund domestic spending?: Increases in corporation taxes to fund domestic spending</t>
  </si>
  <si>
    <t xml:space="preserve"> Imagine that aid spending from your country was focused on supporting education in developing countries.  To what extent would you support or oppose your country spending more money in this scenario?</t>
  </si>
  <si>
    <t xml:space="preserve"> Imagine that aid spending from your country was focused on providing food and water to people without access in developing countries.  To what extent would you support or oppose your country spending more money in this scenario?</t>
  </si>
  <si>
    <t xml:space="preserve"> Imagine that aid spending from your country was focused on building infrastructure in developing countries (e.g. new roads, railways, etc.). To what extent would you support or oppose your country spending more money in this scenario?</t>
  </si>
  <si>
    <t xml:space="preserve"> Imagine that aid spending from your country was focused on improving healthcare in developing countries. To what extent would you support or oppose your country spending more money in this scenario?</t>
  </si>
  <si>
    <t xml:space="preserve"> Imagine that aid spending from your country was focused on responding to natural disasters (e.g. floods, earthquakes) in any countries. To what extent would you support or oppose your country spending more money in this scenario?</t>
  </si>
  <si>
    <t xml:space="preserve"> Imagine that aid spending from your country was focused on providing cash directly to people and families in need in lower income countries. To what extent would you support or oppose your country spending more money in this scenario?</t>
  </si>
  <si>
    <t xml:space="preserve"> Imagine that aid spending from your country was focused on helping people who are living in or fleeing from war zones. To what extent would you support or oppose your country spending more money in this scenario?</t>
  </si>
  <si>
    <t xml:space="preserve"> Imagine that aid spending from your country was focused on supporting economic growth initiatives, such as job creation or helping create local financial markets. To what extent would you support or oppose your country spending more money in this scenario?</t>
  </si>
  <si>
    <t xml:space="preserve"> Imagine that aid spending from your country was focused on providing sexual and reproductive health services. To what extent would you support or oppose your country spending more money in this scenario?</t>
  </si>
  <si>
    <t xml:space="preserve"> Imagine that aid spending from your country was focused on promoting your country's values, such as democracy, human rights and gender equality. To what extent would you support or oppose your country spending more money in this scenario?</t>
  </si>
  <si>
    <t xml:space="preserve"> Imagine that aid spending from your country was focused on providing funding to local charities to use how they see fit in the community. To what extent would you support or oppose your country spending more money in this scenario?</t>
  </si>
  <si>
    <t xml:space="preserve"> Imagine that aid spending from your country was focused on investing in transitioning their energy sources away from oil, gas and coal to renewable sources. To what extent would you support or oppose your country spending more money in this scenario?</t>
  </si>
  <si>
    <t>It is the single most important thing</t>
  </si>
  <si>
    <t xml:space="preserve"> How important or unimportant do you feel it is for a country’s international aid programme to support BOTH its own national interests and the interests of developing countries?</t>
  </si>
  <si>
    <t>My country's approach to international aid should focus on giving help to people in humanitarian crises and extreme poverty (e.g. through providing emergency food/water and access to education/health).</t>
  </si>
  <si>
    <t>My country's approach to international aid should focus on creating sustainable and growing economies that are not reliant on aid in the long term (e.g. through job creation and supporting industrial strategies).</t>
  </si>
  <si>
    <t>My country should not deliver any international aid.</t>
  </si>
  <si>
    <t>Don’t Know</t>
  </si>
  <si>
    <t xml:space="preserve"> Improving global health</t>
  </si>
  <si>
    <t xml:space="preserve"> Your country’s international reputation</t>
  </si>
  <si>
    <t xml:space="preserve"> International security</t>
  </si>
  <si>
    <t xml:space="preserve"> Climate protection</t>
  </si>
  <si>
    <t xml:space="preserve"> Reducing levels of international migration</t>
  </si>
  <si>
    <t xml:space="preserve"> Your national economy overall</t>
  </si>
  <si>
    <t xml:space="preserve"> Your own income</t>
  </si>
  <si>
    <t xml:space="preserve"> Your own job security</t>
  </si>
  <si>
    <t xml:space="preserve"> Your own personal safety</t>
  </si>
  <si>
    <t xml:space="preserve"> The cost of goods for you personally</t>
  </si>
  <si>
    <t>Very positive impact</t>
  </si>
  <si>
    <t>Somewhat positive impact</t>
  </si>
  <si>
    <t>No impact</t>
  </si>
  <si>
    <t>Somewhat negative impact</t>
  </si>
  <si>
    <t>Very negative impact</t>
  </si>
  <si>
    <t>Grid Summary: To what extent do you believe that your country providing financial support to developing countries has a positive or negative impact on the following?</t>
  </si>
  <si>
    <t>To what extent do you believe that your country providing financial support to developing countries has a positive or negative impact on the following?: Improving global health</t>
  </si>
  <si>
    <t>To what extent do you believe that your country providing financial support to developing countries has a positive or negative impact on the following?: Your country’s international reputation</t>
  </si>
  <si>
    <t>To what extent do you believe that your country providing financial support to developing countries has a positive or negative impact on the following?: International security</t>
  </si>
  <si>
    <t>To what extent do you believe that your country providing financial support to developing countries has a positive or negative impact on the following?: Climate protection</t>
  </si>
  <si>
    <t>To what extent do you believe that your country providing financial support to developing countries has a positive or negative impact on the following?: Reducing levels of international migration</t>
  </si>
  <si>
    <t>To what extent do you believe that your country providing financial support to developing countries has a positive or negative impact on the following?: Your national economy overall</t>
  </si>
  <si>
    <t>To what extent do you believe that your country providing financial support to developing countries has a positive or negative impact on the following?: Your own income</t>
  </si>
  <si>
    <t>To what extent do you believe that your country providing financial support to developing countries has a positive or negative impact on the following?: Your own job security</t>
  </si>
  <si>
    <t>To what extent do you believe that your country providing financial support to developing countries has a positive or negative impact on the following?: Your own personal safety</t>
  </si>
  <si>
    <t>To what extent do you believe that your country providing financial support to developing countries has a positive or negative impact on the following?: The cost of goods for you personally</t>
  </si>
  <si>
    <t xml:space="preserve"> Money invested in other countries has no impact on our national economy|Money invested in other countries can boost our own economy by providing new markets for our goods</t>
  </si>
  <si>
    <t xml:space="preserve"> Money invested in other countries has no impact on the price of food in my country|Money invested in other countries can reduce the price of food in my country</t>
  </si>
  <si>
    <t xml:space="preserve"> Money invested in other countries has no impact on the price of energy in my country|Money invested in other countries can reduce the price of energy in my country </t>
  </si>
  <si>
    <t xml:space="preserve"> Money invested in other countries has no impact on migration to my country|Money invested in other countries can reduce migration flows to my country by fixing problems abroad</t>
  </si>
  <si>
    <t>Which of the following comes closest to your view?: Money invested in other countries has no impact on our national economy|Money invested in other countries can boost our own economy by providing new markets for our goods</t>
  </si>
  <si>
    <t>Which of the following comes closest to your view?: Money invested in other countries has no impact on the price of food in my country|Money invested in other countries can reduce the price of food in my country</t>
  </si>
  <si>
    <t xml:space="preserve">Which of the following comes closest to your view?: Money invested in other countries has no impact on the price of energy in my country|Money invested in other countries can reduce the price of energy in my country </t>
  </si>
  <si>
    <t>Which of the following comes closest to your view?: Money invested in other countries has no impact on migration to my country|Money invested in other countries can reduce migration flows to my country by fixing problems abroad</t>
  </si>
  <si>
    <t>Promoting global stability and peace</t>
  </si>
  <si>
    <t>Strengthening diplomatic or political relationships</t>
  </si>
  <si>
    <t>Helping reduce poverty in other countries</t>
  </si>
  <si>
    <t>Supporting humanitarian values and international solidarity</t>
  </si>
  <si>
    <t>Improving our country’s reputation internationally</t>
  </si>
  <si>
    <t>Improving health, education or infrastructure abroad</t>
  </si>
  <si>
    <t>Building partnerships to tackle global challenges (e.g. climate change, pandemics)</t>
  </si>
  <si>
    <t>Increasing our country’s global influence</t>
  </si>
  <si>
    <t>Expanding trade opportunities for our country</t>
  </si>
  <si>
    <t>Creating new markets for businesses from our country</t>
  </si>
  <si>
    <t>Creating jobs or economic growth in our country</t>
  </si>
  <si>
    <t>Preventing conflicts or security threats that might affect us</t>
  </si>
  <si>
    <t>Reducing migration pressures to our country</t>
  </si>
  <si>
    <t>Improving your own job security</t>
  </si>
  <si>
    <t>N/A - there are no benefits to investing in other countries</t>
  </si>
  <si>
    <t>Reducing your own cost of living</t>
  </si>
  <si>
    <t>Which, if any, of the following do you think are the main benefits of investment in other countries? Select all that apply.</t>
  </si>
  <si>
    <t>Full Results</t>
  </si>
  <si>
    <t>BASE: Has heard of above institutions</t>
  </si>
  <si>
    <t>All results are weighted using Iterative Proportional Fitting, or 'Raking'. The results are  weighted by interlocking age &amp; gender, region and education level to Nationally Representative Proportions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</si>
</sst>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0">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9" fontId="8" fillId="0" borderId="0" xfId="0" applyNumberFormat="1" applyFont="1" applyAlignment="1">
      <alignment horizontal="center" vertical="center"/>
    </xf>
    <xf numFmtId="0" fontId="8" fillId="0" borderId="0" xfId="0" applyFont="1" applyAlignment="1">
      <alignment horizontal="center" vertical="center" wrapText="1"/>
    </xf>
    <xf numFmtId="0" fontId="8" fillId="0" borderId="1" xfId="0" applyFont="1" applyBorder="1"/>
    <xf numFmtId="0" fontId="8" fillId="0" borderId="3" xfId="0" applyFont="1" applyBorder="1" applyAlignment="1">
      <alignment horizontal="center" vertical="center" wrapText="1"/>
    </xf>
    <xf numFmtId="0" fontId="9" fillId="0" borderId="0" xfId="0" applyFont="1" applyAlignment="1">
      <alignment horizontal="center"/>
    </xf>
    <xf numFmtId="0" fontId="8" fillId="0" borderId="1" xfId="0" applyFont="1" applyBorder="1" applyAlignment="1">
      <alignment horizontal="center" vertical="center"/>
    </xf>
    <xf numFmtId="9" fontId="8" fillId="0" borderId="2" xfId="0" applyNumberFormat="1" applyFont="1" applyBorder="1" applyAlignment="1">
      <alignment horizontal="center" vertical="center"/>
    </xf>
    <xf numFmtId="0" fontId="11" fillId="0" borderId="0" xfId="0" applyFont="1"/>
    <xf numFmtId="9" fontId="0" fillId="0" borderId="0" xfId="0" applyNumberFormat="1"/>
    <xf numFmtId="9" fontId="8" fillId="0" borderId="1" xfId="0" applyNumberFormat="1" applyFont="1" applyBorder="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10" fillId="0" borderId="0" xfId="0" applyFont="1" applyAlignment="1">
      <alignment vertical="top" wrapText="1"/>
    </xf>
    <xf numFmtId="0" fontId="8"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sharedStrings" Target="sharedStrings.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calcChain" Target="calcChain.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2.bin"/></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F17" sqref="F17:M17"/>
    </sheetView>
  </sheetViews>
  <sheetFormatPr defaultColWidth="11.54296875" defaultRowHeight="14.5" x14ac:dyDescent="0.35"/>
  <sheetData>
    <row r="7" spans="6:12" ht="40" customHeight="1" x14ac:dyDescent="0.35">
      <c r="F7" s="24" t="s">
        <v>0</v>
      </c>
      <c r="G7" s="25"/>
      <c r="H7" s="25"/>
      <c r="I7" s="25"/>
      <c r="J7" s="25"/>
      <c r="K7" s="25"/>
      <c r="L7" s="25"/>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1005</v>
      </c>
    </row>
    <row r="14" spans="6:12" ht="18.5" x14ac:dyDescent="0.45">
      <c r="F14" s="2"/>
    </row>
    <row r="15" spans="6:12" ht="18.5" x14ac:dyDescent="0.45">
      <c r="F15" s="2"/>
    </row>
    <row r="16" spans="6:12" ht="18.5" x14ac:dyDescent="0.45">
      <c r="F16" s="2" t="s">
        <v>8</v>
      </c>
    </row>
    <row r="17" spans="6:13" ht="50" customHeight="1" x14ac:dyDescent="0.35">
      <c r="F17" s="26" t="s">
        <v>502</v>
      </c>
      <c r="G17" s="25"/>
      <c r="H17" s="25"/>
      <c r="I17" s="25"/>
      <c r="J17" s="25"/>
      <c r="K17" s="25"/>
      <c r="L17" s="25"/>
      <c r="M17" s="25"/>
    </row>
    <row r="19" spans="6:13" ht="30" customHeight="1" x14ac:dyDescent="0.35">
      <c r="F19" s="4" t="s">
        <v>9</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41"/>
  <sheetViews>
    <sheetView showGridLines="0" workbookViewId="0"/>
  </sheetViews>
  <sheetFormatPr defaultColWidth="11.54296875" defaultRowHeight="14.5" x14ac:dyDescent="0.35"/>
  <cols>
    <col min="4" max="4" width="100.6328125" customWidth="1"/>
    <col min="5" max="5" width="20.6328125" customWidth="1"/>
  </cols>
  <sheetData>
    <row r="2" spans="3:6" ht="40" customHeight="1" x14ac:dyDescent="0.35">
      <c r="D2" s="1" t="s">
        <v>10</v>
      </c>
    </row>
    <row r="6" spans="3:6" x14ac:dyDescent="0.35">
      <c r="D6" s="8" t="str">
        <f>HYPERLINK("#'Full Results'!A1", "Full Results")</f>
        <v>Full Results</v>
      </c>
    </row>
    <row r="8" spans="3:6" x14ac:dyDescent="0.35">
      <c r="D8" s="6" t="s">
        <v>11</v>
      </c>
      <c r="E8" s="6" t="s">
        <v>12</v>
      </c>
      <c r="F8" s="6" t="s">
        <v>13</v>
      </c>
    </row>
    <row r="9" spans="3:6" x14ac:dyDescent="0.35">
      <c r="C9">
        <v>1</v>
      </c>
      <c r="D9" s="8" t="str">
        <f>HYPERLINK("#'Table 1'!A1", "Grid Summary: Please indicate your level of agreement with each of the following statements.")</f>
        <v>Grid Summary: Please indicate your level of agreement with each of the following statements.</v>
      </c>
      <c r="E9" s="7"/>
      <c r="F9" t="s">
        <v>96</v>
      </c>
    </row>
    <row r="10" spans="3:6" x14ac:dyDescent="0.35">
      <c r="C10">
        <v>2</v>
      </c>
      <c r="D10" s="8" t="str">
        <f>HYPERLINK("#'Table 2'!A1", "Please indicate your level of agreement with each of the following statements.: Politicians only look out for themselves")</f>
        <v>Please indicate your level of agreement with each of the following statements.: Politicians only look out for themselves</v>
      </c>
      <c r="E10" s="18" t="str">
        <f>HYPERLINK("#'Full Results'!A11", "11")</f>
        <v>11</v>
      </c>
      <c r="F10" t="s">
        <v>96</v>
      </c>
    </row>
    <row r="11" spans="3:6" x14ac:dyDescent="0.35">
      <c r="C11">
        <v>3</v>
      </c>
      <c r="D11" s="8" t="str">
        <f>HYPERLINK("#'Table 3'!A1", "Please indicate your level of agreement with each of the following statements.: Most political discussions are just talk with no real action")</f>
        <v>Please indicate your level of agreement with each of the following statements.: Most political discussions are just talk with no real action</v>
      </c>
      <c r="E11" s="18" t="str">
        <f>HYPERLINK("#'Full Results'!A22", "22")</f>
        <v>22</v>
      </c>
      <c r="F11" t="s">
        <v>96</v>
      </c>
    </row>
    <row r="12" spans="3:6" x14ac:dyDescent="0.35">
      <c r="C12">
        <v>4</v>
      </c>
      <c r="D12" s="8" t="str">
        <f>HYPERLINK("#'Table 4'!A1", "Please indicate your level of agreement with each of the following statements.: It doesn't matter what the public thinks because politicians will do what they want anyway")</f>
        <v>Please indicate your level of agreement with each of the following statements.: It doesn't matter what the public thinks because politicians will do what they want anyway</v>
      </c>
      <c r="E12" s="18" t="str">
        <f>HYPERLINK("#'Full Results'!A33", "33")</f>
        <v>33</v>
      </c>
      <c r="F12" t="s">
        <v>96</v>
      </c>
    </row>
    <row r="13" spans="3:6" x14ac:dyDescent="0.35">
      <c r="C13">
        <v>5</v>
      </c>
      <c r="D13" s="8" t="str">
        <f>HYPERLINK("#'Table 5'!A1", "Please indicate your level of agreement with each of the following statements.: Everyone just votes for who their friends vote for")</f>
        <v>Please indicate your level of agreement with each of the following statements.: Everyone just votes for who their friends vote for</v>
      </c>
      <c r="E13" s="18" t="str">
        <f>HYPERLINK("#'Full Results'!A44", "44")</f>
        <v>44</v>
      </c>
      <c r="F13" t="s">
        <v>96</v>
      </c>
    </row>
    <row r="14" spans="3:6" x14ac:dyDescent="0.35">
      <c r="C14">
        <v>6</v>
      </c>
      <c r="D14" s="8" t="str">
        <f>HYPERLINK("#'Table 6'!A1", "Please indicate your level of agreement with each of the following statements.: I would one day be interested in going into politics")</f>
        <v>Please indicate your level of agreement with each of the following statements.: I would one day be interested in going into politics</v>
      </c>
      <c r="E14" s="18" t="str">
        <f>HYPERLINK("#'Full Results'!A55", "55")</f>
        <v>55</v>
      </c>
      <c r="F14" t="s">
        <v>96</v>
      </c>
    </row>
    <row r="15" spans="3:6" x14ac:dyDescent="0.35">
      <c r="C15">
        <v>7</v>
      </c>
      <c r="D15" s="8" t="str">
        <f>HYPERLINK("#'Table 7'!A1", "Please indicate your level of agreement with each of the following statements.: If you're paying attention, select 'Slightly disagree'")</f>
        <v>Please indicate your level of agreement with each of the following statements.: If you're paying attention, select 'Slightly disagree'</v>
      </c>
      <c r="E15" s="18" t="str">
        <f>HYPERLINK("#'Full Results'!A66", "66")</f>
        <v>66</v>
      </c>
      <c r="F15" t="s">
        <v>96</v>
      </c>
    </row>
    <row r="16" spans="3:6" x14ac:dyDescent="0.35">
      <c r="C16">
        <v>8</v>
      </c>
      <c r="D16" s="8" t="str">
        <f>HYPERLINK("#'Table 8'!A1", "Please indicate your level of agreement with each of the following statements.: If Japan's Government disappeared tomorrow it would not really impact my life")</f>
        <v>Please indicate your level of agreement with each of the following statements.: If Japan's Government disappeared tomorrow it would not really impact my life</v>
      </c>
      <c r="E16" s="18" t="str">
        <f>HYPERLINK("#'Full Results'!A77", "77")</f>
        <v>77</v>
      </c>
      <c r="F16" t="s">
        <v>96</v>
      </c>
    </row>
    <row r="17" spans="3:6" x14ac:dyDescent="0.35">
      <c r="C17">
        <v>9</v>
      </c>
      <c r="D17" s="8" t="str">
        <f>HYPERLINK("#'Table 9'!A1", "Please indicate your level of agreement with each of the following statements.: It is silly not to vote in elections")</f>
        <v>Please indicate your level of agreement with each of the following statements.: It is silly not to vote in elections</v>
      </c>
      <c r="E17" s="18" t="str">
        <f>HYPERLINK("#'Full Results'!A88", "88")</f>
        <v>88</v>
      </c>
      <c r="F17" t="s">
        <v>96</v>
      </c>
    </row>
    <row r="18" spans="3:6" x14ac:dyDescent="0.35">
      <c r="C18">
        <v>10</v>
      </c>
      <c r="D18" s="8" t="str">
        <f>HYPERLINK("#'Table 10'!A1", "Please indicate your level of agreement with each of the following statements.: If I am dissatisfied with the Government, it is within my power to change it")</f>
        <v>Please indicate your level of agreement with each of the following statements.: If I am dissatisfied with the Government, it is within my power to change it</v>
      </c>
      <c r="E18" s="18" t="str">
        <f>HYPERLINK("#'Full Results'!A99", "99")</f>
        <v>99</v>
      </c>
      <c r="F18" t="s">
        <v>96</v>
      </c>
    </row>
    <row r="19" spans="3:6" x14ac:dyDescent="0.35">
      <c r="C19">
        <v>11</v>
      </c>
      <c r="D19" s="8" t="str">
        <f>HYPERLINK("#'Table 11'!A1", "Please indicate your level of agreement with each of the following statements.: I feel well represented by at least one political party")</f>
        <v>Please indicate your level of agreement with each of the following statements.: I feel well represented by at least one political party</v>
      </c>
      <c r="E19" s="18" t="str">
        <f>HYPERLINK("#'Full Results'!A110", "110")</f>
        <v>110</v>
      </c>
      <c r="F19" t="s">
        <v>96</v>
      </c>
    </row>
    <row r="20" spans="3:6" x14ac:dyDescent="0.35">
      <c r="C20">
        <v>12</v>
      </c>
      <c r="D20" s="8" t="str">
        <f>HYPERLINK("#'Table 12'!A1", "When deciding who to vote for, which of the following is most important to you, if any.  Select up to three of the following.")</f>
        <v>When deciding who to vote for, which of the following is most important to you, if any.  Select up to three of the following.</v>
      </c>
      <c r="E20" s="18" t="str">
        <f>HYPERLINK("#'Full Results'!A121", "121")</f>
        <v>121</v>
      </c>
      <c r="F20" t="s">
        <v>96</v>
      </c>
    </row>
    <row r="21" spans="3:6" x14ac:dyDescent="0.35">
      <c r="C21">
        <v>13</v>
      </c>
      <c r="D21" s="8" t="str">
        <f>HYPERLINK("#'Table 13'!A1", " Some people talk of their views as being “left-wing” or “right-wing”. Using the scale below, how would you describe your own political views? Answer using the 1-7 scale below, with 1 being “very right wing” and 7 being “very left wing”.")</f>
        <v xml:space="preserve"> Some people talk of their views as being “left-wing” or “right-wing”. Using the scale below, how would you describe your own political views? Answer using the 1-7 scale below, with 1 being “very right wing” and 7 being “very left wing”.</v>
      </c>
      <c r="E21" s="18" t="str">
        <f>HYPERLINK("#'Full Results'!A135", "135")</f>
        <v>135</v>
      </c>
      <c r="F21" t="s">
        <v>96</v>
      </c>
    </row>
    <row r="22" spans="3:6" x14ac:dyDescent="0.35">
      <c r="C22">
        <v>14</v>
      </c>
      <c r="D22" s="8" t="str">
        <f>HYPERLINK("#'Table 14'!A1", " Which party did you vote for in the most recent general election that took place in 2024?  ")</f>
        <v xml:space="preserve"> Which party did you vote for in the most recent general election that took place in 2024?  </v>
      </c>
      <c r="E22" s="18" t="str">
        <f>HYPERLINK("#'Full Results'!A146", "146")</f>
        <v>146</v>
      </c>
      <c r="F22" t="s">
        <v>96</v>
      </c>
    </row>
    <row r="23" spans="3:6" x14ac:dyDescent="0.35">
      <c r="C23">
        <v>15</v>
      </c>
      <c r="D23" s="8" t="str">
        <f>HYPERLINK("#'Table 15'!A1", " Another party:Which party did you vote for in the most recent general election that took place in 2024?  ")</f>
        <v xml:space="preserve"> Another party:Which party did you vote for in the most recent general election that took place in 2024?  </v>
      </c>
      <c r="E23" s="18" t="str">
        <f>HYPERLINK("#'Full Results'!A159", "159")</f>
        <v>159</v>
      </c>
      <c r="F23" t="s">
        <v>135</v>
      </c>
    </row>
    <row r="24" spans="3:6" x14ac:dyDescent="0.35">
      <c r="C24">
        <v>16</v>
      </c>
      <c r="D24" s="8" t="str">
        <f>HYPERLINK("#'Table 16'!A1", " And if a general election was called tomorrow, which party would you vote for?  ")</f>
        <v xml:space="preserve"> And if a general election was called tomorrow, which party would you vote for?  </v>
      </c>
      <c r="E24" s="18" t="str">
        <f>HYPERLINK("#'Full Results'!A172", "172")</f>
        <v>172</v>
      </c>
      <c r="F24" t="s">
        <v>96</v>
      </c>
    </row>
    <row r="25" spans="3:6" x14ac:dyDescent="0.35">
      <c r="C25">
        <v>17</v>
      </c>
      <c r="D25" s="8" t="str">
        <f>HYPERLINK("#'Table 17'!A1", "Which do you think are the most important issues facing the country at this time? Please select up to three.")</f>
        <v>Which do you think are the most important issues facing the country at this time? Please select up to three.</v>
      </c>
      <c r="E25" s="18" t="str">
        <f>HYPERLINK("#'Full Results'!A186", "186")</f>
        <v>186</v>
      </c>
      <c r="F25" t="s">
        <v>96</v>
      </c>
    </row>
    <row r="26" spans="3:6" x14ac:dyDescent="0.35">
      <c r="C26">
        <v>18</v>
      </c>
      <c r="D26" s="8" t="str">
        <f>HYPERLINK("#'Table 18'!A1", "Which do you think are the most important issues facing the world at this time? Please select all that apply.")</f>
        <v>Which do you think are the most important issues facing the world at this time? Please select all that apply.</v>
      </c>
      <c r="E26" s="18" t="str">
        <f>HYPERLINK("#'Full Results'!A208", "208")</f>
        <v>208</v>
      </c>
      <c r="F26" t="s">
        <v>96</v>
      </c>
    </row>
    <row r="27" spans="3:6" x14ac:dyDescent="0.35">
      <c r="C27">
        <v>19</v>
      </c>
      <c r="D27" s="8" t="str">
        <f>HYPERLINK("#'Table 19'!A1", " Which of the following comes closest to your view?")</f>
        <v xml:space="preserve"> Which of the following comes closest to your view?</v>
      </c>
      <c r="E27" s="18" t="str">
        <f>HYPERLINK("#'Full Results'!A224", "224")</f>
        <v>224</v>
      </c>
      <c r="F27" t="s">
        <v>96</v>
      </c>
    </row>
    <row r="28" spans="3:6" x14ac:dyDescent="0.35">
      <c r="C28">
        <v>20</v>
      </c>
      <c r="D28" s="8" t="str">
        <f>HYPERLINK("#'Table 20'!A1", "Grid Summary: Which of the following comes closest to your view?")</f>
        <v>Grid Summary: Which of the following comes closest to your view?</v>
      </c>
      <c r="E28" s="7"/>
      <c r="F28" t="s">
        <v>96</v>
      </c>
    </row>
    <row r="29" spans="3:6" x14ac:dyDescent="0.35">
      <c r="C29">
        <v>21</v>
      </c>
      <c r="D29" s="8" t="str">
        <f>HYPERLINK("#'Table 21'!A1", "Which of the following comes closest to your view?: I am increasingly feeling MORE connected to people around me|I am increasingly feeling LESS connected to people around me")</f>
        <v>Which of the following comes closest to your view?: I am increasingly feeling MORE connected to people around me|I am increasingly feeling LESS connected to people around me</v>
      </c>
      <c r="E29" s="18" t="str">
        <f>HYPERLINK("#'Full Results'!A230", "230")</f>
        <v>230</v>
      </c>
      <c r="F29" t="s">
        <v>96</v>
      </c>
    </row>
    <row r="30" spans="3:6" x14ac:dyDescent="0.35">
      <c r="C30">
        <v>22</v>
      </c>
      <c r="D30" s="8" t="str">
        <f>HYPERLINK("#'Table 22'!A1", "Which of the following comes closest to your view?: The world is becoming a safer place|The world is becoming a more dangerous place")</f>
        <v>Which of the following comes closest to your view?: The world is becoming a safer place|The world is becoming a more dangerous place</v>
      </c>
      <c r="E30" s="18" t="str">
        <f>HYPERLINK("#'Full Results'!A238", "238")</f>
        <v>238</v>
      </c>
      <c r="F30" t="s">
        <v>96</v>
      </c>
    </row>
    <row r="31" spans="3:6" x14ac:dyDescent="0.35">
      <c r="C31">
        <v>23</v>
      </c>
      <c r="D31" s="8" t="str">
        <f>HYPERLINK("#'Table 23'!A1", "Which of the following comes closest to your view?: The standard of living for the average person in our country is INCREASING|The standard of living for the average person in our country is DECREASING ")</f>
        <v xml:space="preserve">Which of the following comes closest to your view?: The standard of living for the average person in our country is INCREASING|The standard of living for the average person in our country is DECREASING </v>
      </c>
      <c r="E31" s="18" t="str">
        <f>HYPERLINK("#'Full Results'!A246", "246")</f>
        <v>246</v>
      </c>
      <c r="F31" t="s">
        <v>96</v>
      </c>
    </row>
    <row r="32" spans="3:6" x14ac:dyDescent="0.35">
      <c r="C32">
        <v>24</v>
      </c>
      <c r="D32" s="8" t="str">
        <f>HYPERLINK("#'Table 24'!A1", "Which of the following comes closest to your view?: The gap between rich and poor in this country is GROWING|The gap between rich and poor in this country is DECREASING")</f>
        <v>Which of the following comes closest to your view?: The gap between rich and poor in this country is GROWING|The gap between rich and poor in this country is DECREASING</v>
      </c>
      <c r="E32" s="18" t="str">
        <f>HYPERLINK("#'Full Results'!A254", "254")</f>
        <v>254</v>
      </c>
      <c r="F32" t="s">
        <v>96</v>
      </c>
    </row>
    <row r="33" spans="3:6" x14ac:dyDescent="0.35">
      <c r="C33">
        <v>25</v>
      </c>
      <c r="D33" s="8" t="str">
        <f>HYPERLINK("#'Table 25'!A1", "Which of the following comes closest to your view?: The gap between the rich and the poor globally is GROWING|The gap between the rich and poor globally is DECREASING")</f>
        <v>Which of the following comes closest to your view?: The gap between the rich and the poor globally is GROWING|The gap between the rich and poor globally is DECREASING</v>
      </c>
      <c r="E33" s="18" t="str">
        <f>HYPERLINK("#'Full Results'!A262", "262")</f>
        <v>262</v>
      </c>
      <c r="F33" t="s">
        <v>96</v>
      </c>
    </row>
    <row r="34" spans="3:6" x14ac:dyDescent="0.35">
      <c r="C34">
        <v>26</v>
      </c>
      <c r="D34" s="8" t="str">
        <f>HYPERLINK("#'Table 26'!A1", "Grid Summary: To what extent do you agree or disagree with the following?")</f>
        <v>Grid Summary: To what extent do you agree or disagree with the following?</v>
      </c>
      <c r="E34" s="7"/>
      <c r="F34" t="s">
        <v>96</v>
      </c>
    </row>
    <row r="35" spans="3:6" x14ac:dyDescent="0.35">
      <c r="C35">
        <v>27</v>
      </c>
      <c r="D35" s="8" t="str">
        <f>HYPERLINK("#'Table 27'!A1", "To what extent do you agree or disagree with the following?: Government should redistribute income from those who are wealthy to those who are poorer")</f>
        <v>To what extent do you agree or disagree with the following?: Government should redistribute income from those who are wealthy to those who are poorer</v>
      </c>
      <c r="E35" s="18" t="str">
        <f>HYPERLINK("#'Full Results'!A270", "270")</f>
        <v>270</v>
      </c>
      <c r="F35" t="s">
        <v>96</v>
      </c>
    </row>
    <row r="36" spans="3:6" x14ac:dyDescent="0.35">
      <c r="C36">
        <v>28</v>
      </c>
      <c r="D36" s="8" t="str">
        <f>HYPERLINK("#'Table 28'!A1", "To what extent do you agree or disagree with the following?: Ordinary people get their fair share of the country’s wealth")</f>
        <v>To what extent do you agree or disagree with the following?: Ordinary people get their fair share of the country’s wealth</v>
      </c>
      <c r="E36" s="18" t="str">
        <f>HYPERLINK("#'Full Results'!A279", "279")</f>
        <v>279</v>
      </c>
      <c r="F36" t="s">
        <v>96</v>
      </c>
    </row>
    <row r="37" spans="3:6" x14ac:dyDescent="0.35">
      <c r="C37">
        <v>29</v>
      </c>
      <c r="D37" s="8" t="str">
        <f>HYPERLINK("#'Table 29'!A1", "To what extent do you agree or disagree with the following?: People in our country generally have more than they need to get by")</f>
        <v>To what extent do you agree or disagree with the following?: People in our country generally have more than they need to get by</v>
      </c>
      <c r="E37" s="18" t="str">
        <f>HYPERLINK("#'Full Results'!A288", "288")</f>
        <v>288</v>
      </c>
      <c r="F37" t="s">
        <v>96</v>
      </c>
    </row>
    <row r="38" spans="3:6" x14ac:dyDescent="0.35">
      <c r="C38">
        <v>30</v>
      </c>
      <c r="D38" s="8" t="str">
        <f>HYPERLINK("#'Table 30'!A1", "To what extent do you agree or disagree with the following?: I am proud of my country")</f>
        <v>To what extent do you agree or disagree with the following?: I am proud of my country</v>
      </c>
      <c r="E38" s="18" t="str">
        <f>HYPERLINK("#'Full Results'!A297", "297")</f>
        <v>297</v>
      </c>
      <c r="F38" t="s">
        <v>96</v>
      </c>
    </row>
    <row r="39" spans="3:6" x14ac:dyDescent="0.35">
      <c r="C39">
        <v>31</v>
      </c>
      <c r="D39" s="8" t="str">
        <f>HYPERLINK("#'Table 31'!A1", " To what extent do you agree or disagree with the following? “I trust my government to spend the national budget in a way that is in my best interest.""")</f>
        <v xml:space="preserve"> To what extent do you agree or disagree with the following? “I trust my government to spend the national budget in a way that is in my best interest."</v>
      </c>
      <c r="E39" s="18" t="str">
        <f>HYPERLINK("#'Full Results'!A306", "306")</f>
        <v>306</v>
      </c>
      <c r="F39" t="s">
        <v>135</v>
      </c>
    </row>
    <row r="40" spans="3:6" x14ac:dyDescent="0.35">
      <c r="C40">
        <v>32</v>
      </c>
      <c r="D40" s="8" t="str">
        <f>HYPERLINK("#'Table 32'!A1", " To what extent do you agree or disagree with the following? “I trust my government to spend the national budget in a way that is in the best interest of the country.""")</f>
        <v xml:space="preserve"> To what extent do you agree or disagree with the following? “I trust my government to spend the national budget in a way that is in the best interest of the country."</v>
      </c>
      <c r="E40" s="18" t="str">
        <f>HYPERLINK("#'Full Results'!A315", "315")</f>
        <v>315</v>
      </c>
      <c r="F40" t="s">
        <v>135</v>
      </c>
    </row>
    <row r="41" spans="3:6" x14ac:dyDescent="0.35">
      <c r="C41">
        <v>33</v>
      </c>
      <c r="D41" s="8" t="str">
        <f>HYPERLINK("#'Table 33'!A1", "Grid Summary: How much do you trust or not trust the following people and institutions?")</f>
        <v>Grid Summary: How much do you trust or not trust the following people and institutions?</v>
      </c>
      <c r="E41" s="7"/>
      <c r="F41" t="s">
        <v>96</v>
      </c>
    </row>
    <row r="42" spans="3:6" x14ac:dyDescent="0.35">
      <c r="C42">
        <v>34</v>
      </c>
      <c r="D42" s="8" t="str">
        <f>HYPERLINK("#'Table 34'!A1", "How much do you trust or not trust the following people and institutions?: National government")</f>
        <v>How much do you trust or not trust the following people and institutions?: National government</v>
      </c>
      <c r="E42" s="18" t="str">
        <f>HYPERLINK("#'Full Results'!A324", "324")</f>
        <v>324</v>
      </c>
      <c r="F42" t="s">
        <v>96</v>
      </c>
    </row>
    <row r="43" spans="3:6" x14ac:dyDescent="0.35">
      <c r="C43">
        <v>35</v>
      </c>
      <c r="D43" s="8" t="str">
        <f>HYPERLINK("#'Table 35'!A1", "How much do you trust or not trust the following people and institutions?: ASEAN")</f>
        <v>How much do you trust or not trust the following people and institutions?: ASEAN</v>
      </c>
      <c r="E43" s="18" t="str">
        <f>HYPERLINK("#'Full Results'!A331", "331")</f>
        <v>331</v>
      </c>
      <c r="F43" t="s">
        <v>96</v>
      </c>
    </row>
    <row r="44" spans="3:6" x14ac:dyDescent="0.35">
      <c r="C44">
        <v>36</v>
      </c>
      <c r="D44" s="8" t="str">
        <f>HYPERLINK("#'Table 36'!A1", "How much do you trust or not trust the following people and institutions?: International financial institutions (e.g. the World Bank, IMF)")</f>
        <v>How much do you trust or not trust the following people and institutions?: International financial institutions (e.g. the World Bank, IMF)</v>
      </c>
      <c r="E44" s="18" t="str">
        <f>HYPERLINK("#'Full Results'!A338", "338")</f>
        <v>338</v>
      </c>
      <c r="F44" t="s">
        <v>96</v>
      </c>
    </row>
    <row r="45" spans="3:6" x14ac:dyDescent="0.35">
      <c r="C45">
        <v>37</v>
      </c>
      <c r="D45" s="8" t="str">
        <f>HYPERLINK("#'Table 37'!A1", "How much do you trust or not trust the following people and institutions?: Private sector finance organisations (e.g. banks, hedge funds)")</f>
        <v>How much do you trust or not trust the following people and institutions?: Private sector finance organisations (e.g. banks, hedge funds)</v>
      </c>
      <c r="E45" s="18" t="str">
        <f>HYPERLINK("#'Full Results'!A345", "345")</f>
        <v>345</v>
      </c>
      <c r="F45" t="s">
        <v>96</v>
      </c>
    </row>
    <row r="46" spans="3:6" x14ac:dyDescent="0.35">
      <c r="C46">
        <v>38</v>
      </c>
      <c r="D46" s="8" t="str">
        <f>HYPERLINK("#'Table 38'!A1", "How much do you trust or not trust the following people and institutions?: United Nations")</f>
        <v>How much do you trust or not trust the following people and institutions?: United Nations</v>
      </c>
      <c r="E46" s="18" t="str">
        <f>HYPERLINK("#'Full Results'!A352", "352")</f>
        <v>352</v>
      </c>
      <c r="F46" t="s">
        <v>96</v>
      </c>
    </row>
    <row r="47" spans="3:6" x14ac:dyDescent="0.35">
      <c r="C47">
        <v>39</v>
      </c>
      <c r="D47" s="8" t="str">
        <f>HYPERLINK("#'Table 39'!A1", "How much do you trust or not trust the following people and institutions?: International charities (e.g. Red Cross, Save the Children, etc.)")</f>
        <v>How much do you trust or not trust the following people and institutions?: International charities (e.g. Red Cross, Save the Children, etc.)</v>
      </c>
      <c r="E47" s="18" t="str">
        <f>HYPERLINK("#'Full Results'!A359", "359")</f>
        <v>359</v>
      </c>
      <c r="F47" t="s">
        <v>96</v>
      </c>
    </row>
    <row r="48" spans="3:6" x14ac:dyDescent="0.35">
      <c r="C48">
        <v>40</v>
      </c>
      <c r="D48" s="8" t="str">
        <f>HYPERLINK("#'Table 40'!A1", "How much do you trust or not trust the following people and institutions?: Local government")</f>
        <v>How much do you trust or not trust the following people and institutions?: Local government</v>
      </c>
      <c r="E48" s="18" t="str">
        <f>HYPERLINK("#'Full Results'!A366", "366")</f>
        <v>366</v>
      </c>
      <c r="F48" t="s">
        <v>96</v>
      </c>
    </row>
    <row r="49" spans="3:6" x14ac:dyDescent="0.35">
      <c r="C49">
        <v>41</v>
      </c>
      <c r="D49" s="8" t="str">
        <f>HYPERLINK("#'Table 41'!A1", "How much do you trust or not trust the following people and institutions?: Police and law enforcement")</f>
        <v>How much do you trust or not trust the following people and institutions?: Police and law enforcement</v>
      </c>
      <c r="E49" s="18" t="str">
        <f>HYPERLINK("#'Full Results'!A373", "373")</f>
        <v>373</v>
      </c>
      <c r="F49" t="s">
        <v>96</v>
      </c>
    </row>
    <row r="50" spans="3:6" x14ac:dyDescent="0.35">
      <c r="C50">
        <v>42</v>
      </c>
      <c r="D50" s="8" t="str">
        <f>HYPERLINK("#'Table 42'!A1", "How much do you trust or not trust the following people and institutions?: Universities in your country")</f>
        <v>How much do you trust or not trust the following people and institutions?: Universities in your country</v>
      </c>
      <c r="E50" s="18" t="str">
        <f>HYPERLINK("#'Full Results'!A380", "380")</f>
        <v>380</v>
      </c>
      <c r="F50" t="s">
        <v>96</v>
      </c>
    </row>
    <row r="51" spans="3:6" x14ac:dyDescent="0.35">
      <c r="C51">
        <v>43</v>
      </c>
      <c r="D51" s="8" t="str">
        <f>HYPERLINK("#'Table 43'!A1", "How much do you trust or not trust the following people and institutions?: Scientists")</f>
        <v>How much do you trust or not trust the following people and institutions?: Scientists</v>
      </c>
      <c r="E51" s="18" t="str">
        <f>HYPERLINK("#'Full Results'!A387", "387")</f>
        <v>387</v>
      </c>
      <c r="F51" t="s">
        <v>96</v>
      </c>
    </row>
    <row r="52" spans="3:6" x14ac:dyDescent="0.35">
      <c r="C52">
        <v>44</v>
      </c>
      <c r="D52" s="8" t="str">
        <f>HYPERLINK("#'Table 44'!A1", "How much do you trust or not trust the following people and institutions?: Influencers")</f>
        <v>How much do you trust or not trust the following people and institutions?: Influencers</v>
      </c>
      <c r="E52" s="18" t="str">
        <f>HYPERLINK("#'Full Results'!A394", "394")</f>
        <v>394</v>
      </c>
      <c r="F52" t="s">
        <v>96</v>
      </c>
    </row>
    <row r="53" spans="3:6" x14ac:dyDescent="0.35">
      <c r="C53">
        <v>45</v>
      </c>
      <c r="D53" s="8" t="str">
        <f>HYPERLINK("#'Table 45'!A1", "How much do you trust or not trust the following people and institutions?: Journalists")</f>
        <v>How much do you trust or not trust the following people and institutions?: Journalists</v>
      </c>
      <c r="E53" s="18" t="str">
        <f>HYPERLINK("#'Full Results'!A401", "401")</f>
        <v>401</v>
      </c>
      <c r="F53" t="s">
        <v>96</v>
      </c>
    </row>
    <row r="54" spans="3:6" x14ac:dyDescent="0.35">
      <c r="C54">
        <v>46</v>
      </c>
      <c r="D54" s="8" t="str">
        <f>HYPERLINK("#'Table 46'!A1", "How much do you trust or not trust the following people and institutions?: Political activists")</f>
        <v>How much do you trust or not trust the following people and institutions?: Political activists</v>
      </c>
      <c r="E54" s="18" t="str">
        <f>HYPERLINK("#'Full Results'!A408", "408")</f>
        <v>408</v>
      </c>
      <c r="F54" t="s">
        <v>96</v>
      </c>
    </row>
    <row r="55" spans="3:6" x14ac:dyDescent="0.35">
      <c r="C55">
        <v>47</v>
      </c>
      <c r="D55" s="8" t="str">
        <f>HYPERLINK("#'Table 47'!A1", "How much do you trust or not trust the following people and institutions?: People in your community")</f>
        <v>How much do you trust or not trust the following people and institutions?: People in your community</v>
      </c>
      <c r="E55" s="18" t="str">
        <f>HYPERLINK("#'Full Results'!A415", "415")</f>
        <v>415</v>
      </c>
      <c r="F55" t="s">
        <v>96</v>
      </c>
    </row>
    <row r="56" spans="3:6" x14ac:dyDescent="0.35">
      <c r="C56">
        <v>48</v>
      </c>
      <c r="D56" s="8" t="str">
        <f>HYPERLINK("#'Table 48'!A1", " How often do you read, watch, or consume the news?")</f>
        <v xml:space="preserve"> How often do you read, watch, or consume the news?</v>
      </c>
      <c r="E56" s="18" t="str">
        <f>HYPERLINK("#'Full Results'!A422", "422")</f>
        <v>422</v>
      </c>
      <c r="F56" t="s">
        <v>96</v>
      </c>
    </row>
    <row r="57" spans="3:6" x14ac:dyDescent="0.35">
      <c r="C57">
        <v>49</v>
      </c>
      <c r="D57" s="8" t="str">
        <f>HYPERLINK("#'Table 49'!A1", "And which of the following are the main ways you tend to receive the news? Select up to three of the following")</f>
        <v>And which of the following are the main ways you tend to receive the news? Select up to three of the following</v>
      </c>
      <c r="E57" s="18" t="str">
        <f>HYPERLINK("#'Full Results'!A434", "434")</f>
        <v>434</v>
      </c>
      <c r="F57" t="s">
        <v>96</v>
      </c>
    </row>
    <row r="58" spans="3:6" x14ac:dyDescent="0.35">
      <c r="C58">
        <v>50</v>
      </c>
      <c r="D58" s="8" t="str">
        <f>HYPERLINK("#'Table 50'!A1", "Grid Summary: Before taking this survey, were you aware of the following?")</f>
        <v>Grid Summary: Before taking this survey, were you aware of the following?</v>
      </c>
      <c r="E58" s="7"/>
      <c r="F58" t="s">
        <v>96</v>
      </c>
    </row>
    <row r="59" spans="3:6" x14ac:dyDescent="0.35">
      <c r="C59">
        <v>51</v>
      </c>
      <c r="D59" s="8" t="str">
        <f>HYPERLINK("#'Table 51'!A1", "Before taking this survey, were you aware of the following?: United Nations (UN)")</f>
        <v>Before taking this survey, were you aware of the following?: United Nations (UN)</v>
      </c>
      <c r="E59" s="18" t="str">
        <f>HYPERLINK("#'Full Results'!A450", "450")</f>
        <v>450</v>
      </c>
      <c r="F59" t="s">
        <v>96</v>
      </c>
    </row>
    <row r="60" spans="3:6" x14ac:dyDescent="0.35">
      <c r="C60">
        <v>52</v>
      </c>
      <c r="D60" s="8" t="str">
        <f>HYPERLINK("#'Table 52'!A1", "Before taking this survey, were you aware of the following?: World Bank")</f>
        <v>Before taking this survey, were you aware of the following?: World Bank</v>
      </c>
      <c r="E60" s="18" t="str">
        <f>HYPERLINK("#'Full Results'!A456", "456")</f>
        <v>456</v>
      </c>
      <c r="F60" t="s">
        <v>96</v>
      </c>
    </row>
    <row r="61" spans="3:6" x14ac:dyDescent="0.35">
      <c r="C61">
        <v>53</v>
      </c>
      <c r="D61" s="8" t="str">
        <f>HYPERLINK("#'Table 53'!A1", "Before taking this survey, were you aware of the following?: International Monetary Fund (IMF)")</f>
        <v>Before taking this survey, were you aware of the following?: International Monetary Fund (IMF)</v>
      </c>
      <c r="E61" s="18" t="str">
        <f>HYPERLINK("#'Full Results'!A462", "462")</f>
        <v>462</v>
      </c>
      <c r="F61" t="s">
        <v>96</v>
      </c>
    </row>
    <row r="62" spans="3:6" x14ac:dyDescent="0.35">
      <c r="C62">
        <v>54</v>
      </c>
      <c r="D62" s="8" t="str">
        <f>HYPERLINK("#'Table 54'!A1", "Before taking this survey, were you aware of the following?: Japan Bank for International Cooperation (JBIC)")</f>
        <v>Before taking this survey, were you aware of the following?: Japan Bank for International Cooperation (JBIC)</v>
      </c>
      <c r="E62" s="18" t="str">
        <f>HYPERLINK("#'Full Results'!A468", "468")</f>
        <v>468</v>
      </c>
      <c r="F62" t="s">
        <v>96</v>
      </c>
    </row>
    <row r="63" spans="3:6" x14ac:dyDescent="0.35">
      <c r="C63">
        <v>55</v>
      </c>
      <c r="D63" s="8" t="str">
        <f>HYPERLINK("#'Table 55'!A1", "Before taking this survey, were you aware of the following?: Association for Aid and Relief, Japan (AAR Japan)")</f>
        <v>Before taking this survey, were you aware of the following?: Association for Aid and Relief, Japan (AAR Japan)</v>
      </c>
      <c r="E63" s="18" t="str">
        <f>HYPERLINK("#'Full Results'!A474", "474")</f>
        <v>474</v>
      </c>
      <c r="F63" t="s">
        <v>96</v>
      </c>
    </row>
    <row r="64" spans="3:6" x14ac:dyDescent="0.35">
      <c r="C64">
        <v>56</v>
      </c>
      <c r="D64" s="8" t="str">
        <f>HYPERLINK("#'Table 56'!A1", "Before taking this survey, were you aware of the following?: Japan International Cooperation Agency (JICA)")</f>
        <v>Before taking this survey, were you aware of the following?: Japan International Cooperation Agency (JICA)</v>
      </c>
      <c r="E64" s="18" t="str">
        <f>HYPERLINK("#'Full Results'!A480", "480")</f>
        <v>480</v>
      </c>
      <c r="F64" t="s">
        <v>96</v>
      </c>
    </row>
    <row r="65" spans="3:6" x14ac:dyDescent="0.35">
      <c r="C65">
        <v>57</v>
      </c>
      <c r="D65" s="8" t="str">
        <f>HYPERLINK("#'Table 57'!A1", "Before taking this survey, were you aware of the following?: ASEAN")</f>
        <v>Before taking this survey, were you aware of the following?: ASEAN</v>
      </c>
      <c r="E65" s="18" t="str">
        <f>HYPERLINK("#'Full Results'!A486", "486")</f>
        <v>486</v>
      </c>
      <c r="F65" t="s">
        <v>96</v>
      </c>
    </row>
    <row r="66" spans="3:6" x14ac:dyDescent="0.35">
      <c r="C66">
        <v>58</v>
      </c>
      <c r="D66" s="8" t="str">
        <f>HYPERLINK("#'Table 58'!A1", "Grid Summary: You said you had heard of the below institutions. How positive or negative an impression would you say you have of these?  ")</f>
        <v>Grid Summary: You said you had heard of the below institutions. How positive or negative an impression would you say you have of these?  </v>
      </c>
      <c r="E66" s="7"/>
      <c r="F66" t="s">
        <v>501</v>
      </c>
    </row>
    <row r="67" spans="3:6" x14ac:dyDescent="0.35">
      <c r="C67">
        <v>59</v>
      </c>
      <c r="D67" s="8" t="str">
        <f>HYPERLINK("#'Table 59'!A1", "You said you had heard of the below institutions. How positive or negative an impression would you say you have of these?  : United Nations (UN)")</f>
        <v>You said you had heard of the below institutions. How positive or negative an impression would you say you have of these?  : United Nations (UN)</v>
      </c>
      <c r="E67" s="18" t="str">
        <f>HYPERLINK("#'Full Results'!A492", "492")</f>
        <v>492</v>
      </c>
      <c r="F67" t="s">
        <v>501</v>
      </c>
    </row>
    <row r="68" spans="3:6" x14ac:dyDescent="0.35">
      <c r="C68">
        <v>60</v>
      </c>
      <c r="D68" s="8" t="str">
        <f>HYPERLINK("#'Table 60'!A1", "You said you had heard of the below institutions. How positive or negative an impression would you say you have of these?  : World Bank")</f>
        <v>You said you had heard of the below institutions. How positive or negative an impression would you say you have of these?  : World Bank</v>
      </c>
      <c r="E68" s="18" t="str">
        <f>HYPERLINK("#'Full Results'!A501", "501")</f>
        <v>501</v>
      </c>
      <c r="F68" t="s">
        <v>501</v>
      </c>
    </row>
    <row r="69" spans="3:6" x14ac:dyDescent="0.35">
      <c r="C69">
        <v>61</v>
      </c>
      <c r="D69" s="8" t="str">
        <f>HYPERLINK("#'Table 61'!A1", "You said you had heard of the below institutions. How positive or negative an impression would you say you have of these?  : International Monetary Fund (IMF)")</f>
        <v>You said you had heard of the below institutions. How positive or negative an impression would you say you have of these?  : International Monetary Fund (IMF)</v>
      </c>
      <c r="E69" s="18" t="str">
        <f>HYPERLINK("#'Full Results'!A510", "510")</f>
        <v>510</v>
      </c>
      <c r="F69" t="s">
        <v>501</v>
      </c>
    </row>
    <row r="70" spans="3:6" x14ac:dyDescent="0.35">
      <c r="C70">
        <v>62</v>
      </c>
      <c r="D70" s="8" t="str">
        <f>HYPERLINK("#'Table 62'!A1", "You said you had heard of the below institutions. How positive or negative an impression would you say you have of these?  : Japan Bank for International Cooperation (JBIC)")</f>
        <v>You said you had heard of the below institutions. How positive or negative an impression would you say you have of these?  : Japan Bank for International Cooperation (JBIC)</v>
      </c>
      <c r="E70" s="18" t="str">
        <f>HYPERLINK("#'Full Results'!A519", "519")</f>
        <v>519</v>
      </c>
      <c r="F70" t="s">
        <v>501</v>
      </c>
    </row>
    <row r="71" spans="3:6" x14ac:dyDescent="0.35">
      <c r="C71">
        <v>63</v>
      </c>
      <c r="D71" s="8" t="str">
        <f>HYPERLINK("#'Table 63'!A1", "You said you had heard of the below institutions. How positive or negative an impression would you say you have of these?  : Association for Aid and Relief, Japan (AAR Japan)")</f>
        <v>You said you had heard of the below institutions. How positive or negative an impression would you say you have of these?  : Association for Aid and Relief, Japan (AAR Japan)</v>
      </c>
      <c r="E71" s="18" t="str">
        <f>HYPERLINK("#'Full Results'!A528", "528")</f>
        <v>528</v>
      </c>
      <c r="F71" t="s">
        <v>501</v>
      </c>
    </row>
    <row r="72" spans="3:6" x14ac:dyDescent="0.35">
      <c r="C72">
        <v>64</v>
      </c>
      <c r="D72" s="8" t="str">
        <f>HYPERLINK("#'Table 64'!A1", "You said you had heard of the below institutions. How positive or negative an impression would you say you have of these?  : Japan International Cooperation Agency (JICA)")</f>
        <v>You said you had heard of the below institutions. How positive or negative an impression would you say you have of these?  : Japan International Cooperation Agency (JICA)</v>
      </c>
      <c r="E72" s="18" t="str">
        <f>HYPERLINK("#'Full Results'!A537", "537")</f>
        <v>537</v>
      </c>
      <c r="F72" t="s">
        <v>501</v>
      </c>
    </row>
    <row r="73" spans="3:6" x14ac:dyDescent="0.35">
      <c r="C73">
        <v>65</v>
      </c>
      <c r="D73" s="8" t="str">
        <f>HYPERLINK("#'Table 65'!A1", "You said you had heard of the below institutions. How positive or negative an impression would you say you have of these?  : ASEAN")</f>
        <v>You said you had heard of the below institutions. How positive or negative an impression would you say you have of these?  : ASEAN</v>
      </c>
      <c r="E73" s="18" t="str">
        <f>HYPERLINK("#'Full Results'!A546", "546")</f>
        <v>546</v>
      </c>
      <c r="F73" t="s">
        <v>501</v>
      </c>
    </row>
    <row r="74" spans="3:6" x14ac:dyDescent="0.35">
      <c r="C74">
        <v>66</v>
      </c>
      <c r="D74" s="8" t="str">
        <f>HYPERLINK("#'Table 66'!A1", " To what extent do you agree or disagree with the following? People in other countries have similar hopes and dreams as people in my country")</f>
        <v xml:space="preserve"> To what extent do you agree or disagree with the following? People in other countries have similar hopes and dreams as people in my country</v>
      </c>
      <c r="E74" s="18" t="str">
        <f>HYPERLINK("#'Full Results'!A555", "555")</f>
        <v>555</v>
      </c>
      <c r="F74" t="s">
        <v>96</v>
      </c>
    </row>
    <row r="75" spans="3:6" x14ac:dyDescent="0.35">
      <c r="C75">
        <v>67</v>
      </c>
      <c r="D75" s="8" t="str">
        <f>HYPERLINK("#'Table 67'!A1", " How important do you think it is that other countries have a positive view of your own country?")</f>
        <v xml:space="preserve"> How important do you think it is that other countries have a positive view of your own country?</v>
      </c>
      <c r="E75" s="18" t="str">
        <f>HYPERLINK("#'Full Results'!A564", "564")</f>
        <v>564</v>
      </c>
      <c r="F75" t="s">
        <v>96</v>
      </c>
    </row>
    <row r="76" spans="3:6" x14ac:dyDescent="0.35">
      <c r="C76">
        <v>68</v>
      </c>
      <c r="D76" s="8" t="str">
        <f>HYPERLINK("#'Table 68'!A1", "In your view, which, if any, of the following would increase the respect other countries have for Japan on the world stage? Select all that apply.")</f>
        <v>In your view, which, if any, of the following would increase the respect other countries have for Japan on the world stage? Select all that apply.</v>
      </c>
      <c r="E76" s="18" t="str">
        <f>HYPERLINK("#'Full Results'!A572", "572")</f>
        <v>572</v>
      </c>
      <c r="F76" t="s">
        <v>96</v>
      </c>
    </row>
    <row r="77" spans="3:6" x14ac:dyDescent="0.35">
      <c r="C77">
        <v>69</v>
      </c>
      <c r="D77" s="8" t="str">
        <f>HYPERLINK("#'Table 69'!A1", " Which of the following comes closest to your view?")</f>
        <v xml:space="preserve"> Which of the following comes closest to your view?</v>
      </c>
      <c r="E77" s="18" t="str">
        <f>HYPERLINK("#'Full Results'!A588", "588")</f>
        <v>588</v>
      </c>
      <c r="F77" t="s">
        <v>96</v>
      </c>
    </row>
    <row r="78" spans="3:6" x14ac:dyDescent="0.35">
      <c r="C78">
        <v>70</v>
      </c>
      <c r="D78" s="8" t="str">
        <f>HYPERLINK("#'Table 70'!A1", " Which of the following comes closest to your view?")</f>
        <v xml:space="preserve"> Which of the following comes closest to your view?</v>
      </c>
      <c r="E78" s="18" t="str">
        <f>HYPERLINK("#'Full Results'!A594", "594")</f>
        <v>594</v>
      </c>
      <c r="F78" t="s">
        <v>96</v>
      </c>
    </row>
    <row r="79" spans="3:6" x14ac:dyDescent="0.35">
      <c r="C79">
        <v>71</v>
      </c>
      <c r="D79" s="8" t="str">
        <f>HYPERLINK("#'Table 71'!A1", " In your view, how important or unimportant do you think it is for the government to reduce poverty in other countries?")</f>
        <v xml:space="preserve"> In your view, how important or unimportant do you think it is for the government to reduce poverty in other countries?</v>
      </c>
      <c r="E79" s="18" t="str">
        <f>HYPERLINK("#'Full Results'!A601", "601")</f>
        <v>601</v>
      </c>
      <c r="F79" t="s">
        <v>96</v>
      </c>
    </row>
    <row r="80" spans="3:6" x14ac:dyDescent="0.35">
      <c r="C80">
        <v>72</v>
      </c>
      <c r="D80" s="8" t="str">
        <f>HYPERLINK("#'Table 72'!A1", " And regardless of whether or not you think the government should address it, how big of an issue do you think poverty is in the rest of the world?")</f>
        <v xml:space="preserve"> And regardless of whether or not you think the government should address it, how big of an issue do you think poverty is in the rest of the world?</v>
      </c>
      <c r="E80" s="18" t="str">
        <f>HYPERLINK("#'Full Results'!A609", "609")</f>
        <v>609</v>
      </c>
      <c r="F80" t="s">
        <v>96</v>
      </c>
    </row>
    <row r="81" spans="3:6" x14ac:dyDescent="0.35">
      <c r="C81">
        <v>73</v>
      </c>
      <c r="D81" s="8" t="str">
        <f>HYPERLINK("#'Table 73'!A1", "Thinking about how your country engages with developing countries, which do you think the government should prioritize? Select up to three.")</f>
        <v>Thinking about how your country engages with developing countries, which do you think the government should prioritize? Select up to three.</v>
      </c>
      <c r="E81" s="18" t="str">
        <f>HYPERLINK("#'Full Results'!A617", "617")</f>
        <v>617</v>
      </c>
      <c r="F81" t="s">
        <v>96</v>
      </c>
    </row>
    <row r="82" spans="3:6" x14ac:dyDescent="0.35">
      <c r="C82">
        <v>74</v>
      </c>
      <c r="D82" s="8" t="str">
        <f>HYPERLINK("#'Table 74'!A1", "Grid Summary: Which of the following comes closest to your view?")</f>
        <v>Grid Summary: Which of the following comes closest to your view?</v>
      </c>
      <c r="E82" s="7"/>
      <c r="F82" t="s">
        <v>96</v>
      </c>
    </row>
    <row r="83" spans="3:6" x14ac:dyDescent="0.35">
      <c r="C83">
        <v>75</v>
      </c>
      <c r="D83" s="8" t="str">
        <f>HYPERLINK("#'Table 75'!A1", "Which of the following comes closest to your view?: We should take care of our own people before we take care of people from other countries|We should take care of our own people at the same time as taking care of people in other countries")</f>
        <v>Which of the following comes closest to your view?: We should take care of our own people before we take care of people from other countries|We should take care of our own people at the same time as taking care of people in other countries</v>
      </c>
      <c r="E83" s="18" t="str">
        <f>HYPERLINK("#'Full Results'!A633", "633")</f>
        <v>633</v>
      </c>
      <c r="F83" t="s">
        <v>96</v>
      </c>
    </row>
    <row r="84" spans="3:6" x14ac:dyDescent="0.35">
      <c r="C84">
        <v>76</v>
      </c>
      <c r="D84" s="8" t="str">
        <f>HYPERLINK("#'Table 76'!A1", "Which of the following comes closest to your view?: We have to focus on fixing issues in our own country before we can start thinking about helping people in other countries|We should help people in other countries at the same time as fixing issu...")</f>
        <v>Which of the following comes closest to your view?: We have to focus on fixing issues in our own country before we can start thinking about helping people in other countries|We should help people in other countries at the same time as fixing issu...</v>
      </c>
      <c r="E84" s="18" t="str">
        <f>HYPERLINK("#'Full Results'!A641", "641")</f>
        <v>641</v>
      </c>
      <c r="F84" t="s">
        <v>96</v>
      </c>
    </row>
    <row r="85" spans="3:6" x14ac:dyDescent="0.35">
      <c r="C85">
        <v>77</v>
      </c>
      <c r="D85" s="8" t="str">
        <f>HYPERLINK("#'Table 77'!A1", "Which of the following comes closest to your view?: Our country has a responsibility to help people in other countries when they are in need|Our country does not have a responsibility to help people in other countries when they are in need")</f>
        <v>Which of the following comes closest to your view?: Our country has a responsibility to help people in other countries when they are in need|Our country does not have a responsibility to help people in other countries when they are in need</v>
      </c>
      <c r="E85" s="18" t="str">
        <f>HYPERLINK("#'Full Results'!A649", "649")</f>
        <v>649</v>
      </c>
      <c r="F85" t="s">
        <v>96</v>
      </c>
    </row>
    <row r="86" spans="3:6" x14ac:dyDescent="0.35">
      <c r="C86">
        <v>78</v>
      </c>
      <c r="D86" s="8" t="str">
        <f>HYPERLINK("#'Table 78'!A1", "Which of the following comes closest to your view?: Countries should work together to solve global problems, such as climate change or global poverty, at the same time as solving national problems|Countries should focus on solving their own natio...")</f>
        <v>Which of the following comes closest to your view?: Countries should work together to solve global problems, such as climate change or global poverty, at the same time as solving national problems|Countries should focus on solving their own natio...</v>
      </c>
      <c r="E86" s="18" t="str">
        <f>HYPERLINK("#'Full Results'!A657", "657")</f>
        <v>657</v>
      </c>
      <c r="F86" t="s">
        <v>96</v>
      </c>
    </row>
    <row r="87" spans="3:6" x14ac:dyDescent="0.35">
      <c r="C87">
        <v>79</v>
      </c>
      <c r="D87" s="8" t="str">
        <f>HYPERLINK("#'Table 79'!A1", " To what extent do you support or oppose Japan spending money to reduce poverty in developing countries, such as by providing food assistance, or helping to construct vital infrastructure like schools or wells?")</f>
        <v xml:space="preserve"> To what extent do you support or oppose Japan spending money to reduce poverty in developing countries, such as by providing food assistance, or helping to construct vital infrastructure like schools or wells?</v>
      </c>
      <c r="E87" s="18" t="str">
        <f>HYPERLINK("#'Full Results'!A665", "665")</f>
        <v>665</v>
      </c>
      <c r="F87" t="s">
        <v>96</v>
      </c>
    </row>
    <row r="88" spans="3:6" x14ac:dyDescent="0.35">
      <c r="C88">
        <v>80</v>
      </c>
      <c r="D88" s="8" t="str">
        <f>HYPERLINK("#'Table 80'!A1", " To what extent do you support or oppose Japan spending money spending money to help other countries respond to a disaster, such as an earthquake, a flood, or the outbreak of a disease?")</f>
        <v xml:space="preserve"> To what extent do you support or oppose Japan spending money spending money to help other countries respond to a disaster, such as an earthquake, a flood, or the outbreak of a disease?</v>
      </c>
      <c r="E88" s="18" t="str">
        <f>HYPERLINK("#'Full Results'!A674", "674")</f>
        <v>674</v>
      </c>
      <c r="F88" t="s">
        <v>96</v>
      </c>
    </row>
    <row r="89" spans="3:6" x14ac:dyDescent="0.35">
      <c r="C89">
        <v>81</v>
      </c>
      <c r="D89" s="8" t="str">
        <f>HYPERLINK("#'Table 81'!A1", " To what extent do you support or oppose Japan spending money spending money to help developing countries build sustainable economies that are less reliant on aid in the future, such as through support for job creation or business growth?")</f>
        <v xml:space="preserve"> To what extent do you support or oppose Japan spending money spending money to help developing countries build sustainable economies that are less reliant on aid in the future, such as through support for job creation or business growth?</v>
      </c>
      <c r="E89" s="18" t="str">
        <f>HYPERLINK("#'Full Results'!A683", "683")</f>
        <v>683</v>
      </c>
      <c r="F89" t="s">
        <v>96</v>
      </c>
    </row>
    <row r="90" spans="3:6" x14ac:dyDescent="0.35">
      <c r="C90">
        <v>82</v>
      </c>
      <c r="D90" s="8" t="str">
        <f>HYPERLINK("#'Table 82'!A1", "You said you opposed your country spending money to help reduce poverty in developing countries. Why is this? Select all that apply.")</f>
        <v>You said you opposed your country spending money to help reduce poverty in developing countries. Why is this? Select all that apply.</v>
      </c>
      <c r="E90" s="18" t="str">
        <f>HYPERLINK("#'Full Results'!A692", "692")</f>
        <v>692</v>
      </c>
      <c r="F90" t="s">
        <v>359</v>
      </c>
    </row>
    <row r="91" spans="3:6" x14ac:dyDescent="0.35">
      <c r="C91">
        <v>83</v>
      </c>
      <c r="D91" s="8" t="str">
        <f>HYPERLINK("#'Table 83'!A1", "You said you supported your country spending money to help reduce poverty in developing countries. Why is this? Select all that apply.")</f>
        <v>You said you supported your country spending money to help reduce poverty in developing countries. Why is this? Select all that apply.</v>
      </c>
      <c r="E91" s="18" t="str">
        <f>HYPERLINK("#'Full Results'!A709", "709")</f>
        <v>709</v>
      </c>
      <c r="F91" t="s">
        <v>376</v>
      </c>
    </row>
    <row r="92" spans="3:6" x14ac:dyDescent="0.35">
      <c r="C92">
        <v>84</v>
      </c>
      <c r="D92" s="8" t="str">
        <f>HYPERLINK("#'Table 84'!A1", " Do you think that your country currently spends too much, too little, or the right amount to reduce poverty in developing countries?")</f>
        <v xml:space="preserve"> Do you think that your country currently spends too much, too little, or the right amount to reduce poverty in developing countries?</v>
      </c>
      <c r="E92" s="18" t="str">
        <f>HYPERLINK("#'Full Results'!A728", "728")</f>
        <v>728</v>
      </c>
      <c r="F92" t="s">
        <v>96</v>
      </c>
    </row>
    <row r="93" spans="3:6" x14ac:dyDescent="0.35">
      <c r="C93">
        <v>85</v>
      </c>
      <c r="D93" s="8" t="str">
        <f>HYPERLINK("#'Table 85'!A1", " If you were to guess, what proportion of your country’s national budget do you think is spent to reduce poverty in developing countries?")</f>
        <v xml:space="preserve"> If you were to guess, what proportion of your country’s national budget do you think is spent to reduce poverty in developing countries?</v>
      </c>
      <c r="E93" s="18" t="str">
        <f>HYPERLINK("#'Full Results'!A737", "737")</f>
        <v>737</v>
      </c>
      <c r="F93" t="s">
        <v>96</v>
      </c>
    </row>
    <row r="94" spans="3:6" x14ac:dyDescent="0.35">
      <c r="C94">
        <v>87</v>
      </c>
      <c r="D94" s="8" t="str">
        <f>HYPERLINK("#'Table 87'!A1", " Think about how much your country spends supporting developing countries. Do you think you spend more or less than other wealthy countries?")</f>
        <v xml:space="preserve"> Think about how much your country spends supporting developing countries. Do you think you spend more or less than other wealthy countries?</v>
      </c>
      <c r="E94" s="18" t="str">
        <f>HYPERLINK("#'Full Results'!A747", "747")</f>
        <v>747</v>
      </c>
      <c r="F94" t="s">
        <v>96</v>
      </c>
    </row>
    <row r="95" spans="3:6" x14ac:dyDescent="0.35">
      <c r="C95">
        <v>88</v>
      </c>
      <c r="D95" s="8" t="str">
        <f>HYPERLINK("#'Table 88'!A1", " Which of the following comes closest to your view?")</f>
        <v xml:space="preserve"> Which of the following comes closest to your view?</v>
      </c>
      <c r="E95" s="18" t="str">
        <f>HYPERLINK("#'Full Results'!A756", "756")</f>
        <v>756</v>
      </c>
      <c r="F95" t="s">
        <v>96</v>
      </c>
    </row>
    <row r="96" spans="3:6" x14ac:dyDescent="0.35">
      <c r="C96">
        <v>89</v>
      </c>
      <c r="D96" s="8" t="str">
        <f>HYPERLINK("#'Table 89'!A1", " Do you think the money your country sends to developing countries is effective or ineffective in its goals of reducing poverty around the world?")</f>
        <v xml:space="preserve"> Do you think the money your country sends to developing countries is effective or ineffective in its goals of reducing poverty around the world?</v>
      </c>
      <c r="E96" s="18" t="str">
        <f>HYPERLINK("#'Full Results'!A764", "764")</f>
        <v>764</v>
      </c>
      <c r="F96" t="s">
        <v>96</v>
      </c>
    </row>
    <row r="97" spans="3:6" x14ac:dyDescent="0.35">
      <c r="C97">
        <v>90</v>
      </c>
      <c r="D97" s="8" t="str">
        <f>HYPERLINK("#'Table 90'!A1", "Grid Summary: To what extent would you support or oppose the following measures to raise money specifically to fund support for developing countries?")</f>
        <v>Grid Summary: To what extent would you support or oppose the following measures to raise money specifically to fund support for developing countries?</v>
      </c>
      <c r="E97" s="7"/>
      <c r="F97" t="s">
        <v>96</v>
      </c>
    </row>
    <row r="98" spans="3:6" x14ac:dyDescent="0.35">
      <c r="C98">
        <v>91</v>
      </c>
      <c r="D98" s="8" t="str">
        <f>HYPERLINK("#'Table 91'!A1", "To what extent would you support or oppose the following measures to raise money specifically to fund support for developing countries?: A wealth tax (e.g. a tax on the amount of property/assets people own) to fund support for developing countries")</f>
        <v>To what extent would you support or oppose the following measures to raise money specifically to fund support for developing countries?: A wealth tax (e.g. a tax on the amount of property/assets people own) to fund support for developing countries</v>
      </c>
      <c r="E98" s="18" t="str">
        <f>HYPERLINK("#'Full Results'!A772", "772")</f>
        <v>772</v>
      </c>
      <c r="F98" t="s">
        <v>96</v>
      </c>
    </row>
    <row r="99" spans="3:6" x14ac:dyDescent="0.35">
      <c r="C99">
        <v>92</v>
      </c>
      <c r="D99" s="8" t="str">
        <f>HYPERLINK("#'Table 92'!A1", "To what extent would you support or oppose the following measures to raise money specifically to fund support for developing countries?: A tax on long-haul flights to fund support for developing countries")</f>
        <v>To what extent would you support or oppose the following measures to raise money specifically to fund support for developing countries?: A tax on long-haul flights to fund support for developing countries</v>
      </c>
      <c r="E99" s="18" t="str">
        <f>HYPERLINK("#'Full Results'!A780", "780")</f>
        <v>780</v>
      </c>
      <c r="F99" t="s">
        <v>96</v>
      </c>
    </row>
    <row r="100" spans="3:6" x14ac:dyDescent="0.35">
      <c r="C100">
        <v>93</v>
      </c>
      <c r="D100" s="8" t="str">
        <f>HYPERLINK("#'Table 93'!A1", "To what extent would you support or oppose the following measures to raise money specifically to fund support for developing countries?: Tax on bank’s financial transitions to fund support for developing countries")</f>
        <v>To what extent would you support or oppose the following measures to raise money specifically to fund support for developing countries?: Tax on bank’s financial transitions to fund support for developing countries</v>
      </c>
      <c r="E100" s="18" t="str">
        <f>HYPERLINK("#'Full Results'!A788", "788")</f>
        <v>788</v>
      </c>
      <c r="F100" t="s">
        <v>96</v>
      </c>
    </row>
    <row r="101" spans="3:6" x14ac:dyDescent="0.35">
      <c r="C101">
        <v>94</v>
      </c>
      <c r="D101" s="8" t="str">
        <f>HYPERLINK("#'Table 94'!A1", "To what extent would you support or oppose the following measures to raise money specifically to fund support for developing countries?: Increases in income tax for the country’s richest people to fund support for developing countries")</f>
        <v>To what extent would you support or oppose the following measures to raise money specifically to fund support for developing countries?: Increases in income tax for the country’s richest people to fund support for developing countries</v>
      </c>
      <c r="E101" s="18" t="str">
        <f>HYPERLINK("#'Full Results'!A796", "796")</f>
        <v>796</v>
      </c>
      <c r="F101" t="s">
        <v>96</v>
      </c>
    </row>
    <row r="102" spans="3:6" x14ac:dyDescent="0.35">
      <c r="C102">
        <v>95</v>
      </c>
      <c r="D102" s="8" t="str">
        <f>HYPERLINK("#'Table 95'!A1", "To what extent would you support or oppose the following measures to raise money specifically to fund support for developing countries?: Increase in VAT to fund support for developing countries")</f>
        <v>To what extent would you support or oppose the following measures to raise money specifically to fund support for developing countries?: Increase in VAT to fund support for developing countries</v>
      </c>
      <c r="E102" s="18" t="str">
        <f>HYPERLINK("#'Full Results'!A804", "804")</f>
        <v>804</v>
      </c>
      <c r="F102" t="s">
        <v>96</v>
      </c>
    </row>
    <row r="103" spans="3:6" x14ac:dyDescent="0.35">
      <c r="C103">
        <v>96</v>
      </c>
      <c r="D103" s="8" t="str">
        <f>HYPERLINK("#'Table 96'!A1", "To what extent would you support or oppose the following measures to raise money specifically to fund support for developing countries?: Increases in corporation taxes to fund support for developing countries")</f>
        <v>To what extent would you support or oppose the following measures to raise money specifically to fund support for developing countries?: Increases in corporation taxes to fund support for developing countries</v>
      </c>
      <c r="E103" s="18" t="str">
        <f>HYPERLINK("#'Full Results'!A812", "812")</f>
        <v>812</v>
      </c>
      <c r="F103" t="s">
        <v>96</v>
      </c>
    </row>
    <row r="104" spans="3:6" x14ac:dyDescent="0.35">
      <c r="C104">
        <v>97</v>
      </c>
      <c r="D104" s="8" t="str">
        <f>HYPERLINK("#'Table 97'!A1", "Grid Summary: And to what extent would you support or oppose the following measures to raise money specifically to fund domestic spending?")</f>
        <v>Grid Summary: And to what extent would you support or oppose the following measures to raise money specifically to fund domestic spending?</v>
      </c>
      <c r="E104" s="7"/>
      <c r="F104" t="s">
        <v>96</v>
      </c>
    </row>
    <row r="105" spans="3:6" x14ac:dyDescent="0.35">
      <c r="C105">
        <v>98</v>
      </c>
      <c r="D105" s="8" t="str">
        <f>HYPERLINK("#'Table 98'!A1", "And to what extent would you support or oppose the following measures to raise money specifically to fund domestic spending?: A wealth tax (e.g. a tax on the amount of property/assets people own) to fund domestic spending")</f>
        <v>And to what extent would you support or oppose the following measures to raise money specifically to fund domestic spending?: A wealth tax (e.g. a tax on the amount of property/assets people own) to fund domestic spending</v>
      </c>
      <c r="E105" s="18" t="str">
        <f>HYPERLINK("#'Full Results'!A820", "820")</f>
        <v>820</v>
      </c>
      <c r="F105" t="s">
        <v>96</v>
      </c>
    </row>
    <row r="106" spans="3:6" x14ac:dyDescent="0.35">
      <c r="C106">
        <v>99</v>
      </c>
      <c r="D106" s="8" t="str">
        <f>HYPERLINK("#'Table 99'!A1", "And to what extent would you support or oppose the following measures to raise money specifically to fund domestic spending?: A tax on long-haul flights to fund domestic spending")</f>
        <v>And to what extent would you support or oppose the following measures to raise money specifically to fund domestic spending?: A tax on long-haul flights to fund domestic spending</v>
      </c>
      <c r="E106" s="18" t="str">
        <f>HYPERLINK("#'Full Results'!A828", "828")</f>
        <v>828</v>
      </c>
      <c r="F106" t="s">
        <v>96</v>
      </c>
    </row>
    <row r="107" spans="3:6" x14ac:dyDescent="0.35">
      <c r="C107">
        <v>100</v>
      </c>
      <c r="D107" s="8" t="str">
        <f>HYPERLINK("#'Table 100'!A1", "And to what extent would you support or oppose the following measures to raise money specifically to fund domestic spending?: Tax on bank’s financial transitions to fund domestic spending")</f>
        <v>And to what extent would you support or oppose the following measures to raise money specifically to fund domestic spending?: Tax on bank’s financial transitions to fund domestic spending</v>
      </c>
      <c r="E107" s="18" t="str">
        <f>HYPERLINK("#'Full Results'!A836", "836")</f>
        <v>836</v>
      </c>
      <c r="F107" t="s">
        <v>96</v>
      </c>
    </row>
    <row r="108" spans="3:6" x14ac:dyDescent="0.35">
      <c r="C108">
        <v>101</v>
      </c>
      <c r="D108" s="8" t="str">
        <f>HYPERLINK("#'Table 101'!A1", "And to what extent would you support or oppose the following measures to raise money specifically to fund domestic spending?: Increases in income tax for the country’s richest people to fund domestic spending")</f>
        <v>And to what extent would you support or oppose the following measures to raise money specifically to fund domestic spending?: Increases in income tax for the country’s richest people to fund domestic spending</v>
      </c>
      <c r="E108" s="18" t="str">
        <f>HYPERLINK("#'Full Results'!A844", "844")</f>
        <v>844</v>
      </c>
      <c r="F108" t="s">
        <v>96</v>
      </c>
    </row>
    <row r="109" spans="3:6" x14ac:dyDescent="0.35">
      <c r="C109">
        <v>102</v>
      </c>
      <c r="D109" s="8" t="str">
        <f>HYPERLINK("#'Table 102'!A1", "And to what extent would you support or oppose the following measures to raise money specifically to fund domestic spending?: Increase in VAT to fund domestic spending")</f>
        <v>And to what extent would you support or oppose the following measures to raise money specifically to fund domestic spending?: Increase in VAT to fund domestic spending</v>
      </c>
      <c r="E109" s="18" t="str">
        <f>HYPERLINK("#'Full Results'!A852", "852")</f>
        <v>852</v>
      </c>
      <c r="F109" t="s">
        <v>96</v>
      </c>
    </row>
    <row r="110" spans="3:6" x14ac:dyDescent="0.35">
      <c r="C110">
        <v>103</v>
      </c>
      <c r="D110" s="8" t="str">
        <f>HYPERLINK("#'Table 103'!A1", "And to what extent would you support or oppose the following measures to raise money specifically to fund domestic spending?: Increases in corporation taxes to fund domestic spending")</f>
        <v>And to what extent would you support or oppose the following measures to raise money specifically to fund domestic spending?: Increases in corporation taxes to fund domestic spending</v>
      </c>
      <c r="E110" s="18" t="str">
        <f>HYPERLINK("#'Full Results'!A860", "860")</f>
        <v>860</v>
      </c>
      <c r="F110" t="s">
        <v>96</v>
      </c>
    </row>
    <row r="111" spans="3:6" x14ac:dyDescent="0.35">
      <c r="C111">
        <v>104</v>
      </c>
      <c r="D111" s="8" t="str">
        <f>HYPERLINK("#'Table 104'!A1", " Imagine that aid spending from your country was focused on supporting education in developing countries.  To what extent would you support or oppose your country spending more money in this scenario?")</f>
        <v xml:space="preserve"> Imagine that aid spending from your country was focused on supporting education in developing countries.  To what extent would you support or oppose your country spending more money in this scenario?</v>
      </c>
      <c r="E111" s="18" t="str">
        <f>HYPERLINK("#'Full Results'!A868", "868")</f>
        <v>868</v>
      </c>
      <c r="F111" t="s">
        <v>96</v>
      </c>
    </row>
    <row r="112" spans="3:6" x14ac:dyDescent="0.35">
      <c r="C112">
        <v>105</v>
      </c>
      <c r="D112" s="8" t="str">
        <f>HYPERLINK("#'Table 105'!A1", " Imagine that aid spending from your country was focused on providing food and water to people without access in developing countries.  To what extent would you support or oppose your country spending more money in this scenario?")</f>
        <v xml:space="preserve"> Imagine that aid spending from your country was focused on providing food and water to people without access in developing countries.  To what extent would you support or oppose your country spending more money in this scenario?</v>
      </c>
      <c r="E112" s="18" t="str">
        <f>HYPERLINK("#'Full Results'!A877", "877")</f>
        <v>877</v>
      </c>
      <c r="F112" t="s">
        <v>96</v>
      </c>
    </row>
    <row r="113" spans="3:6" x14ac:dyDescent="0.35">
      <c r="C113">
        <v>106</v>
      </c>
      <c r="D113" s="8" t="str">
        <f>HYPERLINK("#'Table 106'!A1", " Imagine that aid spending from your country was focused on building infrastructure in developing countries (e.g. new roads, railways, etc.). To what extent would you support or oppose your country spending more money in this scenario?")</f>
        <v xml:space="preserve"> Imagine that aid spending from your country was focused on building infrastructure in developing countries (e.g. new roads, railways, etc.). To what extent would you support or oppose your country spending more money in this scenario?</v>
      </c>
      <c r="E113" s="18" t="str">
        <f>HYPERLINK("#'Full Results'!A886", "886")</f>
        <v>886</v>
      </c>
      <c r="F113" t="s">
        <v>96</v>
      </c>
    </row>
    <row r="114" spans="3:6" x14ac:dyDescent="0.35">
      <c r="C114">
        <v>107</v>
      </c>
      <c r="D114" s="8" t="str">
        <f>HYPERLINK("#'Table 107'!A1", " Imagine that aid spending from your country was focused on improving healthcare in developing countries. To what extent would you support or oppose your country spending more money in this scenario?")</f>
        <v xml:space="preserve"> Imagine that aid spending from your country was focused on improving healthcare in developing countries. To what extent would you support or oppose your country spending more money in this scenario?</v>
      </c>
      <c r="E114" s="18" t="str">
        <f>HYPERLINK("#'Full Results'!A895", "895")</f>
        <v>895</v>
      </c>
      <c r="F114" t="s">
        <v>96</v>
      </c>
    </row>
    <row r="115" spans="3:6" x14ac:dyDescent="0.35">
      <c r="C115">
        <v>108</v>
      </c>
      <c r="D115" s="8" t="str">
        <f>HYPERLINK("#'Table 108'!A1", " Imagine that aid spending from your country was focused on responding to natural disasters (e.g. floods, earthquakes) in any countries. To what extent would you support or oppose your country spending more money in this scenario?")</f>
        <v xml:space="preserve"> Imagine that aid spending from your country was focused on responding to natural disasters (e.g. floods, earthquakes) in any countries. To what extent would you support or oppose your country spending more money in this scenario?</v>
      </c>
      <c r="E115" s="18" t="str">
        <f>HYPERLINK("#'Full Results'!A904", "904")</f>
        <v>904</v>
      </c>
      <c r="F115" t="s">
        <v>96</v>
      </c>
    </row>
    <row r="116" spans="3:6" x14ac:dyDescent="0.35">
      <c r="C116">
        <v>109</v>
      </c>
      <c r="D116" s="8" t="str">
        <f>HYPERLINK("#'Table 109'!A1", " Imagine that aid spending from your country was focused on providing cash directly to people and families in need in lower income countries. To what extent would you support or oppose your country spending more money in this scenario?")</f>
        <v xml:space="preserve"> Imagine that aid spending from your country was focused on providing cash directly to people and families in need in lower income countries. To what extent would you support or oppose your country spending more money in this scenario?</v>
      </c>
      <c r="E116" s="18" t="str">
        <f>HYPERLINK("#'Full Results'!A913", "913")</f>
        <v>913</v>
      </c>
      <c r="F116" t="s">
        <v>96</v>
      </c>
    </row>
    <row r="117" spans="3:6" x14ac:dyDescent="0.35">
      <c r="C117">
        <v>110</v>
      </c>
      <c r="D117" s="8" t="str">
        <f>HYPERLINK("#'Table 110'!A1", " Imagine that aid spending from your country was focused on helping people who are living in or fleeing from war zones. To what extent would you support or oppose your country spending more money in this scenario?")</f>
        <v xml:space="preserve"> Imagine that aid spending from your country was focused on helping people who are living in or fleeing from war zones. To what extent would you support or oppose your country spending more money in this scenario?</v>
      </c>
      <c r="E117" s="18" t="str">
        <f>HYPERLINK("#'Full Results'!A922", "922")</f>
        <v>922</v>
      </c>
      <c r="F117" t="s">
        <v>96</v>
      </c>
    </row>
    <row r="118" spans="3:6" x14ac:dyDescent="0.35">
      <c r="C118">
        <v>111</v>
      </c>
      <c r="D118" s="8" t="str">
        <f>HYPERLINK("#'Table 111'!A1", " Imagine that aid spending from your country was focused on supporting economic growth initiatives, such as job creation or helping create local financial markets. To what extent would you support or oppose your country spending more money in thi...")</f>
        <v xml:space="preserve"> Imagine that aid spending from your country was focused on supporting economic growth initiatives, such as job creation or helping create local financial markets. To what extent would you support or oppose your country spending more money in thi...</v>
      </c>
      <c r="E118" s="18" t="str">
        <f>HYPERLINK("#'Full Results'!A931", "931")</f>
        <v>931</v>
      </c>
      <c r="F118" t="s">
        <v>96</v>
      </c>
    </row>
    <row r="119" spans="3:6" x14ac:dyDescent="0.35">
      <c r="C119">
        <v>112</v>
      </c>
      <c r="D119" s="8" t="str">
        <f>HYPERLINK("#'Table 112'!A1", " Imagine that aid spending from your country was focused on providing sexual and reproductive health services. To what extent would you support or oppose your country spending more money in this scenario?")</f>
        <v xml:space="preserve"> Imagine that aid spending from your country was focused on providing sexual and reproductive health services. To what extent would you support or oppose your country spending more money in this scenario?</v>
      </c>
      <c r="E119" s="18" t="str">
        <f>HYPERLINK("#'Full Results'!A940", "940")</f>
        <v>940</v>
      </c>
      <c r="F119" t="s">
        <v>96</v>
      </c>
    </row>
    <row r="120" spans="3:6" x14ac:dyDescent="0.35">
      <c r="C120">
        <v>113</v>
      </c>
      <c r="D120" s="8" t="str">
        <f>HYPERLINK("#'Table 113'!A1", " Imagine that aid spending from your country was focused on promoting your country's values, such as democracy, human rights and gender equality. To what extent would you support or oppose your country spending more money in this scenario?")</f>
        <v xml:space="preserve"> Imagine that aid spending from your country was focused on promoting your country's values, such as democracy, human rights and gender equality. To what extent would you support or oppose your country spending more money in this scenario?</v>
      </c>
      <c r="E120" s="18" t="str">
        <f>HYPERLINK("#'Full Results'!A949", "949")</f>
        <v>949</v>
      </c>
      <c r="F120" t="s">
        <v>96</v>
      </c>
    </row>
    <row r="121" spans="3:6" x14ac:dyDescent="0.35">
      <c r="C121">
        <v>114</v>
      </c>
      <c r="D121" s="8" t="str">
        <f>HYPERLINK("#'Table 114'!A1", " Imagine that aid spending from your country was focused on providing funding to local charities to use how they see fit in the community. To what extent would you support or oppose your country spending more money in this scenario?")</f>
        <v xml:space="preserve"> Imagine that aid spending from your country was focused on providing funding to local charities to use how they see fit in the community. To what extent would you support or oppose your country spending more money in this scenario?</v>
      </c>
      <c r="E121" s="18" t="str">
        <f>HYPERLINK("#'Full Results'!A958", "958")</f>
        <v>958</v>
      </c>
      <c r="F121" t="s">
        <v>96</v>
      </c>
    </row>
    <row r="122" spans="3:6" x14ac:dyDescent="0.35">
      <c r="C122">
        <v>115</v>
      </c>
      <c r="D122" s="8" t="str">
        <f>HYPERLINK("#'Table 115'!A1", " Imagine that aid spending from your country was focused on investing in transitioning their energy sources away from oil, gas and coal to renewable sources. To what extent would you support or oppose your country spending more money in this scen...")</f>
        <v xml:space="preserve"> Imagine that aid spending from your country was focused on investing in transitioning their energy sources away from oil, gas and coal to renewable sources. To what extent would you support or oppose your country spending more money in this scen...</v>
      </c>
      <c r="E122" s="18" t="str">
        <f>HYPERLINK("#'Full Results'!A967", "967")</f>
        <v>967</v>
      </c>
      <c r="F122" t="s">
        <v>96</v>
      </c>
    </row>
    <row r="123" spans="3:6" x14ac:dyDescent="0.35">
      <c r="C123">
        <v>116</v>
      </c>
      <c r="D123" s="8" t="str">
        <f>HYPERLINK("#'Table 116'!A1", " How important or unimportant do you feel it is for a country’s international aid programme to support BOTH its own national interests and the interests of developing countries?")</f>
        <v xml:space="preserve"> How important or unimportant do you feel it is for a country’s international aid programme to support BOTH its own national interests and the interests of developing countries?</v>
      </c>
      <c r="E123" s="18" t="str">
        <f>HYPERLINK("#'Full Results'!A976", "976")</f>
        <v>976</v>
      </c>
      <c r="F123" t="s">
        <v>96</v>
      </c>
    </row>
    <row r="124" spans="3:6" x14ac:dyDescent="0.35">
      <c r="C124">
        <v>117</v>
      </c>
      <c r="D124" s="8" t="str">
        <f>HYPERLINK("#'Table 117'!A1", " Which of the following comes closest to your view?")</f>
        <v xml:space="preserve"> Which of the following comes closest to your view?</v>
      </c>
      <c r="E124" s="18" t="str">
        <f>HYPERLINK("#'Full Results'!A985", "985")</f>
        <v>985</v>
      </c>
      <c r="F124" t="s">
        <v>96</v>
      </c>
    </row>
    <row r="125" spans="3:6" x14ac:dyDescent="0.35">
      <c r="C125">
        <v>118</v>
      </c>
      <c r="D125" s="8" t="str">
        <f>HYPERLINK("#'Table 118'!A1", "Grid Summary: To what extent do you believe that your country providing financial support to developing countries has a positive or negative impact on the following?")</f>
        <v>Grid Summary: To what extent do you believe that your country providing financial support to developing countries has a positive or negative impact on the following?</v>
      </c>
      <c r="E125" s="7"/>
      <c r="F125" t="s">
        <v>96</v>
      </c>
    </row>
    <row r="126" spans="3:6" x14ac:dyDescent="0.35">
      <c r="C126">
        <v>119</v>
      </c>
      <c r="D126" s="8" t="str">
        <f>HYPERLINK("#'Table 119'!A1", "To what extent do you believe that your country providing financial support to developing countries has a positive or negative impact on the following?: Improving global health")</f>
        <v>To what extent do you believe that your country providing financial support to developing countries has a positive or negative impact on the following?: Improving global health</v>
      </c>
      <c r="E126" s="18" t="str">
        <f>HYPERLINK("#'Full Results'!A992", "992")</f>
        <v>992</v>
      </c>
      <c r="F126" t="s">
        <v>96</v>
      </c>
    </row>
    <row r="127" spans="3:6" x14ac:dyDescent="0.35">
      <c r="C127">
        <v>120</v>
      </c>
      <c r="D127" s="8" t="str">
        <f>HYPERLINK("#'Table 120'!A1", "To what extent do you believe that your country providing financial support to developing countries has a positive or negative impact on the following?: Your country’s international reputation")</f>
        <v>To what extent do you believe that your country providing financial support to developing countries has a positive or negative impact on the following?: Your country’s international reputation</v>
      </c>
      <c r="E127" s="18" t="str">
        <f>HYPERLINK("#'Full Results'!A1001", "1001")</f>
        <v>1001</v>
      </c>
      <c r="F127" t="s">
        <v>96</v>
      </c>
    </row>
    <row r="128" spans="3:6" x14ac:dyDescent="0.35">
      <c r="C128">
        <v>121</v>
      </c>
      <c r="D128" s="8" t="str">
        <f>HYPERLINK("#'Table 121'!A1", "To what extent do you believe that your country providing financial support to developing countries has a positive or negative impact on the following?: International security")</f>
        <v>To what extent do you believe that your country providing financial support to developing countries has a positive or negative impact on the following?: International security</v>
      </c>
      <c r="E128" s="18" t="str">
        <f>HYPERLINK("#'Full Results'!A1010", "1010")</f>
        <v>1010</v>
      </c>
      <c r="F128" t="s">
        <v>96</v>
      </c>
    </row>
    <row r="129" spans="3:6" x14ac:dyDescent="0.35">
      <c r="C129">
        <v>122</v>
      </c>
      <c r="D129" s="8" t="str">
        <f>HYPERLINK("#'Table 122'!A1", "To what extent do you believe that your country providing financial support to developing countries has a positive or negative impact on the following?: Climate protection")</f>
        <v>To what extent do you believe that your country providing financial support to developing countries has a positive or negative impact on the following?: Climate protection</v>
      </c>
      <c r="E129" s="18" t="str">
        <f>HYPERLINK("#'Full Results'!A1019", "1019")</f>
        <v>1019</v>
      </c>
      <c r="F129" t="s">
        <v>96</v>
      </c>
    </row>
    <row r="130" spans="3:6" x14ac:dyDescent="0.35">
      <c r="C130">
        <v>123</v>
      </c>
      <c r="D130" s="8" t="str">
        <f>HYPERLINK("#'Table 123'!A1", "To what extent do you believe that your country providing financial support to developing countries has a positive or negative impact on the following?: Reducing levels of international migration")</f>
        <v>To what extent do you believe that your country providing financial support to developing countries has a positive or negative impact on the following?: Reducing levels of international migration</v>
      </c>
      <c r="E130" s="18" t="str">
        <f>HYPERLINK("#'Full Results'!A1028", "1028")</f>
        <v>1028</v>
      </c>
      <c r="F130" t="s">
        <v>96</v>
      </c>
    </row>
    <row r="131" spans="3:6" x14ac:dyDescent="0.35">
      <c r="C131">
        <v>124</v>
      </c>
      <c r="D131" s="8" t="str">
        <f>HYPERLINK("#'Table 124'!A1", "To what extent do you believe that your country providing financial support to developing countries has a positive or negative impact on the following?: Your national economy overall")</f>
        <v>To what extent do you believe that your country providing financial support to developing countries has a positive or negative impact on the following?: Your national economy overall</v>
      </c>
      <c r="E131" s="18" t="str">
        <f>HYPERLINK("#'Full Results'!A1037", "1037")</f>
        <v>1037</v>
      </c>
      <c r="F131" t="s">
        <v>96</v>
      </c>
    </row>
    <row r="132" spans="3:6" x14ac:dyDescent="0.35">
      <c r="C132">
        <v>125</v>
      </c>
      <c r="D132" s="8" t="str">
        <f>HYPERLINK("#'Table 125'!A1", "To what extent do you believe that your country providing financial support to developing countries has a positive or negative impact on the following?: Your own income")</f>
        <v>To what extent do you believe that your country providing financial support to developing countries has a positive or negative impact on the following?: Your own income</v>
      </c>
      <c r="E132" s="18" t="str">
        <f>HYPERLINK("#'Full Results'!A1046", "1046")</f>
        <v>1046</v>
      </c>
      <c r="F132" t="s">
        <v>96</v>
      </c>
    </row>
    <row r="133" spans="3:6" x14ac:dyDescent="0.35">
      <c r="C133">
        <v>126</v>
      </c>
      <c r="D133" s="8" t="str">
        <f>HYPERLINK("#'Table 126'!A1", "To what extent do you believe that your country providing financial support to developing countries has a positive or negative impact on the following?: Your own job security")</f>
        <v>To what extent do you believe that your country providing financial support to developing countries has a positive or negative impact on the following?: Your own job security</v>
      </c>
      <c r="E133" s="18" t="str">
        <f>HYPERLINK("#'Full Results'!A1055", "1055")</f>
        <v>1055</v>
      </c>
      <c r="F133" t="s">
        <v>96</v>
      </c>
    </row>
    <row r="134" spans="3:6" x14ac:dyDescent="0.35">
      <c r="C134">
        <v>127</v>
      </c>
      <c r="D134" s="8" t="str">
        <f>HYPERLINK("#'Table 127'!A1", "To what extent do you believe that your country providing financial support to developing countries has a positive or negative impact on the following?: Your own personal safety")</f>
        <v>To what extent do you believe that your country providing financial support to developing countries has a positive or negative impact on the following?: Your own personal safety</v>
      </c>
      <c r="E134" s="18" t="str">
        <f>HYPERLINK("#'Full Results'!A1064", "1064")</f>
        <v>1064</v>
      </c>
      <c r="F134" t="s">
        <v>96</v>
      </c>
    </row>
    <row r="135" spans="3:6" x14ac:dyDescent="0.35">
      <c r="C135">
        <v>128</v>
      </c>
      <c r="D135" s="8" t="str">
        <f>HYPERLINK("#'Table 128'!A1", "To what extent do you believe that your country providing financial support to developing countries has a positive or negative impact on the following?: The cost of goods for you personally")</f>
        <v>To what extent do you believe that your country providing financial support to developing countries has a positive or negative impact on the following?: The cost of goods for you personally</v>
      </c>
      <c r="E135" s="18" t="str">
        <f>HYPERLINK("#'Full Results'!A1073", "1073")</f>
        <v>1073</v>
      </c>
      <c r="F135" t="s">
        <v>96</v>
      </c>
    </row>
    <row r="136" spans="3:6" x14ac:dyDescent="0.35">
      <c r="C136">
        <v>129</v>
      </c>
      <c r="D136" s="8" t="str">
        <f>HYPERLINK("#'Table 129'!A1", "Grid Summary: Which of the following comes closest to your view?")</f>
        <v>Grid Summary: Which of the following comes closest to your view?</v>
      </c>
      <c r="E136" s="7"/>
      <c r="F136" t="s">
        <v>96</v>
      </c>
    </row>
    <row r="137" spans="3:6" x14ac:dyDescent="0.35">
      <c r="C137">
        <v>130</v>
      </c>
      <c r="D137" s="8" t="str">
        <f>HYPERLINK("#'Table 130'!A1", "Which of the following comes closest to your view?: Money invested in other countries has no impact on our national economy|Money invested in other countries can boost our own economy by providing new markets for our goods")</f>
        <v>Which of the following comes closest to your view?: Money invested in other countries has no impact on our national economy|Money invested in other countries can boost our own economy by providing new markets for our goods</v>
      </c>
      <c r="E137" s="18" t="str">
        <f>HYPERLINK("#'Full Results'!A1082", "1082")</f>
        <v>1082</v>
      </c>
      <c r="F137" t="s">
        <v>96</v>
      </c>
    </row>
    <row r="138" spans="3:6" x14ac:dyDescent="0.35">
      <c r="C138">
        <v>131</v>
      </c>
      <c r="D138" s="8" t="str">
        <f>HYPERLINK("#'Table 131'!A1", "Which of the following comes closest to your view?: Money invested in other countries has no impact on the price of food in my country|Money invested in other countries can reduce the price of food in my country")</f>
        <v>Which of the following comes closest to your view?: Money invested in other countries has no impact on the price of food in my country|Money invested in other countries can reduce the price of food in my country</v>
      </c>
      <c r="E138" s="18" t="str">
        <f>HYPERLINK("#'Full Results'!A1090", "1090")</f>
        <v>1090</v>
      </c>
      <c r="F138" t="s">
        <v>96</v>
      </c>
    </row>
    <row r="139" spans="3:6" x14ac:dyDescent="0.35">
      <c r="C139">
        <v>132</v>
      </c>
      <c r="D139" s="8" t="str">
        <f>HYPERLINK("#'Table 132'!A1", "Which of the following comes closest to your view?: Money invested in other countries has no impact on the price of energy in my country|Money invested in other countries can reduce the price of energy in my country ")</f>
        <v xml:space="preserve">Which of the following comes closest to your view?: Money invested in other countries has no impact on the price of energy in my country|Money invested in other countries can reduce the price of energy in my country </v>
      </c>
      <c r="E139" s="18" t="str">
        <f>HYPERLINK("#'Full Results'!A1098", "1098")</f>
        <v>1098</v>
      </c>
      <c r="F139" t="s">
        <v>96</v>
      </c>
    </row>
    <row r="140" spans="3:6" x14ac:dyDescent="0.35">
      <c r="C140">
        <v>133</v>
      </c>
      <c r="D140" s="8" t="str">
        <f>HYPERLINK("#'Table 133'!A1", "Which of the following comes closest to your view?: Money invested in other countries has no impact on migration to my country|Money invested in other countries can reduce migration flows to my country by fixing problems abroad")</f>
        <v>Which of the following comes closest to your view?: Money invested in other countries has no impact on migration to my country|Money invested in other countries can reduce migration flows to my country by fixing problems abroad</v>
      </c>
      <c r="E140" s="18" t="str">
        <f>HYPERLINK("#'Full Results'!A1106", "1106")</f>
        <v>1106</v>
      </c>
      <c r="F140" t="s">
        <v>96</v>
      </c>
    </row>
    <row r="141" spans="3:6" x14ac:dyDescent="0.35">
      <c r="C141">
        <v>134</v>
      </c>
      <c r="D141" s="8" t="str">
        <f>HYPERLINK("#'Table 134'!A1", "Which, if any, of the following do you think are the main benefits of investment in other countries? Select all that apply.")</f>
        <v>Which, if any, of the following do you think are the main benefits of investment in other countries? Select all that apply.</v>
      </c>
      <c r="E141" s="18" t="str">
        <f>HYPERLINK("#'Full Results'!A1114", "1114")</f>
        <v>1114</v>
      </c>
      <c r="F141" t="s">
        <v>96</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W1135"/>
  <sheetViews>
    <sheetView showGridLines="0" workbookViewId="0">
      <pane xSplit="2" ySplit="8" topLeftCell="C9" activePane="bottomRight" state="frozen"/>
      <selection pane="topRight"/>
      <selection pane="bottomLeft"/>
      <selection pane="bottomRight"/>
    </sheetView>
  </sheetViews>
  <sheetFormatPr defaultColWidth="11.54296875" defaultRowHeight="14.5" x14ac:dyDescent="0.35"/>
  <cols>
    <col min="2" max="2" width="20.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4" t="s">
        <v>500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3"/>
      <c r="C5" s="13"/>
      <c r="D5" s="27" t="s">
        <v>63</v>
      </c>
      <c r="E5" s="27"/>
      <c r="F5" s="13"/>
      <c r="G5" s="27" t="s">
        <v>64</v>
      </c>
      <c r="H5" s="27"/>
      <c r="I5" s="27"/>
      <c r="J5" s="27"/>
      <c r="K5" s="27"/>
      <c r="L5" s="27"/>
      <c r="M5" s="13"/>
      <c r="N5" s="27" t="s">
        <v>65</v>
      </c>
      <c r="O5" s="27"/>
      <c r="P5" s="13"/>
      <c r="Q5" s="27" t="s">
        <v>66</v>
      </c>
      <c r="R5" s="27"/>
      <c r="S5" s="27"/>
      <c r="T5" s="27"/>
      <c r="U5" s="27"/>
      <c r="V5" s="27"/>
      <c r="W5" s="27"/>
      <c r="X5" s="27"/>
      <c r="Y5" s="27"/>
      <c r="Z5" s="27"/>
      <c r="AA5" s="13"/>
      <c r="AB5" s="27" t="s">
        <v>67</v>
      </c>
      <c r="AC5" s="27"/>
      <c r="AD5" s="27"/>
      <c r="AE5" s="13"/>
      <c r="AF5" s="27" t="s">
        <v>68</v>
      </c>
      <c r="AG5" s="27"/>
      <c r="AH5" s="27"/>
      <c r="AI5" s="27"/>
      <c r="AJ5" s="27"/>
      <c r="AK5" s="27"/>
      <c r="AL5" s="27"/>
      <c r="AM5" s="27"/>
      <c r="AN5" s="13"/>
      <c r="AO5" s="27" t="s">
        <v>69</v>
      </c>
      <c r="AP5" s="27"/>
      <c r="AQ5" s="27"/>
      <c r="AR5" s="27"/>
      <c r="AS5" s="27"/>
      <c r="AT5" s="27"/>
      <c r="AU5" s="27"/>
      <c r="AV5" s="27"/>
      <c r="AW5" s="13"/>
      <c r="AX5" s="27" t="s">
        <v>70</v>
      </c>
      <c r="AY5" s="27"/>
      <c r="AZ5" s="27"/>
      <c r="BA5" s="13"/>
      <c r="BB5" s="27" t="s">
        <v>71</v>
      </c>
      <c r="BC5" s="27"/>
      <c r="BD5" s="27"/>
      <c r="BE5" s="13"/>
      <c r="BF5" s="27" t="s">
        <v>72</v>
      </c>
      <c r="BG5" s="27"/>
      <c r="BH5" s="27"/>
      <c r="BI5" s="13"/>
      <c r="BJ5" s="27" t="s">
        <v>73</v>
      </c>
      <c r="BK5" s="27"/>
      <c r="BL5" s="13"/>
      <c r="BM5" s="27" t="s">
        <v>74</v>
      </c>
      <c r="BN5" s="27"/>
      <c r="BO5" s="13"/>
      <c r="BP5" s="27" t="s">
        <v>75</v>
      </c>
      <c r="BQ5" s="27"/>
      <c r="BR5" s="27"/>
      <c r="BS5" s="27"/>
      <c r="BT5" s="27"/>
      <c r="BU5" s="27"/>
      <c r="BV5" s="27"/>
      <c r="BW5" s="27"/>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2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2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11" spans="2:75" x14ac:dyDescent="0.35">
      <c r="B11" s="6" t="s">
        <v>97</v>
      </c>
    </row>
    <row r="12" spans="2:75" x14ac:dyDescent="0.35">
      <c r="B12" s="21" t="s">
        <v>96</v>
      </c>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row>
    <row r="13" spans="2:75" x14ac:dyDescent="0.35">
      <c r="B13" t="s">
        <v>85</v>
      </c>
      <c r="C13" s="14">
        <v>1.62574791633932E-2</v>
      </c>
      <c r="D13" s="14">
        <v>1.7771655243905501E-2</v>
      </c>
      <c r="E13" s="14">
        <v>1.48284696626705E-2</v>
      </c>
      <c r="F13" s="14"/>
      <c r="G13" s="14">
        <v>1.0116193841254501E-2</v>
      </c>
      <c r="H13" s="14">
        <v>3.2229522553447597E-2</v>
      </c>
      <c r="I13" s="14">
        <v>2.7084520895107999E-2</v>
      </c>
      <c r="J13" s="14">
        <v>5.4918897219888001E-3</v>
      </c>
      <c r="K13" s="14">
        <v>2.1132745815446798E-2</v>
      </c>
      <c r="L13" s="14">
        <v>1.0918025340646099E-2</v>
      </c>
      <c r="M13" s="14"/>
      <c r="N13" s="14">
        <v>1.46082533813732E-2</v>
      </c>
      <c r="O13" s="14">
        <v>1.9343887412601998E-2</v>
      </c>
      <c r="P13" s="14"/>
      <c r="Q13" s="14">
        <v>4.9566190683940699E-2</v>
      </c>
      <c r="R13" s="14">
        <v>2.7204598681860401E-2</v>
      </c>
      <c r="S13" s="14">
        <v>2.9198242167472101E-2</v>
      </c>
      <c r="T13" s="14">
        <v>8.3835847743193703E-3</v>
      </c>
      <c r="U13" s="14">
        <v>0</v>
      </c>
      <c r="V13" s="14">
        <v>1.44261053150074E-2</v>
      </c>
      <c r="W13" s="14">
        <v>2.3379084536445001E-2</v>
      </c>
      <c r="X13" s="14">
        <v>0</v>
      </c>
      <c r="Y13" s="14">
        <v>0</v>
      </c>
      <c r="Z13" s="14">
        <v>1.9897307109547398E-2</v>
      </c>
      <c r="AA13" s="14"/>
      <c r="AB13" s="14">
        <v>2.1619242629119999E-2</v>
      </c>
      <c r="AC13" s="14">
        <v>1.40211884007407E-2</v>
      </c>
      <c r="AD13" s="14">
        <v>2.2310902288493601E-2</v>
      </c>
      <c r="AE13" s="14"/>
      <c r="AF13" s="14">
        <v>1.6708632646217199E-2</v>
      </c>
      <c r="AG13" s="14">
        <v>6.7863798131407096E-3</v>
      </c>
      <c r="AH13" s="14">
        <v>7.7943056598164797E-3</v>
      </c>
      <c r="AI13" s="14">
        <v>3.09855154576201E-2</v>
      </c>
      <c r="AJ13" s="14">
        <v>2.32340236267818E-2</v>
      </c>
      <c r="AK13" s="14">
        <v>2.26761240839773E-2</v>
      </c>
      <c r="AL13" s="14">
        <v>1.40043290099683E-2</v>
      </c>
      <c r="AM13" s="14">
        <v>1.5228468025840099E-2</v>
      </c>
      <c r="AN13" s="14"/>
      <c r="AO13" s="14">
        <v>1.5979953363405301E-2</v>
      </c>
      <c r="AP13" s="14">
        <v>2.6003181968729601E-3</v>
      </c>
      <c r="AQ13" s="14">
        <v>1.6715283254389101E-2</v>
      </c>
      <c r="AR13" s="14">
        <v>0</v>
      </c>
      <c r="AS13" s="14">
        <v>0</v>
      </c>
      <c r="AT13" s="14">
        <v>4.0072830109704201E-2</v>
      </c>
      <c r="AU13" s="14">
        <v>0</v>
      </c>
      <c r="AV13" s="14">
        <v>2.0717128057912901E-2</v>
      </c>
      <c r="AW13" s="14"/>
      <c r="AX13" s="14">
        <v>8.0439562101591894E-2</v>
      </c>
      <c r="AY13" s="14">
        <v>1.68742169257813E-2</v>
      </c>
      <c r="AZ13" s="14">
        <v>1.12142913888613E-2</v>
      </c>
      <c r="BA13" s="14"/>
      <c r="BB13" s="14">
        <v>3.8529269513047998E-2</v>
      </c>
      <c r="BC13" s="14">
        <v>9.1696202977455694E-3</v>
      </c>
      <c r="BD13" s="14">
        <v>2.4761573824173301E-2</v>
      </c>
      <c r="BE13" s="14"/>
      <c r="BF13" s="14">
        <v>3.4418599726607803E-2</v>
      </c>
      <c r="BG13" s="14">
        <v>7.4854461465893299E-3</v>
      </c>
      <c r="BH13" s="14">
        <v>2.3613450712986699E-2</v>
      </c>
      <c r="BI13" s="14"/>
      <c r="BJ13" s="14">
        <v>1.0372378156671301E-2</v>
      </c>
      <c r="BK13" s="14">
        <v>1.8505412323399199E-2</v>
      </c>
      <c r="BL13" s="14"/>
      <c r="BM13" s="14">
        <v>2.48873336877212E-2</v>
      </c>
      <c r="BN13" s="14">
        <v>1.4671829301265199E-2</v>
      </c>
      <c r="BO13" s="14"/>
      <c r="BP13" s="14">
        <v>2.0842146770251899E-2</v>
      </c>
      <c r="BQ13" s="14">
        <v>5.3998096621942798E-2</v>
      </c>
      <c r="BR13" s="14">
        <v>3.7418249384503298E-2</v>
      </c>
      <c r="BS13" s="14">
        <v>1.0973484431742101E-2</v>
      </c>
      <c r="BT13" s="14">
        <v>8.1518956022375993E-3</v>
      </c>
      <c r="BU13" s="14">
        <v>2.1898317393157202E-2</v>
      </c>
      <c r="BV13" s="14">
        <v>1.9149264421388201E-2</v>
      </c>
      <c r="BW13" s="14">
        <v>4.9245840706332198E-3</v>
      </c>
    </row>
    <row r="14" spans="2:75" x14ac:dyDescent="0.35">
      <c r="B14" t="s">
        <v>86</v>
      </c>
      <c r="C14" s="14">
        <v>2.22700902009128E-2</v>
      </c>
      <c r="D14" s="14">
        <v>3.5230446919112597E-2</v>
      </c>
      <c r="E14" s="14">
        <v>1.00387036921551E-2</v>
      </c>
      <c r="F14" s="14"/>
      <c r="G14" s="14">
        <v>1.6943773443148399E-2</v>
      </c>
      <c r="H14" s="14">
        <v>2.83313434447705E-2</v>
      </c>
      <c r="I14" s="14">
        <v>2.2874136094131602E-2</v>
      </c>
      <c r="J14" s="14">
        <v>1.1378283989257399E-2</v>
      </c>
      <c r="K14" s="14">
        <v>2.84164501264654E-2</v>
      </c>
      <c r="L14" s="14">
        <v>2.37995861015972E-2</v>
      </c>
      <c r="M14" s="14"/>
      <c r="N14" s="14">
        <v>2.4551217656840402E-2</v>
      </c>
      <c r="O14" s="14">
        <v>1.80011231048199E-2</v>
      </c>
      <c r="P14" s="14"/>
      <c r="Q14" s="14">
        <v>0</v>
      </c>
      <c r="R14" s="14">
        <v>4.2443640938884799E-3</v>
      </c>
      <c r="S14" s="14">
        <v>4.5384027603063001E-3</v>
      </c>
      <c r="T14" s="14">
        <v>2.2369100659386399E-2</v>
      </c>
      <c r="U14" s="14">
        <v>3.3056722809238E-2</v>
      </c>
      <c r="V14" s="14">
        <v>2.65472075188188E-2</v>
      </c>
      <c r="W14" s="14">
        <v>3.9007053817393098E-2</v>
      </c>
      <c r="X14" s="14">
        <v>0</v>
      </c>
      <c r="Y14" s="14">
        <v>0</v>
      </c>
      <c r="Z14" s="14">
        <v>2.32687392759491E-2</v>
      </c>
      <c r="AA14" s="14"/>
      <c r="AB14" s="14">
        <v>1.55552830475454E-2</v>
      </c>
      <c r="AC14" s="14">
        <v>2.0809723337626599E-2</v>
      </c>
      <c r="AD14" s="14">
        <v>3.6086921835717198E-2</v>
      </c>
      <c r="AE14" s="14"/>
      <c r="AF14" s="14">
        <v>1.69804065006562E-2</v>
      </c>
      <c r="AG14" s="14">
        <v>3.3463534538048303E-2</v>
      </c>
      <c r="AH14" s="14">
        <v>5.2219009280662998E-3</v>
      </c>
      <c r="AI14" s="14">
        <v>1.17905743076679E-2</v>
      </c>
      <c r="AJ14" s="14">
        <v>0</v>
      </c>
      <c r="AK14" s="14">
        <v>5.6701461868909897E-2</v>
      </c>
      <c r="AL14" s="14">
        <v>0</v>
      </c>
      <c r="AM14" s="14">
        <v>1.85846592392526E-2</v>
      </c>
      <c r="AN14" s="14"/>
      <c r="AO14" s="14">
        <v>1.8043682780270302E-2</v>
      </c>
      <c r="AP14" s="14">
        <v>3.07312956376708E-2</v>
      </c>
      <c r="AQ14" s="14">
        <v>8.0876956584111908E-3</v>
      </c>
      <c r="AR14" s="14">
        <v>1.5338564055281501E-2</v>
      </c>
      <c r="AS14" s="14">
        <v>1.2032285312607201E-2</v>
      </c>
      <c r="AT14" s="14">
        <v>8.1268415849010595E-2</v>
      </c>
      <c r="AU14" s="14">
        <v>0</v>
      </c>
      <c r="AV14" s="14">
        <v>1.32855371705719E-2</v>
      </c>
      <c r="AW14" s="14"/>
      <c r="AX14" s="14">
        <v>5.19887038370953E-2</v>
      </c>
      <c r="AY14" s="14">
        <v>3.4212646990885998E-2</v>
      </c>
      <c r="AZ14" s="14">
        <v>7.8540118390032707E-3</v>
      </c>
      <c r="BA14" s="14"/>
      <c r="BB14" s="14">
        <v>4.2623218011012001E-2</v>
      </c>
      <c r="BC14" s="14">
        <v>2.72282112460056E-2</v>
      </c>
      <c r="BD14" s="14">
        <v>4.1291410970838204E-3</v>
      </c>
      <c r="BE14" s="14"/>
      <c r="BF14" s="14">
        <v>1.1582435668439001E-2</v>
      </c>
      <c r="BG14" s="14">
        <v>3.3432750124729002E-2</v>
      </c>
      <c r="BH14" s="14">
        <v>1.6961335863719899E-2</v>
      </c>
      <c r="BI14" s="14"/>
      <c r="BJ14" s="14">
        <v>3.3480016190271501E-2</v>
      </c>
      <c r="BK14" s="14">
        <v>1.6299029125554101E-2</v>
      </c>
      <c r="BL14" s="14"/>
      <c r="BM14" s="14">
        <v>4.74214710814427E-2</v>
      </c>
      <c r="BN14" s="14">
        <v>1.26942350801778E-2</v>
      </c>
      <c r="BO14" s="14"/>
      <c r="BP14" s="14">
        <v>1.5180830465190601E-2</v>
      </c>
      <c r="BQ14" s="14">
        <v>1.62680166138576E-2</v>
      </c>
      <c r="BR14" s="14">
        <v>3.8848631238517103E-2</v>
      </c>
      <c r="BS14" s="14">
        <v>1.33230576713598E-2</v>
      </c>
      <c r="BT14" s="14">
        <v>2.61967255514075E-2</v>
      </c>
      <c r="BU14" s="14">
        <v>2.6611332299126E-2</v>
      </c>
      <c r="BV14" s="14">
        <v>9.6650453245036197E-2</v>
      </c>
      <c r="BW14" s="14">
        <v>0</v>
      </c>
    </row>
    <row r="15" spans="2:75" x14ac:dyDescent="0.35">
      <c r="B15" t="s">
        <v>87</v>
      </c>
      <c r="C15" s="14">
        <v>6.5173609306233601E-2</v>
      </c>
      <c r="D15" s="14">
        <v>6.4341521748414898E-2</v>
      </c>
      <c r="E15" s="14">
        <v>6.5958895139803103E-2</v>
      </c>
      <c r="F15" s="14"/>
      <c r="G15" s="14">
        <v>4.4720132125193997E-2</v>
      </c>
      <c r="H15" s="14">
        <v>5.6890954114083299E-2</v>
      </c>
      <c r="I15" s="14">
        <v>6.5182480049889205E-2</v>
      </c>
      <c r="J15" s="14">
        <v>7.4726412982661194E-2</v>
      </c>
      <c r="K15" s="14">
        <v>5.9034081313892303E-2</v>
      </c>
      <c r="L15" s="14">
        <v>7.0607202184808093E-2</v>
      </c>
      <c r="M15" s="14"/>
      <c r="N15" s="14">
        <v>6.4864375567381602E-2</v>
      </c>
      <c r="O15" s="14">
        <v>6.5752318160370998E-2</v>
      </c>
      <c r="P15" s="14"/>
      <c r="Q15" s="14">
        <v>3.5215377211818499E-2</v>
      </c>
      <c r="R15" s="14">
        <v>7.8739434019727897E-2</v>
      </c>
      <c r="S15" s="14">
        <v>5.7165575818727603E-2</v>
      </c>
      <c r="T15" s="14">
        <v>4.2986650567032401E-2</v>
      </c>
      <c r="U15" s="14">
        <v>8.8502341376764299E-2</v>
      </c>
      <c r="V15" s="14">
        <v>2.57356229101116E-2</v>
      </c>
      <c r="W15" s="14">
        <v>0.109165501211809</v>
      </c>
      <c r="X15" s="14">
        <v>0.24901961159165001</v>
      </c>
      <c r="Y15" s="14">
        <v>0.57049239310669397</v>
      </c>
      <c r="Z15" s="14">
        <v>2.4188818511230101E-2</v>
      </c>
      <c r="AA15" s="14"/>
      <c r="AB15" s="14">
        <v>9.5893304082295003E-2</v>
      </c>
      <c r="AC15" s="14">
        <v>6.4092021512888703E-2</v>
      </c>
      <c r="AD15" s="14">
        <v>5.5873479712020502E-2</v>
      </c>
      <c r="AE15" s="14"/>
      <c r="AF15" s="14">
        <v>7.6192894308433803E-2</v>
      </c>
      <c r="AG15" s="14">
        <v>3.7903971618901598E-2</v>
      </c>
      <c r="AH15" s="14">
        <v>0.106835443545522</v>
      </c>
      <c r="AI15" s="14">
        <v>0</v>
      </c>
      <c r="AJ15" s="14">
        <v>0.15218159451875901</v>
      </c>
      <c r="AK15" s="14">
        <v>0.11579738032802001</v>
      </c>
      <c r="AL15" s="14">
        <v>5.4868343559178502E-2</v>
      </c>
      <c r="AM15" s="14">
        <v>3.6205939563681198E-2</v>
      </c>
      <c r="AN15" s="14"/>
      <c r="AO15" s="14">
        <v>0.14322575121987099</v>
      </c>
      <c r="AP15" s="14">
        <v>3.3684295303905203E-2</v>
      </c>
      <c r="AQ15" s="14">
        <v>0.117749883406581</v>
      </c>
      <c r="AR15" s="14">
        <v>0</v>
      </c>
      <c r="AS15" s="14">
        <v>0.12634802684660401</v>
      </c>
      <c r="AT15" s="14">
        <v>0.12592601068370299</v>
      </c>
      <c r="AU15" s="14">
        <v>3.8412028152036599E-2</v>
      </c>
      <c r="AV15" s="14">
        <v>3.5097725215199001E-2</v>
      </c>
      <c r="AW15" s="14"/>
      <c r="AX15" s="14">
        <v>6.8478391446579703E-2</v>
      </c>
      <c r="AY15" s="14">
        <v>0.132998326784248</v>
      </c>
      <c r="AZ15" s="14">
        <v>1.17989557959619E-2</v>
      </c>
      <c r="BA15" s="14"/>
      <c r="BB15" s="14">
        <v>0.10297695895961501</v>
      </c>
      <c r="BC15" s="14">
        <v>7.8182080881871105E-2</v>
      </c>
      <c r="BD15" s="14">
        <v>3.9541685622480401E-2</v>
      </c>
      <c r="BE15" s="14"/>
      <c r="BF15" s="14">
        <v>4.4161975571556197E-2</v>
      </c>
      <c r="BG15" s="14">
        <v>0.10727939456946201</v>
      </c>
      <c r="BH15" s="14">
        <v>4.5335802702010902E-2</v>
      </c>
      <c r="BI15" s="14"/>
      <c r="BJ15" s="14">
        <v>0.100835753931393</v>
      </c>
      <c r="BK15" s="14">
        <v>5.5841227728255401E-2</v>
      </c>
      <c r="BL15" s="14"/>
      <c r="BM15" s="14">
        <v>7.2792659070031698E-2</v>
      </c>
      <c r="BN15" s="14">
        <v>6.3226101118781602E-2</v>
      </c>
      <c r="BO15" s="14"/>
      <c r="BP15" s="14">
        <v>2.8081259203327699E-2</v>
      </c>
      <c r="BQ15" s="14">
        <v>6.8230606017676096E-2</v>
      </c>
      <c r="BR15" s="14">
        <v>5.9932936602093798E-2</v>
      </c>
      <c r="BS15" s="14">
        <v>5.2292030633221402E-2</v>
      </c>
      <c r="BT15" s="14">
        <v>9.9590017545558407E-2</v>
      </c>
      <c r="BU15" s="14">
        <v>5.8591826795365003E-2</v>
      </c>
      <c r="BV15" s="14">
        <v>5.4554978711876E-2</v>
      </c>
      <c r="BW15" s="14">
        <v>3.5126045524792801E-2</v>
      </c>
    </row>
    <row r="16" spans="2:75" x14ac:dyDescent="0.35">
      <c r="B16" t="s">
        <v>88</v>
      </c>
      <c r="C16" s="14">
        <v>0.14579751385877901</v>
      </c>
      <c r="D16" s="14">
        <v>0.152535443049759</v>
      </c>
      <c r="E16" s="14">
        <v>0.13943856726529599</v>
      </c>
      <c r="F16" s="14"/>
      <c r="G16" s="14">
        <v>0.228456099330752</v>
      </c>
      <c r="H16" s="14">
        <v>0.109469520712389</v>
      </c>
      <c r="I16" s="14">
        <v>8.8687881147963499E-2</v>
      </c>
      <c r="J16" s="14">
        <v>0.121738472746922</v>
      </c>
      <c r="K16" s="14">
        <v>0.161249907387161</v>
      </c>
      <c r="L16" s="14">
        <v>0.16799064903299801</v>
      </c>
      <c r="M16" s="14"/>
      <c r="N16" s="14">
        <v>0.13700951216965199</v>
      </c>
      <c r="O16" s="14">
        <v>0.16224363130557301</v>
      </c>
      <c r="P16" s="14"/>
      <c r="Q16" s="14">
        <v>0.103273393028322</v>
      </c>
      <c r="R16" s="14">
        <v>0.179370254904651</v>
      </c>
      <c r="S16" s="14">
        <v>0.12952325055983199</v>
      </c>
      <c r="T16" s="14">
        <v>0.211703211606248</v>
      </c>
      <c r="U16" s="14">
        <v>0.108635953163308</v>
      </c>
      <c r="V16" s="14">
        <v>0.113022254644844</v>
      </c>
      <c r="W16" s="14">
        <v>0.14595085238866101</v>
      </c>
      <c r="X16" s="14">
        <v>0</v>
      </c>
      <c r="Y16" s="14">
        <v>0</v>
      </c>
      <c r="Z16" s="14">
        <v>0.12921041373522599</v>
      </c>
      <c r="AA16" s="14"/>
      <c r="AB16" s="14">
        <v>0.106010710768704</v>
      </c>
      <c r="AC16" s="14">
        <v>0.153360637111287</v>
      </c>
      <c r="AD16" s="14">
        <v>0.12929538829708001</v>
      </c>
      <c r="AE16" s="14"/>
      <c r="AF16" s="14">
        <v>0.114827918520084</v>
      </c>
      <c r="AG16" s="14">
        <v>0.135313373406694</v>
      </c>
      <c r="AH16" s="14">
        <v>0.17958938982266601</v>
      </c>
      <c r="AI16" s="14">
        <v>0.191913507393869</v>
      </c>
      <c r="AJ16" s="14">
        <v>0.32325482193557198</v>
      </c>
      <c r="AK16" s="14">
        <v>0.15314388859529601</v>
      </c>
      <c r="AL16" s="14">
        <v>8.5239098821018294E-2</v>
      </c>
      <c r="AM16" s="14">
        <v>0.131554707303358</v>
      </c>
      <c r="AN16" s="14"/>
      <c r="AO16" s="14">
        <v>9.58723843818894E-2</v>
      </c>
      <c r="AP16" s="14">
        <v>0.11646988661618</v>
      </c>
      <c r="AQ16" s="14">
        <v>0.111827218727049</v>
      </c>
      <c r="AR16" s="14">
        <v>0.15088500246641801</v>
      </c>
      <c r="AS16" s="14">
        <v>0.38133613729891702</v>
      </c>
      <c r="AT16" s="14">
        <v>0.17181054033589299</v>
      </c>
      <c r="AU16" s="14">
        <v>6.2313526944917E-2</v>
      </c>
      <c r="AV16" s="14">
        <v>0.176502074342994</v>
      </c>
      <c r="AW16" s="14"/>
      <c r="AX16" s="14">
        <v>0.28575620538773699</v>
      </c>
      <c r="AY16" s="14">
        <v>0.19021675498246601</v>
      </c>
      <c r="AZ16" s="14">
        <v>7.2911386784970694E-2</v>
      </c>
      <c r="BA16" s="14"/>
      <c r="BB16" s="14">
        <v>0.18543008257233901</v>
      </c>
      <c r="BC16" s="14">
        <v>0.16338706334817801</v>
      </c>
      <c r="BD16" s="14">
        <v>7.6076483086653601E-2</v>
      </c>
      <c r="BE16" s="14"/>
      <c r="BF16" s="14">
        <v>0.21413168295399501</v>
      </c>
      <c r="BG16" s="14">
        <v>0.176869110569157</v>
      </c>
      <c r="BH16" s="14">
        <v>7.3182997430231295E-2</v>
      </c>
      <c r="BI16" s="14"/>
      <c r="BJ16" s="14">
        <v>0.14784270611461001</v>
      </c>
      <c r="BK16" s="14">
        <v>0.14338058505481899</v>
      </c>
      <c r="BL16" s="14"/>
      <c r="BM16" s="14">
        <v>0.12711134894333001</v>
      </c>
      <c r="BN16" s="14">
        <v>0.14688707580332899</v>
      </c>
      <c r="BO16" s="14"/>
      <c r="BP16" s="14">
        <v>0.13996930994527099</v>
      </c>
      <c r="BQ16" s="14">
        <v>0.187568521194347</v>
      </c>
      <c r="BR16" s="14">
        <v>6.3940074841484507E-2</v>
      </c>
      <c r="BS16" s="14">
        <v>0.160269663710745</v>
      </c>
      <c r="BT16" s="14">
        <v>0.14133702515049101</v>
      </c>
      <c r="BU16" s="14">
        <v>0.14705729012521301</v>
      </c>
      <c r="BV16" s="14">
        <v>0.120927305484806</v>
      </c>
      <c r="BW16" s="14">
        <v>0.16537885672955099</v>
      </c>
    </row>
    <row r="17" spans="2:75" x14ac:dyDescent="0.35">
      <c r="B17" t="s">
        <v>89</v>
      </c>
      <c r="C17" s="14">
        <v>0.27610395261961901</v>
      </c>
      <c r="D17" s="14">
        <v>0.26901475695409899</v>
      </c>
      <c r="E17" s="14">
        <v>0.28279440829970198</v>
      </c>
      <c r="F17" s="14"/>
      <c r="G17" s="14">
        <v>0.24498540922536799</v>
      </c>
      <c r="H17" s="14">
        <v>0.216033814220706</v>
      </c>
      <c r="I17" s="14">
        <v>0.29656702515445799</v>
      </c>
      <c r="J17" s="14">
        <v>0.236118235792416</v>
      </c>
      <c r="K17" s="14">
        <v>0.242983041382065</v>
      </c>
      <c r="L17" s="14">
        <v>0.330615019614247</v>
      </c>
      <c r="M17" s="14"/>
      <c r="N17" s="14">
        <v>0.29725255645125997</v>
      </c>
      <c r="O17" s="14">
        <v>0.236525851163263</v>
      </c>
      <c r="P17" s="14"/>
      <c r="Q17" s="14">
        <v>0.180440000792709</v>
      </c>
      <c r="R17" s="14">
        <v>0.28026659235839702</v>
      </c>
      <c r="S17" s="14">
        <v>0.26705147083661801</v>
      </c>
      <c r="T17" s="14">
        <v>0.273357418531957</v>
      </c>
      <c r="U17" s="14">
        <v>0.29466542275217</v>
      </c>
      <c r="V17" s="14">
        <v>0.33320209851746302</v>
      </c>
      <c r="W17" s="14">
        <v>0.27034601064965302</v>
      </c>
      <c r="X17" s="14">
        <v>0</v>
      </c>
      <c r="Y17" s="14">
        <v>0.11182982956972801</v>
      </c>
      <c r="Z17" s="14">
        <v>0.238096097383656</v>
      </c>
      <c r="AA17" s="14"/>
      <c r="AB17" s="14">
        <v>0.236545366185023</v>
      </c>
      <c r="AC17" s="14">
        <v>0.28750834126521102</v>
      </c>
      <c r="AD17" s="14">
        <v>0.29874591112682403</v>
      </c>
      <c r="AE17" s="14"/>
      <c r="AF17" s="14">
        <v>0.39161869003343902</v>
      </c>
      <c r="AG17" s="14">
        <v>0.25028702148090798</v>
      </c>
      <c r="AH17" s="14">
        <v>0.21476978107670699</v>
      </c>
      <c r="AI17" s="14">
        <v>0.21550779945488299</v>
      </c>
      <c r="AJ17" s="14">
        <v>0.22695153089860901</v>
      </c>
      <c r="AK17" s="14">
        <v>0.28492966559571797</v>
      </c>
      <c r="AL17" s="14">
        <v>0.23890905507136301</v>
      </c>
      <c r="AM17" s="14">
        <v>0.23834620215147601</v>
      </c>
      <c r="AN17" s="14"/>
      <c r="AO17" s="14">
        <v>0.36100498987880503</v>
      </c>
      <c r="AP17" s="14">
        <v>0.29989020910638797</v>
      </c>
      <c r="AQ17" s="14">
        <v>0.20600013174016499</v>
      </c>
      <c r="AR17" s="14">
        <v>0.30889044230513402</v>
      </c>
      <c r="AS17" s="14">
        <v>0.22965078194886199</v>
      </c>
      <c r="AT17" s="14">
        <v>0.27830345386826</v>
      </c>
      <c r="AU17" s="14">
        <v>0.21524145163514699</v>
      </c>
      <c r="AV17" s="14">
        <v>0.26122050076059</v>
      </c>
      <c r="AW17" s="14"/>
      <c r="AX17" s="14">
        <v>0.18144107800793899</v>
      </c>
      <c r="AY17" s="14">
        <v>0.33503844075706202</v>
      </c>
      <c r="AZ17" s="14">
        <v>0.201916323132</v>
      </c>
      <c r="BA17" s="14"/>
      <c r="BB17" s="14">
        <v>0.26985424255809398</v>
      </c>
      <c r="BC17" s="14">
        <v>0.31441206359964102</v>
      </c>
      <c r="BD17" s="14">
        <v>0.209277391020248</v>
      </c>
      <c r="BE17" s="14"/>
      <c r="BF17" s="14">
        <v>0.18301382668521099</v>
      </c>
      <c r="BG17" s="14">
        <v>0.34774262952491503</v>
      </c>
      <c r="BH17" s="14">
        <v>0.21644717934923599</v>
      </c>
      <c r="BI17" s="14"/>
      <c r="BJ17" s="14">
        <v>0.27930174664357799</v>
      </c>
      <c r="BK17" s="14">
        <v>0.28045595154790098</v>
      </c>
      <c r="BL17" s="14"/>
      <c r="BM17" s="14">
        <v>0.264443033162855</v>
      </c>
      <c r="BN17" s="14">
        <v>0.29486966401048997</v>
      </c>
      <c r="BO17" s="14"/>
      <c r="BP17" s="14">
        <v>0.30800912148404502</v>
      </c>
      <c r="BQ17" s="14">
        <v>0.27350582906909199</v>
      </c>
      <c r="BR17" s="14">
        <v>0.309635846083743</v>
      </c>
      <c r="BS17" s="14">
        <v>0.25126414354986898</v>
      </c>
      <c r="BT17" s="14">
        <v>0.32276062605740402</v>
      </c>
      <c r="BU17" s="14">
        <v>0.19070741085336801</v>
      </c>
      <c r="BV17" s="14">
        <v>0.19535313793784301</v>
      </c>
      <c r="BW17" s="14">
        <v>0.18953389486694899</v>
      </c>
    </row>
    <row r="18" spans="2:75" x14ac:dyDescent="0.35">
      <c r="B18" t="s">
        <v>90</v>
      </c>
      <c r="C18" s="14">
        <v>0.19569416837234199</v>
      </c>
      <c r="D18" s="14">
        <v>0.18607662629833299</v>
      </c>
      <c r="E18" s="14">
        <v>0.204770760701491</v>
      </c>
      <c r="F18" s="14"/>
      <c r="G18" s="14">
        <v>0.16501161968858899</v>
      </c>
      <c r="H18" s="14">
        <v>0.22723530005390699</v>
      </c>
      <c r="I18" s="14">
        <v>0.16242128810380199</v>
      </c>
      <c r="J18" s="14">
        <v>0.230679540275747</v>
      </c>
      <c r="K18" s="14">
        <v>0.21633378256281999</v>
      </c>
      <c r="L18" s="14">
        <v>0.17818041068679999</v>
      </c>
      <c r="M18" s="14"/>
      <c r="N18" s="14">
        <v>0.19702213418922801</v>
      </c>
      <c r="O18" s="14">
        <v>0.19320897520074101</v>
      </c>
      <c r="P18" s="14"/>
      <c r="Q18" s="14">
        <v>0.125085104839987</v>
      </c>
      <c r="R18" s="14">
        <v>0.19735196063641899</v>
      </c>
      <c r="S18" s="14">
        <v>0.225559888508642</v>
      </c>
      <c r="T18" s="14">
        <v>0.23716992749855401</v>
      </c>
      <c r="U18" s="14">
        <v>0.189773152910338</v>
      </c>
      <c r="V18" s="14">
        <v>0.17256953122697399</v>
      </c>
      <c r="W18" s="14">
        <v>0.157730532328899</v>
      </c>
      <c r="X18" s="14">
        <v>0.41915220467679598</v>
      </c>
      <c r="Y18" s="14">
        <v>0</v>
      </c>
      <c r="Z18" s="14">
        <v>0.17821054666275099</v>
      </c>
      <c r="AA18" s="14"/>
      <c r="AB18" s="14">
        <v>0.21986863296494699</v>
      </c>
      <c r="AC18" s="14">
        <v>0.17940274600637299</v>
      </c>
      <c r="AD18" s="14">
        <v>0.21753320916663799</v>
      </c>
      <c r="AE18" s="14"/>
      <c r="AF18" s="14">
        <v>0.19503082912571801</v>
      </c>
      <c r="AG18" s="14">
        <v>0.21565164591650299</v>
      </c>
      <c r="AH18" s="14">
        <v>0.191539528227996</v>
      </c>
      <c r="AI18" s="14">
        <v>0.26850198362319</v>
      </c>
      <c r="AJ18" s="14">
        <v>4.1741421081062699E-2</v>
      </c>
      <c r="AK18" s="14">
        <v>0.15759664353370201</v>
      </c>
      <c r="AL18" s="14">
        <v>0.161610443117647</v>
      </c>
      <c r="AM18" s="14">
        <v>0.21414222978856901</v>
      </c>
      <c r="AN18" s="14"/>
      <c r="AO18" s="14">
        <v>0.193017641355306</v>
      </c>
      <c r="AP18" s="14">
        <v>0.17680809605386999</v>
      </c>
      <c r="AQ18" s="14">
        <v>0.21873216213673999</v>
      </c>
      <c r="AR18" s="14">
        <v>0.265416683004152</v>
      </c>
      <c r="AS18" s="14">
        <v>0.127959787275926</v>
      </c>
      <c r="AT18" s="14">
        <v>0.13617317625713601</v>
      </c>
      <c r="AU18" s="14">
        <v>0.18214460819364101</v>
      </c>
      <c r="AV18" s="14">
        <v>0.195823055115602</v>
      </c>
      <c r="AW18" s="14"/>
      <c r="AX18" s="14">
        <v>0.16978358201007801</v>
      </c>
      <c r="AY18" s="14">
        <v>0.15494137428518601</v>
      </c>
      <c r="AZ18" s="14">
        <v>0.241674177017456</v>
      </c>
      <c r="BA18" s="14"/>
      <c r="BB18" s="14">
        <v>0.147858789343353</v>
      </c>
      <c r="BC18" s="14">
        <v>0.17708658501848301</v>
      </c>
      <c r="BD18" s="14">
        <v>0.25166960168776298</v>
      </c>
      <c r="BE18" s="14"/>
      <c r="BF18" s="14">
        <v>0.17822315063829</v>
      </c>
      <c r="BG18" s="14">
        <v>0.16243759156568699</v>
      </c>
      <c r="BH18" s="14">
        <v>0.24903206107010301</v>
      </c>
      <c r="BI18" s="14"/>
      <c r="BJ18" s="14">
        <v>0.16859728831180501</v>
      </c>
      <c r="BK18" s="14">
        <v>0.20499174345701601</v>
      </c>
      <c r="BL18" s="14"/>
      <c r="BM18" s="14">
        <v>0.19706096209178101</v>
      </c>
      <c r="BN18" s="14">
        <v>0.18627235119153199</v>
      </c>
      <c r="BO18" s="14"/>
      <c r="BP18" s="14">
        <v>0.21131058602851399</v>
      </c>
      <c r="BQ18" s="14">
        <v>0.172631098308447</v>
      </c>
      <c r="BR18" s="14">
        <v>0.167229094883794</v>
      </c>
      <c r="BS18" s="14">
        <v>0.17843460304890399</v>
      </c>
      <c r="BT18" s="14">
        <v>0.190291410897448</v>
      </c>
      <c r="BU18" s="14">
        <v>0.19094913026770299</v>
      </c>
      <c r="BV18" s="14">
        <v>0.14014846788510399</v>
      </c>
      <c r="BW18" s="14">
        <v>0.29389385622859399</v>
      </c>
    </row>
    <row r="19" spans="2:75" x14ac:dyDescent="0.35">
      <c r="B19" t="s">
        <v>91</v>
      </c>
      <c r="C19" s="14">
        <v>0.254147345978539</v>
      </c>
      <c r="D19" s="14">
        <v>0.25649604378151603</v>
      </c>
      <c r="E19" s="14">
        <v>0.251930753391998</v>
      </c>
      <c r="F19" s="14"/>
      <c r="G19" s="14">
        <v>0.25637484843214198</v>
      </c>
      <c r="H19" s="14">
        <v>0.31636445661956097</v>
      </c>
      <c r="I19" s="14">
        <v>0.30564927247832002</v>
      </c>
      <c r="J19" s="14">
        <v>0.29356244231061401</v>
      </c>
      <c r="K19" s="14">
        <v>0.24265887175643699</v>
      </c>
      <c r="L19" s="14">
        <v>0.196731700437517</v>
      </c>
      <c r="M19" s="14"/>
      <c r="N19" s="14">
        <v>0.246962356869599</v>
      </c>
      <c r="O19" s="14">
        <v>0.26759353988241102</v>
      </c>
      <c r="P19" s="14"/>
      <c r="Q19" s="14">
        <v>0.42047656860771099</v>
      </c>
      <c r="R19" s="14">
        <v>0.21124933083904199</v>
      </c>
      <c r="S19" s="14">
        <v>0.27961107339834501</v>
      </c>
      <c r="T19" s="14">
        <v>0.182858457762615</v>
      </c>
      <c r="U19" s="14">
        <v>0.26942559683950201</v>
      </c>
      <c r="V19" s="14">
        <v>0.30390976779617501</v>
      </c>
      <c r="W19" s="14">
        <v>0.25442096506714101</v>
      </c>
      <c r="X19" s="14">
        <v>0.33182818373155398</v>
      </c>
      <c r="Y19" s="14">
        <v>0.31767777732357899</v>
      </c>
      <c r="Z19" s="14">
        <v>0.27202370485257898</v>
      </c>
      <c r="AA19" s="14"/>
      <c r="AB19" s="14">
        <v>0.28747823938101502</v>
      </c>
      <c r="AC19" s="14">
        <v>0.25552753182479399</v>
      </c>
      <c r="AD19" s="14">
        <v>0.23719901637186599</v>
      </c>
      <c r="AE19" s="14"/>
      <c r="AF19" s="14">
        <v>0.17923037163805899</v>
      </c>
      <c r="AG19" s="14">
        <v>0.3037507977103</v>
      </c>
      <c r="AH19" s="14">
        <v>0.2875457955074</v>
      </c>
      <c r="AI19" s="14">
        <v>0.28130061976276999</v>
      </c>
      <c r="AJ19" s="14">
        <v>0.23263660793921601</v>
      </c>
      <c r="AK19" s="14">
        <v>0.16919248603611101</v>
      </c>
      <c r="AL19" s="14">
        <v>0.43674007064787601</v>
      </c>
      <c r="AM19" s="14">
        <v>0.29298784439340297</v>
      </c>
      <c r="AN19" s="14"/>
      <c r="AO19" s="14">
        <v>0.172855597020452</v>
      </c>
      <c r="AP19" s="14">
        <v>0.32296555500441798</v>
      </c>
      <c r="AQ19" s="14">
        <v>0.32088762507666402</v>
      </c>
      <c r="AR19" s="14">
        <v>0.25946930816901498</v>
      </c>
      <c r="AS19" s="14">
        <v>0.122672981317084</v>
      </c>
      <c r="AT19" s="14">
        <v>0.117108468453516</v>
      </c>
      <c r="AU19" s="14">
        <v>0.48224553003830101</v>
      </c>
      <c r="AV19" s="14">
        <v>0.25253803420294002</v>
      </c>
      <c r="AW19" s="14"/>
      <c r="AX19" s="14">
        <v>7.7898953730113907E-2</v>
      </c>
      <c r="AY19" s="14">
        <v>0.12687161358519</v>
      </c>
      <c r="AZ19" s="14">
        <v>0.44148378854099501</v>
      </c>
      <c r="BA19" s="14"/>
      <c r="BB19" s="14">
        <v>0.17708928803069501</v>
      </c>
      <c r="BC19" s="14">
        <v>0.225325916066204</v>
      </c>
      <c r="BD19" s="14">
        <v>0.37578701431105799</v>
      </c>
      <c r="BE19" s="14"/>
      <c r="BF19" s="14">
        <v>0.33446832875590199</v>
      </c>
      <c r="BG19" s="14">
        <v>0.143721172886461</v>
      </c>
      <c r="BH19" s="14">
        <v>0.364710743655831</v>
      </c>
      <c r="BI19" s="14"/>
      <c r="BJ19" s="14">
        <v>0.25957011065167102</v>
      </c>
      <c r="BK19" s="14">
        <v>0.25152427141800898</v>
      </c>
      <c r="BL19" s="14"/>
      <c r="BM19" s="14">
        <v>0.248236921698232</v>
      </c>
      <c r="BN19" s="14">
        <v>0.25824516413645898</v>
      </c>
      <c r="BO19" s="14"/>
      <c r="BP19" s="14">
        <v>0.22767773966313201</v>
      </c>
      <c r="BQ19" s="14">
        <v>0.223654409076703</v>
      </c>
      <c r="BR19" s="14">
        <v>0.30453896278152998</v>
      </c>
      <c r="BS19" s="14">
        <v>0.322418259904307</v>
      </c>
      <c r="BT19" s="14">
        <v>0.19133540319443801</v>
      </c>
      <c r="BU19" s="14">
        <v>0.32321459269746</v>
      </c>
      <c r="BV19" s="14">
        <v>0.37321639231394699</v>
      </c>
      <c r="BW19" s="14">
        <v>0.286027713347631</v>
      </c>
    </row>
    <row r="20" spans="2:75" x14ac:dyDescent="0.35">
      <c r="B20" t="s">
        <v>92</v>
      </c>
      <c r="C20" s="14">
        <v>2.4555840500181999E-2</v>
      </c>
      <c r="D20" s="14">
        <v>1.8533506004859899E-2</v>
      </c>
      <c r="E20" s="14">
        <v>3.0239441846884901E-2</v>
      </c>
      <c r="F20" s="14"/>
      <c r="G20" s="14">
        <v>3.3391923913552897E-2</v>
      </c>
      <c r="H20" s="14">
        <v>1.34450882811359E-2</v>
      </c>
      <c r="I20" s="14">
        <v>3.1533396076327602E-2</v>
      </c>
      <c r="J20" s="14">
        <v>2.6304722180394001E-2</v>
      </c>
      <c r="K20" s="14">
        <v>2.8191119655711899E-2</v>
      </c>
      <c r="L20" s="14">
        <v>2.1157406601387901E-2</v>
      </c>
      <c r="M20" s="14"/>
      <c r="N20" s="14">
        <v>1.7729593714666099E-2</v>
      </c>
      <c r="O20" s="14">
        <v>3.7330673770219001E-2</v>
      </c>
      <c r="P20" s="14"/>
      <c r="Q20" s="14">
        <v>8.5943364835510794E-2</v>
      </c>
      <c r="R20" s="14">
        <v>2.15734644660147E-2</v>
      </c>
      <c r="S20" s="14">
        <v>7.3520959500560897E-3</v>
      </c>
      <c r="T20" s="14">
        <v>2.11716485998871E-2</v>
      </c>
      <c r="U20" s="14">
        <v>1.5940810148679801E-2</v>
      </c>
      <c r="V20" s="14">
        <v>1.05874120706064E-2</v>
      </c>
      <c r="W20" s="14">
        <v>0</v>
      </c>
      <c r="X20" s="14">
        <v>0</v>
      </c>
      <c r="Y20" s="14">
        <v>0</v>
      </c>
      <c r="Z20" s="14">
        <v>0.11510437246906099</v>
      </c>
      <c r="AA20" s="14"/>
      <c r="AB20" s="14">
        <v>1.7029220941350901E-2</v>
      </c>
      <c r="AC20" s="14">
        <v>2.52778105410786E-2</v>
      </c>
      <c r="AD20" s="14">
        <v>2.9551712013625E-3</v>
      </c>
      <c r="AE20" s="14"/>
      <c r="AF20" s="14">
        <v>9.4102572273921103E-3</v>
      </c>
      <c r="AG20" s="14">
        <v>1.6843275515505001E-2</v>
      </c>
      <c r="AH20" s="14">
        <v>6.7038552318256298E-3</v>
      </c>
      <c r="AI20" s="14">
        <v>0</v>
      </c>
      <c r="AJ20" s="14">
        <v>0</v>
      </c>
      <c r="AK20" s="14">
        <v>3.9962349958265898E-2</v>
      </c>
      <c r="AL20" s="14">
        <v>8.6286597729495207E-3</v>
      </c>
      <c r="AM20" s="14">
        <v>5.2949949534421198E-2</v>
      </c>
      <c r="AN20" s="14"/>
      <c r="AO20" s="14">
        <v>0</v>
      </c>
      <c r="AP20" s="14">
        <v>1.68503440806941E-2</v>
      </c>
      <c r="AQ20" s="14">
        <v>0</v>
      </c>
      <c r="AR20" s="14">
        <v>0</v>
      </c>
      <c r="AS20" s="14">
        <v>0</v>
      </c>
      <c r="AT20" s="14">
        <v>4.9337104442776898E-2</v>
      </c>
      <c r="AU20" s="14">
        <v>1.9642855035958199E-2</v>
      </c>
      <c r="AV20" s="14">
        <v>4.4815945134190197E-2</v>
      </c>
      <c r="AW20" s="14"/>
      <c r="AX20" s="14">
        <v>8.4213523478865293E-2</v>
      </c>
      <c r="AY20" s="14">
        <v>8.8466256891795107E-3</v>
      </c>
      <c r="AZ20" s="14">
        <v>1.1147065500751899E-2</v>
      </c>
      <c r="BA20" s="14"/>
      <c r="BB20" s="14">
        <v>3.5638151011842999E-2</v>
      </c>
      <c r="BC20" s="14">
        <v>5.20845954187245E-3</v>
      </c>
      <c r="BD20" s="14">
        <v>1.8757109350539401E-2</v>
      </c>
      <c r="BE20" s="14"/>
      <c r="BF20" s="14">
        <v>0</v>
      </c>
      <c r="BG20" s="14">
        <v>2.1031904612999398E-2</v>
      </c>
      <c r="BH20" s="14">
        <v>1.0716429215881699E-2</v>
      </c>
      <c r="BI20" s="14"/>
      <c r="BJ20" s="14">
        <v>0</v>
      </c>
      <c r="BK20" s="14">
        <v>2.9001779345046899E-2</v>
      </c>
      <c r="BL20" s="14"/>
      <c r="BM20" s="14">
        <v>1.8046270264606201E-2</v>
      </c>
      <c r="BN20" s="14">
        <v>2.3133579357965402E-2</v>
      </c>
      <c r="BO20" s="14"/>
      <c r="BP20" s="14">
        <v>4.8929006440268298E-2</v>
      </c>
      <c r="BQ20" s="14">
        <v>4.1434230979344603E-3</v>
      </c>
      <c r="BR20" s="14">
        <v>1.8456204184334898E-2</v>
      </c>
      <c r="BS20" s="14">
        <v>1.10247570498519E-2</v>
      </c>
      <c r="BT20" s="14">
        <v>2.0336896001016298E-2</v>
      </c>
      <c r="BU20" s="14">
        <v>4.0970099568608698E-2</v>
      </c>
      <c r="BV20" s="14">
        <v>0</v>
      </c>
      <c r="BW20" s="14">
        <v>2.51150492318475E-2</v>
      </c>
    </row>
    <row r="21" spans="2:75" x14ac:dyDescent="0.35">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row>
    <row r="22" spans="2:75" x14ac:dyDescent="0.35">
      <c r="B22" s="6" t="s">
        <v>98</v>
      </c>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row>
    <row r="23" spans="2:75" x14ac:dyDescent="0.35">
      <c r="B23" s="21" t="s">
        <v>96</v>
      </c>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row>
    <row r="24" spans="2:75" x14ac:dyDescent="0.35">
      <c r="B24" t="s">
        <v>85</v>
      </c>
      <c r="C24" s="14">
        <v>1.2262402566197801E-2</v>
      </c>
      <c r="D24" s="14">
        <v>1.0222635743035601E-2</v>
      </c>
      <c r="E24" s="14">
        <v>1.4187440352140999E-2</v>
      </c>
      <c r="F24" s="14"/>
      <c r="G24" s="14">
        <v>6.3730063012729904E-2</v>
      </c>
      <c r="H24" s="14">
        <v>1.0000616102177499E-2</v>
      </c>
      <c r="I24" s="14">
        <v>1.90611745519963E-2</v>
      </c>
      <c r="J24" s="14">
        <v>3.3404433257078199E-3</v>
      </c>
      <c r="K24" s="14">
        <v>0</v>
      </c>
      <c r="L24" s="14">
        <v>8.7538563881008405E-3</v>
      </c>
      <c r="M24" s="14"/>
      <c r="N24" s="14">
        <v>9.67009424288417E-3</v>
      </c>
      <c r="O24" s="14">
        <v>1.7113722428399002E-2</v>
      </c>
      <c r="P24" s="14"/>
      <c r="Q24" s="14">
        <v>4.9566190683940699E-2</v>
      </c>
      <c r="R24" s="14">
        <v>1.0074772360331601E-2</v>
      </c>
      <c r="S24" s="14">
        <v>7.6736476222708603E-3</v>
      </c>
      <c r="T24" s="14">
        <v>1.6038236129597701E-2</v>
      </c>
      <c r="U24" s="14">
        <v>0</v>
      </c>
      <c r="V24" s="14">
        <v>1.83622571591643E-2</v>
      </c>
      <c r="W24" s="14">
        <v>2.06684202711763E-2</v>
      </c>
      <c r="X24" s="14">
        <v>0</v>
      </c>
      <c r="Y24" s="14">
        <v>0</v>
      </c>
      <c r="Z24" s="14">
        <v>6.53955039171182E-3</v>
      </c>
      <c r="AA24" s="14"/>
      <c r="AB24" s="14">
        <v>4.5221395946667201E-3</v>
      </c>
      <c r="AC24" s="14">
        <v>1.0721102898487701E-2</v>
      </c>
      <c r="AD24" s="14">
        <v>2.3401521170637901E-2</v>
      </c>
      <c r="AE24" s="14"/>
      <c r="AF24" s="14">
        <v>1.57137532897112E-2</v>
      </c>
      <c r="AG24" s="14">
        <v>2.11767504765982E-2</v>
      </c>
      <c r="AH24" s="14">
        <v>3.7868492020085602E-3</v>
      </c>
      <c r="AI24" s="14">
        <v>0</v>
      </c>
      <c r="AJ24" s="14">
        <v>2.32340236267818E-2</v>
      </c>
      <c r="AK24" s="14">
        <v>2.2934433823076799E-3</v>
      </c>
      <c r="AL24" s="14">
        <v>1.40043290099683E-2</v>
      </c>
      <c r="AM24" s="14">
        <v>2.6089229839750101E-2</v>
      </c>
      <c r="AN24" s="14"/>
      <c r="AO24" s="14">
        <v>2.4720492774662799E-2</v>
      </c>
      <c r="AP24" s="14">
        <v>2.11856376577821E-2</v>
      </c>
      <c r="AQ24" s="14">
        <v>0</v>
      </c>
      <c r="AR24" s="14">
        <v>0</v>
      </c>
      <c r="AS24" s="14">
        <v>0</v>
      </c>
      <c r="AT24" s="14">
        <v>6.7932998835523303E-3</v>
      </c>
      <c r="AU24" s="14">
        <v>1.19275082863954E-2</v>
      </c>
      <c r="AV24" s="14">
        <v>4.9145806137196699E-2</v>
      </c>
      <c r="AW24" s="14"/>
      <c r="AX24" s="14">
        <v>3.5973520071168302E-2</v>
      </c>
      <c r="AY24" s="14">
        <v>8.3520409841661009E-3</v>
      </c>
      <c r="AZ24" s="14">
        <v>1.5386393691743799E-2</v>
      </c>
      <c r="BA24" s="14"/>
      <c r="BB24" s="14">
        <v>3.33907996922174E-2</v>
      </c>
      <c r="BC24" s="14">
        <v>2.0686069662389302E-3</v>
      </c>
      <c r="BD24" s="14">
        <v>2.83606454234068E-2</v>
      </c>
      <c r="BE24" s="14"/>
      <c r="BF24" s="14">
        <v>4.5521646537105998E-2</v>
      </c>
      <c r="BG24" s="14">
        <v>5.3968779976366101E-3</v>
      </c>
      <c r="BH24" s="14">
        <v>1.8546316476779401E-2</v>
      </c>
      <c r="BI24" s="14"/>
      <c r="BJ24" s="14">
        <v>0</v>
      </c>
      <c r="BK24" s="14">
        <v>1.6124107914552901E-2</v>
      </c>
      <c r="BL24" s="14"/>
      <c r="BM24" s="14">
        <v>2.2635655536601702E-2</v>
      </c>
      <c r="BN24" s="14">
        <v>9.3507605290051293E-3</v>
      </c>
      <c r="BO24" s="14"/>
      <c r="BP24" s="14">
        <v>2.7474900381391699E-2</v>
      </c>
      <c r="BQ24" s="14">
        <v>0</v>
      </c>
      <c r="BR24" s="14">
        <v>0</v>
      </c>
      <c r="BS24" s="14">
        <v>1.0575258412283999E-2</v>
      </c>
      <c r="BT24" s="14">
        <v>1.30434139465376E-2</v>
      </c>
      <c r="BU24" s="14">
        <v>3.0871277509573599E-3</v>
      </c>
      <c r="BV24" s="14">
        <v>1.9149264421388201E-2</v>
      </c>
      <c r="BW24" s="14">
        <v>4.9245840706332198E-3</v>
      </c>
    </row>
    <row r="25" spans="2:75" x14ac:dyDescent="0.35">
      <c r="B25" t="s">
        <v>86</v>
      </c>
      <c r="C25" s="14">
        <v>2.9270668897519201E-2</v>
      </c>
      <c r="D25" s="14">
        <v>3.7292225356280198E-2</v>
      </c>
      <c r="E25" s="14">
        <v>2.17002941322052E-2</v>
      </c>
      <c r="F25" s="14"/>
      <c r="G25" s="14">
        <v>0</v>
      </c>
      <c r="H25" s="14">
        <v>1.9725764394112499E-2</v>
      </c>
      <c r="I25" s="14">
        <v>6.1746497202858297E-2</v>
      </c>
      <c r="J25" s="14">
        <v>3.15122730901021E-2</v>
      </c>
      <c r="K25" s="14">
        <v>4.9747089172321499E-2</v>
      </c>
      <c r="L25" s="14">
        <v>1.5849123807760698E-2</v>
      </c>
      <c r="M25" s="14"/>
      <c r="N25" s="14">
        <v>2.8639319053042799E-2</v>
      </c>
      <c r="O25" s="14">
        <v>3.04521950350394E-2</v>
      </c>
      <c r="P25" s="14"/>
      <c r="Q25" s="14">
        <v>3.2439943854939299E-2</v>
      </c>
      <c r="R25" s="14">
        <v>1.6897907367942701E-2</v>
      </c>
      <c r="S25" s="14">
        <v>1.5841094605894598E-2</v>
      </c>
      <c r="T25" s="14">
        <v>3.2948536128739797E-2</v>
      </c>
      <c r="U25" s="14">
        <v>4.0280918445034002E-2</v>
      </c>
      <c r="V25" s="14">
        <v>2.5195342594991E-2</v>
      </c>
      <c r="W25" s="14">
        <v>3.9073986403460298E-2</v>
      </c>
      <c r="X25" s="14">
        <v>0</v>
      </c>
      <c r="Y25" s="14">
        <v>0</v>
      </c>
      <c r="Z25" s="14">
        <v>2.4068549837413401E-2</v>
      </c>
      <c r="AA25" s="14"/>
      <c r="AB25" s="14">
        <v>4.27561313474073E-2</v>
      </c>
      <c r="AC25" s="14">
        <v>2.6904443893298199E-2</v>
      </c>
      <c r="AD25" s="14">
        <v>3.99510735243674E-2</v>
      </c>
      <c r="AE25" s="14"/>
      <c r="AF25" s="14">
        <v>2.8642175482981602E-2</v>
      </c>
      <c r="AG25" s="14">
        <v>9.0330528125770401E-3</v>
      </c>
      <c r="AH25" s="14">
        <v>0</v>
      </c>
      <c r="AI25" s="14">
        <v>3.4978061548145901E-2</v>
      </c>
      <c r="AJ25" s="14">
        <v>4.2536613032075198E-2</v>
      </c>
      <c r="AK25" s="14">
        <v>5.4847549240393499E-2</v>
      </c>
      <c r="AL25" s="14">
        <v>1.07577707130327E-2</v>
      </c>
      <c r="AM25" s="14">
        <v>3.43054751159022E-2</v>
      </c>
      <c r="AN25" s="14"/>
      <c r="AO25" s="14">
        <v>1.9794700797123199E-2</v>
      </c>
      <c r="AP25" s="14">
        <v>1.4192320586090899E-2</v>
      </c>
      <c r="AQ25" s="14">
        <v>1.0382950883200801E-2</v>
      </c>
      <c r="AR25" s="14">
        <v>8.7865118526867705E-3</v>
      </c>
      <c r="AS25" s="14">
        <v>4.8188826168753002E-2</v>
      </c>
      <c r="AT25" s="14">
        <v>9.0629713753892796E-2</v>
      </c>
      <c r="AU25" s="14">
        <v>2.6717887332823799E-2</v>
      </c>
      <c r="AV25" s="14">
        <v>2.2459512239864102E-2</v>
      </c>
      <c r="AW25" s="14"/>
      <c r="AX25" s="14">
        <v>5.8101185620610299E-2</v>
      </c>
      <c r="AY25" s="14">
        <v>4.81659722366524E-2</v>
      </c>
      <c r="AZ25" s="14">
        <v>1.57953852208731E-2</v>
      </c>
      <c r="BA25" s="14"/>
      <c r="BB25" s="14">
        <v>4.5381826034165997E-2</v>
      </c>
      <c r="BC25" s="14">
        <v>3.35115708943493E-2</v>
      </c>
      <c r="BD25" s="14">
        <v>1.8102716009797501E-2</v>
      </c>
      <c r="BE25" s="14"/>
      <c r="BF25" s="14">
        <v>4.4334633752344803E-2</v>
      </c>
      <c r="BG25" s="14">
        <v>2.5637165348470999E-2</v>
      </c>
      <c r="BH25" s="14">
        <v>3.60201903648356E-2</v>
      </c>
      <c r="BI25" s="14"/>
      <c r="BJ25" s="14">
        <v>3.7503174036856102E-2</v>
      </c>
      <c r="BK25" s="14">
        <v>2.8104753335235402E-2</v>
      </c>
      <c r="BL25" s="14"/>
      <c r="BM25" s="14">
        <v>3.9125949767141198E-2</v>
      </c>
      <c r="BN25" s="14">
        <v>2.8147448321856599E-2</v>
      </c>
      <c r="BO25" s="14"/>
      <c r="BP25" s="14">
        <v>3.9505633596213202E-2</v>
      </c>
      <c r="BQ25" s="14">
        <v>7.6263060413171699E-2</v>
      </c>
      <c r="BR25" s="14">
        <v>4.7982269277389099E-2</v>
      </c>
      <c r="BS25" s="14">
        <v>7.7081188987576004E-3</v>
      </c>
      <c r="BT25" s="14">
        <v>2.52369435413707E-2</v>
      </c>
      <c r="BU25" s="14">
        <v>4.2671763290180603E-2</v>
      </c>
      <c r="BV25" s="14">
        <v>0</v>
      </c>
      <c r="BW25" s="14">
        <v>2.0782172778795498E-2</v>
      </c>
    </row>
    <row r="26" spans="2:75" x14ac:dyDescent="0.35">
      <c r="B26" t="s">
        <v>87</v>
      </c>
      <c r="C26" s="14">
        <v>9.4311952975631497E-2</v>
      </c>
      <c r="D26" s="14">
        <v>0.121509576892844</v>
      </c>
      <c r="E26" s="14">
        <v>6.8644090779823794E-2</v>
      </c>
      <c r="F26" s="14"/>
      <c r="G26" s="14">
        <v>0.14277567579679301</v>
      </c>
      <c r="H26" s="14">
        <v>7.7266324406874101E-2</v>
      </c>
      <c r="I26" s="14">
        <v>5.1812614074743003E-2</v>
      </c>
      <c r="J26" s="14">
        <v>7.8133335468778195E-2</v>
      </c>
      <c r="K26" s="14">
        <v>0.102047661806987</v>
      </c>
      <c r="L26" s="14">
        <v>0.11108292663951</v>
      </c>
      <c r="M26" s="14"/>
      <c r="N26" s="14">
        <v>0.100661789018342</v>
      </c>
      <c r="O26" s="14">
        <v>8.2428688381415996E-2</v>
      </c>
      <c r="P26" s="14"/>
      <c r="Q26" s="14">
        <v>3.5999252804112203E-2</v>
      </c>
      <c r="R26" s="14">
        <v>0.121691841640948</v>
      </c>
      <c r="S26" s="14">
        <v>6.2657693898309996E-2</v>
      </c>
      <c r="T26" s="14">
        <v>9.6006649520473206E-2</v>
      </c>
      <c r="U26" s="14">
        <v>0.13322600537471599</v>
      </c>
      <c r="V26" s="14">
        <v>5.6211303546520298E-2</v>
      </c>
      <c r="W26" s="14">
        <v>7.1364339766760404E-2</v>
      </c>
      <c r="X26" s="14">
        <v>0.42552385631994499</v>
      </c>
      <c r="Y26" s="14">
        <v>0.57049239310669397</v>
      </c>
      <c r="Z26" s="14">
        <v>8.4640720341621706E-2</v>
      </c>
      <c r="AA26" s="14"/>
      <c r="AB26" s="14">
        <v>0.100292848941925</v>
      </c>
      <c r="AC26" s="14">
        <v>8.2853549760172507E-2</v>
      </c>
      <c r="AD26" s="14">
        <v>9.8456653751823706E-2</v>
      </c>
      <c r="AE26" s="14"/>
      <c r="AF26" s="14">
        <v>0.113142818294546</v>
      </c>
      <c r="AG26" s="14">
        <v>7.4437849334303502E-2</v>
      </c>
      <c r="AH26" s="14">
        <v>8.7247450346438396E-2</v>
      </c>
      <c r="AI26" s="14">
        <v>0.127837941744567</v>
      </c>
      <c r="AJ26" s="14">
        <v>0.135147482538272</v>
      </c>
      <c r="AK26" s="14">
        <v>0.15391104969156399</v>
      </c>
      <c r="AL26" s="14">
        <v>6.0019898740756299E-2</v>
      </c>
      <c r="AM26" s="14">
        <v>5.5562509921523798E-2</v>
      </c>
      <c r="AN26" s="14"/>
      <c r="AO26" s="14">
        <v>0.119647929981781</v>
      </c>
      <c r="AP26" s="14">
        <v>7.7207219430822899E-2</v>
      </c>
      <c r="AQ26" s="14">
        <v>8.1978574015275502E-2</v>
      </c>
      <c r="AR26" s="14">
        <v>0.20128194522158099</v>
      </c>
      <c r="AS26" s="14">
        <v>0.13458571729223201</v>
      </c>
      <c r="AT26" s="14">
        <v>0.16627123121851201</v>
      </c>
      <c r="AU26" s="14">
        <v>5.3872296518330198E-2</v>
      </c>
      <c r="AV26" s="14">
        <v>3.9572549490016401E-2</v>
      </c>
      <c r="AW26" s="14"/>
      <c r="AX26" s="14">
        <v>0.17958527567392099</v>
      </c>
      <c r="AY26" s="14">
        <v>0.116345238858061</v>
      </c>
      <c r="AZ26" s="14">
        <v>6.8458718876074701E-2</v>
      </c>
      <c r="BA26" s="14"/>
      <c r="BB26" s="14">
        <v>0.181713505696769</v>
      </c>
      <c r="BC26" s="14">
        <v>0.104312644289232</v>
      </c>
      <c r="BD26" s="14">
        <v>3.4277251917868803E-2</v>
      </c>
      <c r="BE26" s="14"/>
      <c r="BF26" s="14">
        <v>0.117820540777408</v>
      </c>
      <c r="BG26" s="14">
        <v>0.124249283989306</v>
      </c>
      <c r="BH26" s="14">
        <v>6.4347818424942804E-2</v>
      </c>
      <c r="BI26" s="14"/>
      <c r="BJ26" s="14">
        <v>0.134549882576318</v>
      </c>
      <c r="BK26" s="14">
        <v>8.0000864462302604E-2</v>
      </c>
      <c r="BL26" s="14"/>
      <c r="BM26" s="14">
        <v>0.110468328602354</v>
      </c>
      <c r="BN26" s="14">
        <v>8.1824234043522404E-2</v>
      </c>
      <c r="BO26" s="14"/>
      <c r="BP26" s="14">
        <v>6.5436449897726304E-2</v>
      </c>
      <c r="BQ26" s="14">
        <v>0.104953889358101</v>
      </c>
      <c r="BR26" s="14">
        <v>6.12011479553548E-2</v>
      </c>
      <c r="BS26" s="14">
        <v>0.10604878297194199</v>
      </c>
      <c r="BT26" s="14">
        <v>0.11832289807125</v>
      </c>
      <c r="BU26" s="14">
        <v>5.61695751332386E-2</v>
      </c>
      <c r="BV26" s="14">
        <v>0.116121151789548</v>
      </c>
      <c r="BW26" s="14">
        <v>7.8973277608110196E-2</v>
      </c>
    </row>
    <row r="27" spans="2:75" x14ac:dyDescent="0.35">
      <c r="B27" t="s">
        <v>88</v>
      </c>
      <c r="C27" s="14">
        <v>0.213565317417474</v>
      </c>
      <c r="D27" s="14">
        <v>0.22664496723757799</v>
      </c>
      <c r="E27" s="14">
        <v>0.20122134758489699</v>
      </c>
      <c r="F27" s="14"/>
      <c r="G27" s="14">
        <v>0.13427038185113899</v>
      </c>
      <c r="H27" s="14">
        <v>0.266359173962679</v>
      </c>
      <c r="I27" s="14">
        <v>0.16065858523611201</v>
      </c>
      <c r="J27" s="14">
        <v>0.194315061229687</v>
      </c>
      <c r="K27" s="14">
        <v>0.20064831552251999</v>
      </c>
      <c r="L27" s="14">
        <v>0.24950001229913801</v>
      </c>
      <c r="M27" s="14"/>
      <c r="N27" s="14">
        <v>0.215730004623153</v>
      </c>
      <c r="O27" s="14">
        <v>0.20951425993256101</v>
      </c>
      <c r="P27" s="14"/>
      <c r="Q27" s="14">
        <v>0.219548604773767</v>
      </c>
      <c r="R27" s="14">
        <v>0.31254651732149902</v>
      </c>
      <c r="S27" s="14">
        <v>0.22424137146075701</v>
      </c>
      <c r="T27" s="14">
        <v>0.218556258556549</v>
      </c>
      <c r="U27" s="14">
        <v>0.16128421484802999</v>
      </c>
      <c r="V27" s="14">
        <v>0.18072000277351499</v>
      </c>
      <c r="W27" s="14">
        <v>0.209096099699319</v>
      </c>
      <c r="X27" s="14">
        <v>0</v>
      </c>
      <c r="Y27" s="14">
        <v>0</v>
      </c>
      <c r="Z27" s="14">
        <v>0.25121119244262102</v>
      </c>
      <c r="AA27" s="14"/>
      <c r="AB27" s="14">
        <v>0.12227912664325701</v>
      </c>
      <c r="AC27" s="14">
        <v>0.245835132610185</v>
      </c>
      <c r="AD27" s="14">
        <v>0.216923450886118</v>
      </c>
      <c r="AE27" s="14"/>
      <c r="AF27" s="14">
        <v>0.26091973781443201</v>
      </c>
      <c r="AG27" s="14">
        <v>0.143602912976456</v>
      </c>
      <c r="AH27" s="14">
        <v>0.23559984023957201</v>
      </c>
      <c r="AI27" s="14">
        <v>0.12987314164744099</v>
      </c>
      <c r="AJ27" s="14">
        <v>0.37303198642851199</v>
      </c>
      <c r="AK27" s="14">
        <v>0.18301013588052001</v>
      </c>
      <c r="AL27" s="14">
        <v>7.0664915184198096E-2</v>
      </c>
      <c r="AM27" s="14">
        <v>0.212422160672469</v>
      </c>
      <c r="AN27" s="14"/>
      <c r="AO27" s="14">
        <v>0.19543554607413399</v>
      </c>
      <c r="AP27" s="14">
        <v>0.13210589818416801</v>
      </c>
      <c r="AQ27" s="14">
        <v>0.20082934967042701</v>
      </c>
      <c r="AR27" s="14">
        <v>0.114376327793206</v>
      </c>
      <c r="AS27" s="14">
        <v>0.47429647383307799</v>
      </c>
      <c r="AT27" s="14">
        <v>0.21499783274352</v>
      </c>
      <c r="AU27" s="14">
        <v>3.9080614892216599E-2</v>
      </c>
      <c r="AV27" s="14">
        <v>0.21942060080117301</v>
      </c>
      <c r="AW27" s="14"/>
      <c r="AX27" s="14">
        <v>0.30779171588202697</v>
      </c>
      <c r="AY27" s="14">
        <v>0.24917648614472401</v>
      </c>
      <c r="AZ27" s="14">
        <v>0.13655659548795099</v>
      </c>
      <c r="BA27" s="14"/>
      <c r="BB27" s="14">
        <v>0.21529419574906</v>
      </c>
      <c r="BC27" s="14">
        <v>0.23109944185619499</v>
      </c>
      <c r="BD27" s="14">
        <v>0.14142463207214001</v>
      </c>
      <c r="BE27" s="14"/>
      <c r="BF27" s="14">
        <v>0.25590796956727901</v>
      </c>
      <c r="BG27" s="14">
        <v>0.24721953953468501</v>
      </c>
      <c r="BH27" s="14">
        <v>0.13664981902927301</v>
      </c>
      <c r="BI27" s="14"/>
      <c r="BJ27" s="14">
        <v>0.20173420003668499</v>
      </c>
      <c r="BK27" s="14">
        <v>0.21638132951460001</v>
      </c>
      <c r="BL27" s="14"/>
      <c r="BM27" s="14">
        <v>0.19980153702031</v>
      </c>
      <c r="BN27" s="14">
        <v>0.230224537128083</v>
      </c>
      <c r="BO27" s="14"/>
      <c r="BP27" s="14">
        <v>0.21855618140923</v>
      </c>
      <c r="BQ27" s="14">
        <v>0.18455819227664799</v>
      </c>
      <c r="BR27" s="14">
        <v>0.19560335111083799</v>
      </c>
      <c r="BS27" s="14">
        <v>0.21405501196660601</v>
      </c>
      <c r="BT27" s="14">
        <v>0.22643321411482401</v>
      </c>
      <c r="BU27" s="14">
        <v>0.22680166009488201</v>
      </c>
      <c r="BV27" s="14">
        <v>0.16950212126511299</v>
      </c>
      <c r="BW27" s="14">
        <v>0.16939944718048899</v>
      </c>
    </row>
    <row r="28" spans="2:75" x14ac:dyDescent="0.35">
      <c r="B28" t="s">
        <v>89</v>
      </c>
      <c r="C28" s="14">
        <v>0.30177069421661301</v>
      </c>
      <c r="D28" s="14">
        <v>0.25868595974145803</v>
      </c>
      <c r="E28" s="14">
        <v>0.342432078116085</v>
      </c>
      <c r="F28" s="14"/>
      <c r="G28" s="14">
        <v>0.16872748839735699</v>
      </c>
      <c r="H28" s="14">
        <v>0.36574418015238902</v>
      </c>
      <c r="I28" s="14">
        <v>0.26573268141147099</v>
      </c>
      <c r="J28" s="14">
        <v>0.30785048198656401</v>
      </c>
      <c r="K28" s="14">
        <v>0.27591925615677698</v>
      </c>
      <c r="L28" s="14">
        <v>0.33219170340897097</v>
      </c>
      <c r="M28" s="14"/>
      <c r="N28" s="14">
        <v>0.31896213107962601</v>
      </c>
      <c r="O28" s="14">
        <v>0.26959814808726201</v>
      </c>
      <c r="P28" s="14"/>
      <c r="Q28" s="14">
        <v>0.17230816840148899</v>
      </c>
      <c r="R28" s="14">
        <v>0.225227585900133</v>
      </c>
      <c r="S28" s="14">
        <v>0.31869866634177701</v>
      </c>
      <c r="T28" s="14">
        <v>0.27842653733359302</v>
      </c>
      <c r="U28" s="14">
        <v>0.34332907214333303</v>
      </c>
      <c r="V28" s="14">
        <v>0.379197953377786</v>
      </c>
      <c r="W28" s="14">
        <v>0.33365306613191298</v>
      </c>
      <c r="X28" s="14">
        <v>8.53678270928626E-2</v>
      </c>
      <c r="Y28" s="14">
        <v>0</v>
      </c>
      <c r="Z28" s="14">
        <v>0.25032720332984398</v>
      </c>
      <c r="AA28" s="14"/>
      <c r="AB28" s="14">
        <v>0.33962976157442198</v>
      </c>
      <c r="AC28" s="14">
        <v>0.27866353658760601</v>
      </c>
      <c r="AD28" s="14">
        <v>0.35223604606732001</v>
      </c>
      <c r="AE28" s="14"/>
      <c r="AF28" s="14">
        <v>0.30916413653605701</v>
      </c>
      <c r="AG28" s="14">
        <v>0.40654105581408101</v>
      </c>
      <c r="AH28" s="14">
        <v>0.22664318540210501</v>
      </c>
      <c r="AI28" s="14">
        <v>0.42216747890998302</v>
      </c>
      <c r="AJ28" s="14">
        <v>0.28499014032808101</v>
      </c>
      <c r="AK28" s="14">
        <v>0.319326676003163</v>
      </c>
      <c r="AL28" s="14">
        <v>0.29183095734481002</v>
      </c>
      <c r="AM28" s="14">
        <v>0.21471601466328</v>
      </c>
      <c r="AN28" s="14"/>
      <c r="AO28" s="14">
        <v>0.37497634010889602</v>
      </c>
      <c r="AP28" s="14">
        <v>0.41193075849956501</v>
      </c>
      <c r="AQ28" s="14">
        <v>0.2262686907748</v>
      </c>
      <c r="AR28" s="14">
        <v>0.41866764621313102</v>
      </c>
      <c r="AS28" s="14">
        <v>0.23472459763227499</v>
      </c>
      <c r="AT28" s="14">
        <v>0.27516944563089502</v>
      </c>
      <c r="AU28" s="14">
        <v>0.38085948639149603</v>
      </c>
      <c r="AV28" s="14">
        <v>0.16172500184305899</v>
      </c>
      <c r="AW28" s="14"/>
      <c r="AX28" s="14">
        <v>0.224411063803544</v>
      </c>
      <c r="AY28" s="14">
        <v>0.335147295249411</v>
      </c>
      <c r="AZ28" s="14">
        <v>0.280182395816436</v>
      </c>
      <c r="BA28" s="14"/>
      <c r="BB28" s="14">
        <v>0.270848935897959</v>
      </c>
      <c r="BC28" s="14">
        <v>0.33873841436500701</v>
      </c>
      <c r="BD28" s="14">
        <v>0.27268589015947498</v>
      </c>
      <c r="BE28" s="14"/>
      <c r="BF28" s="14">
        <v>0.19030100099279301</v>
      </c>
      <c r="BG28" s="14">
        <v>0.35651665992043002</v>
      </c>
      <c r="BH28" s="14">
        <v>0.281611647541119</v>
      </c>
      <c r="BI28" s="14"/>
      <c r="BJ28" s="14">
        <v>0.25130437757736401</v>
      </c>
      <c r="BK28" s="14">
        <v>0.32052405896418001</v>
      </c>
      <c r="BL28" s="14"/>
      <c r="BM28" s="14">
        <v>0.295072723548432</v>
      </c>
      <c r="BN28" s="14">
        <v>0.30413523547434601</v>
      </c>
      <c r="BO28" s="14"/>
      <c r="BP28" s="14">
        <v>0.31805423980193798</v>
      </c>
      <c r="BQ28" s="14">
        <v>0.34201707477478299</v>
      </c>
      <c r="BR28" s="14">
        <v>0.31357353513895098</v>
      </c>
      <c r="BS28" s="14">
        <v>0.30390896598575501</v>
      </c>
      <c r="BT28" s="14">
        <v>0.30328800107065701</v>
      </c>
      <c r="BU28" s="14">
        <v>0.22444924516251299</v>
      </c>
      <c r="BV28" s="14">
        <v>0.37064817755316698</v>
      </c>
      <c r="BW28" s="14">
        <v>0.30446806204999899</v>
      </c>
    </row>
    <row r="29" spans="2:75" x14ac:dyDescent="0.35">
      <c r="B29" t="s">
        <v>90</v>
      </c>
      <c r="C29" s="14">
        <v>0.17807914000047601</v>
      </c>
      <c r="D29" s="14">
        <v>0.19144108468828899</v>
      </c>
      <c r="E29" s="14">
        <v>0.16546875330056501</v>
      </c>
      <c r="F29" s="14"/>
      <c r="G29" s="14">
        <v>0.25999134009525998</v>
      </c>
      <c r="H29" s="14">
        <v>0.114482446631808</v>
      </c>
      <c r="I29" s="14">
        <v>0.14814086970965201</v>
      </c>
      <c r="J29" s="14">
        <v>0.20316671192539201</v>
      </c>
      <c r="K29" s="14">
        <v>0.22468273879942999</v>
      </c>
      <c r="L29" s="14">
        <v>0.160562545941692</v>
      </c>
      <c r="M29" s="14"/>
      <c r="N29" s="14">
        <v>0.18299575091749601</v>
      </c>
      <c r="O29" s="14">
        <v>0.16887805385576801</v>
      </c>
      <c r="P29" s="14"/>
      <c r="Q29" s="14">
        <v>0.20599856258382601</v>
      </c>
      <c r="R29" s="14">
        <v>0.16904097883715299</v>
      </c>
      <c r="S29" s="14">
        <v>0.22028702202095801</v>
      </c>
      <c r="T29" s="14">
        <v>0.20189620689559001</v>
      </c>
      <c r="U29" s="14">
        <v>0.16010827472564301</v>
      </c>
      <c r="V29" s="14">
        <v>0.18856808357875501</v>
      </c>
      <c r="W29" s="14">
        <v>0.152511517654662</v>
      </c>
      <c r="X29" s="14">
        <v>0.33182818373155398</v>
      </c>
      <c r="Y29" s="14">
        <v>0.11182982956972801</v>
      </c>
      <c r="Z29" s="14">
        <v>0.124623374513382</v>
      </c>
      <c r="AA29" s="14"/>
      <c r="AB29" s="14">
        <v>0.236857292503515</v>
      </c>
      <c r="AC29" s="14">
        <v>0.171239529971145</v>
      </c>
      <c r="AD29" s="14">
        <v>0.150912695375513</v>
      </c>
      <c r="AE29" s="14"/>
      <c r="AF29" s="14">
        <v>0.16653898743468401</v>
      </c>
      <c r="AG29" s="14">
        <v>0.21950996827597</v>
      </c>
      <c r="AH29" s="14">
        <v>0.22966201617599699</v>
      </c>
      <c r="AI29" s="14">
        <v>0.211158979194875</v>
      </c>
      <c r="AJ29" s="14">
        <v>8.4831415084861597E-2</v>
      </c>
      <c r="AK29" s="14">
        <v>0.16106021465839901</v>
      </c>
      <c r="AL29" s="14">
        <v>0.25398842676826699</v>
      </c>
      <c r="AM29" s="14">
        <v>0.162581544204213</v>
      </c>
      <c r="AN29" s="14"/>
      <c r="AO29" s="14">
        <v>0.18855185572865199</v>
      </c>
      <c r="AP29" s="14">
        <v>0.21418826964703599</v>
      </c>
      <c r="AQ29" s="14">
        <v>0.33258748550540401</v>
      </c>
      <c r="AR29" s="14">
        <v>0.16660065260070001</v>
      </c>
      <c r="AS29" s="14">
        <v>5.67888480614386E-2</v>
      </c>
      <c r="AT29" s="14">
        <v>0.14132038256307999</v>
      </c>
      <c r="AU29" s="14">
        <v>0.23208392460677599</v>
      </c>
      <c r="AV29" s="14">
        <v>0.21601851004157499</v>
      </c>
      <c r="AW29" s="14"/>
      <c r="AX29" s="14">
        <v>0.13637911555211499</v>
      </c>
      <c r="AY29" s="14">
        <v>0.17189804058949701</v>
      </c>
      <c r="AZ29" s="14">
        <v>0.21281799107534</v>
      </c>
      <c r="BA29" s="14"/>
      <c r="BB29" s="14">
        <v>0.14351347759966901</v>
      </c>
      <c r="BC29" s="14">
        <v>0.16657410892834501</v>
      </c>
      <c r="BD29" s="14">
        <v>0.231290919898687</v>
      </c>
      <c r="BE29" s="14"/>
      <c r="BF29" s="14">
        <v>0.19002316758414201</v>
      </c>
      <c r="BG29" s="14">
        <v>0.138303755681214</v>
      </c>
      <c r="BH29" s="14">
        <v>0.22995935665974099</v>
      </c>
      <c r="BI29" s="14"/>
      <c r="BJ29" s="14">
        <v>0.23446030723948899</v>
      </c>
      <c r="BK29" s="14">
        <v>0.16498852170379399</v>
      </c>
      <c r="BL29" s="14"/>
      <c r="BM29" s="14">
        <v>0.19403348522688299</v>
      </c>
      <c r="BN29" s="14">
        <v>0.16543662644379001</v>
      </c>
      <c r="BO29" s="14"/>
      <c r="BP29" s="14">
        <v>0.177661554314166</v>
      </c>
      <c r="BQ29" s="14">
        <v>0.121731983242444</v>
      </c>
      <c r="BR29" s="14">
        <v>0.13782568968136399</v>
      </c>
      <c r="BS29" s="14">
        <v>0.157476114740046</v>
      </c>
      <c r="BT29" s="14">
        <v>0.18195530078642799</v>
      </c>
      <c r="BU29" s="14">
        <v>0.24159001459839899</v>
      </c>
      <c r="BV29" s="14">
        <v>0.20811484016897799</v>
      </c>
      <c r="BW29" s="14">
        <v>0.167177147892381</v>
      </c>
    </row>
    <row r="30" spans="2:75" x14ac:dyDescent="0.35">
      <c r="B30" t="s">
        <v>91</v>
      </c>
      <c r="C30" s="14">
        <v>0.13659065311325599</v>
      </c>
      <c r="D30" s="14">
        <v>0.13272767405098701</v>
      </c>
      <c r="E30" s="14">
        <v>0.14023635446339699</v>
      </c>
      <c r="F30" s="14"/>
      <c r="G30" s="14">
        <v>0.147729907332315</v>
      </c>
      <c r="H30" s="14">
        <v>0.12833537449072299</v>
      </c>
      <c r="I30" s="14">
        <v>0.24776940178737</v>
      </c>
      <c r="J30" s="14">
        <v>0.13727338019451199</v>
      </c>
      <c r="K30" s="14">
        <v>0.112190503428188</v>
      </c>
      <c r="L30" s="14">
        <v>0.102970616896373</v>
      </c>
      <c r="M30" s="14"/>
      <c r="N30" s="14">
        <v>0.12439278530441999</v>
      </c>
      <c r="O30" s="14">
        <v>0.15941809144121999</v>
      </c>
      <c r="P30" s="14"/>
      <c r="Q30" s="14">
        <v>0.15817098175042801</v>
      </c>
      <c r="R30" s="14">
        <v>0.12221013279932801</v>
      </c>
      <c r="S30" s="14">
        <v>0.14324840809997599</v>
      </c>
      <c r="T30" s="14">
        <v>0.12921563026365099</v>
      </c>
      <c r="U30" s="14">
        <v>0.14049428437441999</v>
      </c>
      <c r="V30" s="14">
        <v>0.13813029193311399</v>
      </c>
      <c r="W30" s="14">
        <v>0.154316155592677</v>
      </c>
      <c r="X30" s="14">
        <v>0.15728013285563799</v>
      </c>
      <c r="Y30" s="14">
        <v>0.31767777732357899</v>
      </c>
      <c r="Z30" s="14">
        <v>0.10778613055690001</v>
      </c>
      <c r="AA30" s="14"/>
      <c r="AB30" s="14">
        <v>0.13013043093808799</v>
      </c>
      <c r="AC30" s="14">
        <v>0.14464340065981801</v>
      </c>
      <c r="AD30" s="14">
        <v>0.11230212267878301</v>
      </c>
      <c r="AE30" s="14"/>
      <c r="AF30" s="14">
        <v>9.1804499327663394E-2</v>
      </c>
      <c r="AG30" s="14">
        <v>0.118665642900567</v>
      </c>
      <c r="AH30" s="14">
        <v>0.17048874043350101</v>
      </c>
      <c r="AI30" s="14">
        <v>7.3984396954987999E-2</v>
      </c>
      <c r="AJ30" s="14">
        <v>3.9123050546422899E-2</v>
      </c>
      <c r="AK30" s="14">
        <v>0.10080525275741101</v>
      </c>
      <c r="AL30" s="14">
        <v>0.29010504246601798</v>
      </c>
      <c r="AM30" s="14">
        <v>0.22634761722542601</v>
      </c>
      <c r="AN30" s="14"/>
      <c r="AO30" s="14">
        <v>7.6873134534750601E-2</v>
      </c>
      <c r="AP30" s="14">
        <v>0.124900459603521</v>
      </c>
      <c r="AQ30" s="14">
        <v>0.11930899886793001</v>
      </c>
      <c r="AR30" s="14">
        <v>9.0286916318694399E-2</v>
      </c>
      <c r="AS30" s="14">
        <v>3.20373187846721E-2</v>
      </c>
      <c r="AT30" s="14">
        <v>7.3393821703107098E-2</v>
      </c>
      <c r="AU30" s="14">
        <v>0.219116805965623</v>
      </c>
      <c r="AV30" s="14">
        <v>0.22090194007581301</v>
      </c>
      <c r="AW30" s="14"/>
      <c r="AX30" s="14">
        <v>3.5556044103660402E-2</v>
      </c>
      <c r="AY30" s="14">
        <v>5.2727793942939798E-2</v>
      </c>
      <c r="AZ30" s="14">
        <v>0.25460271493110598</v>
      </c>
      <c r="BA30" s="14"/>
      <c r="BB30" s="14">
        <v>0.104025450230528</v>
      </c>
      <c r="BC30" s="14">
        <v>9.8517743950305894E-2</v>
      </c>
      <c r="BD30" s="14">
        <v>0.25293068747647701</v>
      </c>
      <c r="BE30" s="14"/>
      <c r="BF30" s="14">
        <v>0.140546673444711</v>
      </c>
      <c r="BG30" s="14">
        <v>8.6501408663100202E-2</v>
      </c>
      <c r="BH30" s="14">
        <v>0.210486600765937</v>
      </c>
      <c r="BI30" s="14"/>
      <c r="BJ30" s="14">
        <v>0.128718927027968</v>
      </c>
      <c r="BK30" s="14">
        <v>0.13766684003363899</v>
      </c>
      <c r="BL30" s="14"/>
      <c r="BM30" s="14">
        <v>0.13490027669756799</v>
      </c>
      <c r="BN30" s="14">
        <v>0.13566683360658399</v>
      </c>
      <c r="BO30" s="14"/>
      <c r="BP30" s="14">
        <v>9.6862836975010594E-2</v>
      </c>
      <c r="BQ30" s="14">
        <v>0.16633237683691801</v>
      </c>
      <c r="BR30" s="14">
        <v>0.16115046278826001</v>
      </c>
      <c r="BS30" s="14">
        <v>0.168077674825301</v>
      </c>
      <c r="BT30" s="14">
        <v>0.112603214301918</v>
      </c>
      <c r="BU30" s="14">
        <v>0.156008782240909</v>
      </c>
      <c r="BV30" s="14">
        <v>9.7893183209177101E-2</v>
      </c>
      <c r="BW30" s="14">
        <v>0.21587294111302399</v>
      </c>
    </row>
    <row r="31" spans="2:75" x14ac:dyDescent="0.35">
      <c r="B31" t="s">
        <v>92</v>
      </c>
      <c r="C31" s="14">
        <v>3.41491708128321E-2</v>
      </c>
      <c r="D31" s="14">
        <v>2.14758762895279E-2</v>
      </c>
      <c r="E31" s="14">
        <v>4.6109641270885099E-2</v>
      </c>
      <c r="F31" s="14"/>
      <c r="G31" s="14">
        <v>8.2775143514406194E-2</v>
      </c>
      <c r="H31" s="14">
        <v>1.8086119859235798E-2</v>
      </c>
      <c r="I31" s="14">
        <v>4.5078176025797098E-2</v>
      </c>
      <c r="J31" s="14">
        <v>4.44083127792579E-2</v>
      </c>
      <c r="K31" s="14">
        <v>3.47644351137762E-2</v>
      </c>
      <c r="L31" s="14">
        <v>1.9089214618454801E-2</v>
      </c>
      <c r="M31" s="14"/>
      <c r="N31" s="14">
        <v>1.89481257610369E-2</v>
      </c>
      <c r="O31" s="14">
        <v>6.2596840838334694E-2</v>
      </c>
      <c r="P31" s="14"/>
      <c r="Q31" s="14">
        <v>0.12596829514749799</v>
      </c>
      <c r="R31" s="14">
        <v>2.2310263772664801E-2</v>
      </c>
      <c r="S31" s="14">
        <v>7.3520959500560897E-3</v>
      </c>
      <c r="T31" s="14">
        <v>2.6911945171806801E-2</v>
      </c>
      <c r="U31" s="14">
        <v>2.1277230088825001E-2</v>
      </c>
      <c r="V31" s="14">
        <v>1.3614765036153499E-2</v>
      </c>
      <c r="W31" s="14">
        <v>1.9316414480032101E-2</v>
      </c>
      <c r="X31" s="14">
        <v>0</v>
      </c>
      <c r="Y31" s="14">
        <v>0</v>
      </c>
      <c r="Z31" s="14">
        <v>0.150803278586505</v>
      </c>
      <c r="AA31" s="14"/>
      <c r="AB31" s="14">
        <v>2.35322684567187E-2</v>
      </c>
      <c r="AC31" s="14">
        <v>3.9139303619287101E-2</v>
      </c>
      <c r="AD31" s="14">
        <v>5.8164365454375097E-3</v>
      </c>
      <c r="AE31" s="14"/>
      <c r="AF31" s="14">
        <v>1.40738918199246E-2</v>
      </c>
      <c r="AG31" s="14">
        <v>7.0327674094468702E-3</v>
      </c>
      <c r="AH31" s="14">
        <v>4.6571918200378301E-2</v>
      </c>
      <c r="AI31" s="14">
        <v>0</v>
      </c>
      <c r="AJ31" s="14">
        <v>1.71052884149927E-2</v>
      </c>
      <c r="AK31" s="14">
        <v>2.4745678386241799E-2</v>
      </c>
      <c r="AL31" s="14">
        <v>8.6286597729495207E-3</v>
      </c>
      <c r="AM31" s="14">
        <v>6.7975448357436394E-2</v>
      </c>
      <c r="AN31" s="14"/>
      <c r="AO31" s="14">
        <v>0</v>
      </c>
      <c r="AP31" s="14">
        <v>4.28943639101471E-3</v>
      </c>
      <c r="AQ31" s="14">
        <v>2.86439502829628E-2</v>
      </c>
      <c r="AR31" s="14">
        <v>0</v>
      </c>
      <c r="AS31" s="14">
        <v>1.9378218227551602E-2</v>
      </c>
      <c r="AT31" s="14">
        <v>3.1424272503439599E-2</v>
      </c>
      <c r="AU31" s="14">
        <v>3.6341476006339697E-2</v>
      </c>
      <c r="AV31" s="14">
        <v>7.0756079371303196E-2</v>
      </c>
      <c r="AW31" s="14"/>
      <c r="AX31" s="14">
        <v>2.22020792929539E-2</v>
      </c>
      <c r="AY31" s="14">
        <v>1.8187131994549001E-2</v>
      </c>
      <c r="AZ31" s="14">
        <v>1.61998049004753E-2</v>
      </c>
      <c r="BA31" s="14"/>
      <c r="BB31" s="14">
        <v>5.83180909963253E-3</v>
      </c>
      <c r="BC31" s="14">
        <v>2.5177468750325799E-2</v>
      </c>
      <c r="BD31" s="14">
        <v>2.09272570421471E-2</v>
      </c>
      <c r="BE31" s="14"/>
      <c r="BF31" s="14">
        <v>1.55443673442161E-2</v>
      </c>
      <c r="BG31" s="14">
        <v>1.6175308865156598E-2</v>
      </c>
      <c r="BH31" s="14">
        <v>2.23782507373715E-2</v>
      </c>
      <c r="BI31" s="14"/>
      <c r="BJ31" s="14">
        <v>1.17291315053207E-2</v>
      </c>
      <c r="BK31" s="14">
        <v>3.6209524071695302E-2</v>
      </c>
      <c r="BL31" s="14"/>
      <c r="BM31" s="14">
        <v>3.9620436007094398E-3</v>
      </c>
      <c r="BN31" s="14">
        <v>4.5214324452814203E-2</v>
      </c>
      <c r="BO31" s="14"/>
      <c r="BP31" s="14">
        <v>5.6448203624323297E-2</v>
      </c>
      <c r="BQ31" s="14">
        <v>4.1434230979344603E-3</v>
      </c>
      <c r="BR31" s="14">
        <v>8.2663544047842805E-2</v>
      </c>
      <c r="BS31" s="14">
        <v>3.2150072199307399E-2</v>
      </c>
      <c r="BT31" s="14">
        <v>1.9117014167014501E-2</v>
      </c>
      <c r="BU31" s="14">
        <v>4.9221831728920397E-2</v>
      </c>
      <c r="BV31" s="14">
        <v>1.85712615926285E-2</v>
      </c>
      <c r="BW31" s="14">
        <v>3.84023673065675E-2</v>
      </c>
    </row>
    <row r="32" spans="2:75" x14ac:dyDescent="0.35">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row>
    <row r="33" spans="2:75" x14ac:dyDescent="0.35">
      <c r="B33" s="6" t="s">
        <v>99</v>
      </c>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row>
    <row r="34" spans="2:75" x14ac:dyDescent="0.35">
      <c r="B34" s="21" t="s">
        <v>96</v>
      </c>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row>
    <row r="35" spans="2:75" x14ac:dyDescent="0.35">
      <c r="B35" t="s">
        <v>85</v>
      </c>
      <c r="C35" s="14">
        <v>1.38995746449239E-2</v>
      </c>
      <c r="D35" s="14">
        <v>1.36986264842003E-2</v>
      </c>
      <c r="E35" s="14">
        <v>1.4089220244615E-2</v>
      </c>
      <c r="F35" s="14"/>
      <c r="G35" s="14">
        <v>1.0116193841254501E-2</v>
      </c>
      <c r="H35" s="14">
        <v>9.0608013733801708E-3</v>
      </c>
      <c r="I35" s="14">
        <v>3.0116409347653601E-2</v>
      </c>
      <c r="J35" s="14">
        <v>1.30205887477847E-2</v>
      </c>
      <c r="K35" s="14">
        <v>1.26763485945478E-2</v>
      </c>
      <c r="L35" s="14">
        <v>1.0918025340646099E-2</v>
      </c>
      <c r="M35" s="14"/>
      <c r="N35" s="14">
        <v>6.6713135442161096E-3</v>
      </c>
      <c r="O35" s="14">
        <v>2.74267489905341E-2</v>
      </c>
      <c r="P35" s="14"/>
      <c r="Q35" s="14">
        <v>4.9566190683940699E-2</v>
      </c>
      <c r="R35" s="14">
        <v>1.9992554227677099E-2</v>
      </c>
      <c r="S35" s="14">
        <v>2.3696041569685699E-2</v>
      </c>
      <c r="T35" s="14">
        <v>9.6408602068496704E-3</v>
      </c>
      <c r="U35" s="14">
        <v>0</v>
      </c>
      <c r="V35" s="14">
        <v>0</v>
      </c>
      <c r="W35" s="14">
        <v>2.31216435552924E-2</v>
      </c>
      <c r="X35" s="14">
        <v>0</v>
      </c>
      <c r="Y35" s="14">
        <v>0</v>
      </c>
      <c r="Z35" s="14">
        <v>2.6436857501259198E-2</v>
      </c>
      <c r="AA35" s="14"/>
      <c r="AB35" s="14">
        <v>8.7555171055430404E-3</v>
      </c>
      <c r="AC35" s="14">
        <v>1.3469971301628501E-2</v>
      </c>
      <c r="AD35" s="14">
        <v>1.7764943883961298E-2</v>
      </c>
      <c r="AE35" s="14"/>
      <c r="AF35" s="14">
        <v>3.4749724098107498E-3</v>
      </c>
      <c r="AG35" s="14">
        <v>1.1398349304573299E-2</v>
      </c>
      <c r="AH35" s="14">
        <v>3.7868492020085602E-3</v>
      </c>
      <c r="AI35" s="14">
        <v>0</v>
      </c>
      <c r="AJ35" s="14">
        <v>2.32340236267818E-2</v>
      </c>
      <c r="AK35" s="14">
        <v>1.0291679529960299E-2</v>
      </c>
      <c r="AL35" s="14">
        <v>5.9633239113700297E-2</v>
      </c>
      <c r="AM35" s="14">
        <v>1.5228468025840099E-2</v>
      </c>
      <c r="AN35" s="14"/>
      <c r="AO35" s="14">
        <v>7.5820570593564604E-3</v>
      </c>
      <c r="AP35" s="14">
        <v>2.6003181968729601E-3</v>
      </c>
      <c r="AQ35" s="14">
        <v>1.0382950883200801E-2</v>
      </c>
      <c r="AR35" s="14">
        <v>1.5338564055281501E-2</v>
      </c>
      <c r="AS35" s="14">
        <v>1.13927722852156E-2</v>
      </c>
      <c r="AT35" s="14">
        <v>1.9883757564956299E-2</v>
      </c>
      <c r="AU35" s="14">
        <v>1.19275082863954E-2</v>
      </c>
      <c r="AV35" s="14">
        <v>2.8686754724516102E-2</v>
      </c>
      <c r="AW35" s="14"/>
      <c r="AX35" s="14">
        <v>4.5526339601429801E-2</v>
      </c>
      <c r="AY35" s="14">
        <v>1.2576385098096299E-2</v>
      </c>
      <c r="AZ35" s="14">
        <v>1.29342596500587E-2</v>
      </c>
      <c r="BA35" s="14"/>
      <c r="BB35" s="14">
        <v>2.5761131638421399E-2</v>
      </c>
      <c r="BC35" s="14">
        <v>6.4400261062124301E-3</v>
      </c>
      <c r="BD35" s="14">
        <v>2.6405209254745501E-2</v>
      </c>
      <c r="BE35" s="14"/>
      <c r="BF35" s="14">
        <v>4.5521646537105998E-2</v>
      </c>
      <c r="BG35" s="14">
        <v>4.7570263718012601E-3</v>
      </c>
      <c r="BH35" s="14">
        <v>1.7565777696981699E-2</v>
      </c>
      <c r="BI35" s="14"/>
      <c r="BJ35" s="14">
        <v>4.95887724279337E-3</v>
      </c>
      <c r="BK35" s="14">
        <v>1.64474348229167E-2</v>
      </c>
      <c r="BL35" s="14"/>
      <c r="BM35" s="14">
        <v>1.3738093615291699E-2</v>
      </c>
      <c r="BN35" s="14">
        <v>1.53423534744862E-2</v>
      </c>
      <c r="BO35" s="14"/>
      <c r="BP35" s="14">
        <v>1.4330200088080799E-2</v>
      </c>
      <c r="BQ35" s="14">
        <v>4.95367178426767E-2</v>
      </c>
      <c r="BR35" s="14">
        <v>5.1170356042493099E-2</v>
      </c>
      <c r="BS35" s="14">
        <v>2.7232217972929401E-3</v>
      </c>
      <c r="BT35" s="14">
        <v>1.17721944895487E-2</v>
      </c>
      <c r="BU35" s="14">
        <v>6.1742555019147199E-3</v>
      </c>
      <c r="BV35" s="14">
        <v>1.9149264421388201E-2</v>
      </c>
      <c r="BW35" s="14">
        <v>1.1321324224215E-2</v>
      </c>
    </row>
    <row r="36" spans="2:75" x14ac:dyDescent="0.35">
      <c r="B36" t="s">
        <v>86</v>
      </c>
      <c r="C36" s="14">
        <v>3.5212655580081603E-2</v>
      </c>
      <c r="D36" s="14">
        <v>4.7474070347494401E-2</v>
      </c>
      <c r="E36" s="14">
        <v>2.3640898226072099E-2</v>
      </c>
      <c r="F36" s="14"/>
      <c r="G36" s="14">
        <v>6.0226193719042902E-3</v>
      </c>
      <c r="H36" s="14">
        <v>2.2699269169457002E-2</v>
      </c>
      <c r="I36" s="14">
        <v>4.8535489106367999E-2</v>
      </c>
      <c r="J36" s="14">
        <v>2.2773835883627299E-2</v>
      </c>
      <c r="K36" s="14">
        <v>4.0105951143934601E-2</v>
      </c>
      <c r="L36" s="14">
        <v>4.4795022577804197E-2</v>
      </c>
      <c r="M36" s="14"/>
      <c r="N36" s="14">
        <v>3.7646711155146298E-2</v>
      </c>
      <c r="O36" s="14">
        <v>3.0657494432460401E-2</v>
      </c>
      <c r="P36" s="14"/>
      <c r="Q36" s="14">
        <v>0</v>
      </c>
      <c r="R36" s="14">
        <v>2.0988891041657E-2</v>
      </c>
      <c r="S36" s="14">
        <v>6.0131590338787302E-3</v>
      </c>
      <c r="T36" s="14">
        <v>4.2960114210520303E-2</v>
      </c>
      <c r="U36" s="14">
        <v>4.7185442219462297E-2</v>
      </c>
      <c r="V36" s="14">
        <v>4.6411999299238497E-2</v>
      </c>
      <c r="W36" s="14">
        <v>3.4014455873823402E-2</v>
      </c>
      <c r="X36" s="14">
        <v>0</v>
      </c>
      <c r="Y36" s="14">
        <v>0.57049239310669397</v>
      </c>
      <c r="Z36" s="14">
        <v>2.4068549837413401E-2</v>
      </c>
      <c r="AA36" s="14"/>
      <c r="AB36" s="14">
        <v>3.9940008017792003E-2</v>
      </c>
      <c r="AC36" s="14">
        <v>2.6739002467132001E-2</v>
      </c>
      <c r="AD36" s="14">
        <v>7.0673881395010393E-2</v>
      </c>
      <c r="AE36" s="14"/>
      <c r="AF36" s="14">
        <v>4.4856416286066403E-2</v>
      </c>
      <c r="AG36" s="14">
        <v>8.4429541747654008E-3</v>
      </c>
      <c r="AH36" s="14">
        <v>9.9387040593047708E-3</v>
      </c>
      <c r="AI36" s="14">
        <v>9.7284394514845392E-3</v>
      </c>
      <c r="AJ36" s="14">
        <v>4.2536613032075198E-2</v>
      </c>
      <c r="AK36" s="14">
        <v>8.0266224662054894E-2</v>
      </c>
      <c r="AL36" s="14">
        <v>0</v>
      </c>
      <c r="AM36" s="14">
        <v>2.80354048003085E-2</v>
      </c>
      <c r="AN36" s="14"/>
      <c r="AO36" s="14">
        <v>4.6149791249150099E-2</v>
      </c>
      <c r="AP36" s="14">
        <v>1.17796555067354E-2</v>
      </c>
      <c r="AQ36" s="14">
        <v>1.54327058328389E-2</v>
      </c>
      <c r="AR36" s="14">
        <v>0</v>
      </c>
      <c r="AS36" s="14">
        <v>4.8188826168753002E-2</v>
      </c>
      <c r="AT36" s="14">
        <v>0.11896796399416</v>
      </c>
      <c r="AU36" s="14">
        <v>0</v>
      </c>
      <c r="AV36" s="14">
        <v>1.32855371705719E-2</v>
      </c>
      <c r="AW36" s="14"/>
      <c r="AX36" s="14">
        <v>4.9379849912523401E-2</v>
      </c>
      <c r="AY36" s="14">
        <v>6.7689886286955894E-2</v>
      </c>
      <c r="AZ36" s="14">
        <v>1.1975016549492999E-2</v>
      </c>
      <c r="BA36" s="14"/>
      <c r="BB36" s="14">
        <v>5.6196154057530402E-2</v>
      </c>
      <c r="BC36" s="14">
        <v>4.4316207049700899E-2</v>
      </c>
      <c r="BD36" s="14">
        <v>1.06862964772238E-2</v>
      </c>
      <c r="BE36" s="14"/>
      <c r="BF36" s="14">
        <v>6.8117010380759199E-3</v>
      </c>
      <c r="BG36" s="14">
        <v>4.0036554970080698E-2</v>
      </c>
      <c r="BH36" s="14">
        <v>4.3828143137694099E-2</v>
      </c>
      <c r="BI36" s="14"/>
      <c r="BJ36" s="14">
        <v>4.9816621084121597E-2</v>
      </c>
      <c r="BK36" s="14">
        <v>3.2508648927855502E-2</v>
      </c>
      <c r="BL36" s="14"/>
      <c r="BM36" s="14">
        <v>6.1043190893366003E-2</v>
      </c>
      <c r="BN36" s="14">
        <v>2.70911176582492E-2</v>
      </c>
      <c r="BO36" s="14"/>
      <c r="BP36" s="14">
        <v>3.1617918618694299E-2</v>
      </c>
      <c r="BQ36" s="14">
        <v>4.35513854384567E-2</v>
      </c>
      <c r="BR36" s="14">
        <v>2.2900200130991699E-2</v>
      </c>
      <c r="BS36" s="14">
        <v>1.9526078473077701E-2</v>
      </c>
      <c r="BT36" s="14">
        <v>3.3639711890318301E-2</v>
      </c>
      <c r="BU36" s="14">
        <v>6.11182257312399E-2</v>
      </c>
      <c r="BV36" s="14">
        <v>8.8631966278298599E-2</v>
      </c>
      <c r="BW36" s="14">
        <v>2.7312827721263599E-2</v>
      </c>
    </row>
    <row r="37" spans="2:75" x14ac:dyDescent="0.35">
      <c r="B37" t="s">
        <v>87</v>
      </c>
      <c r="C37" s="14">
        <v>8.3188843177437494E-2</v>
      </c>
      <c r="D37" s="14">
        <v>7.7859963977405702E-2</v>
      </c>
      <c r="E37" s="14">
        <v>8.82179934216233E-2</v>
      </c>
      <c r="F37" s="14"/>
      <c r="G37" s="14">
        <v>0.102986044666805</v>
      </c>
      <c r="H37" s="14">
        <v>4.4996957255167697E-2</v>
      </c>
      <c r="I37" s="14">
        <v>5.5856855839713601E-2</v>
      </c>
      <c r="J37" s="14">
        <v>6.5400603097704305E-2</v>
      </c>
      <c r="K37" s="14">
        <v>0.101558699156906</v>
      </c>
      <c r="L37" s="14">
        <v>0.10371735747565</v>
      </c>
      <c r="M37" s="14"/>
      <c r="N37" s="14">
        <v>8.72605992125432E-2</v>
      </c>
      <c r="O37" s="14">
        <v>7.5568842597454E-2</v>
      </c>
      <c r="P37" s="14"/>
      <c r="Q37" s="14">
        <v>5.0303977993060502E-2</v>
      </c>
      <c r="R37" s="14">
        <v>7.0469396967404702E-2</v>
      </c>
      <c r="S37" s="14">
        <v>7.4247849005736499E-2</v>
      </c>
      <c r="T37" s="14">
        <v>7.1593874214871303E-2</v>
      </c>
      <c r="U37" s="14">
        <v>8.1857161043032506E-2</v>
      </c>
      <c r="V37" s="14">
        <v>0.119887197765621</v>
      </c>
      <c r="W37" s="14">
        <v>0.10875523216088499</v>
      </c>
      <c r="X37" s="14">
        <v>0.42552385631994499</v>
      </c>
      <c r="Y37" s="14">
        <v>0</v>
      </c>
      <c r="Z37" s="14">
        <v>4.5323134800725397E-2</v>
      </c>
      <c r="AA37" s="14"/>
      <c r="AB37" s="14">
        <v>9.6671365610926596E-2</v>
      </c>
      <c r="AC37" s="14">
        <v>7.1816827827785604E-2</v>
      </c>
      <c r="AD37" s="14">
        <v>0.12887681129676301</v>
      </c>
      <c r="AE37" s="14"/>
      <c r="AF37" s="14">
        <v>5.5322778434694499E-2</v>
      </c>
      <c r="AG37" s="14">
        <v>0.124040104848179</v>
      </c>
      <c r="AH37" s="14">
        <v>0.13288295162389299</v>
      </c>
      <c r="AI37" s="14">
        <v>5.1508077558281899E-2</v>
      </c>
      <c r="AJ37" s="14">
        <v>0.182785878778401</v>
      </c>
      <c r="AK37" s="14">
        <v>0.14310476017422599</v>
      </c>
      <c r="AL37" s="14">
        <v>0</v>
      </c>
      <c r="AM37" s="14">
        <v>4.4421996594996502E-2</v>
      </c>
      <c r="AN37" s="14"/>
      <c r="AO37" s="14">
        <v>7.4607789656302298E-2</v>
      </c>
      <c r="AP37" s="14">
        <v>8.48220583735734E-2</v>
      </c>
      <c r="AQ37" s="14">
        <v>0.118182755505065</v>
      </c>
      <c r="AR37" s="14">
        <v>8.3213701228355696E-2</v>
      </c>
      <c r="AS37" s="14">
        <v>0.177161473099337</v>
      </c>
      <c r="AT37" s="14">
        <v>0.17781285942786801</v>
      </c>
      <c r="AU37" s="14">
        <v>0</v>
      </c>
      <c r="AV37" s="14">
        <v>6.7870355847423305E-2</v>
      </c>
      <c r="AW37" s="14"/>
      <c r="AX37" s="14">
        <v>0.189456453226787</v>
      </c>
      <c r="AY37" s="14">
        <v>0.13535577115051001</v>
      </c>
      <c r="AZ37" s="14">
        <v>3.6080521115552301E-2</v>
      </c>
      <c r="BA37" s="14"/>
      <c r="BB37" s="14">
        <v>0.13805742940843499</v>
      </c>
      <c r="BC37" s="14">
        <v>8.9895208184507899E-2</v>
      </c>
      <c r="BD37" s="14">
        <v>6.5168823661428399E-2</v>
      </c>
      <c r="BE37" s="14"/>
      <c r="BF37" s="14">
        <v>0.14057573374195101</v>
      </c>
      <c r="BG37" s="14">
        <v>0.111576406595157</v>
      </c>
      <c r="BH37" s="14">
        <v>6.0000292422713902E-2</v>
      </c>
      <c r="BI37" s="14"/>
      <c r="BJ37" s="14">
        <v>0.10435172192379399</v>
      </c>
      <c r="BK37" s="14">
        <v>7.6314176023167798E-2</v>
      </c>
      <c r="BL37" s="14"/>
      <c r="BM37" s="14">
        <v>0.108738137727333</v>
      </c>
      <c r="BN37" s="14">
        <v>7.7738612049810807E-2</v>
      </c>
      <c r="BO37" s="14"/>
      <c r="BP37" s="14">
        <v>5.3250400088105797E-2</v>
      </c>
      <c r="BQ37" s="14">
        <v>8.8983111866334896E-2</v>
      </c>
      <c r="BR37" s="14">
        <v>6.3777259831606398E-2</v>
      </c>
      <c r="BS37" s="14">
        <v>9.4523967598127506E-2</v>
      </c>
      <c r="BT37" s="14">
        <v>0.105474534232602</v>
      </c>
      <c r="BU37" s="14">
        <v>8.0141715762674301E-2</v>
      </c>
      <c r="BV37" s="14">
        <v>4.4002204085985097E-2</v>
      </c>
      <c r="BW37" s="14">
        <v>4.5927557737768201E-2</v>
      </c>
    </row>
    <row r="38" spans="2:75" x14ac:dyDescent="0.35">
      <c r="B38" t="s">
        <v>88</v>
      </c>
      <c r="C38" s="14">
        <v>0.18082749275733301</v>
      </c>
      <c r="D38" s="14">
        <v>0.23122534389782401</v>
      </c>
      <c r="E38" s="14">
        <v>0.133264326872821</v>
      </c>
      <c r="F38" s="14"/>
      <c r="G38" s="14">
        <v>0.14743435559009899</v>
      </c>
      <c r="H38" s="14">
        <v>0.24878553984676299</v>
      </c>
      <c r="I38" s="14">
        <v>0.17346644971723299</v>
      </c>
      <c r="J38" s="14">
        <v>0.19046602580948299</v>
      </c>
      <c r="K38" s="14">
        <v>0.147430992215215</v>
      </c>
      <c r="L38" s="14">
        <v>0.177660937748014</v>
      </c>
      <c r="M38" s="14"/>
      <c r="N38" s="14">
        <v>0.190471563272747</v>
      </c>
      <c r="O38" s="14">
        <v>0.162779303649915</v>
      </c>
      <c r="P38" s="14"/>
      <c r="Q38" s="14">
        <v>0.250825211176472</v>
      </c>
      <c r="R38" s="14">
        <v>0.16567818997651701</v>
      </c>
      <c r="S38" s="14">
        <v>0.186579814860652</v>
      </c>
      <c r="T38" s="14">
        <v>0.200553840999315</v>
      </c>
      <c r="U38" s="14">
        <v>0.154091084534943</v>
      </c>
      <c r="V38" s="14">
        <v>0.164022331628912</v>
      </c>
      <c r="W38" s="14">
        <v>0.20621080724718399</v>
      </c>
      <c r="X38" s="14">
        <v>0</v>
      </c>
      <c r="Y38" s="14">
        <v>0</v>
      </c>
      <c r="Z38" s="14">
        <v>0.18240727111958399</v>
      </c>
      <c r="AA38" s="14"/>
      <c r="AB38" s="14">
        <v>0.161625651829408</v>
      </c>
      <c r="AC38" s="14">
        <v>0.19475335188194701</v>
      </c>
      <c r="AD38" s="14">
        <v>0.135578401721446</v>
      </c>
      <c r="AE38" s="14"/>
      <c r="AF38" s="14">
        <v>0.235202224385266</v>
      </c>
      <c r="AG38" s="14">
        <v>0.17098924200992699</v>
      </c>
      <c r="AH38" s="14">
        <v>0.20493766284659701</v>
      </c>
      <c r="AI38" s="14">
        <v>0.17909680301685599</v>
      </c>
      <c r="AJ38" s="14">
        <v>0.28883417582788101</v>
      </c>
      <c r="AK38" s="14">
        <v>0.139069522196405</v>
      </c>
      <c r="AL38" s="14">
        <v>0.12467507583345599</v>
      </c>
      <c r="AM38" s="14">
        <v>0.158705465444721</v>
      </c>
      <c r="AN38" s="14"/>
      <c r="AO38" s="14">
        <v>0.24346230592951401</v>
      </c>
      <c r="AP38" s="14">
        <v>0.13453019793332499</v>
      </c>
      <c r="AQ38" s="14">
        <v>0.15362828586959201</v>
      </c>
      <c r="AR38" s="14">
        <v>0.119866445427744</v>
      </c>
      <c r="AS38" s="14">
        <v>0.319641662672211</v>
      </c>
      <c r="AT38" s="14">
        <v>0.17102478577973401</v>
      </c>
      <c r="AU38" s="14">
        <v>9.8870513472496702E-2</v>
      </c>
      <c r="AV38" s="14">
        <v>0.255518902947036</v>
      </c>
      <c r="AW38" s="14"/>
      <c r="AX38" s="14">
        <v>0.18668811561583501</v>
      </c>
      <c r="AY38" s="14">
        <v>0.21610371234706899</v>
      </c>
      <c r="AZ38" s="14">
        <v>0.11118540028671001</v>
      </c>
      <c r="BA38" s="14"/>
      <c r="BB38" s="14">
        <v>0.14563196141475099</v>
      </c>
      <c r="BC38" s="14">
        <v>0.206102344845665</v>
      </c>
      <c r="BD38" s="14">
        <v>0.12709135109816699</v>
      </c>
      <c r="BE38" s="14"/>
      <c r="BF38" s="14">
        <v>0.181106472268868</v>
      </c>
      <c r="BG38" s="14">
        <v>0.217099561010796</v>
      </c>
      <c r="BH38" s="14">
        <v>0.12865112710982801</v>
      </c>
      <c r="BI38" s="14"/>
      <c r="BJ38" s="14">
        <v>0.15938461776601101</v>
      </c>
      <c r="BK38" s="14">
        <v>0.182284765123991</v>
      </c>
      <c r="BL38" s="14"/>
      <c r="BM38" s="14">
        <v>0.14335200354896499</v>
      </c>
      <c r="BN38" s="14">
        <v>0.19063346652827601</v>
      </c>
      <c r="BO38" s="14"/>
      <c r="BP38" s="14">
        <v>0.25588420121469102</v>
      </c>
      <c r="BQ38" s="14">
        <v>0.169688312426413</v>
      </c>
      <c r="BR38" s="14">
        <v>6.9761343763390202E-2</v>
      </c>
      <c r="BS38" s="14">
        <v>0.178984498182301</v>
      </c>
      <c r="BT38" s="14">
        <v>0.16770696900430501</v>
      </c>
      <c r="BU38" s="14">
        <v>0.182818196265186</v>
      </c>
      <c r="BV38" s="14">
        <v>6.61937479331874E-2</v>
      </c>
      <c r="BW38" s="14">
        <v>0.18627205885228601</v>
      </c>
    </row>
    <row r="39" spans="2:75" x14ac:dyDescent="0.35">
      <c r="B39" t="s">
        <v>89</v>
      </c>
      <c r="C39" s="14">
        <v>0.29736816210346401</v>
      </c>
      <c r="D39" s="14">
        <v>0.250348051402972</v>
      </c>
      <c r="E39" s="14">
        <v>0.34174357245422099</v>
      </c>
      <c r="F39" s="14"/>
      <c r="G39" s="14">
        <v>0.29030426268583598</v>
      </c>
      <c r="H39" s="14">
        <v>0.241712566952235</v>
      </c>
      <c r="I39" s="14">
        <v>0.28803632541445801</v>
      </c>
      <c r="J39" s="14">
        <v>0.31425124803388499</v>
      </c>
      <c r="K39" s="14">
        <v>0.27792706450723698</v>
      </c>
      <c r="L39" s="14">
        <v>0.32236389803395898</v>
      </c>
      <c r="M39" s="14"/>
      <c r="N39" s="14">
        <v>0.305714797333898</v>
      </c>
      <c r="O39" s="14">
        <v>0.281748030457939</v>
      </c>
      <c r="P39" s="14"/>
      <c r="Q39" s="14">
        <v>0.101620667108153</v>
      </c>
      <c r="R39" s="14">
        <v>0.31425402691745502</v>
      </c>
      <c r="S39" s="14">
        <v>0.23927571008306101</v>
      </c>
      <c r="T39" s="14">
        <v>0.34088795376976699</v>
      </c>
      <c r="U39" s="14">
        <v>0.35996186460903901</v>
      </c>
      <c r="V39" s="14">
        <v>0.30897465616091402</v>
      </c>
      <c r="W39" s="14">
        <v>0.27415331890345301</v>
      </c>
      <c r="X39" s="14">
        <v>0.489108316587192</v>
      </c>
      <c r="Y39" s="14">
        <v>0.11182982956972801</v>
      </c>
      <c r="Z39" s="14">
        <v>0.21021401406662299</v>
      </c>
      <c r="AA39" s="14"/>
      <c r="AB39" s="14">
        <v>0.27609380817122098</v>
      </c>
      <c r="AC39" s="14">
        <v>0.30598494195044301</v>
      </c>
      <c r="AD39" s="14">
        <v>0.29496316447826498</v>
      </c>
      <c r="AE39" s="14"/>
      <c r="AF39" s="14">
        <v>0.34354315551819398</v>
      </c>
      <c r="AG39" s="14">
        <v>0.29815356012918898</v>
      </c>
      <c r="AH39" s="14">
        <v>0.217849155021167</v>
      </c>
      <c r="AI39" s="14">
        <v>0.34960351637465498</v>
      </c>
      <c r="AJ39" s="14">
        <v>0.295121290657753</v>
      </c>
      <c r="AK39" s="14">
        <v>0.34704993749258201</v>
      </c>
      <c r="AL39" s="14">
        <v>0.214187506277808</v>
      </c>
      <c r="AM39" s="14">
        <v>0.27052039413222101</v>
      </c>
      <c r="AN39" s="14"/>
      <c r="AO39" s="14">
        <v>0.33289432185527701</v>
      </c>
      <c r="AP39" s="14">
        <v>0.31685346842659401</v>
      </c>
      <c r="AQ39" s="14">
        <v>0.18732018341856099</v>
      </c>
      <c r="AR39" s="14">
        <v>0.34675924664076602</v>
      </c>
      <c r="AS39" s="14">
        <v>0.28525596260455299</v>
      </c>
      <c r="AT39" s="14">
        <v>0.30153307489611397</v>
      </c>
      <c r="AU39" s="14">
        <v>0.32338190523211802</v>
      </c>
      <c r="AV39" s="14">
        <v>0.16611147028506601</v>
      </c>
      <c r="AW39" s="14"/>
      <c r="AX39" s="14">
        <v>0.30021177284313799</v>
      </c>
      <c r="AY39" s="14">
        <v>0.33280587294889902</v>
      </c>
      <c r="AZ39" s="14">
        <v>0.246535973907862</v>
      </c>
      <c r="BA39" s="14"/>
      <c r="BB39" s="14">
        <v>0.30553867406396501</v>
      </c>
      <c r="BC39" s="14">
        <v>0.32987962485022598</v>
      </c>
      <c r="BD39" s="14">
        <v>0.223733765472164</v>
      </c>
      <c r="BE39" s="14"/>
      <c r="BF39" s="14">
        <v>0.31402355553525302</v>
      </c>
      <c r="BG39" s="14">
        <v>0.37623487896696201</v>
      </c>
      <c r="BH39" s="14">
        <v>0.21126056098073401</v>
      </c>
      <c r="BI39" s="14"/>
      <c r="BJ39" s="14">
        <v>0.31262536621370501</v>
      </c>
      <c r="BK39" s="14">
        <v>0.29749403583446599</v>
      </c>
      <c r="BL39" s="14"/>
      <c r="BM39" s="14">
        <v>0.26341271426848001</v>
      </c>
      <c r="BN39" s="14">
        <v>0.31575710183727901</v>
      </c>
      <c r="BO39" s="14"/>
      <c r="BP39" s="14">
        <v>0.24244725093776401</v>
      </c>
      <c r="BQ39" s="14">
        <v>0.24136665712760699</v>
      </c>
      <c r="BR39" s="14">
        <v>0.34106633158495703</v>
      </c>
      <c r="BS39" s="14">
        <v>0.285775986699979</v>
      </c>
      <c r="BT39" s="14">
        <v>0.342275337432834</v>
      </c>
      <c r="BU39" s="14">
        <v>0.27602254586633201</v>
      </c>
      <c r="BV39" s="14">
        <v>0.54332382127580303</v>
      </c>
      <c r="BW39" s="14">
        <v>0.191680866189784</v>
      </c>
    </row>
    <row r="40" spans="2:75" x14ac:dyDescent="0.35">
      <c r="B40" t="s">
        <v>90</v>
      </c>
      <c r="C40" s="14">
        <v>0.16562375174705399</v>
      </c>
      <c r="D40" s="14">
        <v>0.16769115709035401</v>
      </c>
      <c r="E40" s="14">
        <v>0.16367263000141</v>
      </c>
      <c r="F40" s="14"/>
      <c r="G40" s="14">
        <v>0.22042207485308499</v>
      </c>
      <c r="H40" s="14">
        <v>0.22040974708004701</v>
      </c>
      <c r="I40" s="14">
        <v>0.145465213036434</v>
      </c>
      <c r="J40" s="14">
        <v>0.14869193157366301</v>
      </c>
      <c r="K40" s="14">
        <v>0.16298852244835499</v>
      </c>
      <c r="L40" s="14">
        <v>0.15197446347579999</v>
      </c>
      <c r="M40" s="14"/>
      <c r="N40" s="14">
        <v>0.155795262809068</v>
      </c>
      <c r="O40" s="14">
        <v>0.184017066759571</v>
      </c>
      <c r="P40" s="14"/>
      <c r="Q40" s="14">
        <v>0.20738975357825201</v>
      </c>
      <c r="R40" s="14">
        <v>0.16584844870795901</v>
      </c>
      <c r="S40" s="14">
        <v>0.213635472090763</v>
      </c>
      <c r="T40" s="14">
        <v>0.16126271363001701</v>
      </c>
      <c r="U40" s="14">
        <v>0.17264645409870399</v>
      </c>
      <c r="V40" s="14">
        <v>0.133438571745715</v>
      </c>
      <c r="W40" s="14">
        <v>0.15607915403178399</v>
      </c>
      <c r="X40" s="14">
        <v>8.53678270928626E-2</v>
      </c>
      <c r="Y40" s="14">
        <v>0</v>
      </c>
      <c r="Z40" s="14">
        <v>0.15288549889847</v>
      </c>
      <c r="AA40" s="14"/>
      <c r="AB40" s="14">
        <v>0.183124631551247</v>
      </c>
      <c r="AC40" s="14">
        <v>0.167561638616158</v>
      </c>
      <c r="AD40" s="14">
        <v>0.14690690888760799</v>
      </c>
      <c r="AE40" s="14"/>
      <c r="AF40" s="14">
        <v>0.17594534538295301</v>
      </c>
      <c r="AG40" s="14">
        <v>0.164441511604001</v>
      </c>
      <c r="AH40" s="14">
        <v>0.19748077863365701</v>
      </c>
      <c r="AI40" s="14">
        <v>0.197495629236312</v>
      </c>
      <c r="AJ40" s="14">
        <v>0.111259679115692</v>
      </c>
      <c r="AK40" s="14">
        <v>0.12462099911878299</v>
      </c>
      <c r="AL40" s="14">
        <v>0.25088501802395902</v>
      </c>
      <c r="AM40" s="14">
        <v>0.17723540537907301</v>
      </c>
      <c r="AN40" s="14"/>
      <c r="AO40" s="14">
        <v>0.15576704875501399</v>
      </c>
      <c r="AP40" s="14">
        <v>0.227652290472762</v>
      </c>
      <c r="AQ40" s="14">
        <v>0.22223775611282101</v>
      </c>
      <c r="AR40" s="14">
        <v>0.221065010589438</v>
      </c>
      <c r="AS40" s="14">
        <v>0.106943766157706</v>
      </c>
      <c r="AT40" s="14">
        <v>0.10358406992314401</v>
      </c>
      <c r="AU40" s="14">
        <v>0.23864749803563301</v>
      </c>
      <c r="AV40" s="14">
        <v>0.184333386910804</v>
      </c>
      <c r="AW40" s="14"/>
      <c r="AX40" s="14">
        <v>6.8179348671069298E-2</v>
      </c>
      <c r="AY40" s="14">
        <v>0.15214469788115401</v>
      </c>
      <c r="AZ40" s="14">
        <v>0.20511328571974799</v>
      </c>
      <c r="BA40" s="14"/>
      <c r="BB40" s="14">
        <v>0.156656205965574</v>
      </c>
      <c r="BC40" s="14">
        <v>0.17464470933461901</v>
      </c>
      <c r="BD40" s="14">
        <v>0.181339780272708</v>
      </c>
      <c r="BE40" s="14"/>
      <c r="BF40" s="14">
        <v>0.105191208607539</v>
      </c>
      <c r="BG40" s="14">
        <v>0.148455464088522</v>
      </c>
      <c r="BH40" s="14">
        <v>0.203561122388254</v>
      </c>
      <c r="BI40" s="14"/>
      <c r="BJ40" s="14">
        <v>0.18232226747284699</v>
      </c>
      <c r="BK40" s="14">
        <v>0.162065983430487</v>
      </c>
      <c r="BL40" s="14"/>
      <c r="BM40" s="14">
        <v>0.20366202213366499</v>
      </c>
      <c r="BN40" s="14">
        <v>0.15199927072393701</v>
      </c>
      <c r="BO40" s="14"/>
      <c r="BP40" s="14">
        <v>0.20479798956902401</v>
      </c>
      <c r="BQ40" s="14">
        <v>0.25409554072539497</v>
      </c>
      <c r="BR40" s="14">
        <v>0.104852015178081</v>
      </c>
      <c r="BS40" s="14">
        <v>0.16472505283686101</v>
      </c>
      <c r="BT40" s="14">
        <v>0.16402759832380501</v>
      </c>
      <c r="BU40" s="14">
        <v>0.109403266734256</v>
      </c>
      <c r="BV40" s="14">
        <v>7.0725431821051205E-2</v>
      </c>
      <c r="BW40" s="14">
        <v>0.173368057624295</v>
      </c>
    </row>
    <row r="41" spans="2:75" x14ac:dyDescent="0.35">
      <c r="B41" t="s">
        <v>91</v>
      </c>
      <c r="C41" s="14">
        <v>0.194154399259444</v>
      </c>
      <c r="D41" s="14">
        <v>0.19944927365179899</v>
      </c>
      <c r="E41" s="14">
        <v>0.18915734118331301</v>
      </c>
      <c r="F41" s="14"/>
      <c r="G41" s="14">
        <v>0.17722899431387501</v>
      </c>
      <c r="H41" s="14">
        <v>0.20368337886303201</v>
      </c>
      <c r="I41" s="14">
        <v>0.22310800946286599</v>
      </c>
      <c r="J41" s="14">
        <v>0.20980215590710299</v>
      </c>
      <c r="K41" s="14">
        <v>0.22912130227809299</v>
      </c>
      <c r="L41" s="14">
        <v>0.159547880233566</v>
      </c>
      <c r="M41" s="14"/>
      <c r="N41" s="14">
        <v>0.19681201543531701</v>
      </c>
      <c r="O41" s="14">
        <v>0.189180860416023</v>
      </c>
      <c r="P41" s="14"/>
      <c r="Q41" s="14">
        <v>0.254350834624611</v>
      </c>
      <c r="R41" s="14">
        <v>0.230127799074856</v>
      </c>
      <c r="S41" s="14">
        <v>0.24323757060616999</v>
      </c>
      <c r="T41" s="14">
        <v>0.161391122484184</v>
      </c>
      <c r="U41" s="14">
        <v>0.16298076340599399</v>
      </c>
      <c r="V41" s="14">
        <v>0.21667783132899399</v>
      </c>
      <c r="W41" s="14">
        <v>0.182730455309592</v>
      </c>
      <c r="X41" s="14">
        <v>0</v>
      </c>
      <c r="Y41" s="14">
        <v>0.31767777732357899</v>
      </c>
      <c r="Z41" s="14">
        <v>0.19684558423915399</v>
      </c>
      <c r="AA41" s="14"/>
      <c r="AB41" s="14">
        <v>0.22945404629329999</v>
      </c>
      <c r="AC41" s="14">
        <v>0.18255793284587701</v>
      </c>
      <c r="AD41" s="14">
        <v>0.205235888336947</v>
      </c>
      <c r="AE41" s="14"/>
      <c r="AF41" s="14">
        <v>0.141655107583015</v>
      </c>
      <c r="AG41" s="14">
        <v>0.222534277929365</v>
      </c>
      <c r="AH41" s="14">
        <v>0.226420043381547</v>
      </c>
      <c r="AI41" s="14">
        <v>0.21256753436241099</v>
      </c>
      <c r="AJ41" s="14">
        <v>5.6228338961415603E-2</v>
      </c>
      <c r="AK41" s="14">
        <v>0.10738274485572399</v>
      </c>
      <c r="AL41" s="14">
        <v>0.341990500978127</v>
      </c>
      <c r="AM41" s="14">
        <v>0.23696351115297501</v>
      </c>
      <c r="AN41" s="14"/>
      <c r="AO41" s="14">
        <v>0.139536685495386</v>
      </c>
      <c r="AP41" s="14">
        <v>0.22176201109013799</v>
      </c>
      <c r="AQ41" s="14">
        <v>0.292815362377921</v>
      </c>
      <c r="AR41" s="14">
        <v>0.21375703205841401</v>
      </c>
      <c r="AS41" s="14">
        <v>5.1415537012223803E-2</v>
      </c>
      <c r="AT41" s="14">
        <v>5.3772874105922797E-2</v>
      </c>
      <c r="AU41" s="14">
        <v>0.30752971993739903</v>
      </c>
      <c r="AV41" s="14">
        <v>0.21317843617465401</v>
      </c>
      <c r="AW41" s="14"/>
      <c r="AX41" s="14">
        <v>7.6344596650352703E-2</v>
      </c>
      <c r="AY41" s="14">
        <v>6.7887413576453406E-2</v>
      </c>
      <c r="AZ41" s="14">
        <v>0.36272754709328803</v>
      </c>
      <c r="BA41" s="14"/>
      <c r="BB41" s="14">
        <v>0.13652029243948099</v>
      </c>
      <c r="BC41" s="14">
        <v>0.142155324704999</v>
      </c>
      <c r="BD41" s="14">
        <v>0.33943542005981597</v>
      </c>
      <c r="BE41" s="14"/>
      <c r="BF41" s="14">
        <v>0.20676968227120701</v>
      </c>
      <c r="BG41" s="14">
        <v>8.7955025294515196E-2</v>
      </c>
      <c r="BH41" s="14">
        <v>0.30967395101508699</v>
      </c>
      <c r="BI41" s="14"/>
      <c r="BJ41" s="14">
        <v>0.18413667771046399</v>
      </c>
      <c r="BK41" s="14">
        <v>0.199376467804288</v>
      </c>
      <c r="BL41" s="14"/>
      <c r="BM41" s="14">
        <v>0.19398225934705501</v>
      </c>
      <c r="BN41" s="14">
        <v>0.18993060774783599</v>
      </c>
      <c r="BO41" s="14"/>
      <c r="BP41" s="14">
        <v>0.15395128283144999</v>
      </c>
      <c r="BQ41" s="14">
        <v>0.14863485147518199</v>
      </c>
      <c r="BR41" s="14">
        <v>0.25838652329428502</v>
      </c>
      <c r="BS41" s="14">
        <v>0.23325245968293701</v>
      </c>
      <c r="BT41" s="14">
        <v>0.15955568075938201</v>
      </c>
      <c r="BU41" s="14">
        <v>0.245627653014069</v>
      </c>
      <c r="BV41" s="14">
        <v>0.167973564184286</v>
      </c>
      <c r="BW41" s="14">
        <v>0.28962241074413198</v>
      </c>
    </row>
    <row r="42" spans="2:75" x14ac:dyDescent="0.35">
      <c r="B42" t="s">
        <v>92</v>
      </c>
      <c r="C42" s="14">
        <v>2.9725120730262199E-2</v>
      </c>
      <c r="D42" s="14">
        <v>1.22535131479506E-2</v>
      </c>
      <c r="E42" s="14">
        <v>4.6214017595924903E-2</v>
      </c>
      <c r="F42" s="14"/>
      <c r="G42" s="14">
        <v>4.5485454677140998E-2</v>
      </c>
      <c r="H42" s="14">
        <v>8.6517394599176199E-3</v>
      </c>
      <c r="I42" s="14">
        <v>3.54152480752737E-2</v>
      </c>
      <c r="J42" s="14">
        <v>3.5593610946749697E-2</v>
      </c>
      <c r="K42" s="14">
        <v>2.8191119655711899E-2</v>
      </c>
      <c r="L42" s="14">
        <v>2.9022415114560801E-2</v>
      </c>
      <c r="M42" s="14"/>
      <c r="N42" s="14">
        <v>1.9627737237064801E-2</v>
      </c>
      <c r="O42" s="14">
        <v>4.86216526961031E-2</v>
      </c>
      <c r="P42" s="14"/>
      <c r="Q42" s="14">
        <v>8.5943364835510794E-2</v>
      </c>
      <c r="R42" s="14">
        <v>1.2640693086474799E-2</v>
      </c>
      <c r="S42" s="14">
        <v>1.3314382750053E-2</v>
      </c>
      <c r="T42" s="14">
        <v>1.17095204844759E-2</v>
      </c>
      <c r="U42" s="14">
        <v>2.1277230088825001E-2</v>
      </c>
      <c r="V42" s="14">
        <v>1.05874120706064E-2</v>
      </c>
      <c r="W42" s="14">
        <v>1.49349329179863E-2</v>
      </c>
      <c r="X42" s="14">
        <v>0</v>
      </c>
      <c r="Y42" s="14">
        <v>0</v>
      </c>
      <c r="Z42" s="14">
        <v>0.16181908953677099</v>
      </c>
      <c r="AA42" s="14"/>
      <c r="AB42" s="14">
        <v>4.3349714205629204E-3</v>
      </c>
      <c r="AC42" s="14">
        <v>3.7116333109028898E-2</v>
      </c>
      <c r="AD42" s="14">
        <v>0</v>
      </c>
      <c r="AE42" s="14"/>
      <c r="AF42" s="14">
        <v>0</v>
      </c>
      <c r="AG42" s="14">
        <v>0</v>
      </c>
      <c r="AH42" s="14">
        <v>6.7038552318256298E-3</v>
      </c>
      <c r="AI42" s="14">
        <v>0</v>
      </c>
      <c r="AJ42" s="14">
        <v>0</v>
      </c>
      <c r="AK42" s="14">
        <v>4.8214131970264897E-2</v>
      </c>
      <c r="AL42" s="14">
        <v>8.6286597729495207E-3</v>
      </c>
      <c r="AM42" s="14">
        <v>6.8889354469865396E-2</v>
      </c>
      <c r="AN42" s="14"/>
      <c r="AO42" s="14">
        <v>0</v>
      </c>
      <c r="AP42" s="14">
        <v>0</v>
      </c>
      <c r="AQ42" s="14">
        <v>0</v>
      </c>
      <c r="AR42" s="14">
        <v>0</v>
      </c>
      <c r="AS42" s="14">
        <v>0</v>
      </c>
      <c r="AT42" s="14">
        <v>5.3420614308101202E-2</v>
      </c>
      <c r="AU42" s="14">
        <v>1.9642855035958199E-2</v>
      </c>
      <c r="AV42" s="14">
        <v>7.1015155939928507E-2</v>
      </c>
      <c r="AW42" s="14"/>
      <c r="AX42" s="14">
        <v>8.4213523478865293E-2</v>
      </c>
      <c r="AY42" s="14">
        <v>1.54362607108621E-2</v>
      </c>
      <c r="AZ42" s="14">
        <v>1.34479956772881E-2</v>
      </c>
      <c r="BA42" s="14"/>
      <c r="BB42" s="14">
        <v>3.5638151011842999E-2</v>
      </c>
      <c r="BC42" s="14">
        <v>6.5665549240697101E-3</v>
      </c>
      <c r="BD42" s="14">
        <v>2.6139353703746801E-2</v>
      </c>
      <c r="BE42" s="14"/>
      <c r="BF42" s="14">
        <v>0</v>
      </c>
      <c r="BG42" s="14">
        <v>1.38850827021665E-2</v>
      </c>
      <c r="BH42" s="14">
        <v>2.5459025248706999E-2</v>
      </c>
      <c r="BI42" s="14"/>
      <c r="BJ42" s="14">
        <v>2.4038505862641101E-3</v>
      </c>
      <c r="BK42" s="14">
        <v>3.3508488032827403E-2</v>
      </c>
      <c r="BL42" s="14"/>
      <c r="BM42" s="14">
        <v>1.2071578465844401E-2</v>
      </c>
      <c r="BN42" s="14">
        <v>3.1507469980124998E-2</v>
      </c>
      <c r="BO42" s="14"/>
      <c r="BP42" s="14">
        <v>4.3720756652190697E-2</v>
      </c>
      <c r="BQ42" s="14">
        <v>4.1434230979344603E-3</v>
      </c>
      <c r="BR42" s="14">
        <v>8.8085970174195297E-2</v>
      </c>
      <c r="BS42" s="14">
        <v>2.0488734729424099E-2</v>
      </c>
      <c r="BT42" s="14">
        <v>1.5547973867204501E-2</v>
      </c>
      <c r="BU42" s="14">
        <v>3.8694141124327702E-2</v>
      </c>
      <c r="BV42" s="14">
        <v>0</v>
      </c>
      <c r="BW42" s="14">
        <v>7.4494896906256894E-2</v>
      </c>
    </row>
    <row r="43" spans="2:75" x14ac:dyDescent="0.35">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row>
    <row r="44" spans="2:75" x14ac:dyDescent="0.35">
      <c r="B44" s="6" t="s">
        <v>100</v>
      </c>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row>
    <row r="45" spans="2:75" x14ac:dyDescent="0.35">
      <c r="B45" s="21" t="s">
        <v>96</v>
      </c>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row>
    <row r="46" spans="2:75" x14ac:dyDescent="0.35">
      <c r="B46" t="s">
        <v>85</v>
      </c>
      <c r="C46" s="14">
        <v>0.24718665595528699</v>
      </c>
      <c r="D46" s="14">
        <v>0.226648870083933</v>
      </c>
      <c r="E46" s="14">
        <v>0.26656927037622202</v>
      </c>
      <c r="F46" s="14"/>
      <c r="G46" s="14">
        <v>8.8685184179995602E-2</v>
      </c>
      <c r="H46" s="14">
        <v>0.15915835444882101</v>
      </c>
      <c r="I46" s="14">
        <v>0.23303090925651901</v>
      </c>
      <c r="J46" s="14">
        <v>0.18110097564375499</v>
      </c>
      <c r="K46" s="14">
        <v>0.33292104210363499</v>
      </c>
      <c r="L46" s="14">
        <v>0.31371883311637999</v>
      </c>
      <c r="M46" s="14"/>
      <c r="N46" s="14">
        <v>0.26083323156333499</v>
      </c>
      <c r="O46" s="14">
        <v>0.221648064460227</v>
      </c>
      <c r="P46" s="14"/>
      <c r="Q46" s="14">
        <v>0.22851755831677301</v>
      </c>
      <c r="R46" s="14">
        <v>0.27821476986171101</v>
      </c>
      <c r="S46" s="14">
        <v>0.32543619408197799</v>
      </c>
      <c r="T46" s="14">
        <v>0.17337460671562799</v>
      </c>
      <c r="U46" s="14">
        <v>0.27771852299001798</v>
      </c>
      <c r="V46" s="14">
        <v>0.21446793828646599</v>
      </c>
      <c r="W46" s="14">
        <v>0.20959953928985001</v>
      </c>
      <c r="X46" s="14">
        <v>0.406299744447288</v>
      </c>
      <c r="Y46" s="14">
        <v>0.88817017043027202</v>
      </c>
      <c r="Z46" s="14">
        <v>0.27469632080161999</v>
      </c>
      <c r="AA46" s="14"/>
      <c r="AB46" s="14">
        <v>0.340333952728612</v>
      </c>
      <c r="AC46" s="14">
        <v>0.20361202926250199</v>
      </c>
      <c r="AD46" s="14">
        <v>0.32060156324262001</v>
      </c>
      <c r="AE46" s="14"/>
      <c r="AF46" s="14">
        <v>0.291703062968031</v>
      </c>
      <c r="AG46" s="14">
        <v>0.174955391199072</v>
      </c>
      <c r="AH46" s="14">
        <v>0.22366430037986401</v>
      </c>
      <c r="AI46" s="14">
        <v>0.28390648488264802</v>
      </c>
      <c r="AJ46" s="14">
        <v>0.196772878242502</v>
      </c>
      <c r="AK46" s="14">
        <v>0.25623576366390399</v>
      </c>
      <c r="AL46" s="14">
        <v>0.24647600051566401</v>
      </c>
      <c r="AM46" s="14">
        <v>0.287573522593978</v>
      </c>
      <c r="AN46" s="14"/>
      <c r="AO46" s="14">
        <v>0.309515529538199</v>
      </c>
      <c r="AP46" s="14">
        <v>0.20298442342991799</v>
      </c>
      <c r="AQ46" s="14">
        <v>0.16613889858437</v>
      </c>
      <c r="AR46" s="14">
        <v>0.32577636083081202</v>
      </c>
      <c r="AS46" s="14">
        <v>0.19659848545758701</v>
      </c>
      <c r="AT46" s="14">
        <v>0.31152967278132099</v>
      </c>
      <c r="AU46" s="14">
        <v>0.16519942632378201</v>
      </c>
      <c r="AV46" s="14">
        <v>0.267450701337828</v>
      </c>
      <c r="AW46" s="14"/>
      <c r="AX46" s="14">
        <v>0.28094588584220898</v>
      </c>
      <c r="AY46" s="14">
        <v>0.245808889662984</v>
      </c>
      <c r="AZ46" s="14">
        <v>0.28003675816564999</v>
      </c>
      <c r="BA46" s="14"/>
      <c r="BB46" s="14">
        <v>0.30862937625958897</v>
      </c>
      <c r="BC46" s="14">
        <v>0.223568114234974</v>
      </c>
      <c r="BD46" s="14">
        <v>0.27889515138726301</v>
      </c>
      <c r="BE46" s="14"/>
      <c r="BF46" s="14">
        <v>0.254161530194357</v>
      </c>
      <c r="BG46" s="14">
        <v>0.26078346296419802</v>
      </c>
      <c r="BH46" s="14">
        <v>0.25586950878862202</v>
      </c>
      <c r="BI46" s="14"/>
      <c r="BJ46" s="14">
        <v>0.25394418664865298</v>
      </c>
      <c r="BK46" s="14">
        <v>0.24948668463389101</v>
      </c>
      <c r="BL46" s="14"/>
      <c r="BM46" s="14">
        <v>0.241139476480181</v>
      </c>
      <c r="BN46" s="14">
        <v>0.25525037280271401</v>
      </c>
      <c r="BO46" s="14"/>
      <c r="BP46" s="14">
        <v>0.18514564172148101</v>
      </c>
      <c r="BQ46" s="14">
        <v>0.26231778810855499</v>
      </c>
      <c r="BR46" s="14">
        <v>0.32348650920472799</v>
      </c>
      <c r="BS46" s="14">
        <v>0.19690958953686299</v>
      </c>
      <c r="BT46" s="14">
        <v>0.28466883408798999</v>
      </c>
      <c r="BU46" s="14">
        <v>0.24586394197068401</v>
      </c>
      <c r="BV46" s="14">
        <v>0.23325858572822</v>
      </c>
      <c r="BW46" s="14">
        <v>0.29352910090839501</v>
      </c>
    </row>
    <row r="47" spans="2:75" x14ac:dyDescent="0.35">
      <c r="B47" t="s">
        <v>86</v>
      </c>
      <c r="C47" s="14">
        <v>0.23768685170644699</v>
      </c>
      <c r="D47" s="14">
        <v>0.228911837710845</v>
      </c>
      <c r="E47" s="14">
        <v>0.24596830492055999</v>
      </c>
      <c r="F47" s="14"/>
      <c r="G47" s="14">
        <v>0.25579442037461098</v>
      </c>
      <c r="H47" s="14">
        <v>0.119819568589599</v>
      </c>
      <c r="I47" s="14">
        <v>0.24455927040999401</v>
      </c>
      <c r="J47" s="14">
        <v>0.27120261067847901</v>
      </c>
      <c r="K47" s="14">
        <v>0.20891112107307799</v>
      </c>
      <c r="L47" s="14">
        <v>0.268119350815891</v>
      </c>
      <c r="M47" s="14"/>
      <c r="N47" s="14">
        <v>0.23795150706245899</v>
      </c>
      <c r="O47" s="14">
        <v>0.23719156811162601</v>
      </c>
      <c r="P47" s="14"/>
      <c r="Q47" s="14">
        <v>0.21338451337086001</v>
      </c>
      <c r="R47" s="14">
        <v>0.25603308076353498</v>
      </c>
      <c r="S47" s="14">
        <v>0.26308834258067498</v>
      </c>
      <c r="T47" s="14">
        <v>0.232381610091839</v>
      </c>
      <c r="U47" s="14">
        <v>0.231441648799007</v>
      </c>
      <c r="V47" s="14">
        <v>0.22376475615649499</v>
      </c>
      <c r="W47" s="14">
        <v>0.28379908696154299</v>
      </c>
      <c r="X47" s="14">
        <v>0.24517618432884</v>
      </c>
      <c r="Y47" s="14">
        <v>0.11182982956972801</v>
      </c>
      <c r="Z47" s="14">
        <v>0.16933652274855701</v>
      </c>
      <c r="AA47" s="14"/>
      <c r="AB47" s="14">
        <v>0.221857150071927</v>
      </c>
      <c r="AC47" s="14">
        <v>0.22778642040267399</v>
      </c>
      <c r="AD47" s="14">
        <v>0.266270583933505</v>
      </c>
      <c r="AE47" s="14"/>
      <c r="AF47" s="14">
        <v>0.28142152584636898</v>
      </c>
      <c r="AG47" s="14">
        <v>0.23459759713523101</v>
      </c>
      <c r="AH47" s="14">
        <v>0.224487198196654</v>
      </c>
      <c r="AI47" s="14">
        <v>0.404532513416763</v>
      </c>
      <c r="AJ47" s="14">
        <v>9.9614232926583599E-2</v>
      </c>
      <c r="AK47" s="14">
        <v>0.28325538185131899</v>
      </c>
      <c r="AL47" s="14">
        <v>0.26185098553740999</v>
      </c>
      <c r="AM47" s="14">
        <v>0.15153433156698301</v>
      </c>
      <c r="AN47" s="14"/>
      <c r="AO47" s="14">
        <v>0.24855903334645599</v>
      </c>
      <c r="AP47" s="14">
        <v>0.28812198366665198</v>
      </c>
      <c r="AQ47" s="14">
        <v>0.20216482791943699</v>
      </c>
      <c r="AR47" s="14">
        <v>0.36573432041400999</v>
      </c>
      <c r="AS47" s="14">
        <v>0.13556925447007601</v>
      </c>
      <c r="AT47" s="14">
        <v>0.24690032959598501</v>
      </c>
      <c r="AU47" s="14">
        <v>0.188811886282409</v>
      </c>
      <c r="AV47" s="14">
        <v>0.14812834267617001</v>
      </c>
      <c r="AW47" s="14"/>
      <c r="AX47" s="14">
        <v>0.17777118925757099</v>
      </c>
      <c r="AY47" s="14">
        <v>0.268166587322612</v>
      </c>
      <c r="AZ47" s="14">
        <v>0.21829770230817699</v>
      </c>
      <c r="BA47" s="14"/>
      <c r="BB47" s="14">
        <v>0.27019235018697102</v>
      </c>
      <c r="BC47" s="14">
        <v>0.26644617051566599</v>
      </c>
      <c r="BD47" s="14">
        <v>0.215358490808814</v>
      </c>
      <c r="BE47" s="14"/>
      <c r="BF47" s="14">
        <v>0.233325588937462</v>
      </c>
      <c r="BG47" s="14">
        <v>0.24944767319924199</v>
      </c>
      <c r="BH47" s="14">
        <v>0.23249694545456501</v>
      </c>
      <c r="BI47" s="14"/>
      <c r="BJ47" s="14">
        <v>0.23392717767388399</v>
      </c>
      <c r="BK47" s="14">
        <v>0.243753196191731</v>
      </c>
      <c r="BL47" s="14"/>
      <c r="BM47" s="14">
        <v>0.289213092360177</v>
      </c>
      <c r="BN47" s="14">
        <v>0.21251290384657701</v>
      </c>
      <c r="BO47" s="14"/>
      <c r="BP47" s="14">
        <v>0.19170499379262401</v>
      </c>
      <c r="BQ47" s="14">
        <v>0.24465512263892</v>
      </c>
      <c r="BR47" s="14">
        <v>0.19492669953464201</v>
      </c>
      <c r="BS47" s="14">
        <v>0.29888748106692897</v>
      </c>
      <c r="BT47" s="14">
        <v>0.21263560035394499</v>
      </c>
      <c r="BU47" s="14">
        <v>0.27737876223112501</v>
      </c>
      <c r="BV47" s="14">
        <v>0.35567318982030099</v>
      </c>
      <c r="BW47" s="14">
        <v>0.22024224530502901</v>
      </c>
    </row>
    <row r="48" spans="2:75" x14ac:dyDescent="0.35">
      <c r="B48" t="s">
        <v>87</v>
      </c>
      <c r="C48" s="14">
        <v>0.16354030274328099</v>
      </c>
      <c r="D48" s="14">
        <v>0.17188548993386699</v>
      </c>
      <c r="E48" s="14">
        <v>0.155664500229863</v>
      </c>
      <c r="F48" s="14"/>
      <c r="G48" s="14">
        <v>0.14980264536215801</v>
      </c>
      <c r="H48" s="14">
        <v>0.199795326448307</v>
      </c>
      <c r="I48" s="14">
        <v>0.152555172437672</v>
      </c>
      <c r="J48" s="14">
        <v>0.18156060581244399</v>
      </c>
      <c r="K48" s="14">
        <v>0.16218211331153601</v>
      </c>
      <c r="L48" s="14">
        <v>0.149971488957162</v>
      </c>
      <c r="M48" s="14"/>
      <c r="N48" s="14">
        <v>0.15717427165755901</v>
      </c>
      <c r="O48" s="14">
        <v>0.17545387520370201</v>
      </c>
      <c r="P48" s="14"/>
      <c r="Q48" s="14">
        <v>0.10978632784359001</v>
      </c>
      <c r="R48" s="14">
        <v>8.4494183805492395E-2</v>
      </c>
      <c r="S48" s="14">
        <v>0.114385183253919</v>
      </c>
      <c r="T48" s="14">
        <v>0.20618410452470801</v>
      </c>
      <c r="U48" s="14">
        <v>0.19830690769904699</v>
      </c>
      <c r="V48" s="14">
        <v>0.13811464217955399</v>
      </c>
      <c r="W48" s="14">
        <v>0.23630721515780101</v>
      </c>
      <c r="X48" s="14">
        <v>0</v>
      </c>
      <c r="Y48" s="14">
        <v>0</v>
      </c>
      <c r="Z48" s="14">
        <v>0.113886373278808</v>
      </c>
      <c r="AA48" s="14"/>
      <c r="AB48" s="14">
        <v>0.113786138275178</v>
      </c>
      <c r="AC48" s="14">
        <v>0.188066506119664</v>
      </c>
      <c r="AD48" s="14">
        <v>0.14834905661935099</v>
      </c>
      <c r="AE48" s="14"/>
      <c r="AF48" s="14">
        <v>0.17333322094123299</v>
      </c>
      <c r="AG48" s="14">
        <v>0.287210197314965</v>
      </c>
      <c r="AH48" s="14">
        <v>0.12534089173104501</v>
      </c>
      <c r="AI48" s="14">
        <v>5.1966217196044398E-2</v>
      </c>
      <c r="AJ48" s="14">
        <v>0.26943631445122102</v>
      </c>
      <c r="AK48" s="14">
        <v>0.170665265601395</v>
      </c>
      <c r="AL48" s="14">
        <v>8.3262092266168999E-2</v>
      </c>
      <c r="AM48" s="14">
        <v>0.123504833284063</v>
      </c>
      <c r="AN48" s="14"/>
      <c r="AO48" s="14">
        <v>0.16833290360480499</v>
      </c>
      <c r="AP48" s="14">
        <v>0.246468533160112</v>
      </c>
      <c r="AQ48" s="14">
        <v>0.16257122122704701</v>
      </c>
      <c r="AR48" s="14">
        <v>9.0551841159399196E-2</v>
      </c>
      <c r="AS48" s="14">
        <v>0.236164550540756</v>
      </c>
      <c r="AT48" s="14">
        <v>0.17494073292426299</v>
      </c>
      <c r="AU48" s="14">
        <v>0.12692440429903901</v>
      </c>
      <c r="AV48" s="14">
        <v>0.143551689514168</v>
      </c>
      <c r="AW48" s="14"/>
      <c r="AX48" s="14">
        <v>0.131231816247285</v>
      </c>
      <c r="AY48" s="14">
        <v>0.190171202646294</v>
      </c>
      <c r="AZ48" s="14">
        <v>0.14173993266273699</v>
      </c>
      <c r="BA48" s="14"/>
      <c r="BB48" s="14">
        <v>0.16775812165273801</v>
      </c>
      <c r="BC48" s="14">
        <v>0.190503352984424</v>
      </c>
      <c r="BD48" s="14">
        <v>0.12566437811999201</v>
      </c>
      <c r="BE48" s="14"/>
      <c r="BF48" s="14">
        <v>7.3823975469788999E-2</v>
      </c>
      <c r="BG48" s="14">
        <v>0.218183728311031</v>
      </c>
      <c r="BH48" s="14">
        <v>0.12674737793819199</v>
      </c>
      <c r="BI48" s="14"/>
      <c r="BJ48" s="14">
        <v>0.17867936447149799</v>
      </c>
      <c r="BK48" s="14">
        <v>0.15660292217845501</v>
      </c>
      <c r="BL48" s="14"/>
      <c r="BM48" s="14">
        <v>0.15494363655569199</v>
      </c>
      <c r="BN48" s="14">
        <v>0.17376373098553499</v>
      </c>
      <c r="BO48" s="14"/>
      <c r="BP48" s="14">
        <v>0.200062985590166</v>
      </c>
      <c r="BQ48" s="14">
        <v>0.116328363399945</v>
      </c>
      <c r="BR48" s="14">
        <v>0.27501976255945698</v>
      </c>
      <c r="BS48" s="14">
        <v>0.14079004301538001</v>
      </c>
      <c r="BT48" s="14">
        <v>0.16975023596786701</v>
      </c>
      <c r="BU48" s="14">
        <v>0.15784013037021299</v>
      </c>
      <c r="BV48" s="14">
        <v>0.12921435316584901</v>
      </c>
      <c r="BW48" s="14">
        <v>0.102692965662734</v>
      </c>
    </row>
    <row r="49" spans="2:75" x14ac:dyDescent="0.35">
      <c r="B49" t="s">
        <v>88</v>
      </c>
      <c r="C49" s="14">
        <v>0.206076656128759</v>
      </c>
      <c r="D49" s="14">
        <v>0.23519231786261799</v>
      </c>
      <c r="E49" s="14">
        <v>0.178598638365176</v>
      </c>
      <c r="F49" s="14"/>
      <c r="G49" s="14">
        <v>0.13619664878332299</v>
      </c>
      <c r="H49" s="14">
        <v>0.321052228684088</v>
      </c>
      <c r="I49" s="14">
        <v>0.23408357651607001</v>
      </c>
      <c r="J49" s="14">
        <v>0.20572983067248701</v>
      </c>
      <c r="K49" s="14">
        <v>0.225000237825353</v>
      </c>
      <c r="L49" s="14">
        <v>0.162079425210129</v>
      </c>
      <c r="M49" s="14"/>
      <c r="N49" s="14">
        <v>0.19760490073460599</v>
      </c>
      <c r="O49" s="14">
        <v>0.22193094122353199</v>
      </c>
      <c r="P49" s="14"/>
      <c r="Q49" s="14">
        <v>0.32639798037407602</v>
      </c>
      <c r="R49" s="14">
        <v>0.267138167114083</v>
      </c>
      <c r="S49" s="14">
        <v>0.21923838467929099</v>
      </c>
      <c r="T49" s="14">
        <v>0.17170170951872901</v>
      </c>
      <c r="U49" s="14">
        <v>0.18717357777572599</v>
      </c>
      <c r="V49" s="14">
        <v>0.27544678143854001</v>
      </c>
      <c r="W49" s="14">
        <v>0.164702399231409</v>
      </c>
      <c r="X49" s="14">
        <v>0</v>
      </c>
      <c r="Y49" s="14">
        <v>0</v>
      </c>
      <c r="Z49" s="14">
        <v>0.18809964309640401</v>
      </c>
      <c r="AA49" s="14"/>
      <c r="AB49" s="14">
        <v>0.124014257280567</v>
      </c>
      <c r="AC49" s="14">
        <v>0.23437007742720301</v>
      </c>
      <c r="AD49" s="14">
        <v>0.177435584419042</v>
      </c>
      <c r="AE49" s="14"/>
      <c r="AF49" s="14">
        <v>0.14614815857744701</v>
      </c>
      <c r="AG49" s="14">
        <v>0.20542049502684401</v>
      </c>
      <c r="AH49" s="14">
        <v>0.19636245063209101</v>
      </c>
      <c r="AI49" s="14">
        <v>0.163390389381662</v>
      </c>
      <c r="AJ49" s="14">
        <v>0.27676918454291899</v>
      </c>
      <c r="AK49" s="14">
        <v>0.149262571547811</v>
      </c>
      <c r="AL49" s="14">
        <v>0.29191962853027398</v>
      </c>
      <c r="AM49" s="14">
        <v>0.29187783504298798</v>
      </c>
      <c r="AN49" s="14"/>
      <c r="AO49" s="14">
        <v>0.126442322239741</v>
      </c>
      <c r="AP49" s="14">
        <v>0.190157960578101</v>
      </c>
      <c r="AQ49" s="14">
        <v>0.26283545917444301</v>
      </c>
      <c r="AR49" s="14">
        <v>0.102695348958893</v>
      </c>
      <c r="AS49" s="14">
        <v>0.28117033181690798</v>
      </c>
      <c r="AT49" s="14">
        <v>0.12390707401387301</v>
      </c>
      <c r="AU49" s="14">
        <v>0.33879252321709002</v>
      </c>
      <c r="AV49" s="14">
        <v>0.30588178213467798</v>
      </c>
      <c r="AW49" s="14"/>
      <c r="AX49" s="14">
        <v>0.115347932422094</v>
      </c>
      <c r="AY49" s="14">
        <v>0.154384888763997</v>
      </c>
      <c r="AZ49" s="14">
        <v>0.23021444892301199</v>
      </c>
      <c r="BA49" s="14"/>
      <c r="BB49" s="14">
        <v>0.13507821864528199</v>
      </c>
      <c r="BC49" s="14">
        <v>0.180789190383148</v>
      </c>
      <c r="BD49" s="14">
        <v>0.225711752049295</v>
      </c>
      <c r="BE49" s="14"/>
      <c r="BF49" s="14">
        <v>0.244145408584553</v>
      </c>
      <c r="BG49" s="14">
        <v>0.130262501405807</v>
      </c>
      <c r="BH49" s="14">
        <v>0.24065326639236301</v>
      </c>
      <c r="BI49" s="14"/>
      <c r="BJ49" s="14">
        <v>0.13052730289560799</v>
      </c>
      <c r="BK49" s="14">
        <v>0.22340842091638499</v>
      </c>
      <c r="BL49" s="14"/>
      <c r="BM49" s="14">
        <v>0.14115579222910599</v>
      </c>
      <c r="BN49" s="14">
        <v>0.22760894110222701</v>
      </c>
      <c r="BO49" s="14"/>
      <c r="BP49" s="14">
        <v>0.233690025068341</v>
      </c>
      <c r="BQ49" s="14">
        <v>0.25804642120508198</v>
      </c>
      <c r="BR49" s="14">
        <v>7.8600589018854403E-2</v>
      </c>
      <c r="BS49" s="14">
        <v>0.20761593490570299</v>
      </c>
      <c r="BT49" s="14">
        <v>0.178605603917565</v>
      </c>
      <c r="BU49" s="14">
        <v>0.23220350567106199</v>
      </c>
      <c r="BV49" s="14">
        <v>0.17564277761099401</v>
      </c>
      <c r="BW49" s="14">
        <v>0.26982720679859101</v>
      </c>
    </row>
    <row r="50" spans="2:75" x14ac:dyDescent="0.35">
      <c r="B50" t="s">
        <v>89</v>
      </c>
      <c r="C50" s="14">
        <v>4.8532221819117399E-2</v>
      </c>
      <c r="D50" s="14">
        <v>5.2415790220243598E-2</v>
      </c>
      <c r="E50" s="14">
        <v>4.4867089201226701E-2</v>
      </c>
      <c r="F50" s="14"/>
      <c r="G50" s="14">
        <v>0.13415736464436201</v>
      </c>
      <c r="H50" s="14">
        <v>6.1158416022332102E-2</v>
      </c>
      <c r="I50" s="14">
        <v>3.8045731121838303E-2</v>
      </c>
      <c r="J50" s="14">
        <v>5.2406299704608E-2</v>
      </c>
      <c r="K50" s="14">
        <v>3.5568003274113497E-2</v>
      </c>
      <c r="L50" s="14">
        <v>3.3037187669286802E-2</v>
      </c>
      <c r="M50" s="14"/>
      <c r="N50" s="14">
        <v>4.8613377866358498E-2</v>
      </c>
      <c r="O50" s="14">
        <v>4.8380344073566103E-2</v>
      </c>
      <c r="P50" s="14"/>
      <c r="Q50" s="14">
        <v>3.5999012669866499E-2</v>
      </c>
      <c r="R50" s="14">
        <v>5.7219450645939099E-2</v>
      </c>
      <c r="S50" s="14">
        <v>5.2043181624779597E-2</v>
      </c>
      <c r="T50" s="14">
        <v>6.8017755093375598E-2</v>
      </c>
      <c r="U50" s="14">
        <v>5.0821624458529002E-2</v>
      </c>
      <c r="V50" s="14">
        <v>2.0944541165989899E-2</v>
      </c>
      <c r="W50" s="14">
        <v>1.8959426588887999E-2</v>
      </c>
      <c r="X50" s="14">
        <v>0.26187207182115801</v>
      </c>
      <c r="Y50" s="14">
        <v>0</v>
      </c>
      <c r="Z50" s="14">
        <v>6.0381007675652902E-2</v>
      </c>
      <c r="AA50" s="14"/>
      <c r="AB50" s="14">
        <v>4.8398936273011998E-2</v>
      </c>
      <c r="AC50" s="14">
        <v>5.34262615158895E-2</v>
      </c>
      <c r="AD50" s="14">
        <v>3.7876470885587099E-2</v>
      </c>
      <c r="AE50" s="14"/>
      <c r="AF50" s="14">
        <v>2.5010910366090499E-2</v>
      </c>
      <c r="AG50" s="14">
        <v>4.54450554497337E-2</v>
      </c>
      <c r="AH50" s="14">
        <v>5.6870144763852798E-2</v>
      </c>
      <c r="AI50" s="14">
        <v>8.6475955671397903E-2</v>
      </c>
      <c r="AJ50" s="14">
        <v>0.12171972571391</v>
      </c>
      <c r="AK50" s="14">
        <v>6.5399794054668503E-2</v>
      </c>
      <c r="AL50" s="14">
        <v>5.4131930429281001E-2</v>
      </c>
      <c r="AM50" s="14">
        <v>2.2076461300654399E-2</v>
      </c>
      <c r="AN50" s="14"/>
      <c r="AO50" s="14">
        <v>3.23901880210168E-2</v>
      </c>
      <c r="AP50" s="14">
        <v>2.0821400216517499E-2</v>
      </c>
      <c r="AQ50" s="14">
        <v>5.3438541053757303E-2</v>
      </c>
      <c r="AR50" s="14">
        <v>9.9036185162814996E-2</v>
      </c>
      <c r="AS50" s="14">
        <v>0.13028247906384699</v>
      </c>
      <c r="AT50" s="14">
        <v>7.8277720348747096E-2</v>
      </c>
      <c r="AU50" s="14">
        <v>8.62471880261E-2</v>
      </c>
      <c r="AV50" s="14">
        <v>4.0676132720827297E-2</v>
      </c>
      <c r="AW50" s="14"/>
      <c r="AX50" s="14">
        <v>0.15690660131023601</v>
      </c>
      <c r="AY50" s="14">
        <v>4.2864002607653703E-2</v>
      </c>
      <c r="AZ50" s="14">
        <v>5.02941417720809E-2</v>
      </c>
      <c r="BA50" s="14"/>
      <c r="BB50" s="14">
        <v>7.0605653946134106E-2</v>
      </c>
      <c r="BC50" s="14">
        <v>5.9065362088568302E-2</v>
      </c>
      <c r="BD50" s="14">
        <v>2.42878872725646E-2</v>
      </c>
      <c r="BE50" s="14"/>
      <c r="BF50" s="14">
        <v>0.16345476212540699</v>
      </c>
      <c r="BG50" s="14">
        <v>5.3256201697797802E-2</v>
      </c>
      <c r="BH50" s="14">
        <v>4.75712682746521E-2</v>
      </c>
      <c r="BI50" s="14"/>
      <c r="BJ50" s="14">
        <v>6.7126875681268003E-2</v>
      </c>
      <c r="BK50" s="14">
        <v>4.1140149611462201E-2</v>
      </c>
      <c r="BL50" s="14"/>
      <c r="BM50" s="14">
        <v>7.7835969320538101E-2</v>
      </c>
      <c r="BN50" s="14">
        <v>3.7146622106726798E-2</v>
      </c>
      <c r="BO50" s="14"/>
      <c r="BP50" s="14">
        <v>7.3573883520282296E-2</v>
      </c>
      <c r="BQ50" s="14">
        <v>3.9175362225941299E-2</v>
      </c>
      <c r="BR50" s="14">
        <v>4.5159032681621102E-2</v>
      </c>
      <c r="BS50" s="14">
        <v>3.4490122116786003E-2</v>
      </c>
      <c r="BT50" s="14">
        <v>5.5766044096623099E-2</v>
      </c>
      <c r="BU50" s="14">
        <v>3.1185809668099501E-2</v>
      </c>
      <c r="BV50" s="14">
        <v>8.7639832082006805E-2</v>
      </c>
      <c r="BW50" s="14">
        <v>9.5504657741070104E-3</v>
      </c>
    </row>
    <row r="51" spans="2:75" x14ac:dyDescent="0.35">
      <c r="B51" t="s">
        <v>90</v>
      </c>
      <c r="C51" s="14">
        <v>2.2926298103520999E-2</v>
      </c>
      <c r="D51" s="14">
        <v>2.89528882068587E-2</v>
      </c>
      <c r="E51" s="14">
        <v>1.7238680510382898E-2</v>
      </c>
      <c r="F51" s="14"/>
      <c r="G51" s="14">
        <v>6.8548051092575904E-2</v>
      </c>
      <c r="H51" s="14">
        <v>7.5623567758127203E-2</v>
      </c>
      <c r="I51" s="14">
        <v>2.6997809751833701E-2</v>
      </c>
      <c r="J51" s="14">
        <v>3.5990372775228999E-3</v>
      </c>
      <c r="K51" s="14">
        <v>5.7912732502889202E-3</v>
      </c>
      <c r="L51" s="14">
        <v>1.0025394110097501E-2</v>
      </c>
      <c r="M51" s="14"/>
      <c r="N51" s="14">
        <v>2.42892694560847E-2</v>
      </c>
      <c r="O51" s="14">
        <v>2.03755945722945E-2</v>
      </c>
      <c r="P51" s="14"/>
      <c r="Q51" s="14">
        <v>0</v>
      </c>
      <c r="R51" s="14">
        <v>2.5906864637493799E-2</v>
      </c>
      <c r="S51" s="14">
        <v>0</v>
      </c>
      <c r="T51" s="14">
        <v>3.05016217647101E-2</v>
      </c>
      <c r="U51" s="14">
        <v>1.2773517521855401E-2</v>
      </c>
      <c r="V51" s="14">
        <v>4.9855902562882699E-2</v>
      </c>
      <c r="W51" s="14">
        <v>3.4474763785087299E-2</v>
      </c>
      <c r="X51" s="14">
        <v>0</v>
      </c>
      <c r="Y51" s="14">
        <v>0</v>
      </c>
      <c r="Z51" s="14">
        <v>1.04569330432751E-2</v>
      </c>
      <c r="AA51" s="14"/>
      <c r="AB51" s="14">
        <v>6.7278518358410103E-2</v>
      </c>
      <c r="AC51" s="14">
        <v>1.7948757439669501E-2</v>
      </c>
      <c r="AD51" s="14">
        <v>5.7897663050049701E-3</v>
      </c>
      <c r="AE51" s="14"/>
      <c r="AF51" s="14">
        <v>1.9161586362770499E-2</v>
      </c>
      <c r="AG51" s="14">
        <v>1.92542231474984E-2</v>
      </c>
      <c r="AH51" s="14">
        <v>6.45229971767253E-2</v>
      </c>
      <c r="AI51" s="14">
        <v>9.7284394514845392E-3</v>
      </c>
      <c r="AJ51" s="14">
        <v>0</v>
      </c>
      <c r="AK51" s="14">
        <v>1.5635757239070399E-2</v>
      </c>
      <c r="AL51" s="14">
        <v>1.44344140907204E-2</v>
      </c>
      <c r="AM51" s="14">
        <v>1.6868579758743198E-2</v>
      </c>
      <c r="AN51" s="14"/>
      <c r="AO51" s="14">
        <v>1.9013228089207398E-2</v>
      </c>
      <c r="AP51" s="14">
        <v>1.9262303507601601E-2</v>
      </c>
      <c r="AQ51" s="14">
        <v>9.2843491130146005E-2</v>
      </c>
      <c r="AR51" s="14">
        <v>1.6205943474070301E-2</v>
      </c>
      <c r="AS51" s="14">
        <v>0</v>
      </c>
      <c r="AT51" s="14">
        <v>1.55488489641946E-2</v>
      </c>
      <c r="AU51" s="14">
        <v>1.8923753913508701E-2</v>
      </c>
      <c r="AV51" s="14">
        <v>1.20067728414796E-2</v>
      </c>
      <c r="AW51" s="14"/>
      <c r="AX51" s="14">
        <v>8.8340729715194397E-2</v>
      </c>
      <c r="AY51" s="14">
        <v>1.3892716459563E-2</v>
      </c>
      <c r="AZ51" s="14">
        <v>2.9092886103195E-2</v>
      </c>
      <c r="BA51" s="14"/>
      <c r="BB51" s="14">
        <v>1.9224760852576302E-2</v>
      </c>
      <c r="BC51" s="14">
        <v>1.8336154726109301E-2</v>
      </c>
      <c r="BD51" s="14">
        <v>3.8391856304202603E-2</v>
      </c>
      <c r="BE51" s="14"/>
      <c r="BF51" s="14">
        <v>0</v>
      </c>
      <c r="BG51" s="14">
        <v>3.2604689277517002E-2</v>
      </c>
      <c r="BH51" s="14">
        <v>2.2305409081672899E-2</v>
      </c>
      <c r="BI51" s="14"/>
      <c r="BJ51" s="14">
        <v>5.0384833444504798E-2</v>
      </c>
      <c r="BK51" s="14">
        <v>1.49393472448384E-2</v>
      </c>
      <c r="BL51" s="14"/>
      <c r="BM51" s="14">
        <v>4.2849283759916597E-2</v>
      </c>
      <c r="BN51" s="14">
        <v>1.4559648750049401E-2</v>
      </c>
      <c r="BO51" s="14"/>
      <c r="BP51" s="14">
        <v>2.6926382503628801E-2</v>
      </c>
      <c r="BQ51" s="14">
        <v>1.7356956441391399E-2</v>
      </c>
      <c r="BR51" s="14">
        <v>1.31776410108381E-2</v>
      </c>
      <c r="BS51" s="14">
        <v>1.8397140112683199E-2</v>
      </c>
      <c r="BT51" s="14">
        <v>2.8347149445941602E-2</v>
      </c>
      <c r="BU51" s="14">
        <v>1.7967073249501999E-2</v>
      </c>
      <c r="BV51" s="14">
        <v>0</v>
      </c>
      <c r="BW51" s="14">
        <v>2.6123820794028901E-2</v>
      </c>
    </row>
    <row r="52" spans="2:75" x14ac:dyDescent="0.35">
      <c r="B52" t="s">
        <v>91</v>
      </c>
      <c r="C52" s="14">
        <v>1.5058940605636201E-2</v>
      </c>
      <c r="D52" s="14">
        <v>1.8305872598622201E-2</v>
      </c>
      <c r="E52" s="14">
        <v>1.1994636046943501E-2</v>
      </c>
      <c r="F52" s="14"/>
      <c r="G52" s="14">
        <v>6.5662661680487303E-2</v>
      </c>
      <c r="H52" s="14">
        <v>0</v>
      </c>
      <c r="I52" s="14">
        <v>3.2881403453802098E-3</v>
      </c>
      <c r="J52" s="14">
        <v>1.9907300335941899E-2</v>
      </c>
      <c r="K52" s="14">
        <v>0</v>
      </c>
      <c r="L52" s="14">
        <v>1.8022622191103E-2</v>
      </c>
      <c r="M52" s="14"/>
      <c r="N52" s="14">
        <v>2.1129489484938899E-2</v>
      </c>
      <c r="O52" s="14">
        <v>3.6983419886553199E-3</v>
      </c>
      <c r="P52" s="14"/>
      <c r="Q52" s="14">
        <v>0</v>
      </c>
      <c r="R52" s="14">
        <v>8.0364757222283999E-3</v>
      </c>
      <c r="S52" s="14">
        <v>1.36089013836225E-2</v>
      </c>
      <c r="T52" s="14">
        <v>2.9664775721146199E-2</v>
      </c>
      <c r="U52" s="14">
        <v>1.8555467290016101E-2</v>
      </c>
      <c r="V52" s="14">
        <v>3.7280439113172199E-3</v>
      </c>
      <c r="W52" s="14">
        <v>1.9557315110731301E-2</v>
      </c>
      <c r="X52" s="14">
        <v>0</v>
      </c>
      <c r="Y52" s="14">
        <v>0</v>
      </c>
      <c r="Z52" s="14">
        <v>0</v>
      </c>
      <c r="AA52" s="14"/>
      <c r="AB52" s="14">
        <v>3.8082748562364002E-2</v>
      </c>
      <c r="AC52" s="14">
        <v>9.8843312245919402E-3</v>
      </c>
      <c r="AD52" s="14">
        <v>2.1645161257466801E-2</v>
      </c>
      <c r="AE52" s="14"/>
      <c r="AF52" s="14">
        <v>0</v>
      </c>
      <c r="AG52" s="14">
        <v>1.5936138492285999E-2</v>
      </c>
      <c r="AH52" s="14">
        <v>4.5649328399836202E-2</v>
      </c>
      <c r="AI52" s="14">
        <v>0</v>
      </c>
      <c r="AJ52" s="14">
        <v>0</v>
      </c>
      <c r="AK52" s="14">
        <v>2.33285132748118E-2</v>
      </c>
      <c r="AL52" s="14">
        <v>3.9296288857532301E-2</v>
      </c>
      <c r="AM52" s="14">
        <v>1.27599236595086E-2</v>
      </c>
      <c r="AN52" s="14"/>
      <c r="AO52" s="14">
        <v>1.3089283904644001E-2</v>
      </c>
      <c r="AP52" s="14">
        <v>1.2560907689679299E-2</v>
      </c>
      <c r="AQ52" s="14">
        <v>2.5737064664435198E-2</v>
      </c>
      <c r="AR52" s="14">
        <v>0</v>
      </c>
      <c r="AS52" s="14">
        <v>0</v>
      </c>
      <c r="AT52" s="14">
        <v>1.7684182947279099E-2</v>
      </c>
      <c r="AU52" s="14">
        <v>3.3468708899882002E-2</v>
      </c>
      <c r="AV52" s="14">
        <v>0</v>
      </c>
      <c r="AW52" s="14"/>
      <c r="AX52" s="14">
        <v>0</v>
      </c>
      <c r="AY52" s="14">
        <v>3.1613587582657199E-2</v>
      </c>
      <c r="AZ52" s="14">
        <v>5.0781065745478396E-3</v>
      </c>
      <c r="BA52" s="14"/>
      <c r="BB52" s="14">
        <v>1.1688577246078099E-2</v>
      </c>
      <c r="BC52" s="14">
        <v>1.55411523846378E-2</v>
      </c>
      <c r="BD52" s="14">
        <v>2.5003448010433599E-2</v>
      </c>
      <c r="BE52" s="14"/>
      <c r="BF52" s="14">
        <v>1.55443673442161E-2</v>
      </c>
      <c r="BG52" s="14">
        <v>2.5478841625886799E-2</v>
      </c>
      <c r="BH52" s="14">
        <v>1.0155656253892901E-2</v>
      </c>
      <c r="BI52" s="14"/>
      <c r="BJ52" s="14">
        <v>5.0186369789787202E-2</v>
      </c>
      <c r="BK52" s="14">
        <v>5.9057012156687096E-3</v>
      </c>
      <c r="BL52" s="14"/>
      <c r="BM52" s="14">
        <v>4.1522031967031699E-2</v>
      </c>
      <c r="BN52" s="14">
        <v>5.3897773864727801E-3</v>
      </c>
      <c r="BO52" s="14"/>
      <c r="BP52" s="14">
        <v>2.9736151541283101E-2</v>
      </c>
      <c r="BQ52" s="14">
        <v>0</v>
      </c>
      <c r="BR52" s="14">
        <v>0</v>
      </c>
      <c r="BS52" s="14">
        <v>3.8521102256357999E-2</v>
      </c>
      <c r="BT52" s="14">
        <v>9.2550491888130203E-3</v>
      </c>
      <c r="BU52" s="14">
        <v>0</v>
      </c>
      <c r="BV52" s="14">
        <v>0</v>
      </c>
      <c r="BW52" s="14">
        <v>0</v>
      </c>
    </row>
    <row r="53" spans="2:75" x14ac:dyDescent="0.35">
      <c r="B53" t="s">
        <v>92</v>
      </c>
      <c r="C53" s="14">
        <v>5.8992072937950599E-2</v>
      </c>
      <c r="D53" s="14">
        <v>3.7686933383013398E-2</v>
      </c>
      <c r="E53" s="14">
        <v>7.9098880349626102E-2</v>
      </c>
      <c r="F53" s="14"/>
      <c r="G53" s="14">
        <v>0.10115302388248699</v>
      </c>
      <c r="H53" s="14">
        <v>6.3392538048726396E-2</v>
      </c>
      <c r="I53" s="14">
        <v>6.7439390160693197E-2</v>
      </c>
      <c r="J53" s="14">
        <v>8.4493339874761902E-2</v>
      </c>
      <c r="K53" s="14">
        <v>2.9626209161995602E-2</v>
      </c>
      <c r="L53" s="14">
        <v>4.5025697929950897E-2</v>
      </c>
      <c r="M53" s="14"/>
      <c r="N53" s="14">
        <v>5.24039521746585E-2</v>
      </c>
      <c r="O53" s="14">
        <v>7.1321270366397196E-2</v>
      </c>
      <c r="P53" s="14"/>
      <c r="Q53" s="14">
        <v>8.5914607424835296E-2</v>
      </c>
      <c r="R53" s="14">
        <v>2.2957007449517699E-2</v>
      </c>
      <c r="S53" s="14">
        <v>1.21998123957348E-2</v>
      </c>
      <c r="T53" s="14">
        <v>8.8173816569864005E-2</v>
      </c>
      <c r="U53" s="14">
        <v>2.3208733465801001E-2</v>
      </c>
      <c r="V53" s="14">
        <v>7.3677394298756402E-2</v>
      </c>
      <c r="W53" s="14">
        <v>3.2600253874690698E-2</v>
      </c>
      <c r="X53" s="14">
        <v>8.66519994027138E-2</v>
      </c>
      <c r="Y53" s="14">
        <v>0</v>
      </c>
      <c r="Z53" s="14">
        <v>0.18314319935568199</v>
      </c>
      <c r="AA53" s="14"/>
      <c r="AB53" s="14">
        <v>4.6248298449930399E-2</v>
      </c>
      <c r="AC53" s="14">
        <v>6.4905616607806305E-2</v>
      </c>
      <c r="AD53" s="14">
        <v>2.2031813337423399E-2</v>
      </c>
      <c r="AE53" s="14"/>
      <c r="AF53" s="14">
        <v>6.3221534938059903E-2</v>
      </c>
      <c r="AG53" s="14">
        <v>1.7180902234370701E-2</v>
      </c>
      <c r="AH53" s="14">
        <v>6.3102688719931799E-2</v>
      </c>
      <c r="AI53" s="14">
        <v>0</v>
      </c>
      <c r="AJ53" s="14">
        <v>3.5687664122864199E-2</v>
      </c>
      <c r="AK53" s="14">
        <v>3.6216952767020298E-2</v>
      </c>
      <c r="AL53" s="14">
        <v>8.6286597729495207E-3</v>
      </c>
      <c r="AM53" s="14">
        <v>9.3804512793081496E-2</v>
      </c>
      <c r="AN53" s="14"/>
      <c r="AO53" s="14">
        <v>8.26575112559301E-2</v>
      </c>
      <c r="AP53" s="14">
        <v>1.96224877514188E-2</v>
      </c>
      <c r="AQ53" s="14">
        <v>3.4270496246363497E-2</v>
      </c>
      <c r="AR53" s="14">
        <v>0</v>
      </c>
      <c r="AS53" s="14">
        <v>2.0214898650825298E-2</v>
      </c>
      <c r="AT53" s="14">
        <v>3.1211438424336799E-2</v>
      </c>
      <c r="AU53" s="14">
        <v>4.1632109038189001E-2</v>
      </c>
      <c r="AV53" s="14">
        <v>8.2304578774849799E-2</v>
      </c>
      <c r="AW53" s="14"/>
      <c r="AX53" s="14">
        <v>4.94558452054112E-2</v>
      </c>
      <c r="AY53" s="14">
        <v>5.3098124954239198E-2</v>
      </c>
      <c r="AZ53" s="14">
        <v>4.52460234905998E-2</v>
      </c>
      <c r="BA53" s="14"/>
      <c r="BB53" s="14">
        <v>1.6822941210631499E-2</v>
      </c>
      <c r="BC53" s="14">
        <v>4.5750502682473E-2</v>
      </c>
      <c r="BD53" s="14">
        <v>6.6687036047434797E-2</v>
      </c>
      <c r="BE53" s="14"/>
      <c r="BF53" s="14">
        <v>1.55443673442161E-2</v>
      </c>
      <c r="BG53" s="14">
        <v>2.9982901518519799E-2</v>
      </c>
      <c r="BH53" s="14">
        <v>6.4200567816040305E-2</v>
      </c>
      <c r="BI53" s="14"/>
      <c r="BJ53" s="14">
        <v>3.5223889394796301E-2</v>
      </c>
      <c r="BK53" s="14">
        <v>6.4763578007568906E-2</v>
      </c>
      <c r="BL53" s="14"/>
      <c r="BM53" s="14">
        <v>1.13407173273576E-2</v>
      </c>
      <c r="BN53" s="14">
        <v>7.3768003019697895E-2</v>
      </c>
      <c r="BO53" s="14"/>
      <c r="BP53" s="14">
        <v>5.9159936262193999E-2</v>
      </c>
      <c r="BQ53" s="14">
        <v>6.2119985980164202E-2</v>
      </c>
      <c r="BR53" s="14">
        <v>6.9629765989860398E-2</v>
      </c>
      <c r="BS53" s="14">
        <v>6.4388586989297003E-2</v>
      </c>
      <c r="BT53" s="14">
        <v>6.0971482941254797E-2</v>
      </c>
      <c r="BU53" s="14">
        <v>3.7560776839314303E-2</v>
      </c>
      <c r="BV53" s="14">
        <v>1.85712615926285E-2</v>
      </c>
      <c r="BW53" s="14">
        <v>7.8034194757114705E-2</v>
      </c>
    </row>
    <row r="54" spans="2:75" x14ac:dyDescent="0.35">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row>
    <row r="55" spans="2:75" x14ac:dyDescent="0.35">
      <c r="B55" s="6" t="s">
        <v>101</v>
      </c>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row>
    <row r="56" spans="2:75" x14ac:dyDescent="0.35">
      <c r="B56" s="21" t="s">
        <v>96</v>
      </c>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row>
    <row r="57" spans="2:75" x14ac:dyDescent="0.35">
      <c r="B57" t="s">
        <v>85</v>
      </c>
      <c r="C57" s="14">
        <v>0.37686385622568502</v>
      </c>
      <c r="D57" s="14">
        <v>0.295800451263797</v>
      </c>
      <c r="E57" s="14">
        <v>0.45336775649352501</v>
      </c>
      <c r="F57" s="14"/>
      <c r="G57" s="14">
        <v>0.17860659825186501</v>
      </c>
      <c r="H57" s="14">
        <v>0.24047396036576299</v>
      </c>
      <c r="I57" s="14">
        <v>0.33992477199888199</v>
      </c>
      <c r="J57" s="14">
        <v>0.40968084578597702</v>
      </c>
      <c r="K57" s="14">
        <v>0.45203345614021301</v>
      </c>
      <c r="L57" s="14">
        <v>0.43359292433509899</v>
      </c>
      <c r="M57" s="14"/>
      <c r="N57" s="14">
        <v>0.33341331998684598</v>
      </c>
      <c r="O57" s="14">
        <v>0.45817843118694002</v>
      </c>
      <c r="P57" s="14"/>
      <c r="Q57" s="14">
        <v>0.41723836385756102</v>
      </c>
      <c r="R57" s="14">
        <v>0.487136887879493</v>
      </c>
      <c r="S57" s="14">
        <v>0.400810541855326</v>
      </c>
      <c r="T57" s="14">
        <v>0.34645834397055197</v>
      </c>
      <c r="U57" s="14">
        <v>0.35686412381247601</v>
      </c>
      <c r="V57" s="14">
        <v>0.31487279001509799</v>
      </c>
      <c r="W57" s="14">
        <v>0.25348717579503799</v>
      </c>
      <c r="X57" s="14">
        <v>0.65147592877612803</v>
      </c>
      <c r="Y57" s="14">
        <v>0.42950760689330603</v>
      </c>
      <c r="Z57" s="14">
        <v>0.56226491706589599</v>
      </c>
      <c r="AA57" s="14"/>
      <c r="AB57" s="14">
        <v>0.31796971193099599</v>
      </c>
      <c r="AC57" s="14">
        <v>0.42480133236225298</v>
      </c>
      <c r="AD57" s="14">
        <v>0.317447033220705</v>
      </c>
      <c r="AE57" s="14"/>
      <c r="AF57" s="14">
        <v>0.310726594537374</v>
      </c>
      <c r="AG57" s="14">
        <v>0.25553574098478499</v>
      </c>
      <c r="AH57" s="14">
        <v>0.39598451884547903</v>
      </c>
      <c r="AI57" s="14">
        <v>0.46740168551289801</v>
      </c>
      <c r="AJ57" s="14">
        <v>0.36407362283473499</v>
      </c>
      <c r="AK57" s="14">
        <v>0.36360386751708801</v>
      </c>
      <c r="AL57" s="14">
        <v>0.29089941465115798</v>
      </c>
      <c r="AM57" s="14">
        <v>0.53020964231540502</v>
      </c>
      <c r="AN57" s="14"/>
      <c r="AO57" s="14">
        <v>0.28518734834291398</v>
      </c>
      <c r="AP57" s="14">
        <v>0.24982659512267</v>
      </c>
      <c r="AQ57" s="14">
        <v>0.34743193568290298</v>
      </c>
      <c r="AR57" s="14">
        <v>0.60834340174678603</v>
      </c>
      <c r="AS57" s="14">
        <v>0.24011480629360599</v>
      </c>
      <c r="AT57" s="14">
        <v>0.37068530783618198</v>
      </c>
      <c r="AU57" s="14">
        <v>0.22577323116062301</v>
      </c>
      <c r="AV57" s="14">
        <v>0.50052216247801795</v>
      </c>
      <c r="AW57" s="14"/>
      <c r="AX57" s="14">
        <v>0.34124096401778198</v>
      </c>
      <c r="AY57" s="14">
        <v>0.330781158829487</v>
      </c>
      <c r="AZ57" s="14">
        <v>0.42006801293756901</v>
      </c>
      <c r="BA57" s="14"/>
      <c r="BB57" s="14">
        <v>0.37146337235332899</v>
      </c>
      <c r="BC57" s="14">
        <v>0.359932426754766</v>
      </c>
      <c r="BD57" s="14">
        <v>0.371528497668147</v>
      </c>
      <c r="BE57" s="14"/>
      <c r="BF57" s="14">
        <v>0.252981534072243</v>
      </c>
      <c r="BG57" s="14">
        <v>0.35950342660147699</v>
      </c>
      <c r="BH57" s="14">
        <v>0.39963000202434301</v>
      </c>
      <c r="BI57" s="14"/>
      <c r="BJ57" s="14">
        <v>0.28705290381412901</v>
      </c>
      <c r="BK57" s="14">
        <v>0.404463989271998</v>
      </c>
      <c r="BL57" s="14"/>
      <c r="BM57" s="14">
        <v>0.236629097240038</v>
      </c>
      <c r="BN57" s="14">
        <v>0.45044537231585902</v>
      </c>
      <c r="BO57" s="14"/>
      <c r="BP57" s="14">
        <v>0.36028056299491001</v>
      </c>
      <c r="BQ57" s="14">
        <v>0.32848382319617397</v>
      </c>
      <c r="BR57" s="14">
        <v>0.55787285791457397</v>
      </c>
      <c r="BS57" s="14">
        <v>0.31756796561664902</v>
      </c>
      <c r="BT57" s="14">
        <v>0.38588590935216399</v>
      </c>
      <c r="BU57" s="14">
        <v>0.39862127662654701</v>
      </c>
      <c r="BV57" s="14">
        <v>0.40204174487722399</v>
      </c>
      <c r="BW57" s="14">
        <v>0.414626336189716</v>
      </c>
    </row>
    <row r="58" spans="2:75" x14ac:dyDescent="0.35">
      <c r="B58" t="s">
        <v>86</v>
      </c>
      <c r="C58" s="14">
        <v>0.21298047940908699</v>
      </c>
      <c r="D58" s="14">
        <v>0.22441940331600899</v>
      </c>
      <c r="E58" s="14">
        <v>0.20218495096862699</v>
      </c>
      <c r="F58" s="14"/>
      <c r="G58" s="14">
        <v>0.119834081544682</v>
      </c>
      <c r="H58" s="14">
        <v>0.146647949201372</v>
      </c>
      <c r="I58" s="14">
        <v>0.214604726181293</v>
      </c>
      <c r="J58" s="14">
        <v>0.21733714109566801</v>
      </c>
      <c r="K58" s="14">
        <v>0.22412048674874999</v>
      </c>
      <c r="L58" s="14">
        <v>0.249150477161516</v>
      </c>
      <c r="M58" s="14"/>
      <c r="N58" s="14">
        <v>0.22609152287953699</v>
      </c>
      <c r="O58" s="14">
        <v>0.18844409805724599</v>
      </c>
      <c r="P58" s="14"/>
      <c r="Q58" s="14">
        <v>0.18446126372303401</v>
      </c>
      <c r="R58" s="14">
        <v>0.135570961873059</v>
      </c>
      <c r="S58" s="14">
        <v>0.246860634333297</v>
      </c>
      <c r="T58" s="14">
        <v>0.24572245138471899</v>
      </c>
      <c r="U58" s="14">
        <v>0.22481969993314899</v>
      </c>
      <c r="V58" s="14">
        <v>0.253007884962475</v>
      </c>
      <c r="W58" s="14">
        <v>0.23627442460471801</v>
      </c>
      <c r="X58" s="14">
        <v>0.26187207182115801</v>
      </c>
      <c r="Y58" s="14">
        <v>0</v>
      </c>
      <c r="Z58" s="14">
        <v>8.6960272539904807E-2</v>
      </c>
      <c r="AA58" s="14"/>
      <c r="AB58" s="14">
        <v>0.18093324788474599</v>
      </c>
      <c r="AC58" s="14">
        <v>0.21523079243923399</v>
      </c>
      <c r="AD58" s="14">
        <v>0.19265360730765199</v>
      </c>
      <c r="AE58" s="14"/>
      <c r="AF58" s="14">
        <v>0.27429855939499098</v>
      </c>
      <c r="AG58" s="14">
        <v>0.227458935228537</v>
      </c>
      <c r="AH58" s="14">
        <v>0.17469041266322699</v>
      </c>
      <c r="AI58" s="14">
        <v>0.239747905414851</v>
      </c>
      <c r="AJ58" s="14">
        <v>0.26935643772088103</v>
      </c>
      <c r="AK58" s="14">
        <v>0.266011643906577</v>
      </c>
      <c r="AL58" s="14">
        <v>0.16090355206644499</v>
      </c>
      <c r="AM58" s="14">
        <v>0.144950032743698</v>
      </c>
      <c r="AN58" s="14"/>
      <c r="AO58" s="14">
        <v>0.30658822988229001</v>
      </c>
      <c r="AP58" s="14">
        <v>0.28061782013001002</v>
      </c>
      <c r="AQ58" s="14">
        <v>0.17669828551745301</v>
      </c>
      <c r="AR58" s="14">
        <v>0.220629105143681</v>
      </c>
      <c r="AS58" s="14">
        <v>0.29286383697564999</v>
      </c>
      <c r="AT58" s="14">
        <v>0.217325256911724</v>
      </c>
      <c r="AU58" s="14">
        <v>0.23430566276679199</v>
      </c>
      <c r="AV58" s="14">
        <v>0.10291851050665</v>
      </c>
      <c r="AW58" s="14"/>
      <c r="AX58" s="14">
        <v>0.17791334594903199</v>
      </c>
      <c r="AY58" s="14">
        <v>0.27316056940579497</v>
      </c>
      <c r="AZ58" s="14">
        <v>0.19932406533444399</v>
      </c>
      <c r="BA58" s="14"/>
      <c r="BB58" s="14">
        <v>0.26514888087859201</v>
      </c>
      <c r="BC58" s="14">
        <v>0.25501098990458199</v>
      </c>
      <c r="BD58" s="14">
        <v>0.16150846220033399</v>
      </c>
      <c r="BE58" s="14"/>
      <c r="BF58" s="14">
        <v>0.217921787981469</v>
      </c>
      <c r="BG58" s="14">
        <v>0.23427091180360499</v>
      </c>
      <c r="BH58" s="14">
        <v>0.21299980280361899</v>
      </c>
      <c r="BI58" s="14"/>
      <c r="BJ58" s="14">
        <v>0.20921378110691</v>
      </c>
      <c r="BK58" s="14">
        <v>0.22065808383216501</v>
      </c>
      <c r="BL58" s="14"/>
      <c r="BM58" s="14">
        <v>0.23094232014529001</v>
      </c>
      <c r="BN58" s="14">
        <v>0.19374762343455201</v>
      </c>
      <c r="BO58" s="14"/>
      <c r="BP58" s="14">
        <v>0.23681487571274301</v>
      </c>
      <c r="BQ58" s="14">
        <v>0.33479301009166901</v>
      </c>
      <c r="BR58" s="14">
        <v>0.12618710927724699</v>
      </c>
      <c r="BS58" s="14">
        <v>0.25280245928707601</v>
      </c>
      <c r="BT58" s="14">
        <v>0.174602741968757</v>
      </c>
      <c r="BU58" s="14">
        <v>0.155708181385002</v>
      </c>
      <c r="BV58" s="14">
        <v>0.325139198446255</v>
      </c>
      <c r="BW58" s="14">
        <v>0.234614999619772</v>
      </c>
    </row>
    <row r="59" spans="2:75" x14ac:dyDescent="0.35">
      <c r="B59" t="s">
        <v>87</v>
      </c>
      <c r="C59" s="14">
        <v>0.12509663006927199</v>
      </c>
      <c r="D59" s="14">
        <v>0.14504093455445399</v>
      </c>
      <c r="E59" s="14">
        <v>0.106274115989545</v>
      </c>
      <c r="F59" s="14"/>
      <c r="G59" s="14">
        <v>0.107428961759634</v>
      </c>
      <c r="H59" s="14">
        <v>0.14673286075242001</v>
      </c>
      <c r="I59" s="14">
        <v>0.12503494527405701</v>
      </c>
      <c r="J59" s="14">
        <v>0.122630160956232</v>
      </c>
      <c r="K59" s="14">
        <v>0.106243445088314</v>
      </c>
      <c r="L59" s="14">
        <v>0.13119066357210701</v>
      </c>
      <c r="M59" s="14"/>
      <c r="N59" s="14">
        <v>0.128621368914449</v>
      </c>
      <c r="O59" s="14">
        <v>0.11850033308758399</v>
      </c>
      <c r="P59" s="14"/>
      <c r="Q59" s="14">
        <v>6.21122549039511E-2</v>
      </c>
      <c r="R59" s="14">
        <v>0.13453032219778599</v>
      </c>
      <c r="S59" s="14">
        <v>0.104980385566722</v>
      </c>
      <c r="T59" s="14">
        <v>9.9056923815876802E-2</v>
      </c>
      <c r="U59" s="14">
        <v>0.13721902897107999</v>
      </c>
      <c r="V59" s="14">
        <v>0.14910904267419001</v>
      </c>
      <c r="W59" s="14">
        <v>0.19544175857054399</v>
      </c>
      <c r="X59" s="14">
        <v>8.66519994027138E-2</v>
      </c>
      <c r="Y59" s="14">
        <v>0</v>
      </c>
      <c r="Z59" s="14">
        <v>6.5352639795935905E-2</v>
      </c>
      <c r="AA59" s="14"/>
      <c r="AB59" s="14">
        <v>0.17924115383532699</v>
      </c>
      <c r="AC59" s="14">
        <v>9.7025038325658702E-2</v>
      </c>
      <c r="AD59" s="14">
        <v>0.178271302117155</v>
      </c>
      <c r="AE59" s="14"/>
      <c r="AF59" s="14">
        <v>0.211128449910787</v>
      </c>
      <c r="AG59" s="14">
        <v>0.15770826711879901</v>
      </c>
      <c r="AH59" s="14">
        <v>8.6431051867783396E-2</v>
      </c>
      <c r="AI59" s="14">
        <v>6.7346061075458902E-2</v>
      </c>
      <c r="AJ59" s="14">
        <v>7.4701986850118904E-2</v>
      </c>
      <c r="AK59" s="14">
        <v>0.108343205568699</v>
      </c>
      <c r="AL59" s="14">
        <v>0.126572814645524</v>
      </c>
      <c r="AM59" s="14">
        <v>0.104479232056145</v>
      </c>
      <c r="AN59" s="14"/>
      <c r="AO59" s="14">
        <v>0.17918545151061499</v>
      </c>
      <c r="AP59" s="14">
        <v>0.14049770671404399</v>
      </c>
      <c r="AQ59" s="14">
        <v>9.7125199485836006E-2</v>
      </c>
      <c r="AR59" s="14">
        <v>1.4733097206546E-2</v>
      </c>
      <c r="AS59" s="14">
        <v>8.4376225960075504E-2</v>
      </c>
      <c r="AT59" s="14">
        <v>9.8317025750368298E-2</v>
      </c>
      <c r="AU59" s="14">
        <v>0.156194703512472</v>
      </c>
      <c r="AV59" s="14">
        <v>0.14469158281352301</v>
      </c>
      <c r="AW59" s="14"/>
      <c r="AX59" s="14">
        <v>7.6572316231804494E-2</v>
      </c>
      <c r="AY59" s="14">
        <v>0.14184038074781799</v>
      </c>
      <c r="AZ59" s="14">
        <v>0.1046298291372</v>
      </c>
      <c r="BA59" s="14"/>
      <c r="BB59" s="14">
        <v>0.112060719520374</v>
      </c>
      <c r="BC59" s="14">
        <v>0.13125850848641599</v>
      </c>
      <c r="BD59" s="14">
        <v>0.16240651967074299</v>
      </c>
      <c r="BE59" s="14"/>
      <c r="BF59" s="14">
        <v>0.157455939465141</v>
      </c>
      <c r="BG59" s="14">
        <v>0.145850416504061</v>
      </c>
      <c r="BH59" s="14">
        <v>0.10618321056662</v>
      </c>
      <c r="BI59" s="14"/>
      <c r="BJ59" s="14">
        <v>0.15757770736816401</v>
      </c>
      <c r="BK59" s="14">
        <v>0.116149041953184</v>
      </c>
      <c r="BL59" s="14"/>
      <c r="BM59" s="14">
        <v>0.16989240494534699</v>
      </c>
      <c r="BN59" s="14">
        <v>0.10973352857745899</v>
      </c>
      <c r="BO59" s="14"/>
      <c r="BP59" s="14">
        <v>7.27805852103246E-2</v>
      </c>
      <c r="BQ59" s="14">
        <v>3.8687816761881599E-2</v>
      </c>
      <c r="BR59" s="14">
        <v>0.11642996637823699</v>
      </c>
      <c r="BS59" s="14">
        <v>0.13699683568287799</v>
      </c>
      <c r="BT59" s="14">
        <v>0.16801727857927501</v>
      </c>
      <c r="BU59" s="14">
        <v>0.132978218266498</v>
      </c>
      <c r="BV59" s="14">
        <v>6.7220290520240297E-2</v>
      </c>
      <c r="BW59" s="14">
        <v>9.9778995932728903E-2</v>
      </c>
    </row>
    <row r="60" spans="2:75" x14ac:dyDescent="0.35">
      <c r="B60" t="s">
        <v>88</v>
      </c>
      <c r="C60" s="14">
        <v>0.136644315085972</v>
      </c>
      <c r="D60" s="14">
        <v>0.15448808179062701</v>
      </c>
      <c r="E60" s="14">
        <v>0.119804191616974</v>
      </c>
      <c r="F60" s="14"/>
      <c r="G60" s="14">
        <v>0.160691263832132</v>
      </c>
      <c r="H60" s="14">
        <v>0.201116139092366</v>
      </c>
      <c r="I60" s="14">
        <v>0.14663194931095699</v>
      </c>
      <c r="J60" s="14">
        <v>0.15709351676327299</v>
      </c>
      <c r="K60" s="14">
        <v>0.13644335182646999</v>
      </c>
      <c r="L60" s="14">
        <v>9.4637021858875695E-2</v>
      </c>
      <c r="M60" s="14"/>
      <c r="N60" s="14">
        <v>0.140690971778336</v>
      </c>
      <c r="O60" s="14">
        <v>0.12907128613312099</v>
      </c>
      <c r="P60" s="14"/>
      <c r="Q60" s="14">
        <v>0.17388278621984901</v>
      </c>
      <c r="R60" s="14">
        <v>0.15366589155591301</v>
      </c>
      <c r="S60" s="14">
        <v>0.153182596042752</v>
      </c>
      <c r="T60" s="14">
        <v>0.12532902244497701</v>
      </c>
      <c r="U60" s="14">
        <v>0.15030369839218499</v>
      </c>
      <c r="V60" s="14">
        <v>0.13234833503069399</v>
      </c>
      <c r="W60" s="14">
        <v>0.13874685299518899</v>
      </c>
      <c r="X60" s="14">
        <v>0</v>
      </c>
      <c r="Y60" s="14">
        <v>0</v>
      </c>
      <c r="Z60" s="14">
        <v>9.8271342670503997E-2</v>
      </c>
      <c r="AA60" s="14"/>
      <c r="AB60" s="14">
        <v>7.8298606782583505E-2</v>
      </c>
      <c r="AC60" s="14">
        <v>0.16021297710608801</v>
      </c>
      <c r="AD60" s="14">
        <v>0.108909207152219</v>
      </c>
      <c r="AE60" s="14"/>
      <c r="AF60" s="14">
        <v>6.20730424990679E-2</v>
      </c>
      <c r="AG60" s="14">
        <v>0.17184023709413701</v>
      </c>
      <c r="AH60" s="14">
        <v>0.18600192844385599</v>
      </c>
      <c r="AI60" s="14">
        <v>7.7092474200118499E-2</v>
      </c>
      <c r="AJ60" s="14">
        <v>0.13442351209991801</v>
      </c>
      <c r="AK60" s="14">
        <v>0.104439697684441</v>
      </c>
      <c r="AL60" s="14">
        <v>0.25423900855888198</v>
      </c>
      <c r="AM60" s="14">
        <v>0.164864464533578</v>
      </c>
      <c r="AN60" s="14"/>
      <c r="AO60" s="14">
        <v>6.19634068541648E-2</v>
      </c>
      <c r="AP60" s="14">
        <v>0.17491744232001299</v>
      </c>
      <c r="AQ60" s="14">
        <v>0.17011552893179299</v>
      </c>
      <c r="AR60" s="14">
        <v>2.7476830688582501E-2</v>
      </c>
      <c r="AS60" s="14">
        <v>0.18200302465957699</v>
      </c>
      <c r="AT60" s="14">
        <v>0.119863421244723</v>
      </c>
      <c r="AU60" s="14">
        <v>0.186273274703674</v>
      </c>
      <c r="AV60" s="14">
        <v>0.199779936713643</v>
      </c>
      <c r="AW60" s="14"/>
      <c r="AX60" s="14">
        <v>0.116942192211653</v>
      </c>
      <c r="AY60" s="14">
        <v>0.105666520903291</v>
      </c>
      <c r="AZ60" s="14">
        <v>0.14881421628841901</v>
      </c>
      <c r="BA60" s="14"/>
      <c r="BB60" s="14">
        <v>9.0368816688682296E-2</v>
      </c>
      <c r="BC60" s="14">
        <v>0.125864626483951</v>
      </c>
      <c r="BD60" s="14">
        <v>0.14521675511392601</v>
      </c>
      <c r="BE60" s="14"/>
      <c r="BF60" s="14">
        <v>0.190587685367124</v>
      </c>
      <c r="BG60" s="14">
        <v>9.9858374182250298E-2</v>
      </c>
      <c r="BH60" s="14">
        <v>0.139992141782394</v>
      </c>
      <c r="BI60" s="14"/>
      <c r="BJ60" s="14">
        <v>0.118070734277051</v>
      </c>
      <c r="BK60" s="14">
        <v>0.139808993407704</v>
      </c>
      <c r="BL60" s="14"/>
      <c r="BM60" s="14">
        <v>0.133561243114689</v>
      </c>
      <c r="BN60" s="14">
        <v>0.13281250342489201</v>
      </c>
      <c r="BO60" s="14"/>
      <c r="BP60" s="14">
        <v>0.11844758834961</v>
      </c>
      <c r="BQ60" s="14">
        <v>9.4751470751769304E-2</v>
      </c>
      <c r="BR60" s="14">
        <v>3.8717483175359398E-2</v>
      </c>
      <c r="BS60" s="14">
        <v>0.17872853382661999</v>
      </c>
      <c r="BT60" s="14">
        <v>0.13224337781460899</v>
      </c>
      <c r="BU60" s="14">
        <v>0.152449090119505</v>
      </c>
      <c r="BV60" s="14">
        <v>0.104917345789943</v>
      </c>
      <c r="BW60" s="14">
        <v>0.17308266183778401</v>
      </c>
    </row>
    <row r="61" spans="2:75" x14ac:dyDescent="0.35">
      <c r="B61" t="s">
        <v>89</v>
      </c>
      <c r="C61" s="14">
        <v>7.0592837685864607E-2</v>
      </c>
      <c r="D61" s="14">
        <v>9.6094154284954603E-2</v>
      </c>
      <c r="E61" s="14">
        <v>4.6525872046897898E-2</v>
      </c>
      <c r="F61" s="14"/>
      <c r="G61" s="14">
        <v>0.23453867896859401</v>
      </c>
      <c r="H61" s="14">
        <v>0.15109854389878799</v>
      </c>
      <c r="I61" s="14">
        <v>6.8046517590457906E-2</v>
      </c>
      <c r="J61" s="14">
        <v>5.1945347755291103E-2</v>
      </c>
      <c r="K61" s="14">
        <v>3.4512231962204702E-2</v>
      </c>
      <c r="L61" s="14">
        <v>3.2304936771288699E-2</v>
      </c>
      <c r="M61" s="14"/>
      <c r="N61" s="14">
        <v>8.7225782198575505E-2</v>
      </c>
      <c r="O61" s="14">
        <v>3.94654700977915E-2</v>
      </c>
      <c r="P61" s="14"/>
      <c r="Q61" s="14">
        <v>5.0949559052422502E-2</v>
      </c>
      <c r="R61" s="14">
        <v>3.3466243390642497E-2</v>
      </c>
      <c r="S61" s="14">
        <v>7.58268185307482E-2</v>
      </c>
      <c r="T61" s="14">
        <v>0.116886967970141</v>
      </c>
      <c r="U61" s="14">
        <v>5.5444800693121903E-2</v>
      </c>
      <c r="V61" s="14">
        <v>4.2602909998052302E-2</v>
      </c>
      <c r="W61" s="14">
        <v>9.6208687787883204E-2</v>
      </c>
      <c r="X61" s="14">
        <v>0</v>
      </c>
      <c r="Y61" s="14">
        <v>0</v>
      </c>
      <c r="Z61" s="14">
        <v>4.5683130856041899E-2</v>
      </c>
      <c r="AA61" s="14"/>
      <c r="AB61" s="14">
        <v>0.104940101602838</v>
      </c>
      <c r="AC61" s="14">
        <v>5.2174388524020801E-2</v>
      </c>
      <c r="AD61" s="14">
        <v>0.104301039369065</v>
      </c>
      <c r="AE61" s="14"/>
      <c r="AF61" s="14">
        <v>8.2560676585345105E-2</v>
      </c>
      <c r="AG61" s="14">
        <v>8.4777713605658597E-2</v>
      </c>
      <c r="AH61" s="14">
        <v>6.9624827953012502E-2</v>
      </c>
      <c r="AI61" s="14">
        <v>0.14841187379667301</v>
      </c>
      <c r="AJ61" s="14">
        <v>8.4509623444069398E-2</v>
      </c>
      <c r="AK61" s="14">
        <v>6.8868502078491795E-2</v>
      </c>
      <c r="AL61" s="14">
        <v>5.7358179100478399E-2</v>
      </c>
      <c r="AM61" s="14">
        <v>2.0626591779774599E-2</v>
      </c>
      <c r="AN61" s="14"/>
      <c r="AO61" s="14">
        <v>0.10792870895890599</v>
      </c>
      <c r="AP61" s="14">
        <v>7.1641455236579596E-2</v>
      </c>
      <c r="AQ61" s="14">
        <v>8.3852209576520995E-2</v>
      </c>
      <c r="AR61" s="14">
        <v>0.12881756521440399</v>
      </c>
      <c r="AS61" s="14">
        <v>0.184895913155674</v>
      </c>
      <c r="AT61" s="14">
        <v>7.7210402376295104E-2</v>
      </c>
      <c r="AU61" s="14">
        <v>4.88520482506897E-2</v>
      </c>
      <c r="AV61" s="14">
        <v>0</v>
      </c>
      <c r="AW61" s="14"/>
      <c r="AX61" s="14">
        <v>8.0778104547463397E-2</v>
      </c>
      <c r="AY61" s="14">
        <v>6.6908229602550995E-2</v>
      </c>
      <c r="AZ61" s="14">
        <v>7.5697042994404704E-2</v>
      </c>
      <c r="BA61" s="14"/>
      <c r="BB61" s="14">
        <v>6.0582471728530901E-2</v>
      </c>
      <c r="BC61" s="14">
        <v>6.6529459729119694E-2</v>
      </c>
      <c r="BD61" s="14">
        <v>9.9036099869578106E-2</v>
      </c>
      <c r="BE61" s="14"/>
      <c r="BF61" s="14">
        <v>0.13525580690116801</v>
      </c>
      <c r="BG61" s="14">
        <v>6.9455658938975498E-2</v>
      </c>
      <c r="BH61" s="14">
        <v>8.0821510233439198E-2</v>
      </c>
      <c r="BI61" s="14"/>
      <c r="BJ61" s="14">
        <v>0.13544044395749999</v>
      </c>
      <c r="BK61" s="14">
        <v>5.0429103515890798E-2</v>
      </c>
      <c r="BL61" s="14"/>
      <c r="BM61" s="14">
        <v>0.112228822782099</v>
      </c>
      <c r="BN61" s="14">
        <v>5.2938943578005701E-2</v>
      </c>
      <c r="BO61" s="14"/>
      <c r="BP61" s="14">
        <v>0.115531411794775</v>
      </c>
      <c r="BQ61" s="14">
        <v>7.7663571114028898E-2</v>
      </c>
      <c r="BR61" s="14">
        <v>5.20407523106447E-2</v>
      </c>
      <c r="BS61" s="14">
        <v>5.3235767883597601E-2</v>
      </c>
      <c r="BT61" s="14">
        <v>7.3132681626597196E-2</v>
      </c>
      <c r="BU61" s="14">
        <v>5.8401784889892699E-2</v>
      </c>
      <c r="BV61" s="14">
        <v>3.2422444841677299E-2</v>
      </c>
      <c r="BW61" s="14">
        <v>3.46518963916373E-2</v>
      </c>
    </row>
    <row r="62" spans="2:75" x14ac:dyDescent="0.35">
      <c r="B62" t="s">
        <v>90</v>
      </c>
      <c r="C62" s="14">
        <v>3.65953581132916E-2</v>
      </c>
      <c r="D62" s="14">
        <v>4.9325607571067201E-2</v>
      </c>
      <c r="E62" s="14">
        <v>2.4581136216736799E-2</v>
      </c>
      <c r="F62" s="14"/>
      <c r="G62" s="14">
        <v>9.5562221255109006E-2</v>
      </c>
      <c r="H62" s="14">
        <v>7.6806840732665693E-2</v>
      </c>
      <c r="I62" s="14">
        <v>6.5338755612806998E-2</v>
      </c>
      <c r="J62" s="14">
        <v>1.08648817773612E-2</v>
      </c>
      <c r="K62" s="14">
        <v>2.49836779901959E-2</v>
      </c>
      <c r="L62" s="14">
        <v>1.5901864210493E-2</v>
      </c>
      <c r="M62" s="14"/>
      <c r="N62" s="14">
        <v>4.5870146939877197E-2</v>
      </c>
      <c r="O62" s="14">
        <v>1.9238253309252801E-2</v>
      </c>
      <c r="P62" s="14"/>
      <c r="Q62" s="14">
        <v>1.2554234655262E-2</v>
      </c>
      <c r="R62" s="14">
        <v>1.7078957197263898E-2</v>
      </c>
      <c r="S62" s="14">
        <v>3.7859825332648899E-3</v>
      </c>
      <c r="T62" s="14">
        <v>2.87373408087475E-2</v>
      </c>
      <c r="U62" s="14">
        <v>5.8342170614809299E-2</v>
      </c>
      <c r="V62" s="14">
        <v>5.1340568059776999E-2</v>
      </c>
      <c r="W62" s="14">
        <v>4.8569819692454497E-2</v>
      </c>
      <c r="X62" s="14">
        <v>0</v>
      </c>
      <c r="Y62" s="14">
        <v>0.57049239310669397</v>
      </c>
      <c r="Z62" s="14">
        <v>2.3769239449791101E-2</v>
      </c>
      <c r="AA62" s="14"/>
      <c r="AB62" s="14">
        <v>9.8317023253682898E-2</v>
      </c>
      <c r="AC62" s="14">
        <v>1.6571727977915798E-2</v>
      </c>
      <c r="AD62" s="14">
        <v>6.437024246169E-2</v>
      </c>
      <c r="AE62" s="14"/>
      <c r="AF62" s="14">
        <v>2.2905337660155699E-2</v>
      </c>
      <c r="AG62" s="14">
        <v>7.0104306038193398E-2</v>
      </c>
      <c r="AH62" s="14">
        <v>6.3946013894404505E-2</v>
      </c>
      <c r="AI62" s="14">
        <v>0</v>
      </c>
      <c r="AJ62" s="14">
        <v>7.29348170502781E-2</v>
      </c>
      <c r="AK62" s="14">
        <v>4.5642941265544398E-2</v>
      </c>
      <c r="AL62" s="14">
        <v>5.6726413110013002E-2</v>
      </c>
      <c r="AM62" s="14">
        <v>5.2779334833526204E-3</v>
      </c>
      <c r="AN62" s="14"/>
      <c r="AO62" s="14">
        <v>8.3042902596820196E-3</v>
      </c>
      <c r="AP62" s="14">
        <v>4.99105099815512E-2</v>
      </c>
      <c r="AQ62" s="14">
        <v>9.9039776141059493E-2</v>
      </c>
      <c r="AR62" s="14">
        <v>0</v>
      </c>
      <c r="AS62" s="14">
        <v>1.5746192955417401E-2</v>
      </c>
      <c r="AT62" s="14">
        <v>5.8985666953067201E-2</v>
      </c>
      <c r="AU62" s="14">
        <v>9.5617457614556006E-2</v>
      </c>
      <c r="AV62" s="14">
        <v>0</v>
      </c>
      <c r="AW62" s="14"/>
      <c r="AX62" s="14">
        <v>9.8604155980853106E-2</v>
      </c>
      <c r="AY62" s="14">
        <v>4.2137587231244202E-2</v>
      </c>
      <c r="AZ62" s="14">
        <v>3.0815831161275901E-2</v>
      </c>
      <c r="BA62" s="14"/>
      <c r="BB62" s="14">
        <v>5.1589180694719301E-2</v>
      </c>
      <c r="BC62" s="14">
        <v>3.5716046316552799E-2</v>
      </c>
      <c r="BD62" s="14">
        <v>3.3085670974144298E-2</v>
      </c>
      <c r="BE62" s="14"/>
      <c r="BF62" s="14">
        <v>3.7862079078218001E-2</v>
      </c>
      <c r="BG62" s="14">
        <v>5.52334197255109E-2</v>
      </c>
      <c r="BH62" s="14">
        <v>3.1824239583317197E-2</v>
      </c>
      <c r="BI62" s="14"/>
      <c r="BJ62" s="14">
        <v>6.2941065732948998E-2</v>
      </c>
      <c r="BK62" s="14">
        <v>2.75768444445527E-2</v>
      </c>
      <c r="BL62" s="14"/>
      <c r="BM62" s="14">
        <v>8.6412123585378198E-2</v>
      </c>
      <c r="BN62" s="14">
        <v>1.6621800191142299E-2</v>
      </c>
      <c r="BO62" s="14"/>
      <c r="BP62" s="14">
        <v>4.9558037355549402E-2</v>
      </c>
      <c r="BQ62" s="14">
        <v>6.29691318829044E-2</v>
      </c>
      <c r="BR62" s="14">
        <v>1.2336180238105799E-2</v>
      </c>
      <c r="BS62" s="14">
        <v>2.9870322501301502E-2</v>
      </c>
      <c r="BT62" s="14">
        <v>2.9887253599181401E-2</v>
      </c>
      <c r="BU62" s="14">
        <v>5.0563692700402403E-2</v>
      </c>
      <c r="BV62" s="14">
        <v>6.8258975524660606E-2</v>
      </c>
      <c r="BW62" s="14">
        <v>1.1527322433574299E-2</v>
      </c>
    </row>
    <row r="63" spans="2:75" x14ac:dyDescent="0.35">
      <c r="B63" t="s">
        <v>91</v>
      </c>
      <c r="C63" s="14">
        <v>1.2230465860321201E-2</v>
      </c>
      <c r="D63" s="14">
        <v>1.58016481547789E-2</v>
      </c>
      <c r="E63" s="14">
        <v>8.8601488322871905E-3</v>
      </c>
      <c r="F63" s="14"/>
      <c r="G63" s="14">
        <v>3.2184647101747697E-2</v>
      </c>
      <c r="H63" s="14">
        <v>1.9613267806919799E-2</v>
      </c>
      <c r="I63" s="14">
        <v>1.20259830521466E-2</v>
      </c>
      <c r="J63" s="14">
        <v>1.50023345072048E-2</v>
      </c>
      <c r="K63" s="14">
        <v>0</v>
      </c>
      <c r="L63" s="14">
        <v>9.3571657673592601E-3</v>
      </c>
      <c r="M63" s="14"/>
      <c r="N63" s="14">
        <v>1.1236457227953099E-2</v>
      </c>
      <c r="O63" s="14">
        <v>1.40906820151817E-2</v>
      </c>
      <c r="P63" s="14"/>
      <c r="Q63" s="14">
        <v>0</v>
      </c>
      <c r="R63" s="14">
        <v>1.92614960918061E-2</v>
      </c>
      <c r="S63" s="14">
        <v>4.8499117341950096E-3</v>
      </c>
      <c r="T63" s="14">
        <v>1.21481100201868E-2</v>
      </c>
      <c r="U63" s="14">
        <v>8.3154180208013708E-3</v>
      </c>
      <c r="V63" s="14">
        <v>2.25335845000811E-2</v>
      </c>
      <c r="W63" s="14">
        <v>1.63363476361865E-2</v>
      </c>
      <c r="X63" s="14">
        <v>0</v>
      </c>
      <c r="Y63" s="14">
        <v>0</v>
      </c>
      <c r="Z63" s="14">
        <v>7.4346548413476501E-3</v>
      </c>
      <c r="AA63" s="14"/>
      <c r="AB63" s="14">
        <v>1.54331198557114E-2</v>
      </c>
      <c r="AC63" s="14">
        <v>6.13285594963875E-3</v>
      </c>
      <c r="AD63" s="14">
        <v>3.1092397170151002E-2</v>
      </c>
      <c r="AE63" s="14"/>
      <c r="AF63" s="14">
        <v>9.4102572273921103E-3</v>
      </c>
      <c r="AG63" s="14">
        <v>1.7549987463974601E-2</v>
      </c>
      <c r="AH63" s="14">
        <v>1.66173911004113E-2</v>
      </c>
      <c r="AI63" s="14">
        <v>0</v>
      </c>
      <c r="AJ63" s="14">
        <v>0</v>
      </c>
      <c r="AK63" s="14">
        <v>2.2934433823076799E-3</v>
      </c>
      <c r="AL63" s="14">
        <v>5.3300617867500601E-2</v>
      </c>
      <c r="AM63" s="14">
        <v>0</v>
      </c>
      <c r="AN63" s="14"/>
      <c r="AO63" s="14">
        <v>1.31775452260134E-2</v>
      </c>
      <c r="AP63" s="14">
        <v>1.7557352612774899E-2</v>
      </c>
      <c r="AQ63" s="14">
        <v>2.5737064664435198E-2</v>
      </c>
      <c r="AR63" s="14">
        <v>0</v>
      </c>
      <c r="AS63" s="14">
        <v>0</v>
      </c>
      <c r="AT63" s="14">
        <v>1.0009217839769101E-2</v>
      </c>
      <c r="AU63" s="14">
        <v>4.0689809588344401E-2</v>
      </c>
      <c r="AV63" s="14">
        <v>0</v>
      </c>
      <c r="AW63" s="14"/>
      <c r="AX63" s="14">
        <v>1.7963618923640699E-2</v>
      </c>
      <c r="AY63" s="14">
        <v>1.59633453214829E-2</v>
      </c>
      <c r="AZ63" s="14">
        <v>1.14274011229696E-2</v>
      </c>
      <c r="BA63" s="14"/>
      <c r="BB63" s="14">
        <v>2.6837246844773201E-2</v>
      </c>
      <c r="BC63" s="14">
        <v>8.8035627288562193E-3</v>
      </c>
      <c r="BD63" s="14">
        <v>1.31040102544047E-2</v>
      </c>
      <c r="BE63" s="14"/>
      <c r="BF63" s="14">
        <v>7.9351671346374105E-3</v>
      </c>
      <c r="BG63" s="14">
        <v>1.42316460125664E-2</v>
      </c>
      <c r="BH63" s="14">
        <v>1.5831461430547901E-2</v>
      </c>
      <c r="BI63" s="14"/>
      <c r="BJ63" s="14">
        <v>1.6873645000545001E-2</v>
      </c>
      <c r="BK63" s="14">
        <v>1.05168763873778E-2</v>
      </c>
      <c r="BL63" s="14"/>
      <c r="BM63" s="14">
        <v>1.82624097213148E-2</v>
      </c>
      <c r="BN63" s="14">
        <v>1.12419472150809E-2</v>
      </c>
      <c r="BO63" s="14"/>
      <c r="BP63" s="14">
        <v>1.5969060735068801E-2</v>
      </c>
      <c r="BQ63" s="14">
        <v>1.8032489043703699E-2</v>
      </c>
      <c r="BR63" s="14">
        <v>1.37521066579898E-2</v>
      </c>
      <c r="BS63" s="14">
        <v>1.99816710423131E-2</v>
      </c>
      <c r="BT63" s="14">
        <v>2.4439379523265698E-3</v>
      </c>
      <c r="BU63" s="14">
        <v>2.7387694652741601E-2</v>
      </c>
      <c r="BV63" s="14">
        <v>0</v>
      </c>
      <c r="BW63" s="14">
        <v>6.6027383629410699E-3</v>
      </c>
    </row>
    <row r="64" spans="2:75" x14ac:dyDescent="0.35">
      <c r="B64" t="s">
        <v>92</v>
      </c>
      <c r="C64" s="14">
        <v>2.8996057550506299E-2</v>
      </c>
      <c r="D64" s="14">
        <v>1.90297190643119E-2</v>
      </c>
      <c r="E64" s="14">
        <v>3.84018278354065E-2</v>
      </c>
      <c r="F64" s="14"/>
      <c r="G64" s="14">
        <v>7.1153547286236796E-2</v>
      </c>
      <c r="H64" s="14">
        <v>1.7510438149705699E-2</v>
      </c>
      <c r="I64" s="14">
        <v>2.83923509793997E-2</v>
      </c>
      <c r="J64" s="14">
        <v>1.54457713589934E-2</v>
      </c>
      <c r="K64" s="14">
        <v>2.1663350243853199E-2</v>
      </c>
      <c r="L64" s="14">
        <v>3.3864946323262E-2</v>
      </c>
      <c r="M64" s="14"/>
      <c r="N64" s="14">
        <v>2.6850430074426598E-2</v>
      </c>
      <c r="O64" s="14">
        <v>3.3011446112884001E-2</v>
      </c>
      <c r="P64" s="14"/>
      <c r="Q64" s="14">
        <v>9.8801537587920193E-2</v>
      </c>
      <c r="R64" s="14">
        <v>1.9289239814035498E-2</v>
      </c>
      <c r="S64" s="14">
        <v>9.7031294036946103E-3</v>
      </c>
      <c r="T64" s="14">
        <v>2.56608395847997E-2</v>
      </c>
      <c r="U64" s="14">
        <v>8.6910595623773002E-3</v>
      </c>
      <c r="V64" s="14">
        <v>3.4184884759632897E-2</v>
      </c>
      <c r="W64" s="14">
        <v>1.49349329179863E-2</v>
      </c>
      <c r="X64" s="14">
        <v>0</v>
      </c>
      <c r="Y64" s="14">
        <v>0</v>
      </c>
      <c r="Z64" s="14">
        <v>0.110263802780579</v>
      </c>
      <c r="AA64" s="14"/>
      <c r="AB64" s="14">
        <v>2.4867034854116499E-2</v>
      </c>
      <c r="AC64" s="14">
        <v>2.7850887315191399E-2</v>
      </c>
      <c r="AD64" s="14">
        <v>2.9551712013625E-3</v>
      </c>
      <c r="AE64" s="14"/>
      <c r="AF64" s="14">
        <v>2.68970821848875E-2</v>
      </c>
      <c r="AG64" s="14">
        <v>1.50248124659159E-2</v>
      </c>
      <c r="AH64" s="14">
        <v>6.7038552318256298E-3</v>
      </c>
      <c r="AI64" s="14">
        <v>0</v>
      </c>
      <c r="AJ64" s="14">
        <v>0</v>
      </c>
      <c r="AK64" s="14">
        <v>4.07966985968512E-2</v>
      </c>
      <c r="AL64" s="14">
        <v>0</v>
      </c>
      <c r="AM64" s="14">
        <v>2.9592103088047599E-2</v>
      </c>
      <c r="AN64" s="14"/>
      <c r="AO64" s="14">
        <v>3.7665018965414798E-2</v>
      </c>
      <c r="AP64" s="14">
        <v>1.5031117882357699E-2</v>
      </c>
      <c r="AQ64" s="14">
        <v>0</v>
      </c>
      <c r="AR64" s="14">
        <v>0</v>
      </c>
      <c r="AS64" s="14">
        <v>0</v>
      </c>
      <c r="AT64" s="14">
        <v>4.7603701087870702E-2</v>
      </c>
      <c r="AU64" s="14">
        <v>1.22938124028492E-2</v>
      </c>
      <c r="AV64" s="14">
        <v>5.2087807488166202E-2</v>
      </c>
      <c r="AW64" s="14"/>
      <c r="AX64" s="14">
        <v>8.9985302137770506E-2</v>
      </c>
      <c r="AY64" s="14">
        <v>2.3542207958332E-2</v>
      </c>
      <c r="AZ64" s="14">
        <v>9.2236010237188599E-3</v>
      </c>
      <c r="BA64" s="14"/>
      <c r="BB64" s="14">
        <v>2.1949311291000102E-2</v>
      </c>
      <c r="BC64" s="14">
        <v>1.6884379595756099E-2</v>
      </c>
      <c r="BD64" s="14">
        <v>1.41139842487227E-2</v>
      </c>
      <c r="BE64" s="14"/>
      <c r="BF64" s="14">
        <v>0</v>
      </c>
      <c r="BG64" s="14">
        <v>2.15961462315542E-2</v>
      </c>
      <c r="BH64" s="14">
        <v>1.27176315757193E-2</v>
      </c>
      <c r="BI64" s="14"/>
      <c r="BJ64" s="14">
        <v>1.28297187427515E-2</v>
      </c>
      <c r="BK64" s="14">
        <v>3.0397067187128E-2</v>
      </c>
      <c r="BL64" s="14"/>
      <c r="BM64" s="14">
        <v>1.2071578465844401E-2</v>
      </c>
      <c r="BN64" s="14">
        <v>3.2458281263009502E-2</v>
      </c>
      <c r="BO64" s="14"/>
      <c r="BP64" s="14">
        <v>3.0617877847019099E-2</v>
      </c>
      <c r="BQ64" s="14">
        <v>4.4618687157869097E-2</v>
      </c>
      <c r="BR64" s="14">
        <v>8.2663544047842805E-2</v>
      </c>
      <c r="BS64" s="14">
        <v>1.0816444159564301E-2</v>
      </c>
      <c r="BT64" s="14">
        <v>3.3786819107089902E-2</v>
      </c>
      <c r="BU64" s="14">
        <v>2.3890061359411501E-2</v>
      </c>
      <c r="BV64" s="14">
        <v>0</v>
      </c>
      <c r="BW64" s="14">
        <v>2.51150492318475E-2</v>
      </c>
    </row>
    <row r="65" spans="2:75" x14ac:dyDescent="0.35">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row>
    <row r="66" spans="2:75" x14ac:dyDescent="0.35">
      <c r="B66" s="6" t="s">
        <v>102</v>
      </c>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row>
    <row r="67" spans="2:75" x14ac:dyDescent="0.35">
      <c r="B67" s="21" t="s">
        <v>96</v>
      </c>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row>
    <row r="68" spans="2:75" x14ac:dyDescent="0.35">
      <c r="B68" t="s">
        <v>85</v>
      </c>
      <c r="C68" s="14">
        <v>0</v>
      </c>
      <c r="D68" s="14">
        <v>0</v>
      </c>
      <c r="E68" s="14">
        <v>0</v>
      </c>
      <c r="F68" s="14"/>
      <c r="G68" s="14">
        <v>0</v>
      </c>
      <c r="H68" s="14">
        <v>0</v>
      </c>
      <c r="I68" s="14">
        <v>0</v>
      </c>
      <c r="J68" s="14">
        <v>0</v>
      </c>
      <c r="K68" s="14">
        <v>0</v>
      </c>
      <c r="L68" s="14">
        <v>0</v>
      </c>
      <c r="M68" s="14"/>
      <c r="N68" s="14">
        <v>0</v>
      </c>
      <c r="O68" s="14">
        <v>0</v>
      </c>
      <c r="P68" s="14"/>
      <c r="Q68" s="14">
        <v>0</v>
      </c>
      <c r="R68" s="14">
        <v>0</v>
      </c>
      <c r="S68" s="14">
        <v>0</v>
      </c>
      <c r="T68" s="14">
        <v>0</v>
      </c>
      <c r="U68" s="14">
        <v>0</v>
      </c>
      <c r="V68" s="14">
        <v>0</v>
      </c>
      <c r="W68" s="14">
        <v>0</v>
      </c>
      <c r="X68" s="14">
        <v>0</v>
      </c>
      <c r="Y68" s="14">
        <v>0</v>
      </c>
      <c r="Z68" s="14">
        <v>0</v>
      </c>
      <c r="AA68" s="14"/>
      <c r="AB68" s="14">
        <v>0</v>
      </c>
      <c r="AC68" s="14">
        <v>0</v>
      </c>
      <c r="AD68" s="14">
        <v>0</v>
      </c>
      <c r="AE68" s="14"/>
      <c r="AF68" s="14">
        <v>0</v>
      </c>
      <c r="AG68" s="14">
        <v>0</v>
      </c>
      <c r="AH68" s="14">
        <v>0</v>
      </c>
      <c r="AI68" s="14">
        <v>0</v>
      </c>
      <c r="AJ68" s="14">
        <v>0</v>
      </c>
      <c r="AK68" s="14">
        <v>0</v>
      </c>
      <c r="AL68" s="14">
        <v>0</v>
      </c>
      <c r="AM68" s="14">
        <v>0</v>
      </c>
      <c r="AN68" s="14"/>
      <c r="AO68" s="14">
        <v>0</v>
      </c>
      <c r="AP68" s="14">
        <v>0</v>
      </c>
      <c r="AQ68" s="14">
        <v>0</v>
      </c>
      <c r="AR68" s="14">
        <v>0</v>
      </c>
      <c r="AS68" s="14">
        <v>0</v>
      </c>
      <c r="AT68" s="14">
        <v>0</v>
      </c>
      <c r="AU68" s="14">
        <v>0</v>
      </c>
      <c r="AV68" s="14">
        <v>0</v>
      </c>
      <c r="AW68" s="14"/>
      <c r="AX68" s="14">
        <v>0</v>
      </c>
      <c r="AY68" s="14">
        <v>0</v>
      </c>
      <c r="AZ68" s="14">
        <v>0</v>
      </c>
      <c r="BA68" s="14"/>
      <c r="BB68" s="14">
        <v>0</v>
      </c>
      <c r="BC68" s="14">
        <v>0</v>
      </c>
      <c r="BD68" s="14">
        <v>0</v>
      </c>
      <c r="BE68" s="14"/>
      <c r="BF68" s="14">
        <v>0</v>
      </c>
      <c r="BG68" s="14">
        <v>0</v>
      </c>
      <c r="BH68" s="14">
        <v>0</v>
      </c>
      <c r="BI68" s="14"/>
      <c r="BJ68" s="14">
        <v>0</v>
      </c>
      <c r="BK68" s="14">
        <v>0</v>
      </c>
      <c r="BL68" s="14"/>
      <c r="BM68" s="14">
        <v>0</v>
      </c>
      <c r="BN68" s="14">
        <v>0</v>
      </c>
      <c r="BO68" s="14"/>
      <c r="BP68" s="14">
        <v>0</v>
      </c>
      <c r="BQ68" s="14">
        <v>0</v>
      </c>
      <c r="BR68" s="14">
        <v>0</v>
      </c>
      <c r="BS68" s="14">
        <v>0</v>
      </c>
      <c r="BT68" s="14">
        <v>0</v>
      </c>
      <c r="BU68" s="14">
        <v>0</v>
      </c>
      <c r="BV68" s="14">
        <v>0</v>
      </c>
      <c r="BW68" s="14">
        <v>0</v>
      </c>
    </row>
    <row r="69" spans="2:75" x14ac:dyDescent="0.35">
      <c r="B69" t="s">
        <v>86</v>
      </c>
      <c r="C69" s="14">
        <v>0</v>
      </c>
      <c r="D69" s="14">
        <v>0</v>
      </c>
      <c r="E69" s="14">
        <v>0</v>
      </c>
      <c r="F69" s="14"/>
      <c r="G69" s="14">
        <v>0</v>
      </c>
      <c r="H69" s="14">
        <v>0</v>
      </c>
      <c r="I69" s="14">
        <v>0</v>
      </c>
      <c r="J69" s="14">
        <v>0</v>
      </c>
      <c r="K69" s="14">
        <v>0</v>
      </c>
      <c r="L69" s="14">
        <v>0</v>
      </c>
      <c r="M69" s="14"/>
      <c r="N69" s="14">
        <v>0</v>
      </c>
      <c r="O69" s="14">
        <v>0</v>
      </c>
      <c r="P69" s="14"/>
      <c r="Q69" s="14">
        <v>0</v>
      </c>
      <c r="R69" s="14">
        <v>0</v>
      </c>
      <c r="S69" s="14">
        <v>0</v>
      </c>
      <c r="T69" s="14">
        <v>0</v>
      </c>
      <c r="U69" s="14">
        <v>0</v>
      </c>
      <c r="V69" s="14">
        <v>0</v>
      </c>
      <c r="W69" s="14">
        <v>0</v>
      </c>
      <c r="X69" s="14">
        <v>0</v>
      </c>
      <c r="Y69" s="14">
        <v>0</v>
      </c>
      <c r="Z69" s="14">
        <v>0</v>
      </c>
      <c r="AA69" s="14"/>
      <c r="AB69" s="14">
        <v>0</v>
      </c>
      <c r="AC69" s="14">
        <v>0</v>
      </c>
      <c r="AD69" s="14">
        <v>0</v>
      </c>
      <c r="AE69" s="14"/>
      <c r="AF69" s="14">
        <v>0</v>
      </c>
      <c r="AG69" s="14">
        <v>0</v>
      </c>
      <c r="AH69" s="14">
        <v>0</v>
      </c>
      <c r="AI69" s="14">
        <v>0</v>
      </c>
      <c r="AJ69" s="14">
        <v>0</v>
      </c>
      <c r="AK69" s="14">
        <v>0</v>
      </c>
      <c r="AL69" s="14">
        <v>0</v>
      </c>
      <c r="AM69" s="14">
        <v>0</v>
      </c>
      <c r="AN69" s="14"/>
      <c r="AO69" s="14">
        <v>0</v>
      </c>
      <c r="AP69" s="14">
        <v>0</v>
      </c>
      <c r="AQ69" s="14">
        <v>0</v>
      </c>
      <c r="AR69" s="14">
        <v>0</v>
      </c>
      <c r="AS69" s="14">
        <v>0</v>
      </c>
      <c r="AT69" s="14">
        <v>0</v>
      </c>
      <c r="AU69" s="14">
        <v>0</v>
      </c>
      <c r="AV69" s="14">
        <v>0</v>
      </c>
      <c r="AW69" s="14"/>
      <c r="AX69" s="14">
        <v>0</v>
      </c>
      <c r="AY69" s="14">
        <v>0</v>
      </c>
      <c r="AZ69" s="14">
        <v>0</v>
      </c>
      <c r="BA69" s="14"/>
      <c r="BB69" s="14">
        <v>0</v>
      </c>
      <c r="BC69" s="14">
        <v>0</v>
      </c>
      <c r="BD69" s="14">
        <v>0</v>
      </c>
      <c r="BE69" s="14"/>
      <c r="BF69" s="14">
        <v>0</v>
      </c>
      <c r="BG69" s="14">
        <v>0</v>
      </c>
      <c r="BH69" s="14">
        <v>0</v>
      </c>
      <c r="BI69" s="14"/>
      <c r="BJ69" s="14">
        <v>0</v>
      </c>
      <c r="BK69" s="14">
        <v>0</v>
      </c>
      <c r="BL69" s="14"/>
      <c r="BM69" s="14">
        <v>0</v>
      </c>
      <c r="BN69" s="14">
        <v>0</v>
      </c>
      <c r="BO69" s="14"/>
      <c r="BP69" s="14">
        <v>0</v>
      </c>
      <c r="BQ69" s="14">
        <v>0</v>
      </c>
      <c r="BR69" s="14">
        <v>0</v>
      </c>
      <c r="BS69" s="14">
        <v>0</v>
      </c>
      <c r="BT69" s="14">
        <v>0</v>
      </c>
      <c r="BU69" s="14">
        <v>0</v>
      </c>
      <c r="BV69" s="14">
        <v>0</v>
      </c>
      <c r="BW69" s="14">
        <v>0</v>
      </c>
    </row>
    <row r="70" spans="2:75" x14ac:dyDescent="0.35">
      <c r="B70" t="s">
        <v>87</v>
      </c>
      <c r="C70" s="14">
        <v>1</v>
      </c>
      <c r="D70" s="14">
        <v>1</v>
      </c>
      <c r="E70" s="14">
        <v>1</v>
      </c>
      <c r="F70" s="14"/>
      <c r="G70" s="14">
        <v>1</v>
      </c>
      <c r="H70" s="14">
        <v>1</v>
      </c>
      <c r="I70" s="14">
        <v>1</v>
      </c>
      <c r="J70" s="14">
        <v>1</v>
      </c>
      <c r="K70" s="14">
        <v>1</v>
      </c>
      <c r="L70" s="14">
        <v>1</v>
      </c>
      <c r="M70" s="14"/>
      <c r="N70" s="14">
        <v>1</v>
      </c>
      <c r="O70" s="14">
        <v>1</v>
      </c>
      <c r="P70" s="14"/>
      <c r="Q70" s="14">
        <v>1</v>
      </c>
      <c r="R70" s="14">
        <v>1</v>
      </c>
      <c r="S70" s="14">
        <v>1</v>
      </c>
      <c r="T70" s="14">
        <v>1</v>
      </c>
      <c r="U70" s="14">
        <v>1</v>
      </c>
      <c r="V70" s="14">
        <v>1</v>
      </c>
      <c r="W70" s="14">
        <v>1</v>
      </c>
      <c r="X70" s="14">
        <v>1</v>
      </c>
      <c r="Y70" s="14">
        <v>1</v>
      </c>
      <c r="Z70" s="14">
        <v>1</v>
      </c>
      <c r="AA70" s="14"/>
      <c r="AB70" s="14">
        <v>1</v>
      </c>
      <c r="AC70" s="14">
        <v>1</v>
      </c>
      <c r="AD70" s="14">
        <v>1</v>
      </c>
      <c r="AE70" s="14"/>
      <c r="AF70" s="14">
        <v>1</v>
      </c>
      <c r="AG70" s="14">
        <v>1</v>
      </c>
      <c r="AH70" s="14">
        <v>1</v>
      </c>
      <c r="AI70" s="14">
        <v>1</v>
      </c>
      <c r="AJ70" s="14">
        <v>1</v>
      </c>
      <c r="AK70" s="14">
        <v>1</v>
      </c>
      <c r="AL70" s="14">
        <v>1</v>
      </c>
      <c r="AM70" s="14">
        <v>1</v>
      </c>
      <c r="AN70" s="14"/>
      <c r="AO70" s="14">
        <v>1</v>
      </c>
      <c r="AP70" s="14">
        <v>1</v>
      </c>
      <c r="AQ70" s="14">
        <v>1</v>
      </c>
      <c r="AR70" s="14">
        <v>1</v>
      </c>
      <c r="AS70" s="14">
        <v>1</v>
      </c>
      <c r="AT70" s="14">
        <v>1</v>
      </c>
      <c r="AU70" s="14">
        <v>1</v>
      </c>
      <c r="AV70" s="14">
        <v>1</v>
      </c>
      <c r="AW70" s="14"/>
      <c r="AX70" s="14">
        <v>1</v>
      </c>
      <c r="AY70" s="14">
        <v>1</v>
      </c>
      <c r="AZ70" s="14">
        <v>1</v>
      </c>
      <c r="BA70" s="14"/>
      <c r="BB70" s="14">
        <v>1</v>
      </c>
      <c r="BC70" s="14">
        <v>1</v>
      </c>
      <c r="BD70" s="14">
        <v>1</v>
      </c>
      <c r="BE70" s="14"/>
      <c r="BF70" s="14">
        <v>1</v>
      </c>
      <c r="BG70" s="14">
        <v>1</v>
      </c>
      <c r="BH70" s="14">
        <v>1</v>
      </c>
      <c r="BI70" s="14"/>
      <c r="BJ70" s="14">
        <v>1</v>
      </c>
      <c r="BK70" s="14">
        <v>1</v>
      </c>
      <c r="BL70" s="14"/>
      <c r="BM70" s="14">
        <v>1</v>
      </c>
      <c r="BN70" s="14">
        <v>1</v>
      </c>
      <c r="BO70" s="14"/>
      <c r="BP70" s="14">
        <v>1</v>
      </c>
      <c r="BQ70" s="14">
        <v>1</v>
      </c>
      <c r="BR70" s="14">
        <v>1</v>
      </c>
      <c r="BS70" s="14">
        <v>1</v>
      </c>
      <c r="BT70" s="14">
        <v>1</v>
      </c>
      <c r="BU70" s="14">
        <v>1</v>
      </c>
      <c r="BV70" s="14">
        <v>1</v>
      </c>
      <c r="BW70" s="14">
        <v>1</v>
      </c>
    </row>
    <row r="71" spans="2:75" x14ac:dyDescent="0.35">
      <c r="B71" t="s">
        <v>88</v>
      </c>
      <c r="C71" s="14">
        <v>0</v>
      </c>
      <c r="D71" s="14">
        <v>0</v>
      </c>
      <c r="E71" s="14">
        <v>0</v>
      </c>
      <c r="F71" s="14"/>
      <c r="G71" s="14">
        <v>0</v>
      </c>
      <c r="H71" s="14">
        <v>0</v>
      </c>
      <c r="I71" s="14">
        <v>0</v>
      </c>
      <c r="J71" s="14">
        <v>0</v>
      </c>
      <c r="K71" s="14">
        <v>0</v>
      </c>
      <c r="L71" s="14">
        <v>0</v>
      </c>
      <c r="M71" s="14"/>
      <c r="N71" s="14">
        <v>0</v>
      </c>
      <c r="O71" s="14">
        <v>0</v>
      </c>
      <c r="P71" s="14"/>
      <c r="Q71" s="14">
        <v>0</v>
      </c>
      <c r="R71" s="14">
        <v>0</v>
      </c>
      <c r="S71" s="14">
        <v>0</v>
      </c>
      <c r="T71" s="14">
        <v>0</v>
      </c>
      <c r="U71" s="14">
        <v>0</v>
      </c>
      <c r="V71" s="14">
        <v>0</v>
      </c>
      <c r="W71" s="14">
        <v>0</v>
      </c>
      <c r="X71" s="14">
        <v>0</v>
      </c>
      <c r="Y71" s="14">
        <v>0</v>
      </c>
      <c r="Z71" s="14">
        <v>0</v>
      </c>
      <c r="AA71" s="14"/>
      <c r="AB71" s="14">
        <v>0</v>
      </c>
      <c r="AC71" s="14">
        <v>0</v>
      </c>
      <c r="AD71" s="14">
        <v>0</v>
      </c>
      <c r="AE71" s="14"/>
      <c r="AF71" s="14">
        <v>0</v>
      </c>
      <c r="AG71" s="14">
        <v>0</v>
      </c>
      <c r="AH71" s="14">
        <v>0</v>
      </c>
      <c r="AI71" s="14">
        <v>0</v>
      </c>
      <c r="AJ71" s="14">
        <v>0</v>
      </c>
      <c r="AK71" s="14">
        <v>0</v>
      </c>
      <c r="AL71" s="14">
        <v>0</v>
      </c>
      <c r="AM71" s="14">
        <v>0</v>
      </c>
      <c r="AN71" s="14"/>
      <c r="AO71" s="14">
        <v>0</v>
      </c>
      <c r="AP71" s="14">
        <v>0</v>
      </c>
      <c r="AQ71" s="14">
        <v>0</v>
      </c>
      <c r="AR71" s="14">
        <v>0</v>
      </c>
      <c r="AS71" s="14">
        <v>0</v>
      </c>
      <c r="AT71" s="14">
        <v>0</v>
      </c>
      <c r="AU71" s="14">
        <v>0</v>
      </c>
      <c r="AV71" s="14">
        <v>0</v>
      </c>
      <c r="AW71" s="14"/>
      <c r="AX71" s="14">
        <v>0</v>
      </c>
      <c r="AY71" s="14">
        <v>0</v>
      </c>
      <c r="AZ71" s="14">
        <v>0</v>
      </c>
      <c r="BA71" s="14"/>
      <c r="BB71" s="14">
        <v>0</v>
      </c>
      <c r="BC71" s="14">
        <v>0</v>
      </c>
      <c r="BD71" s="14">
        <v>0</v>
      </c>
      <c r="BE71" s="14"/>
      <c r="BF71" s="14">
        <v>0</v>
      </c>
      <c r="BG71" s="14">
        <v>0</v>
      </c>
      <c r="BH71" s="14">
        <v>0</v>
      </c>
      <c r="BI71" s="14"/>
      <c r="BJ71" s="14">
        <v>0</v>
      </c>
      <c r="BK71" s="14">
        <v>0</v>
      </c>
      <c r="BL71" s="14"/>
      <c r="BM71" s="14">
        <v>0</v>
      </c>
      <c r="BN71" s="14">
        <v>0</v>
      </c>
      <c r="BO71" s="14"/>
      <c r="BP71" s="14">
        <v>0</v>
      </c>
      <c r="BQ71" s="14">
        <v>0</v>
      </c>
      <c r="BR71" s="14">
        <v>0</v>
      </c>
      <c r="BS71" s="14">
        <v>0</v>
      </c>
      <c r="BT71" s="14">
        <v>0</v>
      </c>
      <c r="BU71" s="14">
        <v>0</v>
      </c>
      <c r="BV71" s="14">
        <v>0</v>
      </c>
      <c r="BW71" s="14">
        <v>0</v>
      </c>
    </row>
    <row r="72" spans="2:75" x14ac:dyDescent="0.35">
      <c r="B72" t="s">
        <v>89</v>
      </c>
      <c r="C72" s="14">
        <v>0</v>
      </c>
      <c r="D72" s="14">
        <v>0</v>
      </c>
      <c r="E72" s="14">
        <v>0</v>
      </c>
      <c r="F72" s="14"/>
      <c r="G72" s="14">
        <v>0</v>
      </c>
      <c r="H72" s="14">
        <v>0</v>
      </c>
      <c r="I72" s="14">
        <v>0</v>
      </c>
      <c r="J72" s="14">
        <v>0</v>
      </c>
      <c r="K72" s="14">
        <v>0</v>
      </c>
      <c r="L72" s="14">
        <v>0</v>
      </c>
      <c r="M72" s="14"/>
      <c r="N72" s="14">
        <v>0</v>
      </c>
      <c r="O72" s="14">
        <v>0</v>
      </c>
      <c r="P72" s="14"/>
      <c r="Q72" s="14">
        <v>0</v>
      </c>
      <c r="R72" s="14">
        <v>0</v>
      </c>
      <c r="S72" s="14">
        <v>0</v>
      </c>
      <c r="T72" s="14">
        <v>0</v>
      </c>
      <c r="U72" s="14">
        <v>0</v>
      </c>
      <c r="V72" s="14">
        <v>0</v>
      </c>
      <c r="W72" s="14">
        <v>0</v>
      </c>
      <c r="X72" s="14">
        <v>0</v>
      </c>
      <c r="Y72" s="14">
        <v>0</v>
      </c>
      <c r="Z72" s="14">
        <v>0</v>
      </c>
      <c r="AA72" s="14"/>
      <c r="AB72" s="14">
        <v>0</v>
      </c>
      <c r="AC72" s="14">
        <v>0</v>
      </c>
      <c r="AD72" s="14">
        <v>0</v>
      </c>
      <c r="AE72" s="14"/>
      <c r="AF72" s="14">
        <v>0</v>
      </c>
      <c r="AG72" s="14">
        <v>0</v>
      </c>
      <c r="AH72" s="14">
        <v>0</v>
      </c>
      <c r="AI72" s="14">
        <v>0</v>
      </c>
      <c r="AJ72" s="14">
        <v>0</v>
      </c>
      <c r="AK72" s="14">
        <v>0</v>
      </c>
      <c r="AL72" s="14">
        <v>0</v>
      </c>
      <c r="AM72" s="14">
        <v>0</v>
      </c>
      <c r="AN72" s="14"/>
      <c r="AO72" s="14">
        <v>0</v>
      </c>
      <c r="AP72" s="14">
        <v>0</v>
      </c>
      <c r="AQ72" s="14">
        <v>0</v>
      </c>
      <c r="AR72" s="14">
        <v>0</v>
      </c>
      <c r="AS72" s="14">
        <v>0</v>
      </c>
      <c r="AT72" s="14">
        <v>0</v>
      </c>
      <c r="AU72" s="14">
        <v>0</v>
      </c>
      <c r="AV72" s="14">
        <v>0</v>
      </c>
      <c r="AW72" s="14"/>
      <c r="AX72" s="14">
        <v>0</v>
      </c>
      <c r="AY72" s="14">
        <v>0</v>
      </c>
      <c r="AZ72" s="14">
        <v>0</v>
      </c>
      <c r="BA72" s="14"/>
      <c r="BB72" s="14">
        <v>0</v>
      </c>
      <c r="BC72" s="14">
        <v>0</v>
      </c>
      <c r="BD72" s="14">
        <v>0</v>
      </c>
      <c r="BE72" s="14"/>
      <c r="BF72" s="14">
        <v>0</v>
      </c>
      <c r="BG72" s="14">
        <v>0</v>
      </c>
      <c r="BH72" s="14">
        <v>0</v>
      </c>
      <c r="BI72" s="14"/>
      <c r="BJ72" s="14">
        <v>0</v>
      </c>
      <c r="BK72" s="14">
        <v>0</v>
      </c>
      <c r="BL72" s="14"/>
      <c r="BM72" s="14">
        <v>0</v>
      </c>
      <c r="BN72" s="14">
        <v>0</v>
      </c>
      <c r="BO72" s="14"/>
      <c r="BP72" s="14">
        <v>0</v>
      </c>
      <c r="BQ72" s="14">
        <v>0</v>
      </c>
      <c r="BR72" s="14">
        <v>0</v>
      </c>
      <c r="BS72" s="14">
        <v>0</v>
      </c>
      <c r="BT72" s="14">
        <v>0</v>
      </c>
      <c r="BU72" s="14">
        <v>0</v>
      </c>
      <c r="BV72" s="14">
        <v>0</v>
      </c>
      <c r="BW72" s="14">
        <v>0</v>
      </c>
    </row>
    <row r="73" spans="2:75" x14ac:dyDescent="0.35">
      <c r="B73" t="s">
        <v>90</v>
      </c>
      <c r="C73" s="14">
        <v>0</v>
      </c>
      <c r="D73" s="14">
        <v>0</v>
      </c>
      <c r="E73" s="14">
        <v>0</v>
      </c>
      <c r="F73" s="14"/>
      <c r="G73" s="14">
        <v>0</v>
      </c>
      <c r="H73" s="14">
        <v>0</v>
      </c>
      <c r="I73" s="14">
        <v>0</v>
      </c>
      <c r="J73" s="14">
        <v>0</v>
      </c>
      <c r="K73" s="14">
        <v>0</v>
      </c>
      <c r="L73" s="14">
        <v>0</v>
      </c>
      <c r="M73" s="14"/>
      <c r="N73" s="14">
        <v>0</v>
      </c>
      <c r="O73" s="14">
        <v>0</v>
      </c>
      <c r="P73" s="14"/>
      <c r="Q73" s="14">
        <v>0</v>
      </c>
      <c r="R73" s="14">
        <v>0</v>
      </c>
      <c r="S73" s="14">
        <v>0</v>
      </c>
      <c r="T73" s="14">
        <v>0</v>
      </c>
      <c r="U73" s="14">
        <v>0</v>
      </c>
      <c r="V73" s="14">
        <v>0</v>
      </c>
      <c r="W73" s="14">
        <v>0</v>
      </c>
      <c r="X73" s="14">
        <v>0</v>
      </c>
      <c r="Y73" s="14">
        <v>0</v>
      </c>
      <c r="Z73" s="14">
        <v>0</v>
      </c>
      <c r="AA73" s="14"/>
      <c r="AB73" s="14">
        <v>0</v>
      </c>
      <c r="AC73" s="14">
        <v>0</v>
      </c>
      <c r="AD73" s="14">
        <v>0</v>
      </c>
      <c r="AE73" s="14"/>
      <c r="AF73" s="14">
        <v>0</v>
      </c>
      <c r="AG73" s="14">
        <v>0</v>
      </c>
      <c r="AH73" s="14">
        <v>0</v>
      </c>
      <c r="AI73" s="14">
        <v>0</v>
      </c>
      <c r="AJ73" s="14">
        <v>0</v>
      </c>
      <c r="AK73" s="14">
        <v>0</v>
      </c>
      <c r="AL73" s="14">
        <v>0</v>
      </c>
      <c r="AM73" s="14">
        <v>0</v>
      </c>
      <c r="AN73" s="14"/>
      <c r="AO73" s="14">
        <v>0</v>
      </c>
      <c r="AP73" s="14">
        <v>0</v>
      </c>
      <c r="AQ73" s="14">
        <v>0</v>
      </c>
      <c r="AR73" s="14">
        <v>0</v>
      </c>
      <c r="AS73" s="14">
        <v>0</v>
      </c>
      <c r="AT73" s="14">
        <v>0</v>
      </c>
      <c r="AU73" s="14">
        <v>0</v>
      </c>
      <c r="AV73" s="14">
        <v>0</v>
      </c>
      <c r="AW73" s="14"/>
      <c r="AX73" s="14">
        <v>0</v>
      </c>
      <c r="AY73" s="14">
        <v>0</v>
      </c>
      <c r="AZ73" s="14">
        <v>0</v>
      </c>
      <c r="BA73" s="14"/>
      <c r="BB73" s="14">
        <v>0</v>
      </c>
      <c r="BC73" s="14">
        <v>0</v>
      </c>
      <c r="BD73" s="14">
        <v>0</v>
      </c>
      <c r="BE73" s="14"/>
      <c r="BF73" s="14">
        <v>0</v>
      </c>
      <c r="BG73" s="14">
        <v>0</v>
      </c>
      <c r="BH73" s="14">
        <v>0</v>
      </c>
      <c r="BI73" s="14"/>
      <c r="BJ73" s="14">
        <v>0</v>
      </c>
      <c r="BK73" s="14">
        <v>0</v>
      </c>
      <c r="BL73" s="14"/>
      <c r="BM73" s="14">
        <v>0</v>
      </c>
      <c r="BN73" s="14">
        <v>0</v>
      </c>
      <c r="BO73" s="14"/>
      <c r="BP73" s="14">
        <v>0</v>
      </c>
      <c r="BQ73" s="14">
        <v>0</v>
      </c>
      <c r="BR73" s="14">
        <v>0</v>
      </c>
      <c r="BS73" s="14">
        <v>0</v>
      </c>
      <c r="BT73" s="14">
        <v>0</v>
      </c>
      <c r="BU73" s="14">
        <v>0</v>
      </c>
      <c r="BV73" s="14">
        <v>0</v>
      </c>
      <c r="BW73" s="14">
        <v>0</v>
      </c>
    </row>
    <row r="74" spans="2:75" x14ac:dyDescent="0.35">
      <c r="B74" t="s">
        <v>91</v>
      </c>
      <c r="C74" s="14">
        <v>0</v>
      </c>
      <c r="D74" s="14">
        <v>0</v>
      </c>
      <c r="E74" s="14">
        <v>0</v>
      </c>
      <c r="F74" s="14"/>
      <c r="G74" s="14">
        <v>0</v>
      </c>
      <c r="H74" s="14">
        <v>0</v>
      </c>
      <c r="I74" s="14">
        <v>0</v>
      </c>
      <c r="J74" s="14">
        <v>0</v>
      </c>
      <c r="K74" s="14">
        <v>0</v>
      </c>
      <c r="L74" s="14">
        <v>0</v>
      </c>
      <c r="M74" s="14"/>
      <c r="N74" s="14">
        <v>0</v>
      </c>
      <c r="O74" s="14">
        <v>0</v>
      </c>
      <c r="P74" s="14"/>
      <c r="Q74" s="14">
        <v>0</v>
      </c>
      <c r="R74" s="14">
        <v>0</v>
      </c>
      <c r="S74" s="14">
        <v>0</v>
      </c>
      <c r="T74" s="14">
        <v>0</v>
      </c>
      <c r="U74" s="14">
        <v>0</v>
      </c>
      <c r="V74" s="14">
        <v>0</v>
      </c>
      <c r="W74" s="14">
        <v>0</v>
      </c>
      <c r="X74" s="14">
        <v>0</v>
      </c>
      <c r="Y74" s="14">
        <v>0</v>
      </c>
      <c r="Z74" s="14">
        <v>0</v>
      </c>
      <c r="AA74" s="14"/>
      <c r="AB74" s="14">
        <v>0</v>
      </c>
      <c r="AC74" s="14">
        <v>0</v>
      </c>
      <c r="AD74" s="14">
        <v>0</v>
      </c>
      <c r="AE74" s="14"/>
      <c r="AF74" s="14">
        <v>0</v>
      </c>
      <c r="AG74" s="14">
        <v>0</v>
      </c>
      <c r="AH74" s="14">
        <v>0</v>
      </c>
      <c r="AI74" s="14">
        <v>0</v>
      </c>
      <c r="AJ74" s="14">
        <v>0</v>
      </c>
      <c r="AK74" s="14">
        <v>0</v>
      </c>
      <c r="AL74" s="14">
        <v>0</v>
      </c>
      <c r="AM74" s="14">
        <v>0</v>
      </c>
      <c r="AN74" s="14"/>
      <c r="AO74" s="14">
        <v>0</v>
      </c>
      <c r="AP74" s="14">
        <v>0</v>
      </c>
      <c r="AQ74" s="14">
        <v>0</v>
      </c>
      <c r="AR74" s="14">
        <v>0</v>
      </c>
      <c r="AS74" s="14">
        <v>0</v>
      </c>
      <c r="AT74" s="14">
        <v>0</v>
      </c>
      <c r="AU74" s="14">
        <v>0</v>
      </c>
      <c r="AV74" s="14">
        <v>0</v>
      </c>
      <c r="AW74" s="14"/>
      <c r="AX74" s="14">
        <v>0</v>
      </c>
      <c r="AY74" s="14">
        <v>0</v>
      </c>
      <c r="AZ74" s="14">
        <v>0</v>
      </c>
      <c r="BA74" s="14"/>
      <c r="BB74" s="14">
        <v>0</v>
      </c>
      <c r="BC74" s="14">
        <v>0</v>
      </c>
      <c r="BD74" s="14">
        <v>0</v>
      </c>
      <c r="BE74" s="14"/>
      <c r="BF74" s="14">
        <v>0</v>
      </c>
      <c r="BG74" s="14">
        <v>0</v>
      </c>
      <c r="BH74" s="14">
        <v>0</v>
      </c>
      <c r="BI74" s="14"/>
      <c r="BJ74" s="14">
        <v>0</v>
      </c>
      <c r="BK74" s="14">
        <v>0</v>
      </c>
      <c r="BL74" s="14"/>
      <c r="BM74" s="14">
        <v>0</v>
      </c>
      <c r="BN74" s="14">
        <v>0</v>
      </c>
      <c r="BO74" s="14"/>
      <c r="BP74" s="14">
        <v>0</v>
      </c>
      <c r="BQ74" s="14">
        <v>0</v>
      </c>
      <c r="BR74" s="14">
        <v>0</v>
      </c>
      <c r="BS74" s="14">
        <v>0</v>
      </c>
      <c r="BT74" s="14">
        <v>0</v>
      </c>
      <c r="BU74" s="14">
        <v>0</v>
      </c>
      <c r="BV74" s="14">
        <v>0</v>
      </c>
      <c r="BW74" s="14">
        <v>0</v>
      </c>
    </row>
    <row r="75" spans="2:75" x14ac:dyDescent="0.35">
      <c r="B75" t="s">
        <v>92</v>
      </c>
      <c r="C75" s="14">
        <v>0</v>
      </c>
      <c r="D75" s="14">
        <v>0</v>
      </c>
      <c r="E75" s="14">
        <v>0</v>
      </c>
      <c r="F75" s="14"/>
      <c r="G75" s="14">
        <v>0</v>
      </c>
      <c r="H75" s="14">
        <v>0</v>
      </c>
      <c r="I75" s="14">
        <v>0</v>
      </c>
      <c r="J75" s="14">
        <v>0</v>
      </c>
      <c r="K75" s="14">
        <v>0</v>
      </c>
      <c r="L75" s="14">
        <v>0</v>
      </c>
      <c r="M75" s="14"/>
      <c r="N75" s="14">
        <v>0</v>
      </c>
      <c r="O75" s="14">
        <v>0</v>
      </c>
      <c r="P75" s="14"/>
      <c r="Q75" s="14">
        <v>0</v>
      </c>
      <c r="R75" s="14">
        <v>0</v>
      </c>
      <c r="S75" s="14">
        <v>0</v>
      </c>
      <c r="T75" s="14">
        <v>0</v>
      </c>
      <c r="U75" s="14">
        <v>0</v>
      </c>
      <c r="V75" s="14">
        <v>0</v>
      </c>
      <c r="W75" s="14">
        <v>0</v>
      </c>
      <c r="X75" s="14">
        <v>0</v>
      </c>
      <c r="Y75" s="14">
        <v>0</v>
      </c>
      <c r="Z75" s="14">
        <v>0</v>
      </c>
      <c r="AA75" s="14"/>
      <c r="AB75" s="14">
        <v>0</v>
      </c>
      <c r="AC75" s="14">
        <v>0</v>
      </c>
      <c r="AD75" s="14">
        <v>0</v>
      </c>
      <c r="AE75" s="14"/>
      <c r="AF75" s="14">
        <v>0</v>
      </c>
      <c r="AG75" s="14">
        <v>0</v>
      </c>
      <c r="AH75" s="14">
        <v>0</v>
      </c>
      <c r="AI75" s="14">
        <v>0</v>
      </c>
      <c r="AJ75" s="14">
        <v>0</v>
      </c>
      <c r="AK75" s="14">
        <v>0</v>
      </c>
      <c r="AL75" s="14">
        <v>0</v>
      </c>
      <c r="AM75" s="14">
        <v>0</v>
      </c>
      <c r="AN75" s="14"/>
      <c r="AO75" s="14">
        <v>0</v>
      </c>
      <c r="AP75" s="14">
        <v>0</v>
      </c>
      <c r="AQ75" s="14">
        <v>0</v>
      </c>
      <c r="AR75" s="14">
        <v>0</v>
      </c>
      <c r="AS75" s="14">
        <v>0</v>
      </c>
      <c r="AT75" s="14">
        <v>0</v>
      </c>
      <c r="AU75" s="14">
        <v>0</v>
      </c>
      <c r="AV75" s="14">
        <v>0</v>
      </c>
      <c r="AW75" s="14"/>
      <c r="AX75" s="14">
        <v>0</v>
      </c>
      <c r="AY75" s="14">
        <v>0</v>
      </c>
      <c r="AZ75" s="14">
        <v>0</v>
      </c>
      <c r="BA75" s="14"/>
      <c r="BB75" s="14">
        <v>0</v>
      </c>
      <c r="BC75" s="14">
        <v>0</v>
      </c>
      <c r="BD75" s="14">
        <v>0</v>
      </c>
      <c r="BE75" s="14"/>
      <c r="BF75" s="14">
        <v>0</v>
      </c>
      <c r="BG75" s="14">
        <v>0</v>
      </c>
      <c r="BH75" s="14">
        <v>0</v>
      </c>
      <c r="BI75" s="14"/>
      <c r="BJ75" s="14">
        <v>0</v>
      </c>
      <c r="BK75" s="14">
        <v>0</v>
      </c>
      <c r="BL75" s="14"/>
      <c r="BM75" s="14">
        <v>0</v>
      </c>
      <c r="BN75" s="14">
        <v>0</v>
      </c>
      <c r="BO75" s="14"/>
      <c r="BP75" s="14">
        <v>0</v>
      </c>
      <c r="BQ75" s="14">
        <v>0</v>
      </c>
      <c r="BR75" s="14">
        <v>0</v>
      </c>
      <c r="BS75" s="14">
        <v>0</v>
      </c>
      <c r="BT75" s="14">
        <v>0</v>
      </c>
      <c r="BU75" s="14">
        <v>0</v>
      </c>
      <c r="BV75" s="14">
        <v>0</v>
      </c>
      <c r="BW75" s="14">
        <v>0</v>
      </c>
    </row>
    <row r="76" spans="2:75" x14ac:dyDescent="0.35">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row>
    <row r="77" spans="2:75" x14ac:dyDescent="0.35">
      <c r="B77" s="6" t="s">
        <v>103</v>
      </c>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row>
    <row r="78" spans="2:75" x14ac:dyDescent="0.35">
      <c r="B78" s="21" t="s">
        <v>96</v>
      </c>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row>
    <row r="79" spans="2:75" x14ac:dyDescent="0.35">
      <c r="B79" t="s">
        <v>85</v>
      </c>
      <c r="C79" s="14">
        <v>0.20115522946713099</v>
      </c>
      <c r="D79" s="14">
        <v>0.22365947527267299</v>
      </c>
      <c r="E79" s="14">
        <v>0.179916760918721</v>
      </c>
      <c r="F79" s="14"/>
      <c r="G79" s="14">
        <v>0.101283533493742</v>
      </c>
      <c r="H79" s="14">
        <v>0.18950722027846101</v>
      </c>
      <c r="I79" s="14">
        <v>0.145886867567808</v>
      </c>
      <c r="J79" s="14">
        <v>0.21858591668044</v>
      </c>
      <c r="K79" s="14">
        <v>0.28400405232675602</v>
      </c>
      <c r="L79" s="14">
        <v>0.203958817243303</v>
      </c>
      <c r="M79" s="14"/>
      <c r="N79" s="14">
        <v>0.20260039739194199</v>
      </c>
      <c r="O79" s="14">
        <v>0.19845070092212799</v>
      </c>
      <c r="P79" s="14"/>
      <c r="Q79" s="14">
        <v>0.17908556099518799</v>
      </c>
      <c r="R79" s="14">
        <v>0.22486536839275101</v>
      </c>
      <c r="S79" s="14">
        <v>0.27575887173452701</v>
      </c>
      <c r="T79" s="14">
        <v>0.18849771957028599</v>
      </c>
      <c r="U79" s="14">
        <v>0.13335866983724001</v>
      </c>
      <c r="V79" s="14">
        <v>0.133192243307834</v>
      </c>
      <c r="W79" s="14">
        <v>0.24408980294552901</v>
      </c>
      <c r="X79" s="14">
        <v>0.42103943808722599</v>
      </c>
      <c r="Y79" s="14">
        <v>0.57049239310669397</v>
      </c>
      <c r="Z79" s="14">
        <v>0.24042529807625199</v>
      </c>
      <c r="AA79" s="14"/>
      <c r="AB79" s="14">
        <v>0.214333422772751</v>
      </c>
      <c r="AC79" s="14">
        <v>0.16698523995393899</v>
      </c>
      <c r="AD79" s="14">
        <v>0.31303558152953098</v>
      </c>
      <c r="AE79" s="14"/>
      <c r="AF79" s="14">
        <v>0.18821915596163899</v>
      </c>
      <c r="AG79" s="14">
        <v>0.248632642368566</v>
      </c>
      <c r="AH79" s="14">
        <v>0.161197469354974</v>
      </c>
      <c r="AI79" s="14">
        <v>0.24691857124793301</v>
      </c>
      <c r="AJ79" s="14">
        <v>0.224190767139685</v>
      </c>
      <c r="AK79" s="14">
        <v>0.243711280855479</v>
      </c>
      <c r="AL79" s="14">
        <v>0.115574217260612</v>
      </c>
      <c r="AM79" s="14">
        <v>0.16110688937215101</v>
      </c>
      <c r="AN79" s="14"/>
      <c r="AO79" s="14">
        <v>0.19834406993763301</v>
      </c>
      <c r="AP79" s="14">
        <v>0.25617004788681702</v>
      </c>
      <c r="AQ79" s="14">
        <v>0.13951901028001501</v>
      </c>
      <c r="AR79" s="14">
        <v>0.26931268648962797</v>
      </c>
      <c r="AS79" s="14">
        <v>0.15244185783155101</v>
      </c>
      <c r="AT79" s="14">
        <v>0.31402295046421203</v>
      </c>
      <c r="AU79" s="14">
        <v>0.20191626524029899</v>
      </c>
      <c r="AV79" s="14">
        <v>0.124323017039671</v>
      </c>
      <c r="AW79" s="14"/>
      <c r="AX79" s="14">
        <v>0.36094923230569897</v>
      </c>
      <c r="AY79" s="14">
        <v>0.26230824822883902</v>
      </c>
      <c r="AZ79" s="14">
        <v>0.14291639511231899</v>
      </c>
      <c r="BA79" s="14"/>
      <c r="BB79" s="14">
        <v>0.230209276424992</v>
      </c>
      <c r="BC79" s="14">
        <v>0.238970748180486</v>
      </c>
      <c r="BD79" s="14">
        <v>0.13174695048631799</v>
      </c>
      <c r="BE79" s="14"/>
      <c r="BF79" s="14">
        <v>0.13337952300536299</v>
      </c>
      <c r="BG79" s="14">
        <v>0.21350918522531201</v>
      </c>
      <c r="BH79" s="14">
        <v>0.20260413338122299</v>
      </c>
      <c r="BI79" s="14"/>
      <c r="BJ79" s="14">
        <v>0.19122112983550299</v>
      </c>
      <c r="BK79" s="14">
        <v>0.202476802284112</v>
      </c>
      <c r="BL79" s="14"/>
      <c r="BM79" s="14">
        <v>0.231136928686107</v>
      </c>
      <c r="BN79" s="14">
        <v>0.19715633844936301</v>
      </c>
      <c r="BO79" s="14"/>
      <c r="BP79" s="14">
        <v>0.14647942694546201</v>
      </c>
      <c r="BQ79" s="14">
        <v>0.21648052015425401</v>
      </c>
      <c r="BR79" s="14">
        <v>0.148292197921434</v>
      </c>
      <c r="BS79" s="14">
        <v>0.1626479827291</v>
      </c>
      <c r="BT79" s="14">
        <v>0.25329102575196599</v>
      </c>
      <c r="BU79" s="14">
        <v>0.230441937065166</v>
      </c>
      <c r="BV79" s="14">
        <v>0.17532150400274299</v>
      </c>
      <c r="BW79" s="14">
        <v>0.158113192193202</v>
      </c>
    </row>
    <row r="80" spans="2:75" x14ac:dyDescent="0.35">
      <c r="B80" t="s">
        <v>86</v>
      </c>
      <c r="C80" s="14">
        <v>0.21213492059977801</v>
      </c>
      <c r="D80" s="14">
        <v>0.224505366853788</v>
      </c>
      <c r="E80" s="14">
        <v>0.20046026436087</v>
      </c>
      <c r="F80" s="14"/>
      <c r="G80" s="14">
        <v>0.24260700059564799</v>
      </c>
      <c r="H80" s="14">
        <v>0.21921842709190201</v>
      </c>
      <c r="I80" s="14">
        <v>0.216841125912516</v>
      </c>
      <c r="J80" s="14">
        <v>0.20552029796531299</v>
      </c>
      <c r="K80" s="14">
        <v>0.18503966247763101</v>
      </c>
      <c r="L80" s="14">
        <v>0.216383259160223</v>
      </c>
      <c r="M80" s="14"/>
      <c r="N80" s="14">
        <v>0.221697459085023</v>
      </c>
      <c r="O80" s="14">
        <v>0.194239312863105</v>
      </c>
      <c r="P80" s="14"/>
      <c r="Q80" s="14">
        <v>0.18088899103258499</v>
      </c>
      <c r="R80" s="14">
        <v>0.18186342508251299</v>
      </c>
      <c r="S80" s="14">
        <v>0.209569516829124</v>
      </c>
      <c r="T80" s="14">
        <v>0.185202555784162</v>
      </c>
      <c r="U80" s="14">
        <v>0.258629443650785</v>
      </c>
      <c r="V80" s="14">
        <v>0.25914594582560002</v>
      </c>
      <c r="W80" s="14">
        <v>0.22286114053384601</v>
      </c>
      <c r="X80" s="14">
        <v>0.17650424472829601</v>
      </c>
      <c r="Y80" s="14">
        <v>0</v>
      </c>
      <c r="Z80" s="14">
        <v>0.15968064994530301</v>
      </c>
      <c r="AA80" s="14"/>
      <c r="AB80" s="14">
        <v>0.25832428653435802</v>
      </c>
      <c r="AC80" s="14">
        <v>0.21310382088387</v>
      </c>
      <c r="AD80" s="14">
        <v>0.18283622376990999</v>
      </c>
      <c r="AE80" s="14"/>
      <c r="AF80" s="14">
        <v>0.25706442658327</v>
      </c>
      <c r="AG80" s="14">
        <v>0.206767044006056</v>
      </c>
      <c r="AH80" s="14">
        <v>0.284375635135309</v>
      </c>
      <c r="AI80" s="14">
        <v>0.25029477376638698</v>
      </c>
      <c r="AJ80" s="14">
        <v>0.14606225969661299</v>
      </c>
      <c r="AK80" s="14">
        <v>0.19102424136156099</v>
      </c>
      <c r="AL80" s="14">
        <v>0.149116710573544</v>
      </c>
      <c r="AM80" s="14">
        <v>0.198343406927808</v>
      </c>
      <c r="AN80" s="14"/>
      <c r="AO80" s="14">
        <v>0.30930870210129902</v>
      </c>
      <c r="AP80" s="14">
        <v>0.26382563588240099</v>
      </c>
      <c r="AQ80" s="14">
        <v>0.24440166598499699</v>
      </c>
      <c r="AR80" s="14">
        <v>0.325405151714245</v>
      </c>
      <c r="AS80" s="14">
        <v>0.131426938463757</v>
      </c>
      <c r="AT80" s="14">
        <v>0.19030264395637</v>
      </c>
      <c r="AU80" s="14">
        <v>9.2590164022229901E-2</v>
      </c>
      <c r="AV80" s="14">
        <v>0.120546516404636</v>
      </c>
      <c r="AW80" s="14"/>
      <c r="AX80" s="14">
        <v>0.190842047747043</v>
      </c>
      <c r="AY80" s="14">
        <v>0.251790925807507</v>
      </c>
      <c r="AZ80" s="14">
        <v>0.189367779427324</v>
      </c>
      <c r="BA80" s="14"/>
      <c r="BB80" s="14">
        <v>0.21673026495212</v>
      </c>
      <c r="BC80" s="14">
        <v>0.23083540091552801</v>
      </c>
      <c r="BD80" s="14">
        <v>0.17615290325870001</v>
      </c>
      <c r="BE80" s="14"/>
      <c r="BF80" s="14">
        <v>0.29641346955740799</v>
      </c>
      <c r="BG80" s="14">
        <v>0.25303238623545299</v>
      </c>
      <c r="BH80" s="14">
        <v>0.182244504281591</v>
      </c>
      <c r="BI80" s="14"/>
      <c r="BJ80" s="14">
        <v>0.20126303889882599</v>
      </c>
      <c r="BK80" s="14">
        <v>0.219757758275265</v>
      </c>
      <c r="BL80" s="14"/>
      <c r="BM80" s="14">
        <v>0.23395770958248399</v>
      </c>
      <c r="BN80" s="14">
        <v>0.206348834675185</v>
      </c>
      <c r="BO80" s="14"/>
      <c r="BP80" s="14">
        <v>0.19657584943103501</v>
      </c>
      <c r="BQ80" s="14">
        <v>0.32143444787029801</v>
      </c>
      <c r="BR80" s="14">
        <v>0.19753218043323001</v>
      </c>
      <c r="BS80" s="14">
        <v>0.21502483268911399</v>
      </c>
      <c r="BT80" s="14">
        <v>0.187361704356245</v>
      </c>
      <c r="BU80" s="14">
        <v>0.218294532445862</v>
      </c>
      <c r="BV80" s="14">
        <v>0.27467557514076202</v>
      </c>
      <c r="BW80" s="14">
        <v>0.244850524237363</v>
      </c>
    </row>
    <row r="81" spans="2:75" x14ac:dyDescent="0.35">
      <c r="B81" t="s">
        <v>87</v>
      </c>
      <c r="C81" s="14">
        <v>0.15751676467598799</v>
      </c>
      <c r="D81" s="14">
        <v>0.143043776149754</v>
      </c>
      <c r="E81" s="14">
        <v>0.171175703272376</v>
      </c>
      <c r="F81" s="14"/>
      <c r="G81" s="14">
        <v>0.13257437018742799</v>
      </c>
      <c r="H81" s="14">
        <v>0.11581301849327599</v>
      </c>
      <c r="I81" s="14">
        <v>0.122691808162511</v>
      </c>
      <c r="J81" s="14">
        <v>0.15879094799534399</v>
      </c>
      <c r="K81" s="14">
        <v>0.16549030494712899</v>
      </c>
      <c r="L81" s="14">
        <v>0.18740711924769099</v>
      </c>
      <c r="M81" s="14"/>
      <c r="N81" s="14">
        <v>0.15806478878107899</v>
      </c>
      <c r="O81" s="14">
        <v>0.15649117670788701</v>
      </c>
      <c r="P81" s="14"/>
      <c r="Q81" s="14">
        <v>6.9178957289379603E-2</v>
      </c>
      <c r="R81" s="14">
        <v>0.16635326923165999</v>
      </c>
      <c r="S81" s="14">
        <v>0.119464260925046</v>
      </c>
      <c r="T81" s="14">
        <v>0.20009503924338501</v>
      </c>
      <c r="U81" s="14">
        <v>0.17095130307131301</v>
      </c>
      <c r="V81" s="14">
        <v>0.187663871640117</v>
      </c>
      <c r="W81" s="14">
        <v>0.1238844489561</v>
      </c>
      <c r="X81" s="14">
        <v>0</v>
      </c>
      <c r="Y81" s="14">
        <v>0.11182982956972801</v>
      </c>
      <c r="Z81" s="14">
        <v>0.125543245320205</v>
      </c>
      <c r="AA81" s="14"/>
      <c r="AB81" s="14">
        <v>0.15598640661025201</v>
      </c>
      <c r="AC81" s="14">
        <v>0.15730432881155901</v>
      </c>
      <c r="AD81" s="14">
        <v>0.15889444353885199</v>
      </c>
      <c r="AE81" s="14"/>
      <c r="AF81" s="14">
        <v>0.19328527078001301</v>
      </c>
      <c r="AG81" s="14">
        <v>0.13173116435581</v>
      </c>
      <c r="AH81" s="14">
        <v>0.13629834533400101</v>
      </c>
      <c r="AI81" s="14">
        <v>0.19579917314671499</v>
      </c>
      <c r="AJ81" s="14">
        <v>0.14564537393521401</v>
      </c>
      <c r="AK81" s="14">
        <v>0.21647291516377101</v>
      </c>
      <c r="AL81" s="14">
        <v>0.25516989970227999</v>
      </c>
      <c r="AM81" s="14">
        <v>7.1664884132681697E-2</v>
      </c>
      <c r="AN81" s="14"/>
      <c r="AO81" s="14">
        <v>0.149822100738701</v>
      </c>
      <c r="AP81" s="14">
        <v>0.15677369035618999</v>
      </c>
      <c r="AQ81" s="14">
        <v>0.15310997074569299</v>
      </c>
      <c r="AR81" s="14">
        <v>0.16206253998464901</v>
      </c>
      <c r="AS81" s="14">
        <v>0.156786594811748</v>
      </c>
      <c r="AT81" s="14">
        <v>0.17710972576773201</v>
      </c>
      <c r="AU81" s="14">
        <v>0.16651943600695901</v>
      </c>
      <c r="AV81" s="14">
        <v>8.6941995140730102E-2</v>
      </c>
      <c r="AW81" s="14"/>
      <c r="AX81" s="14">
        <v>0.12530721003321699</v>
      </c>
      <c r="AY81" s="14">
        <v>0.20332186617537201</v>
      </c>
      <c r="AZ81" s="14">
        <v>0.135409173400277</v>
      </c>
      <c r="BA81" s="14"/>
      <c r="BB81" s="14">
        <v>0.16858918338013701</v>
      </c>
      <c r="BC81" s="14">
        <v>0.17180930115485701</v>
      </c>
      <c r="BD81" s="14">
        <v>0.16039394338011101</v>
      </c>
      <c r="BE81" s="14"/>
      <c r="BF81" s="14">
        <v>0.1072841223085</v>
      </c>
      <c r="BG81" s="14">
        <v>0.19393208624041</v>
      </c>
      <c r="BH81" s="14">
        <v>0.14118939669820499</v>
      </c>
      <c r="BI81" s="14"/>
      <c r="BJ81" s="14">
        <v>0.138852216633432</v>
      </c>
      <c r="BK81" s="14">
        <v>0.166017711029911</v>
      </c>
      <c r="BL81" s="14"/>
      <c r="BM81" s="14">
        <v>0.15689100983981999</v>
      </c>
      <c r="BN81" s="14">
        <v>0.15960916817286799</v>
      </c>
      <c r="BO81" s="14"/>
      <c r="BP81" s="14">
        <v>0.18134029275403199</v>
      </c>
      <c r="BQ81" s="14">
        <v>0.155393855622139</v>
      </c>
      <c r="BR81" s="14">
        <v>0.24099487947894499</v>
      </c>
      <c r="BS81" s="14">
        <v>0.13539452144045699</v>
      </c>
      <c r="BT81" s="14">
        <v>0.15175809384247499</v>
      </c>
      <c r="BU81" s="14">
        <v>0.12877798399089499</v>
      </c>
      <c r="BV81" s="14">
        <v>0.12964656976259001</v>
      </c>
      <c r="BW81" s="14">
        <v>0.196367750424324</v>
      </c>
    </row>
    <row r="82" spans="2:75" x14ac:dyDescent="0.35">
      <c r="B82" t="s">
        <v>88</v>
      </c>
      <c r="C82" s="14">
        <v>0.20019668636872401</v>
      </c>
      <c r="D82" s="14">
        <v>0.17920026263927299</v>
      </c>
      <c r="E82" s="14">
        <v>0.220012142032527</v>
      </c>
      <c r="F82" s="14"/>
      <c r="G82" s="14">
        <v>0.15311155879791699</v>
      </c>
      <c r="H82" s="14">
        <v>0.238500039546263</v>
      </c>
      <c r="I82" s="14">
        <v>0.253671772153852</v>
      </c>
      <c r="J82" s="14">
        <v>0.21571454622105399</v>
      </c>
      <c r="K82" s="14">
        <v>0.159527625375221</v>
      </c>
      <c r="L82" s="14">
        <v>0.186359705922512</v>
      </c>
      <c r="M82" s="14"/>
      <c r="N82" s="14">
        <v>0.19366042892075799</v>
      </c>
      <c r="O82" s="14">
        <v>0.212428825307061</v>
      </c>
      <c r="P82" s="14"/>
      <c r="Q82" s="14">
        <v>0.24272390240289801</v>
      </c>
      <c r="R82" s="14">
        <v>0.23602424927935101</v>
      </c>
      <c r="S82" s="14">
        <v>0.196453462820248</v>
      </c>
      <c r="T82" s="14">
        <v>0.23056581068587501</v>
      </c>
      <c r="U82" s="14">
        <v>0.193922432638169</v>
      </c>
      <c r="V82" s="14">
        <v>0.130463487517471</v>
      </c>
      <c r="W82" s="14">
        <v>0.208949867469226</v>
      </c>
      <c r="X82" s="14">
        <v>0</v>
      </c>
      <c r="Y82" s="14">
        <v>0</v>
      </c>
      <c r="Z82" s="14">
        <v>0.197084504633214</v>
      </c>
      <c r="AA82" s="14"/>
      <c r="AB82" s="14">
        <v>0.122548019722878</v>
      </c>
      <c r="AC82" s="14">
        <v>0.23034685251261799</v>
      </c>
      <c r="AD82" s="14">
        <v>0.159266143191408</v>
      </c>
      <c r="AE82" s="14"/>
      <c r="AF82" s="14">
        <v>0.19128762189865101</v>
      </c>
      <c r="AG82" s="14">
        <v>0.229163270882588</v>
      </c>
      <c r="AH82" s="14">
        <v>0.17370589478572701</v>
      </c>
      <c r="AI82" s="14">
        <v>0.11481698359263701</v>
      </c>
      <c r="AJ82" s="14">
        <v>0.37171999997778399</v>
      </c>
      <c r="AK82" s="14">
        <v>0.16848028987210201</v>
      </c>
      <c r="AL82" s="14">
        <v>8.5147863873501997E-2</v>
      </c>
      <c r="AM82" s="14">
        <v>0.22937354922745501</v>
      </c>
      <c r="AN82" s="14"/>
      <c r="AO82" s="14">
        <v>0.15975581395226199</v>
      </c>
      <c r="AP82" s="14">
        <v>0.17134692061700799</v>
      </c>
      <c r="AQ82" s="14">
        <v>0.192910247663509</v>
      </c>
      <c r="AR82" s="14">
        <v>0.112092827804645</v>
      </c>
      <c r="AS82" s="14">
        <v>0.42649427869126899</v>
      </c>
      <c r="AT82" s="14">
        <v>0.13665292800083001</v>
      </c>
      <c r="AU82" s="14">
        <v>0.18340480982813001</v>
      </c>
      <c r="AV82" s="14">
        <v>0.29823608678121999</v>
      </c>
      <c r="AW82" s="14"/>
      <c r="AX82" s="14">
        <v>0.11308814730309601</v>
      </c>
      <c r="AY82" s="14">
        <v>0.13112666393452699</v>
      </c>
      <c r="AZ82" s="14">
        <v>0.23134214140123999</v>
      </c>
      <c r="BA82" s="14"/>
      <c r="BB82" s="14">
        <v>0.158437999312905</v>
      </c>
      <c r="BC82" s="14">
        <v>0.18842090786066301</v>
      </c>
      <c r="BD82" s="14">
        <v>0.190039340175118</v>
      </c>
      <c r="BE82" s="14"/>
      <c r="BF82" s="14">
        <v>0.290326314508142</v>
      </c>
      <c r="BG82" s="14">
        <v>0.15577737700482</v>
      </c>
      <c r="BH82" s="14">
        <v>0.19813538456457599</v>
      </c>
      <c r="BI82" s="14"/>
      <c r="BJ82" s="14">
        <v>0.221610378227516</v>
      </c>
      <c r="BK82" s="14">
        <v>0.18913555786786401</v>
      </c>
      <c r="BL82" s="14"/>
      <c r="BM82" s="14">
        <v>0.14839464189406301</v>
      </c>
      <c r="BN82" s="14">
        <v>0.21571266394550501</v>
      </c>
      <c r="BO82" s="14"/>
      <c r="BP82" s="14">
        <v>0.23067224138079701</v>
      </c>
      <c r="BQ82" s="14">
        <v>9.2747089706340297E-2</v>
      </c>
      <c r="BR82" s="14">
        <v>0.213491097155313</v>
      </c>
      <c r="BS82" s="14">
        <v>0.27564181614069599</v>
      </c>
      <c r="BT82" s="14">
        <v>0.177186544776848</v>
      </c>
      <c r="BU82" s="14">
        <v>0.13691034893092</v>
      </c>
      <c r="BV82" s="14">
        <v>0.15233019231301101</v>
      </c>
      <c r="BW82" s="14">
        <v>0.24973686954419</v>
      </c>
    </row>
    <row r="83" spans="2:75" x14ac:dyDescent="0.35">
      <c r="B83" t="s">
        <v>89</v>
      </c>
      <c r="C83" s="14">
        <v>9.2990383092613302E-2</v>
      </c>
      <c r="D83" s="14">
        <v>9.6269663160345506E-2</v>
      </c>
      <c r="E83" s="14">
        <v>8.9895549913942094E-2</v>
      </c>
      <c r="F83" s="14"/>
      <c r="G83" s="14">
        <v>0.107038940512357</v>
      </c>
      <c r="H83" s="14">
        <v>0.105825152201974</v>
      </c>
      <c r="I83" s="14">
        <v>6.1612682227640998E-2</v>
      </c>
      <c r="J83" s="14">
        <v>0.102000604380817</v>
      </c>
      <c r="K83" s="14">
        <v>8.25950821179013E-2</v>
      </c>
      <c r="L83" s="14">
        <v>9.8097296596289907E-2</v>
      </c>
      <c r="M83" s="14"/>
      <c r="N83" s="14">
        <v>0.103022919479032</v>
      </c>
      <c r="O83" s="14">
        <v>7.4215207855172799E-2</v>
      </c>
      <c r="P83" s="14"/>
      <c r="Q83" s="14">
        <v>2.2224748646078901E-2</v>
      </c>
      <c r="R83" s="14">
        <v>9.03463071033241E-2</v>
      </c>
      <c r="S83" s="14">
        <v>9.8032476170585206E-2</v>
      </c>
      <c r="T83" s="14">
        <v>7.2039723333121905E-2</v>
      </c>
      <c r="U83" s="14">
        <v>0.133280075338119</v>
      </c>
      <c r="V83" s="14">
        <v>0.10551675820499901</v>
      </c>
      <c r="W83" s="14">
        <v>7.2300667401226704E-2</v>
      </c>
      <c r="X83" s="14">
        <v>0.15728013285563799</v>
      </c>
      <c r="Y83" s="14">
        <v>0</v>
      </c>
      <c r="Z83" s="14">
        <v>9.1150908447976894E-2</v>
      </c>
      <c r="AA83" s="14"/>
      <c r="AB83" s="14">
        <v>8.5035792070273494E-2</v>
      </c>
      <c r="AC83" s="14">
        <v>0.108904366723016</v>
      </c>
      <c r="AD83" s="14">
        <v>6.3680926280808306E-2</v>
      </c>
      <c r="AE83" s="14"/>
      <c r="AF83" s="14">
        <v>9.17369393174845E-2</v>
      </c>
      <c r="AG83" s="14">
        <v>9.1805657782532302E-2</v>
      </c>
      <c r="AH83" s="14">
        <v>8.7544797791276399E-2</v>
      </c>
      <c r="AI83" s="14">
        <v>0.14948046772469001</v>
      </c>
      <c r="AJ83" s="14">
        <v>0</v>
      </c>
      <c r="AK83" s="14">
        <v>7.4695970349357502E-2</v>
      </c>
      <c r="AL83" s="14">
        <v>0</v>
      </c>
      <c r="AM83" s="14">
        <v>0.132814773008682</v>
      </c>
      <c r="AN83" s="14"/>
      <c r="AO83" s="14">
        <v>9.2594433282220903E-2</v>
      </c>
      <c r="AP83" s="14">
        <v>9.5382943358703495E-2</v>
      </c>
      <c r="AQ83" s="14">
        <v>9.3537093149903702E-2</v>
      </c>
      <c r="AR83" s="14">
        <v>0.10248295938092999</v>
      </c>
      <c r="AS83" s="14">
        <v>4.4141288604558002E-2</v>
      </c>
      <c r="AT83" s="14">
        <v>7.6477733024451502E-2</v>
      </c>
      <c r="AU83" s="14">
        <v>9.6818407107100001E-3</v>
      </c>
      <c r="AV83" s="14">
        <v>0.13010577814930699</v>
      </c>
      <c r="AW83" s="14"/>
      <c r="AX83" s="14">
        <v>7.9297425512960804E-2</v>
      </c>
      <c r="AY83" s="14">
        <v>6.1452226282472003E-2</v>
      </c>
      <c r="AZ83" s="14">
        <v>0.12610032248320699</v>
      </c>
      <c r="BA83" s="14"/>
      <c r="BB83" s="14">
        <v>0.13422588163316901</v>
      </c>
      <c r="BC83" s="14">
        <v>7.3487821569914499E-2</v>
      </c>
      <c r="BD83" s="14">
        <v>0.115974874321016</v>
      </c>
      <c r="BE83" s="14"/>
      <c r="BF83" s="14">
        <v>6.9520046565917606E-2</v>
      </c>
      <c r="BG83" s="14">
        <v>7.78277013602965E-2</v>
      </c>
      <c r="BH83" s="14">
        <v>0.111114973928156</v>
      </c>
      <c r="BI83" s="14"/>
      <c r="BJ83" s="14">
        <v>9.1105938840506204E-2</v>
      </c>
      <c r="BK83" s="14">
        <v>9.3816793613129099E-2</v>
      </c>
      <c r="BL83" s="14"/>
      <c r="BM83" s="14">
        <v>0.101683083769043</v>
      </c>
      <c r="BN83" s="14">
        <v>9.2567528594346804E-2</v>
      </c>
      <c r="BO83" s="14"/>
      <c r="BP83" s="14">
        <v>7.7391508792489405E-2</v>
      </c>
      <c r="BQ83" s="14">
        <v>5.2562707427933002E-2</v>
      </c>
      <c r="BR83" s="14">
        <v>3.4633027700448099E-2</v>
      </c>
      <c r="BS83" s="14">
        <v>8.1311198456212694E-2</v>
      </c>
      <c r="BT83" s="14">
        <v>0.115066844517818</v>
      </c>
      <c r="BU83" s="14">
        <v>0.124930123833317</v>
      </c>
      <c r="BV83" s="14">
        <v>1.7991858559623802E-2</v>
      </c>
      <c r="BW83" s="14">
        <v>9.9579725215613896E-2</v>
      </c>
    </row>
    <row r="84" spans="2:75" x14ac:dyDescent="0.35">
      <c r="B84" t="s">
        <v>90</v>
      </c>
      <c r="C84" s="14">
        <v>4.7171358811313298E-2</v>
      </c>
      <c r="D84" s="14">
        <v>5.5634496039130003E-2</v>
      </c>
      <c r="E84" s="14">
        <v>3.9184240496528203E-2</v>
      </c>
      <c r="F84" s="14"/>
      <c r="G84" s="14">
        <v>0.124514998574301</v>
      </c>
      <c r="H84" s="14">
        <v>2.5831521959111401E-2</v>
      </c>
      <c r="I84" s="14">
        <v>0.10134297958966899</v>
      </c>
      <c r="J84" s="14">
        <v>2.6025465819354901E-2</v>
      </c>
      <c r="K84" s="14">
        <v>4.5837670279428699E-2</v>
      </c>
      <c r="L84" s="14">
        <v>2.6755662515600898E-2</v>
      </c>
      <c r="M84" s="14"/>
      <c r="N84" s="14">
        <v>4.9770836623388701E-2</v>
      </c>
      <c r="O84" s="14">
        <v>4.2306621763000901E-2</v>
      </c>
      <c r="P84" s="14"/>
      <c r="Q84" s="14">
        <v>2.91134718175486E-2</v>
      </c>
      <c r="R84" s="14">
        <v>1.87793382499712E-2</v>
      </c>
      <c r="S84" s="14">
        <v>3.1845747110060899E-2</v>
      </c>
      <c r="T84" s="14">
        <v>4.44620126852407E-2</v>
      </c>
      <c r="U84" s="14">
        <v>4.7439413984149401E-2</v>
      </c>
      <c r="V84" s="14">
        <v>7.0914924662331902E-2</v>
      </c>
      <c r="W84" s="14">
        <v>8.7327247028098201E-2</v>
      </c>
      <c r="X84" s="14">
        <v>0</v>
      </c>
      <c r="Y84" s="14">
        <v>0</v>
      </c>
      <c r="Z84" s="14">
        <v>2.4697279592259799E-2</v>
      </c>
      <c r="AA84" s="14"/>
      <c r="AB84" s="14">
        <v>7.6693604016994807E-2</v>
      </c>
      <c r="AC84" s="14">
        <v>4.1059262067933699E-2</v>
      </c>
      <c r="AD84" s="14">
        <v>4.9163211982551101E-2</v>
      </c>
      <c r="AE84" s="14"/>
      <c r="AF84" s="14">
        <v>3.67488581451808E-2</v>
      </c>
      <c r="AG84" s="14">
        <v>3.9985236075089102E-2</v>
      </c>
      <c r="AH84" s="14">
        <v>3.2199376761992402E-2</v>
      </c>
      <c r="AI84" s="14">
        <v>1.9956044902760199E-2</v>
      </c>
      <c r="AJ84" s="14">
        <v>4.57384817420117E-2</v>
      </c>
      <c r="AK84" s="14">
        <v>5.0781684722974799E-2</v>
      </c>
      <c r="AL84" s="14">
        <v>0.16157268059727101</v>
      </c>
      <c r="AM84" s="14">
        <v>5.4644122426012597E-2</v>
      </c>
      <c r="AN84" s="14"/>
      <c r="AO84" s="14">
        <v>4.3466611428255898E-2</v>
      </c>
      <c r="AP84" s="14">
        <v>4.1596683650685903E-2</v>
      </c>
      <c r="AQ84" s="14">
        <v>3.8767312505250402E-2</v>
      </c>
      <c r="AR84" s="14">
        <v>1.3305270570621299E-2</v>
      </c>
      <c r="AS84" s="14">
        <v>5.1816155278429803E-2</v>
      </c>
      <c r="AT84" s="14">
        <v>6.2744779714235699E-2</v>
      </c>
      <c r="AU84" s="14">
        <v>0.15421685403702201</v>
      </c>
      <c r="AV84" s="14">
        <v>8.2519892528911301E-2</v>
      </c>
      <c r="AW84" s="14"/>
      <c r="AX84" s="14">
        <v>6.3122454373534601E-2</v>
      </c>
      <c r="AY84" s="14">
        <v>2.9533877598591801E-2</v>
      </c>
      <c r="AZ84" s="14">
        <v>6.9453761109774498E-2</v>
      </c>
      <c r="BA84" s="14"/>
      <c r="BB84" s="14">
        <v>3.1451198440419E-2</v>
      </c>
      <c r="BC84" s="14">
        <v>3.8683077510188103E-2</v>
      </c>
      <c r="BD84" s="14">
        <v>8.8075397861241994E-2</v>
      </c>
      <c r="BE84" s="14"/>
      <c r="BF84" s="14">
        <v>9.0126058219060397E-3</v>
      </c>
      <c r="BG84" s="14">
        <v>5.9177227125787497E-2</v>
      </c>
      <c r="BH84" s="14">
        <v>4.58530667403673E-2</v>
      </c>
      <c r="BI84" s="14"/>
      <c r="BJ84" s="14">
        <v>6.4628569665561603E-2</v>
      </c>
      <c r="BK84" s="14">
        <v>4.3029955869709403E-2</v>
      </c>
      <c r="BL84" s="14"/>
      <c r="BM84" s="14">
        <v>7.0962107371372096E-2</v>
      </c>
      <c r="BN84" s="14">
        <v>4.0452564568078303E-2</v>
      </c>
      <c r="BO84" s="14"/>
      <c r="BP84" s="14">
        <v>4.9010717650715602E-2</v>
      </c>
      <c r="BQ84" s="14">
        <v>0.102178839894112</v>
      </c>
      <c r="BR84" s="14">
        <v>5.1170356042493099E-2</v>
      </c>
      <c r="BS84" s="14">
        <v>3.6335962701728799E-2</v>
      </c>
      <c r="BT84" s="14">
        <v>3.3511557033873901E-2</v>
      </c>
      <c r="BU84" s="14">
        <v>6.5183052503136704E-2</v>
      </c>
      <c r="BV84" s="14">
        <v>0.12099254878608801</v>
      </c>
      <c r="BW84" s="14">
        <v>2.9223613208481599E-2</v>
      </c>
    </row>
    <row r="85" spans="2:75" x14ac:dyDescent="0.35">
      <c r="B85" t="s">
        <v>91</v>
      </c>
      <c r="C85" s="14">
        <v>4.1574191847671201E-2</v>
      </c>
      <c r="D85" s="14">
        <v>5.75440029035433E-2</v>
      </c>
      <c r="E85" s="14">
        <v>2.6502621230953202E-2</v>
      </c>
      <c r="F85" s="14"/>
      <c r="G85" s="14">
        <v>2.7702954398436602E-2</v>
      </c>
      <c r="H85" s="14">
        <v>8.5595939614367095E-2</v>
      </c>
      <c r="I85" s="14">
        <v>5.2510963245270402E-2</v>
      </c>
      <c r="J85" s="14">
        <v>1.52267000821065E-2</v>
      </c>
      <c r="K85" s="14">
        <v>3.9161183031218301E-2</v>
      </c>
      <c r="L85" s="14">
        <v>3.9181749113703597E-2</v>
      </c>
      <c r="M85" s="14"/>
      <c r="N85" s="14">
        <v>4.0503260966467398E-2</v>
      </c>
      <c r="O85" s="14">
        <v>4.3578362496781098E-2</v>
      </c>
      <c r="P85" s="14"/>
      <c r="Q85" s="14">
        <v>0.13840094191270499</v>
      </c>
      <c r="R85" s="14">
        <v>2.6031233788447999E-2</v>
      </c>
      <c r="S85" s="14">
        <v>2.67179529314217E-2</v>
      </c>
      <c r="T85" s="14">
        <v>3.07139299608707E-2</v>
      </c>
      <c r="U85" s="14">
        <v>4.8599094191954503E-2</v>
      </c>
      <c r="V85" s="14">
        <v>6.0758118552479097E-2</v>
      </c>
      <c r="W85" s="14">
        <v>1.6756123940740102E-2</v>
      </c>
      <c r="X85" s="14">
        <v>0.24517618432884</v>
      </c>
      <c r="Y85" s="14">
        <v>0.31767777732357899</v>
      </c>
      <c r="Z85" s="14">
        <v>4.6758461299005898E-2</v>
      </c>
      <c r="AA85" s="14"/>
      <c r="AB85" s="14">
        <v>6.2211433418376497E-2</v>
      </c>
      <c r="AC85" s="14">
        <v>2.2505643141380399E-2</v>
      </c>
      <c r="AD85" s="14">
        <v>6.5275790052490401E-2</v>
      </c>
      <c r="AE85" s="14"/>
      <c r="AF85" s="14">
        <v>1.8806538810158099E-3</v>
      </c>
      <c r="AG85" s="14">
        <v>4.03708804945987E-2</v>
      </c>
      <c r="AH85" s="14">
        <v>6.8440323703590294E-2</v>
      </c>
      <c r="AI85" s="14">
        <v>1.17905743076679E-2</v>
      </c>
      <c r="AJ85" s="14">
        <v>2.32340236267818E-2</v>
      </c>
      <c r="AK85" s="14">
        <v>2.7140833636380202E-2</v>
      </c>
      <c r="AL85" s="14">
        <v>0.161944299748466</v>
      </c>
      <c r="AM85" s="14">
        <v>5.5582669866792403E-2</v>
      </c>
      <c r="AN85" s="14"/>
      <c r="AO85" s="14">
        <v>0</v>
      </c>
      <c r="AP85" s="14">
        <v>7.4622387583312298E-3</v>
      </c>
      <c r="AQ85" s="14">
        <v>0.106000576514721</v>
      </c>
      <c r="AR85" s="14">
        <v>1.5338564055281501E-2</v>
      </c>
      <c r="AS85" s="14">
        <v>0</v>
      </c>
      <c r="AT85" s="14">
        <v>2.8921028274676502E-2</v>
      </c>
      <c r="AU85" s="14">
        <v>0.12600069775685099</v>
      </c>
      <c r="AV85" s="14">
        <v>8.3950924804293503E-2</v>
      </c>
      <c r="AW85" s="14"/>
      <c r="AX85" s="14">
        <v>3.59038410102063E-2</v>
      </c>
      <c r="AY85" s="14">
        <v>1.82384544920389E-2</v>
      </c>
      <c r="AZ85" s="14">
        <v>7.7053462967096004E-2</v>
      </c>
      <c r="BA85" s="14"/>
      <c r="BB85" s="14">
        <v>4.3080998188217999E-2</v>
      </c>
      <c r="BC85" s="14">
        <v>1.6904079077545899E-2</v>
      </c>
      <c r="BD85" s="14">
        <v>0.105975409279493</v>
      </c>
      <c r="BE85" s="14"/>
      <c r="BF85" s="14">
        <v>7.4294364391785606E-2</v>
      </c>
      <c r="BG85" s="14">
        <v>9.4722881130807693E-3</v>
      </c>
      <c r="BH85" s="14">
        <v>8.8769422913659093E-2</v>
      </c>
      <c r="BI85" s="14"/>
      <c r="BJ85" s="14">
        <v>6.1758092816659303E-2</v>
      </c>
      <c r="BK85" s="14">
        <v>3.5854331362707603E-2</v>
      </c>
      <c r="BL85" s="14"/>
      <c r="BM85" s="14">
        <v>4.48361418630248E-2</v>
      </c>
      <c r="BN85" s="14">
        <v>3.3448026114003701E-2</v>
      </c>
      <c r="BO85" s="14"/>
      <c r="BP85" s="14">
        <v>6.14095629232604E-2</v>
      </c>
      <c r="BQ85" s="14">
        <v>3.8058316921237699E-2</v>
      </c>
      <c r="BR85" s="14">
        <v>0</v>
      </c>
      <c r="BS85" s="14">
        <v>3.0626577071552599E-2</v>
      </c>
      <c r="BT85" s="14">
        <v>4.2805463028929E-2</v>
      </c>
      <c r="BU85" s="14">
        <v>5.3284480992265099E-2</v>
      </c>
      <c r="BV85" s="14">
        <v>7.4283646166268993E-2</v>
      </c>
      <c r="BW85" s="14">
        <v>9.5504657741070104E-3</v>
      </c>
    </row>
    <row r="86" spans="2:75" x14ac:dyDescent="0.35">
      <c r="B86" t="s">
        <v>92</v>
      </c>
      <c r="C86" s="14">
        <v>4.7260465136780901E-2</v>
      </c>
      <c r="D86" s="14">
        <v>2.01429569814927E-2</v>
      </c>
      <c r="E86" s="14">
        <v>7.2852717774082601E-2</v>
      </c>
      <c r="F86" s="14"/>
      <c r="G86" s="14">
        <v>0.11116664344016899</v>
      </c>
      <c r="H86" s="14">
        <v>1.97086808146462E-2</v>
      </c>
      <c r="I86" s="14">
        <v>4.5441801140733901E-2</v>
      </c>
      <c r="J86" s="14">
        <v>5.8135520855569597E-2</v>
      </c>
      <c r="K86" s="14">
        <v>3.8344419444714603E-2</v>
      </c>
      <c r="L86" s="14">
        <v>4.1856390200677197E-2</v>
      </c>
      <c r="M86" s="14"/>
      <c r="N86" s="14">
        <v>3.06799087523093E-2</v>
      </c>
      <c r="O86" s="14">
        <v>7.8289792084863502E-2</v>
      </c>
      <c r="P86" s="14"/>
      <c r="Q86" s="14">
        <v>0.13838342590361699</v>
      </c>
      <c r="R86" s="14">
        <v>5.5736808871981597E-2</v>
      </c>
      <c r="S86" s="14">
        <v>4.2157711478987503E-2</v>
      </c>
      <c r="T86" s="14">
        <v>4.8423208737058299E-2</v>
      </c>
      <c r="U86" s="14">
        <v>1.38195672882703E-2</v>
      </c>
      <c r="V86" s="14">
        <v>5.2344650289167301E-2</v>
      </c>
      <c r="W86" s="14">
        <v>2.38307017252339E-2</v>
      </c>
      <c r="X86" s="14">
        <v>0</v>
      </c>
      <c r="Y86" s="14">
        <v>0</v>
      </c>
      <c r="Z86" s="14">
        <v>0.114659652685784</v>
      </c>
      <c r="AA86" s="14"/>
      <c r="AB86" s="14">
        <v>2.4867034854116499E-2</v>
      </c>
      <c r="AC86" s="14">
        <v>5.9790485905684101E-2</v>
      </c>
      <c r="AD86" s="14">
        <v>7.8476796544492897E-3</v>
      </c>
      <c r="AE86" s="14"/>
      <c r="AF86" s="14">
        <v>3.9777073432745398E-2</v>
      </c>
      <c r="AG86" s="14">
        <v>1.15441040347598E-2</v>
      </c>
      <c r="AH86" s="14">
        <v>5.6238157133129997E-2</v>
      </c>
      <c r="AI86" s="14">
        <v>1.0943411311210301E-2</v>
      </c>
      <c r="AJ86" s="14">
        <v>4.3409093881909597E-2</v>
      </c>
      <c r="AK86" s="14">
        <v>2.76927840383746E-2</v>
      </c>
      <c r="AL86" s="14">
        <v>7.1474328244325105E-2</v>
      </c>
      <c r="AM86" s="14">
        <v>9.6469705038416495E-2</v>
      </c>
      <c r="AN86" s="14"/>
      <c r="AO86" s="14">
        <v>4.6708268559628598E-2</v>
      </c>
      <c r="AP86" s="14">
        <v>7.44183948986301E-3</v>
      </c>
      <c r="AQ86" s="14">
        <v>3.1754123155911002E-2</v>
      </c>
      <c r="AR86" s="14">
        <v>0</v>
      </c>
      <c r="AS86" s="14">
        <v>3.6892886318687299E-2</v>
      </c>
      <c r="AT86" s="14">
        <v>1.3768210797492301E-2</v>
      </c>
      <c r="AU86" s="14">
        <v>6.5669932397799405E-2</v>
      </c>
      <c r="AV86" s="14">
        <v>7.3375789151230594E-2</v>
      </c>
      <c r="AW86" s="14"/>
      <c r="AX86" s="14">
        <v>3.14896417142429E-2</v>
      </c>
      <c r="AY86" s="14">
        <v>4.2227737480651499E-2</v>
      </c>
      <c r="AZ86" s="14">
        <v>2.8356964098762101E-2</v>
      </c>
      <c r="BA86" s="14"/>
      <c r="BB86" s="14">
        <v>1.7275197668039099E-2</v>
      </c>
      <c r="BC86" s="14">
        <v>4.0888663730817398E-2</v>
      </c>
      <c r="BD86" s="14">
        <v>3.1641181238002199E-2</v>
      </c>
      <c r="BE86" s="14"/>
      <c r="BF86" s="14">
        <v>1.9769553840977901E-2</v>
      </c>
      <c r="BG86" s="14">
        <v>3.7271748694840103E-2</v>
      </c>
      <c r="BH86" s="14">
        <v>3.0089117492222199E-2</v>
      </c>
      <c r="BI86" s="14"/>
      <c r="BJ86" s="14">
        <v>2.9560635081995801E-2</v>
      </c>
      <c r="BK86" s="14">
        <v>4.9911089697301403E-2</v>
      </c>
      <c r="BL86" s="14"/>
      <c r="BM86" s="14">
        <v>1.2138376994085801E-2</v>
      </c>
      <c r="BN86" s="14">
        <v>5.4704875480649097E-2</v>
      </c>
      <c r="BO86" s="14"/>
      <c r="BP86" s="14">
        <v>5.7120400122208599E-2</v>
      </c>
      <c r="BQ86" s="14">
        <v>2.1144222403685301E-2</v>
      </c>
      <c r="BR86" s="14">
        <v>0.113886261268137</v>
      </c>
      <c r="BS86" s="14">
        <v>6.3017108771138503E-2</v>
      </c>
      <c r="BT86" s="14">
        <v>3.9018766691846202E-2</v>
      </c>
      <c r="BU86" s="14">
        <v>4.2177540238437998E-2</v>
      </c>
      <c r="BV86" s="14">
        <v>5.4758105268913997E-2</v>
      </c>
      <c r="BW86" s="14">
        <v>1.2577859402717899E-2</v>
      </c>
    </row>
    <row r="87" spans="2:75" x14ac:dyDescent="0.35">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row>
    <row r="88" spans="2:75" x14ac:dyDescent="0.35">
      <c r="B88" s="6" t="s">
        <v>104</v>
      </c>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row>
    <row r="89" spans="2:75" x14ac:dyDescent="0.35">
      <c r="B89" s="21" t="s">
        <v>96</v>
      </c>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row>
    <row r="90" spans="2:75" x14ac:dyDescent="0.35">
      <c r="B90" t="s">
        <v>85</v>
      </c>
      <c r="C90" s="14">
        <v>4.17631343100653E-2</v>
      </c>
      <c r="D90" s="14">
        <v>5.1541178655713303E-2</v>
      </c>
      <c r="E90" s="14">
        <v>3.2535067344636598E-2</v>
      </c>
      <c r="F90" s="14"/>
      <c r="G90" s="14">
        <v>2.9129543687867E-2</v>
      </c>
      <c r="H90" s="14">
        <v>5.8784909262037298E-2</v>
      </c>
      <c r="I90" s="14">
        <v>7.7434655430885901E-2</v>
      </c>
      <c r="J90" s="14">
        <v>3.3778923223521398E-2</v>
      </c>
      <c r="K90" s="14">
        <v>3.0120032662704101E-2</v>
      </c>
      <c r="L90" s="14">
        <v>3.3545739632324198E-2</v>
      </c>
      <c r="M90" s="14"/>
      <c r="N90" s="14">
        <v>2.8954628244947701E-2</v>
      </c>
      <c r="O90" s="14">
        <v>6.5733338517642695E-2</v>
      </c>
      <c r="P90" s="14"/>
      <c r="Q90" s="14">
        <v>0.16069847270744</v>
      </c>
      <c r="R90" s="14">
        <v>5.6567212359686703E-2</v>
      </c>
      <c r="S90" s="14">
        <v>2.0173305067330002E-2</v>
      </c>
      <c r="T90" s="14">
        <v>3.9564176846381797E-2</v>
      </c>
      <c r="U90" s="14">
        <v>4.2126822910660201E-2</v>
      </c>
      <c r="V90" s="14">
        <v>3.90447604278812E-2</v>
      </c>
      <c r="W90" s="14">
        <v>2.4446600062162802E-2</v>
      </c>
      <c r="X90" s="14">
        <v>0</v>
      </c>
      <c r="Y90" s="14">
        <v>0.31767777732357899</v>
      </c>
      <c r="Z90" s="14">
        <v>4.1016884193783403E-2</v>
      </c>
      <c r="AA90" s="14"/>
      <c r="AB90" s="14">
        <v>4.5221395946667201E-3</v>
      </c>
      <c r="AC90" s="14">
        <v>3.5749524231950103E-2</v>
      </c>
      <c r="AD90" s="14">
        <v>7.5497578268690899E-2</v>
      </c>
      <c r="AE90" s="14"/>
      <c r="AF90" s="14">
        <v>2.1896299410332502E-2</v>
      </c>
      <c r="AG90" s="14">
        <v>4.7595243680932299E-2</v>
      </c>
      <c r="AH90" s="14">
        <v>7.7943056598164797E-3</v>
      </c>
      <c r="AI90" s="14">
        <v>0</v>
      </c>
      <c r="AJ90" s="14">
        <v>3.7955799689498602E-2</v>
      </c>
      <c r="AK90" s="14">
        <v>1.5933390086066E-2</v>
      </c>
      <c r="AL90" s="14">
        <v>7.78434858335212E-3</v>
      </c>
      <c r="AM90" s="14">
        <v>0.15502045067245601</v>
      </c>
      <c r="AN90" s="14"/>
      <c r="AO90" s="14">
        <v>3.3378149961679003E-2</v>
      </c>
      <c r="AP90" s="14">
        <v>3.0773919988327E-2</v>
      </c>
      <c r="AQ90" s="14">
        <v>6.2067604578409799E-3</v>
      </c>
      <c r="AR90" s="14">
        <v>0</v>
      </c>
      <c r="AS90" s="14">
        <v>1.6677987667862E-2</v>
      </c>
      <c r="AT90" s="14">
        <v>3.2407624960770098E-2</v>
      </c>
      <c r="AU90" s="14">
        <v>1.8557449797054901E-2</v>
      </c>
      <c r="AV90" s="14">
        <v>0.21196442670166801</v>
      </c>
      <c r="AW90" s="14"/>
      <c r="AX90" s="14">
        <v>4.7001013067103303E-2</v>
      </c>
      <c r="AY90" s="14">
        <v>3.6288430925526499E-2</v>
      </c>
      <c r="AZ90" s="14">
        <v>5.0687499319760902E-2</v>
      </c>
      <c r="BA90" s="14"/>
      <c r="BB90" s="14">
        <v>4.7434712470180197E-2</v>
      </c>
      <c r="BC90" s="14">
        <v>2.9680703603286899E-2</v>
      </c>
      <c r="BD90" s="14">
        <v>6.4324905553663603E-2</v>
      </c>
      <c r="BE90" s="14"/>
      <c r="BF90" s="14">
        <v>5.5405545398588898E-2</v>
      </c>
      <c r="BG90" s="14">
        <v>2.69571412029612E-2</v>
      </c>
      <c r="BH90" s="14">
        <v>5.9487355378044601E-2</v>
      </c>
      <c r="BI90" s="14"/>
      <c r="BJ90" s="14">
        <v>0</v>
      </c>
      <c r="BK90" s="14">
        <v>5.4292607365494502E-2</v>
      </c>
      <c r="BL90" s="14"/>
      <c r="BM90" s="14">
        <v>2.1813962091079601E-2</v>
      </c>
      <c r="BN90" s="14">
        <v>5.1457709266601898E-2</v>
      </c>
      <c r="BO90" s="14"/>
      <c r="BP90" s="14">
        <v>4.92047682915253E-2</v>
      </c>
      <c r="BQ90" s="14">
        <v>6.4345298375787896E-2</v>
      </c>
      <c r="BR90" s="14">
        <v>3.1222717220293902E-2</v>
      </c>
      <c r="BS90" s="14">
        <v>4.24057548534197E-2</v>
      </c>
      <c r="BT90" s="14">
        <v>3.9775922695816E-2</v>
      </c>
      <c r="BU90" s="14">
        <v>3.9283241378523702E-2</v>
      </c>
      <c r="BV90" s="14">
        <v>7.0327892632054398E-2</v>
      </c>
      <c r="BW90" s="14">
        <v>1.1321324224215E-2</v>
      </c>
    </row>
    <row r="91" spans="2:75" x14ac:dyDescent="0.35">
      <c r="B91" t="s">
        <v>86</v>
      </c>
      <c r="C91" s="14">
        <v>4.4436196463112199E-2</v>
      </c>
      <c r="D91" s="14">
        <v>5.3606653222760398E-2</v>
      </c>
      <c r="E91" s="14">
        <v>3.5781542619241199E-2</v>
      </c>
      <c r="F91" s="14"/>
      <c r="G91" s="14">
        <v>8.3203693235187698E-2</v>
      </c>
      <c r="H91" s="14">
        <v>2.3380610460944602E-2</v>
      </c>
      <c r="I91" s="14">
        <v>2.8540635099164699E-2</v>
      </c>
      <c r="J91" s="14">
        <v>5.2109387104095899E-2</v>
      </c>
      <c r="K91" s="14">
        <v>2.44832644132826E-2</v>
      </c>
      <c r="L91" s="14">
        <v>5.45709601716758E-2</v>
      </c>
      <c r="M91" s="14"/>
      <c r="N91" s="14">
        <v>4.5202297354221099E-2</v>
      </c>
      <c r="O91" s="14">
        <v>4.3002493366893997E-2</v>
      </c>
      <c r="P91" s="14"/>
      <c r="Q91" s="14">
        <v>1.43047251889483E-2</v>
      </c>
      <c r="R91" s="14">
        <v>7.1618742836817004E-2</v>
      </c>
      <c r="S91" s="14">
        <v>3.0881268275261799E-2</v>
      </c>
      <c r="T91" s="14">
        <v>4.7539636222965899E-2</v>
      </c>
      <c r="U91" s="14">
        <v>7.1725199638135798E-2</v>
      </c>
      <c r="V91" s="14">
        <v>1.55398219069356E-2</v>
      </c>
      <c r="W91" s="14">
        <v>2.6604790185184E-2</v>
      </c>
      <c r="X91" s="14">
        <v>0</v>
      </c>
      <c r="Y91" s="14">
        <v>0</v>
      </c>
      <c r="Z91" s="14">
        <v>4.8742277071148303E-2</v>
      </c>
      <c r="AA91" s="14"/>
      <c r="AB91" s="14">
        <v>4.6703516609904003E-2</v>
      </c>
      <c r="AC91" s="14">
        <v>5.0219277358588103E-2</v>
      </c>
      <c r="AD91" s="14">
        <v>2.78486893092828E-2</v>
      </c>
      <c r="AE91" s="14"/>
      <c r="AF91" s="14">
        <v>2.3038942189425701E-2</v>
      </c>
      <c r="AG91" s="14">
        <v>1.6976721824959601E-2</v>
      </c>
      <c r="AH91" s="14">
        <v>6.0964279993990601E-2</v>
      </c>
      <c r="AI91" s="14">
        <v>3.6577916081834597E-2</v>
      </c>
      <c r="AJ91" s="14">
        <v>1.46653029344494E-2</v>
      </c>
      <c r="AK91" s="14">
        <v>3.8123323275051003E-2</v>
      </c>
      <c r="AL91" s="14">
        <v>0</v>
      </c>
      <c r="AM91" s="14">
        <v>0.118017517893271</v>
      </c>
      <c r="AN91" s="14"/>
      <c r="AO91" s="14">
        <v>3.2262317099784797E-2</v>
      </c>
      <c r="AP91" s="14">
        <v>3.1012073203550101E-2</v>
      </c>
      <c r="AQ91" s="14">
        <v>9.44216578249302E-2</v>
      </c>
      <c r="AR91" s="14">
        <v>6.0222673134305599E-2</v>
      </c>
      <c r="AS91" s="14">
        <v>1.66140104593515E-2</v>
      </c>
      <c r="AT91" s="14">
        <v>2.0265036695329499E-2</v>
      </c>
      <c r="AU91" s="14">
        <v>0</v>
      </c>
      <c r="AV91" s="14">
        <v>0.11634974898806</v>
      </c>
      <c r="AW91" s="14"/>
      <c r="AX91" s="14">
        <v>1.6476093472374099E-2</v>
      </c>
      <c r="AY91" s="14">
        <v>6.4692535545783802E-2</v>
      </c>
      <c r="AZ91" s="14">
        <v>3.2921319625814002E-2</v>
      </c>
      <c r="BA91" s="14"/>
      <c r="BB91" s="14">
        <v>1.9074115671734601E-2</v>
      </c>
      <c r="BC91" s="14">
        <v>5.4683466407729697E-2</v>
      </c>
      <c r="BD91" s="14">
        <v>4.1084355743746803E-2</v>
      </c>
      <c r="BE91" s="14"/>
      <c r="BF91" s="14">
        <v>3.4554049776562901E-2</v>
      </c>
      <c r="BG91" s="14">
        <v>4.3423302289058503E-2</v>
      </c>
      <c r="BH91" s="14">
        <v>5.2505711425937698E-2</v>
      </c>
      <c r="BI91" s="14"/>
      <c r="BJ91" s="14">
        <v>5.0740598513417001E-2</v>
      </c>
      <c r="BK91" s="14">
        <v>4.29776246106892E-2</v>
      </c>
      <c r="BL91" s="14"/>
      <c r="BM91" s="14">
        <v>4.8332438447683701E-2</v>
      </c>
      <c r="BN91" s="14">
        <v>4.0257945261303697E-2</v>
      </c>
      <c r="BO91" s="14"/>
      <c r="BP91" s="14">
        <v>7.3332203152786796E-2</v>
      </c>
      <c r="BQ91" s="14">
        <v>9.8804501854315892E-3</v>
      </c>
      <c r="BR91" s="14">
        <v>9.9596224140571701E-3</v>
      </c>
      <c r="BS91" s="14">
        <v>2.13238341694253E-2</v>
      </c>
      <c r="BT91" s="14">
        <v>5.08165326563043E-2</v>
      </c>
      <c r="BU91" s="14">
        <v>5.3654589541119999E-2</v>
      </c>
      <c r="BV91" s="14">
        <v>6.8258975524660606E-2</v>
      </c>
      <c r="BW91" s="14">
        <v>2.5516150594918099E-2</v>
      </c>
    </row>
    <row r="92" spans="2:75" x14ac:dyDescent="0.35">
      <c r="B92" t="s">
        <v>87</v>
      </c>
      <c r="C92" s="14">
        <v>5.56113808798483E-2</v>
      </c>
      <c r="D92" s="14">
        <v>5.5053744011993699E-2</v>
      </c>
      <c r="E92" s="14">
        <v>5.6137652819005998E-2</v>
      </c>
      <c r="F92" s="14"/>
      <c r="G92" s="14">
        <v>0.100020369487091</v>
      </c>
      <c r="H92" s="14">
        <v>4.9797740793651998E-2</v>
      </c>
      <c r="I92" s="14">
        <v>8.2330832962594802E-2</v>
      </c>
      <c r="J92" s="14">
        <v>8.3440783940397098E-2</v>
      </c>
      <c r="K92" s="14">
        <v>4.63877229396348E-2</v>
      </c>
      <c r="L92" s="14">
        <v>2.7206744444237901E-2</v>
      </c>
      <c r="M92" s="14"/>
      <c r="N92" s="14">
        <v>4.9353874396278197E-2</v>
      </c>
      <c r="O92" s="14">
        <v>6.7321857299100799E-2</v>
      </c>
      <c r="P92" s="14"/>
      <c r="Q92" s="14">
        <v>4.8831331445785102E-2</v>
      </c>
      <c r="R92" s="14">
        <v>6.4798848534004402E-2</v>
      </c>
      <c r="S92" s="14">
        <v>0.12540758337087499</v>
      </c>
      <c r="T92" s="14">
        <v>4.2010106633095699E-2</v>
      </c>
      <c r="U92" s="14">
        <v>7.2603131218337696E-2</v>
      </c>
      <c r="V92" s="14">
        <v>3.05094255456109E-2</v>
      </c>
      <c r="W92" s="14">
        <v>3.8254371816491502E-2</v>
      </c>
      <c r="X92" s="14">
        <v>0</v>
      </c>
      <c r="Y92" s="14">
        <v>0</v>
      </c>
      <c r="Z92" s="14">
        <v>1.41789474289919E-2</v>
      </c>
      <c r="AA92" s="14"/>
      <c r="AB92" s="14">
        <v>5.4535898493889401E-2</v>
      </c>
      <c r="AC92" s="14">
        <v>5.4578195731957699E-2</v>
      </c>
      <c r="AD92" s="14">
        <v>4.9255417018276501E-2</v>
      </c>
      <c r="AE92" s="14"/>
      <c r="AF92" s="14">
        <v>3.2763446568100103E-2</v>
      </c>
      <c r="AG92" s="14">
        <v>7.6068221490086907E-2</v>
      </c>
      <c r="AH92" s="14">
        <v>5.1421907612455797E-2</v>
      </c>
      <c r="AI92" s="14">
        <v>9.7284394514845392E-3</v>
      </c>
      <c r="AJ92" s="14">
        <v>4.6233165881314799E-2</v>
      </c>
      <c r="AK92" s="14">
        <v>5.9475333482858203E-2</v>
      </c>
      <c r="AL92" s="14">
        <v>0</v>
      </c>
      <c r="AM92" s="14">
        <v>0.12878538852448601</v>
      </c>
      <c r="AN92" s="14"/>
      <c r="AO92" s="14">
        <v>2.56404502302853E-2</v>
      </c>
      <c r="AP92" s="14">
        <v>8.9936387888886304E-2</v>
      </c>
      <c r="AQ92" s="14">
        <v>7.7908022202106894E-2</v>
      </c>
      <c r="AR92" s="14">
        <v>0</v>
      </c>
      <c r="AS92" s="14">
        <v>4.7993376918849799E-2</v>
      </c>
      <c r="AT92" s="14">
        <v>8.20050606854138E-2</v>
      </c>
      <c r="AU92" s="14">
        <v>0</v>
      </c>
      <c r="AV92" s="14">
        <v>0.10931218198478999</v>
      </c>
      <c r="AW92" s="14"/>
      <c r="AX92" s="14">
        <v>3.8201307394134902E-2</v>
      </c>
      <c r="AY92" s="14">
        <v>6.7931935272748795E-2</v>
      </c>
      <c r="AZ92" s="14">
        <v>4.7459629201727797E-2</v>
      </c>
      <c r="BA92" s="14"/>
      <c r="BB92" s="14">
        <v>5.5885618579143002E-2</v>
      </c>
      <c r="BC92" s="14">
        <v>6.4452169914350696E-2</v>
      </c>
      <c r="BD92" s="14">
        <v>4.5134843234261798E-2</v>
      </c>
      <c r="BE92" s="14"/>
      <c r="BF92" s="14">
        <v>4.9462800069528599E-2</v>
      </c>
      <c r="BG92" s="14">
        <v>6.4793008173245195E-2</v>
      </c>
      <c r="BH92" s="14">
        <v>4.0941577561146102E-2</v>
      </c>
      <c r="BI92" s="14"/>
      <c r="BJ92" s="14">
        <v>4.3382929799544903E-2</v>
      </c>
      <c r="BK92" s="14">
        <v>5.8149234707174403E-2</v>
      </c>
      <c r="BL92" s="14"/>
      <c r="BM92" s="14">
        <v>5.3154631038398799E-2</v>
      </c>
      <c r="BN92" s="14">
        <v>5.4265902164574699E-2</v>
      </c>
      <c r="BO92" s="14"/>
      <c r="BP92" s="14">
        <v>4.5021577014528302E-2</v>
      </c>
      <c r="BQ92" s="14">
        <v>0.12848233977613199</v>
      </c>
      <c r="BR92" s="14">
        <v>9.5303344263833103E-3</v>
      </c>
      <c r="BS92" s="14">
        <v>6.5988275777857305E-2</v>
      </c>
      <c r="BT92" s="14">
        <v>4.2527106923121699E-2</v>
      </c>
      <c r="BU92" s="14">
        <v>5.7711719475311701E-2</v>
      </c>
      <c r="BV92" s="14">
        <v>6.6584756510476295E-2</v>
      </c>
      <c r="BW92" s="14">
        <v>7.6658915376200995E-2</v>
      </c>
    </row>
    <row r="93" spans="2:75" x14ac:dyDescent="0.35">
      <c r="B93" t="s">
        <v>88</v>
      </c>
      <c r="C93" s="14">
        <v>0.21440451278695599</v>
      </c>
      <c r="D93" s="14">
        <v>0.17698269304966499</v>
      </c>
      <c r="E93" s="14">
        <v>0.24972149911844399</v>
      </c>
      <c r="F93" s="14"/>
      <c r="G93" s="14">
        <v>0.14587114929044101</v>
      </c>
      <c r="H93" s="14">
        <v>0.21432929704949799</v>
      </c>
      <c r="I93" s="14">
        <v>0.23041500705330001</v>
      </c>
      <c r="J93" s="14">
        <v>0.24100306407504199</v>
      </c>
      <c r="K93" s="14">
        <v>0.21959757515086201</v>
      </c>
      <c r="L93" s="14">
        <v>0.20772785520650799</v>
      </c>
      <c r="M93" s="14"/>
      <c r="N93" s="14">
        <v>0.191225378695183</v>
      </c>
      <c r="O93" s="14">
        <v>0.25778260658727498</v>
      </c>
      <c r="P93" s="14"/>
      <c r="Q93" s="14">
        <v>0.34536205646833001</v>
      </c>
      <c r="R93" s="14">
        <v>0.268260028608103</v>
      </c>
      <c r="S93" s="14">
        <v>0.245085737461293</v>
      </c>
      <c r="T93" s="14">
        <v>0.223915090379874</v>
      </c>
      <c r="U93" s="14">
        <v>0.24243600258877501</v>
      </c>
      <c r="V93" s="14">
        <v>0.191970966612723</v>
      </c>
      <c r="W93" s="14">
        <v>9.1386257406796595E-2</v>
      </c>
      <c r="X93" s="14">
        <v>0.33438743868451198</v>
      </c>
      <c r="Y93" s="14">
        <v>0.11182982956972801</v>
      </c>
      <c r="Z93" s="14">
        <v>0.20568737997945999</v>
      </c>
      <c r="AA93" s="14"/>
      <c r="AB93" s="14">
        <v>0.122486137021868</v>
      </c>
      <c r="AC93" s="14">
        <v>0.26257400116342</v>
      </c>
      <c r="AD93" s="14">
        <v>0.15431349559986501</v>
      </c>
      <c r="AE93" s="14"/>
      <c r="AF93" s="14">
        <v>0.151316496317383</v>
      </c>
      <c r="AG93" s="14">
        <v>0.17429440018043599</v>
      </c>
      <c r="AH93" s="14">
        <v>0.22120973709463199</v>
      </c>
      <c r="AI93" s="14">
        <v>0.114778677586996</v>
      </c>
      <c r="AJ93" s="14">
        <v>0.33873295221795502</v>
      </c>
      <c r="AK93" s="14">
        <v>0.205140825814602</v>
      </c>
      <c r="AL93" s="14">
        <v>0.167851005560717</v>
      </c>
      <c r="AM93" s="14">
        <v>0.35248667813471901</v>
      </c>
      <c r="AN93" s="14"/>
      <c r="AO93" s="14">
        <v>0.16047848369931</v>
      </c>
      <c r="AP93" s="14">
        <v>0.16565562458149299</v>
      </c>
      <c r="AQ93" s="14">
        <v>0.15599844528519999</v>
      </c>
      <c r="AR93" s="14">
        <v>6.3513275189083396E-2</v>
      </c>
      <c r="AS93" s="14">
        <v>0.415439076240529</v>
      </c>
      <c r="AT93" s="14">
        <v>0.156102259106391</v>
      </c>
      <c r="AU93" s="14">
        <v>0.192895174020983</v>
      </c>
      <c r="AV93" s="14">
        <v>0.371098919740523</v>
      </c>
      <c r="AW93" s="14"/>
      <c r="AX93" s="14">
        <v>0.218431533874961</v>
      </c>
      <c r="AY93" s="14">
        <v>0.182969581353608</v>
      </c>
      <c r="AZ93" s="14">
        <v>0.201561295865294</v>
      </c>
      <c r="BA93" s="14"/>
      <c r="BB93" s="14">
        <v>0.17100005441463201</v>
      </c>
      <c r="BC93" s="14">
        <v>0.17583338658075401</v>
      </c>
      <c r="BD93" s="14">
        <v>0.22245257758051601</v>
      </c>
      <c r="BE93" s="14"/>
      <c r="BF93" s="14">
        <v>0.288442705179625</v>
      </c>
      <c r="BG93" s="14">
        <v>0.17387431894661901</v>
      </c>
      <c r="BH93" s="14">
        <v>0.21673251557206499</v>
      </c>
      <c r="BI93" s="14"/>
      <c r="BJ93" s="14">
        <v>0.166719198751339</v>
      </c>
      <c r="BK93" s="14">
        <v>0.22193624943206899</v>
      </c>
      <c r="BL93" s="14"/>
      <c r="BM93" s="14">
        <v>0.138522390113927</v>
      </c>
      <c r="BN93" s="14">
        <v>0.25126423203418502</v>
      </c>
      <c r="BO93" s="14"/>
      <c r="BP93" s="14">
        <v>0.23882310144944299</v>
      </c>
      <c r="BQ93" s="14">
        <v>0.28025709706634699</v>
      </c>
      <c r="BR93" s="14">
        <v>0.26779708180358502</v>
      </c>
      <c r="BS93" s="14">
        <v>0.27013458000773699</v>
      </c>
      <c r="BT93" s="14">
        <v>0.20283126898588999</v>
      </c>
      <c r="BU93" s="14">
        <v>0.105311026622861</v>
      </c>
      <c r="BV93" s="14">
        <v>5.0803824186645703E-2</v>
      </c>
      <c r="BW93" s="14">
        <v>0.23038818919423301</v>
      </c>
    </row>
    <row r="94" spans="2:75" x14ac:dyDescent="0.35">
      <c r="B94" t="s">
        <v>89</v>
      </c>
      <c r="C94" s="14">
        <v>0.21237240880310901</v>
      </c>
      <c r="D94" s="14">
        <v>0.203942871123512</v>
      </c>
      <c r="E94" s="14">
        <v>0.22032781741501001</v>
      </c>
      <c r="F94" s="14"/>
      <c r="G94" s="14">
        <v>0.296053263689181</v>
      </c>
      <c r="H94" s="14">
        <v>0.219447317604614</v>
      </c>
      <c r="I94" s="14">
        <v>0.145608366939321</v>
      </c>
      <c r="J94" s="14">
        <v>0.185941307823799</v>
      </c>
      <c r="K94" s="14">
        <v>0.157275321602555</v>
      </c>
      <c r="L94" s="14">
        <v>0.25580454306238398</v>
      </c>
      <c r="M94" s="14"/>
      <c r="N94" s="14">
        <v>0.219722583613365</v>
      </c>
      <c r="O94" s="14">
        <v>0.1986170816582</v>
      </c>
      <c r="P94" s="14"/>
      <c r="Q94" s="14">
        <v>9.7007683003448697E-2</v>
      </c>
      <c r="R94" s="14">
        <v>0.26071081378531702</v>
      </c>
      <c r="S94" s="14">
        <v>0.160043912360087</v>
      </c>
      <c r="T94" s="14">
        <v>0.198123657996715</v>
      </c>
      <c r="U94" s="14">
        <v>0.19639759722732</v>
      </c>
      <c r="V94" s="14">
        <v>0.215671530164215</v>
      </c>
      <c r="W94" s="14">
        <v>0.26256427208426297</v>
      </c>
      <c r="X94" s="14">
        <v>0</v>
      </c>
      <c r="Y94" s="14">
        <v>0.57049239310669397</v>
      </c>
      <c r="Z94" s="14">
        <v>0.242860431279738</v>
      </c>
      <c r="AA94" s="14"/>
      <c r="AB94" s="14">
        <v>0.19384401295879</v>
      </c>
      <c r="AC94" s="14">
        <v>0.22289366673405001</v>
      </c>
      <c r="AD94" s="14">
        <v>0.21457078067747101</v>
      </c>
      <c r="AE94" s="14"/>
      <c r="AF94" s="14">
        <v>0.25275630586138798</v>
      </c>
      <c r="AG94" s="14">
        <v>0.221215054222761</v>
      </c>
      <c r="AH94" s="14">
        <v>0.20817714577539501</v>
      </c>
      <c r="AI94" s="14">
        <v>0.19608165201420499</v>
      </c>
      <c r="AJ94" s="14">
        <v>0.13333574414070501</v>
      </c>
      <c r="AK94" s="14">
        <v>0.31029482016119497</v>
      </c>
      <c r="AL94" s="14">
        <v>0.19684604049210999</v>
      </c>
      <c r="AM94" s="14">
        <v>8.7270036975535301E-2</v>
      </c>
      <c r="AN94" s="14"/>
      <c r="AO94" s="14">
        <v>0.26491417249735699</v>
      </c>
      <c r="AP94" s="14">
        <v>0.23138430974506299</v>
      </c>
      <c r="AQ94" s="14">
        <v>0.22750832813875299</v>
      </c>
      <c r="AR94" s="14">
        <v>0.19383889994324499</v>
      </c>
      <c r="AS94" s="14">
        <v>0.17558979277859199</v>
      </c>
      <c r="AT94" s="14">
        <v>0.32106150560444302</v>
      </c>
      <c r="AU94" s="14">
        <v>0.16530142928786301</v>
      </c>
      <c r="AV94" s="14">
        <v>9.3262114334334401E-2</v>
      </c>
      <c r="AW94" s="14"/>
      <c r="AX94" s="14">
        <v>0.16400313814633</v>
      </c>
      <c r="AY94" s="14">
        <v>0.25764824660879099</v>
      </c>
      <c r="AZ94" s="14">
        <v>0.18464859955350199</v>
      </c>
      <c r="BA94" s="14"/>
      <c r="BB94" s="14">
        <v>0.222230300726834</v>
      </c>
      <c r="BC94" s="14">
        <v>0.24428376283116801</v>
      </c>
      <c r="BD94" s="14">
        <v>0.16082928673417099</v>
      </c>
      <c r="BE94" s="14"/>
      <c r="BF94" s="14">
        <v>0.137659133073432</v>
      </c>
      <c r="BG94" s="14">
        <v>0.261918119329826</v>
      </c>
      <c r="BH94" s="14">
        <v>0.167500415742069</v>
      </c>
      <c r="BI94" s="14"/>
      <c r="BJ94" s="14">
        <v>0.21995833982476601</v>
      </c>
      <c r="BK94" s="14">
        <v>0.214009905162132</v>
      </c>
      <c r="BL94" s="14"/>
      <c r="BM94" s="14">
        <v>0.21755753512026299</v>
      </c>
      <c r="BN94" s="14">
        <v>0.22054346207585801</v>
      </c>
      <c r="BO94" s="14"/>
      <c r="BP94" s="14">
        <v>0.19753977083449001</v>
      </c>
      <c r="BQ94" s="14">
        <v>0.121405441132546</v>
      </c>
      <c r="BR94" s="14">
        <v>0.28723751922114399</v>
      </c>
      <c r="BS94" s="14">
        <v>0.16238473975649401</v>
      </c>
      <c r="BT94" s="14">
        <v>0.270632803087343</v>
      </c>
      <c r="BU94" s="14">
        <v>0.13156402165012901</v>
      </c>
      <c r="BV94" s="14">
        <v>0.27240562518482703</v>
      </c>
      <c r="BW94" s="14">
        <v>0.22700081481644199</v>
      </c>
    </row>
    <row r="95" spans="2:75" x14ac:dyDescent="0.35">
      <c r="B95" t="s">
        <v>90</v>
      </c>
      <c r="C95" s="14">
        <v>0.227863421998351</v>
      </c>
      <c r="D95" s="14">
        <v>0.243798924668199</v>
      </c>
      <c r="E95" s="14">
        <v>0.212824230052921</v>
      </c>
      <c r="F95" s="14"/>
      <c r="G95" s="14">
        <v>0.16620798087585201</v>
      </c>
      <c r="H95" s="14">
        <v>0.24199536657071299</v>
      </c>
      <c r="I95" s="14">
        <v>0.15739472854130199</v>
      </c>
      <c r="J95" s="14">
        <v>0.227321213100457</v>
      </c>
      <c r="K95" s="14">
        <v>0.27576824502640102</v>
      </c>
      <c r="L95" s="14">
        <v>0.24382910131171201</v>
      </c>
      <c r="M95" s="14"/>
      <c r="N95" s="14">
        <v>0.25479822190228701</v>
      </c>
      <c r="O95" s="14">
        <v>0.17745686789241299</v>
      </c>
      <c r="P95" s="14"/>
      <c r="Q95" s="14">
        <v>0.11696096583792399</v>
      </c>
      <c r="R95" s="14">
        <v>0.11116006136522701</v>
      </c>
      <c r="S95" s="14">
        <v>0.230225558795083</v>
      </c>
      <c r="T95" s="14">
        <v>0.272619539763511</v>
      </c>
      <c r="U95" s="14">
        <v>0.19591982606005001</v>
      </c>
      <c r="V95" s="14">
        <v>0.29548720422387698</v>
      </c>
      <c r="W95" s="14">
        <v>0.28902519854261</v>
      </c>
      <c r="X95" s="14">
        <v>0.15728013285563799</v>
      </c>
      <c r="Y95" s="14">
        <v>0</v>
      </c>
      <c r="Z95" s="14">
        <v>0.18994024014844699</v>
      </c>
      <c r="AA95" s="14"/>
      <c r="AB95" s="14">
        <v>0.29249463252904501</v>
      </c>
      <c r="AC95" s="14">
        <v>0.22282243519827399</v>
      </c>
      <c r="AD95" s="14">
        <v>0.19155831717437899</v>
      </c>
      <c r="AE95" s="14"/>
      <c r="AF95" s="14">
        <v>0.308592855327258</v>
      </c>
      <c r="AG95" s="14">
        <v>0.284234388700915</v>
      </c>
      <c r="AH95" s="14">
        <v>0.262853236874309</v>
      </c>
      <c r="AI95" s="14">
        <v>0.43435763875204297</v>
      </c>
      <c r="AJ95" s="14">
        <v>0.33540214242363797</v>
      </c>
      <c r="AK95" s="14">
        <v>0.19096450422825401</v>
      </c>
      <c r="AL95" s="14">
        <v>0.24367193590506001</v>
      </c>
      <c r="AM95" s="14">
        <v>4.9774836168729401E-2</v>
      </c>
      <c r="AN95" s="14"/>
      <c r="AO95" s="14">
        <v>0.26327149928140597</v>
      </c>
      <c r="AP95" s="14">
        <v>0.28734251840994501</v>
      </c>
      <c r="AQ95" s="14">
        <v>0.28020182659957699</v>
      </c>
      <c r="AR95" s="14">
        <v>0.43263727465575902</v>
      </c>
      <c r="AS95" s="14">
        <v>0.22156345800074101</v>
      </c>
      <c r="AT95" s="14">
        <v>0.21382467858693299</v>
      </c>
      <c r="AU95" s="14">
        <v>0.23442446794659699</v>
      </c>
      <c r="AV95" s="14">
        <v>3.8880841372465703E-2</v>
      </c>
      <c r="AW95" s="14"/>
      <c r="AX95" s="14">
        <v>0.27228221303389599</v>
      </c>
      <c r="AY95" s="14">
        <v>0.232370193089635</v>
      </c>
      <c r="AZ95" s="14">
        <v>0.22858517511221699</v>
      </c>
      <c r="BA95" s="14"/>
      <c r="BB95" s="14">
        <v>0.24381110817440699</v>
      </c>
      <c r="BC95" s="14">
        <v>0.25920701284119702</v>
      </c>
      <c r="BD95" s="14">
        <v>0.21678445661054199</v>
      </c>
      <c r="BE95" s="14"/>
      <c r="BF95" s="14">
        <v>0.22614125950175001</v>
      </c>
      <c r="BG95" s="14">
        <v>0.23361581686504301</v>
      </c>
      <c r="BH95" s="14">
        <v>0.242016999362232</v>
      </c>
      <c r="BI95" s="14"/>
      <c r="BJ95" s="14">
        <v>0.28644139716443301</v>
      </c>
      <c r="BK95" s="14">
        <v>0.213655851111964</v>
      </c>
      <c r="BL95" s="14"/>
      <c r="BM95" s="14">
        <v>0.24719455942994101</v>
      </c>
      <c r="BN95" s="14">
        <v>0.217598529205832</v>
      </c>
      <c r="BO95" s="14"/>
      <c r="BP95" s="14">
        <v>0.22830251839551499</v>
      </c>
      <c r="BQ95" s="14">
        <v>0.19203606782122001</v>
      </c>
      <c r="BR95" s="14">
        <v>9.1155653822387703E-2</v>
      </c>
      <c r="BS95" s="14">
        <v>0.221432440324173</v>
      </c>
      <c r="BT95" s="14">
        <v>0.228011382263554</v>
      </c>
      <c r="BU95" s="14">
        <v>0.30471927302031798</v>
      </c>
      <c r="BV95" s="14">
        <v>0.28513817892502202</v>
      </c>
      <c r="BW95" s="14">
        <v>0.202075019233487</v>
      </c>
    </row>
    <row r="96" spans="2:75" x14ac:dyDescent="0.35">
      <c r="B96" t="s">
        <v>91</v>
      </c>
      <c r="C96" s="14">
        <v>0.183060888218115</v>
      </c>
      <c r="D96" s="14">
        <v>0.20302968596892301</v>
      </c>
      <c r="E96" s="14">
        <v>0.16421525852473101</v>
      </c>
      <c r="F96" s="14"/>
      <c r="G96" s="14">
        <v>0.16061682752761899</v>
      </c>
      <c r="H96" s="14">
        <v>0.17970806980392601</v>
      </c>
      <c r="I96" s="14">
        <v>0.25356910595355198</v>
      </c>
      <c r="J96" s="14">
        <v>0.150777042525015</v>
      </c>
      <c r="K96" s="14">
        <v>0.22294777666478799</v>
      </c>
      <c r="L96" s="14">
        <v>0.15927593962060899</v>
      </c>
      <c r="M96" s="14"/>
      <c r="N96" s="14">
        <v>0.199071363666107</v>
      </c>
      <c r="O96" s="14">
        <v>0.153098427022585</v>
      </c>
      <c r="P96" s="14"/>
      <c r="Q96" s="14">
        <v>0.153384936350556</v>
      </c>
      <c r="R96" s="14">
        <v>0.15739868307118701</v>
      </c>
      <c r="S96" s="14">
        <v>0.17611740677279999</v>
      </c>
      <c r="T96" s="14">
        <v>0.15859661979037601</v>
      </c>
      <c r="U96" s="14">
        <v>0.173546163028449</v>
      </c>
      <c r="V96" s="14">
        <v>0.208249631386794</v>
      </c>
      <c r="W96" s="14">
        <v>0.26333702834044498</v>
      </c>
      <c r="X96" s="14">
        <v>0.50833242845985005</v>
      </c>
      <c r="Y96" s="14">
        <v>0</v>
      </c>
      <c r="Z96" s="14">
        <v>0.14057882266795099</v>
      </c>
      <c r="AA96" s="14"/>
      <c r="AB96" s="14">
        <v>0.27684531386039801</v>
      </c>
      <c r="AC96" s="14">
        <v>0.13479327200616001</v>
      </c>
      <c r="AD96" s="14">
        <v>0.27441362022217197</v>
      </c>
      <c r="AE96" s="14"/>
      <c r="AF96" s="14">
        <v>0.20703526481186199</v>
      </c>
      <c r="AG96" s="14">
        <v>0.17961596989990899</v>
      </c>
      <c r="AH96" s="14">
        <v>0.166205574655827</v>
      </c>
      <c r="AI96" s="14">
        <v>0.20847567611343701</v>
      </c>
      <c r="AJ96" s="14">
        <v>9.3674892712439006E-2</v>
      </c>
      <c r="AK96" s="14">
        <v>0.170539208743302</v>
      </c>
      <c r="AL96" s="14">
        <v>0.36211317625410999</v>
      </c>
      <c r="AM96" s="14">
        <v>4.5910852572241499E-2</v>
      </c>
      <c r="AN96" s="14"/>
      <c r="AO96" s="14">
        <v>0.216413501751442</v>
      </c>
      <c r="AP96" s="14">
        <v>0.163895166182736</v>
      </c>
      <c r="AQ96" s="14">
        <v>0.124651135501972</v>
      </c>
      <c r="AR96" s="14">
        <v>0.234449313022325</v>
      </c>
      <c r="AS96" s="14">
        <v>0.106122297934074</v>
      </c>
      <c r="AT96" s="14">
        <v>0.157023320328643</v>
      </c>
      <c r="AU96" s="14">
        <v>0.38147243631439398</v>
      </c>
      <c r="AV96" s="14">
        <v>2.8428678079283801E-2</v>
      </c>
      <c r="AW96" s="14"/>
      <c r="AX96" s="14">
        <v>0.23232774705506201</v>
      </c>
      <c r="AY96" s="14">
        <v>0.15377405005353401</v>
      </c>
      <c r="AZ96" s="14">
        <v>0.23589342842127201</v>
      </c>
      <c r="BA96" s="14"/>
      <c r="BB96" s="14">
        <v>0.23702182246818601</v>
      </c>
      <c r="BC96" s="14">
        <v>0.16749822351538901</v>
      </c>
      <c r="BD96" s="14">
        <v>0.22490598853146801</v>
      </c>
      <c r="BE96" s="14"/>
      <c r="BF96" s="14">
        <v>0.20833450700051301</v>
      </c>
      <c r="BG96" s="14">
        <v>0.18992271242865</v>
      </c>
      <c r="BH96" s="14">
        <v>0.20172785162231899</v>
      </c>
      <c r="BI96" s="14"/>
      <c r="BJ96" s="14">
        <v>0.230102093432456</v>
      </c>
      <c r="BK96" s="14">
        <v>0.171232959421772</v>
      </c>
      <c r="BL96" s="14"/>
      <c r="BM96" s="14">
        <v>0.27100379365126998</v>
      </c>
      <c r="BN96" s="14">
        <v>0.13956995781766501</v>
      </c>
      <c r="BO96" s="14"/>
      <c r="BP96" s="14">
        <v>0.142415412895771</v>
      </c>
      <c r="BQ96" s="14">
        <v>0.203593305642535</v>
      </c>
      <c r="BR96" s="14">
        <v>0.27187435387185499</v>
      </c>
      <c r="BS96" s="14">
        <v>0.198683578219884</v>
      </c>
      <c r="BT96" s="14">
        <v>0.154961878038479</v>
      </c>
      <c r="BU96" s="14">
        <v>0.27723087672256502</v>
      </c>
      <c r="BV96" s="14">
        <v>0.18648074703631301</v>
      </c>
      <c r="BW96" s="14">
        <v>0.15901364846158</v>
      </c>
    </row>
    <row r="97" spans="2:75" x14ac:dyDescent="0.35">
      <c r="B97" t="s">
        <v>92</v>
      </c>
      <c r="C97" s="14">
        <v>2.0488056540443701E-2</v>
      </c>
      <c r="D97" s="14">
        <v>1.2044249299232901E-2</v>
      </c>
      <c r="E97" s="14">
        <v>2.8456932106010802E-2</v>
      </c>
      <c r="F97" s="14"/>
      <c r="G97" s="14">
        <v>1.8897172206761501E-2</v>
      </c>
      <c r="H97" s="14">
        <v>1.25566884546145E-2</v>
      </c>
      <c r="I97" s="14">
        <v>2.4706668019878499E-2</v>
      </c>
      <c r="J97" s="14">
        <v>2.5628278207673199E-2</v>
      </c>
      <c r="K97" s="14">
        <v>2.34200615397725E-2</v>
      </c>
      <c r="L97" s="14">
        <v>1.80391165505485E-2</v>
      </c>
      <c r="M97" s="14"/>
      <c r="N97" s="14">
        <v>1.16716521276106E-2</v>
      </c>
      <c r="O97" s="14">
        <v>3.6987327655888601E-2</v>
      </c>
      <c r="P97" s="14"/>
      <c r="Q97" s="14">
        <v>6.34498289975685E-2</v>
      </c>
      <c r="R97" s="14">
        <v>9.4856094396582793E-3</v>
      </c>
      <c r="S97" s="14">
        <v>1.20652278972688E-2</v>
      </c>
      <c r="T97" s="14">
        <v>1.76311723670808E-2</v>
      </c>
      <c r="U97" s="14">
        <v>5.2452573282719501E-3</v>
      </c>
      <c r="V97" s="14">
        <v>3.5266597319635702E-3</v>
      </c>
      <c r="W97" s="14">
        <v>4.3814815620458096E-3</v>
      </c>
      <c r="X97" s="14">
        <v>0</v>
      </c>
      <c r="Y97" s="14">
        <v>0</v>
      </c>
      <c r="Z97" s="14">
        <v>0.116995017230481</v>
      </c>
      <c r="AA97" s="14"/>
      <c r="AB97" s="14">
        <v>8.5683489314392503E-3</v>
      </c>
      <c r="AC97" s="14">
        <v>1.63696275756006E-2</v>
      </c>
      <c r="AD97" s="14">
        <v>1.2542101729862301E-2</v>
      </c>
      <c r="AE97" s="14"/>
      <c r="AF97" s="14">
        <v>2.6003895142502902E-3</v>
      </c>
      <c r="AG97" s="14">
        <v>0</v>
      </c>
      <c r="AH97" s="14">
        <v>2.1373812333573598E-2</v>
      </c>
      <c r="AI97" s="14">
        <v>0</v>
      </c>
      <c r="AJ97" s="14">
        <v>0</v>
      </c>
      <c r="AK97" s="14">
        <v>9.5285942086726604E-3</v>
      </c>
      <c r="AL97" s="14">
        <v>2.1733493204650501E-2</v>
      </c>
      <c r="AM97" s="14">
        <v>6.27342390585615E-2</v>
      </c>
      <c r="AN97" s="14"/>
      <c r="AO97" s="14">
        <v>3.6414254787359101E-3</v>
      </c>
      <c r="AP97" s="14">
        <v>0</v>
      </c>
      <c r="AQ97" s="14">
        <v>3.3103823989619703E-2</v>
      </c>
      <c r="AR97" s="14">
        <v>1.5338564055281501E-2</v>
      </c>
      <c r="AS97" s="14">
        <v>0</v>
      </c>
      <c r="AT97" s="14">
        <v>1.7310514032077499E-2</v>
      </c>
      <c r="AU97" s="14">
        <v>7.3490426331089698E-3</v>
      </c>
      <c r="AV97" s="14">
        <v>3.0703088798876298E-2</v>
      </c>
      <c r="AW97" s="14"/>
      <c r="AX97" s="14">
        <v>1.1276953956139001E-2</v>
      </c>
      <c r="AY97" s="14">
        <v>4.3250271503715298E-3</v>
      </c>
      <c r="AZ97" s="14">
        <v>1.8243052900412001E-2</v>
      </c>
      <c r="BA97" s="14"/>
      <c r="BB97" s="14">
        <v>3.5422674948823998E-3</v>
      </c>
      <c r="BC97" s="14">
        <v>4.3612743061248304E-3</v>
      </c>
      <c r="BD97" s="14">
        <v>2.4483586011631E-2</v>
      </c>
      <c r="BE97" s="14"/>
      <c r="BF97" s="14">
        <v>0</v>
      </c>
      <c r="BG97" s="14">
        <v>5.4955807645964199E-3</v>
      </c>
      <c r="BH97" s="14">
        <v>1.9087573336186801E-2</v>
      </c>
      <c r="BI97" s="14"/>
      <c r="BJ97" s="14">
        <v>2.6554425140438501E-3</v>
      </c>
      <c r="BK97" s="14">
        <v>2.3745568188705501E-2</v>
      </c>
      <c r="BL97" s="14"/>
      <c r="BM97" s="14">
        <v>2.4206901074373399E-3</v>
      </c>
      <c r="BN97" s="14">
        <v>2.50422621739795E-2</v>
      </c>
      <c r="BO97" s="14"/>
      <c r="BP97" s="14">
        <v>2.5360647965941001E-2</v>
      </c>
      <c r="BQ97" s="14">
        <v>0</v>
      </c>
      <c r="BR97" s="14">
        <v>3.1222717220293902E-2</v>
      </c>
      <c r="BS97" s="14">
        <v>1.7646796891010199E-2</v>
      </c>
      <c r="BT97" s="14">
        <v>1.04431053494927E-2</v>
      </c>
      <c r="BU97" s="14">
        <v>3.0525251589172599E-2</v>
      </c>
      <c r="BV97" s="14">
        <v>0</v>
      </c>
      <c r="BW97" s="14">
        <v>6.8025938098923697E-2</v>
      </c>
    </row>
    <row r="98" spans="2:75" x14ac:dyDescent="0.35">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row>
    <row r="99" spans="2:75" x14ac:dyDescent="0.35">
      <c r="B99" s="6" t="s">
        <v>105</v>
      </c>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row>
    <row r="100" spans="2:75" x14ac:dyDescent="0.35">
      <c r="B100" s="21" t="s">
        <v>96</v>
      </c>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row>
    <row r="101" spans="2:75" x14ac:dyDescent="0.35">
      <c r="B101" t="s">
        <v>85</v>
      </c>
      <c r="C101" s="14">
        <v>3.8025993204713601E-2</v>
      </c>
      <c r="D101" s="14">
        <v>2.8053681118518699E-2</v>
      </c>
      <c r="E101" s="14">
        <v>4.7437401097593597E-2</v>
      </c>
      <c r="F101" s="14"/>
      <c r="G101" s="14">
        <v>1.0116193841254501E-2</v>
      </c>
      <c r="H101" s="14">
        <v>2.0850598227035701E-2</v>
      </c>
      <c r="I101" s="14">
        <v>4.3301894349090903E-2</v>
      </c>
      <c r="J101" s="14">
        <v>2.3375125847589402E-2</v>
      </c>
      <c r="K101" s="14">
        <v>5.3298283771196102E-2</v>
      </c>
      <c r="L101" s="14">
        <v>4.8638536841365897E-2</v>
      </c>
      <c r="M101" s="14"/>
      <c r="N101" s="14">
        <v>2.4596442071649901E-2</v>
      </c>
      <c r="O101" s="14">
        <v>6.3158438896589994E-2</v>
      </c>
      <c r="P101" s="14"/>
      <c r="Q101" s="14">
        <v>0.104267986488293</v>
      </c>
      <c r="R101" s="14">
        <v>5.7177957972946197E-2</v>
      </c>
      <c r="S101" s="14">
        <v>5.6326898081489697E-2</v>
      </c>
      <c r="T101" s="14">
        <v>3.91918901503229E-2</v>
      </c>
      <c r="U101" s="14">
        <v>1.8399738865921601E-2</v>
      </c>
      <c r="V101" s="14">
        <v>3.3163556166524402E-2</v>
      </c>
      <c r="W101" s="14">
        <v>1.7496826506510601E-2</v>
      </c>
      <c r="X101" s="14">
        <v>0</v>
      </c>
      <c r="Y101" s="14">
        <v>0</v>
      </c>
      <c r="Z101" s="14">
        <v>4.9368980709549599E-2</v>
      </c>
      <c r="AA101" s="14"/>
      <c r="AB101" s="14">
        <v>4.29544412880861E-2</v>
      </c>
      <c r="AC101" s="14">
        <v>4.2594738988768602E-2</v>
      </c>
      <c r="AD101" s="14">
        <v>2.42382154221586E-2</v>
      </c>
      <c r="AE101" s="14"/>
      <c r="AF101" s="14">
        <v>4.6987428511532203E-2</v>
      </c>
      <c r="AG101" s="14">
        <v>1.28034662023742E-2</v>
      </c>
      <c r="AH101" s="14">
        <v>2.8311145075922799E-2</v>
      </c>
      <c r="AI101" s="14">
        <v>1.6372477520145999E-2</v>
      </c>
      <c r="AJ101" s="14">
        <v>4.29157954537965E-2</v>
      </c>
      <c r="AK101" s="14">
        <v>3.0507947619285301E-2</v>
      </c>
      <c r="AL101" s="14">
        <v>2.4128487606514201E-2</v>
      </c>
      <c r="AM101" s="14">
        <v>5.7042624401843003E-2</v>
      </c>
      <c r="AN101" s="14"/>
      <c r="AO101" s="14">
        <v>5.5452889467920201E-2</v>
      </c>
      <c r="AP101" s="14">
        <v>1.0062556955204201E-2</v>
      </c>
      <c r="AQ101" s="14">
        <v>8.5334315819282896E-3</v>
      </c>
      <c r="AR101" s="14">
        <v>0</v>
      </c>
      <c r="AS101" s="14">
        <v>0</v>
      </c>
      <c r="AT101" s="14">
        <v>5.05806702825157E-2</v>
      </c>
      <c r="AU101" s="14">
        <v>6.0876094582654902E-2</v>
      </c>
      <c r="AV101" s="14">
        <v>6.6580224044475597E-2</v>
      </c>
      <c r="AW101" s="14"/>
      <c r="AX101" s="14">
        <v>7.9150358471225493E-2</v>
      </c>
      <c r="AY101" s="14">
        <v>1.9307366252131499E-2</v>
      </c>
      <c r="AZ101" s="14">
        <v>4.8565536510133497E-2</v>
      </c>
      <c r="BA101" s="14"/>
      <c r="BB101" s="14">
        <v>6.4829308754875095E-2</v>
      </c>
      <c r="BC101" s="14">
        <v>2.6713959651946E-2</v>
      </c>
      <c r="BD101" s="14">
        <v>5.0988262346038003E-2</v>
      </c>
      <c r="BE101" s="14"/>
      <c r="BF101" s="14">
        <v>5.0347594304892399E-2</v>
      </c>
      <c r="BG101" s="14">
        <v>3.7748946256864702E-2</v>
      </c>
      <c r="BH101" s="14">
        <v>3.4251370557034401E-2</v>
      </c>
      <c r="BI101" s="14"/>
      <c r="BJ101" s="14">
        <v>2.8649474460158499E-2</v>
      </c>
      <c r="BK101" s="14">
        <v>4.0861031632080103E-2</v>
      </c>
      <c r="BL101" s="14"/>
      <c r="BM101" s="14">
        <v>3.01004223696467E-2</v>
      </c>
      <c r="BN101" s="14">
        <v>4.4843614763567498E-2</v>
      </c>
      <c r="BO101" s="14"/>
      <c r="BP101" s="14">
        <v>4.3566488838202001E-2</v>
      </c>
      <c r="BQ101" s="14">
        <v>1.79044983768431E-2</v>
      </c>
      <c r="BR101" s="14">
        <v>0.122142155113295</v>
      </c>
      <c r="BS101" s="14">
        <v>3.9264147764541797E-2</v>
      </c>
      <c r="BT101" s="14">
        <v>2.77217143804055E-2</v>
      </c>
      <c r="BU101" s="14">
        <v>4.54353518388943E-2</v>
      </c>
      <c r="BV101" s="14">
        <v>9.4572963684726494E-2</v>
      </c>
      <c r="BW101" s="14">
        <v>4.9245840706332198E-3</v>
      </c>
    </row>
    <row r="102" spans="2:75" x14ac:dyDescent="0.35">
      <c r="B102" t="s">
        <v>86</v>
      </c>
      <c r="C102" s="14">
        <v>3.8616211962097198E-2</v>
      </c>
      <c r="D102" s="14">
        <v>5.6056584375654903E-2</v>
      </c>
      <c r="E102" s="14">
        <v>2.21567934071016E-2</v>
      </c>
      <c r="F102" s="14"/>
      <c r="G102" s="14">
        <v>4.37751077869915E-2</v>
      </c>
      <c r="H102" s="14">
        <v>6.2661828947160894E-2</v>
      </c>
      <c r="I102" s="14">
        <v>2.5486592958058201E-2</v>
      </c>
      <c r="J102" s="14">
        <v>3.88392964142424E-2</v>
      </c>
      <c r="K102" s="14">
        <v>1.95262246859642E-2</v>
      </c>
      <c r="L102" s="14">
        <v>4.2764276337262298E-2</v>
      </c>
      <c r="M102" s="14"/>
      <c r="N102" s="14">
        <v>3.1764462769582801E-2</v>
      </c>
      <c r="O102" s="14">
        <v>5.1438771165231198E-2</v>
      </c>
      <c r="P102" s="14"/>
      <c r="Q102" s="14">
        <v>0</v>
      </c>
      <c r="R102" s="14">
        <v>4.2057547715004098E-2</v>
      </c>
      <c r="S102" s="14">
        <v>4.5317346107171502E-2</v>
      </c>
      <c r="T102" s="14">
        <v>5.4709561452962699E-2</v>
      </c>
      <c r="U102" s="14">
        <v>3.7012387971823497E-2</v>
      </c>
      <c r="V102" s="14">
        <v>2.48419365918899E-2</v>
      </c>
      <c r="W102" s="14">
        <v>1.97465408687604E-2</v>
      </c>
      <c r="X102" s="14">
        <v>0</v>
      </c>
      <c r="Y102" s="14">
        <v>0</v>
      </c>
      <c r="Z102" s="14">
        <v>5.5327330925264699E-2</v>
      </c>
      <c r="AA102" s="14"/>
      <c r="AB102" s="14">
        <v>6.7505154431977799E-2</v>
      </c>
      <c r="AC102" s="14">
        <v>3.9339717745046597E-2</v>
      </c>
      <c r="AD102" s="14">
        <v>1.4597250300552001E-2</v>
      </c>
      <c r="AE102" s="14"/>
      <c r="AF102" s="14">
        <v>3.4464588437826599E-2</v>
      </c>
      <c r="AG102" s="14">
        <v>1.47946995212393E-2</v>
      </c>
      <c r="AH102" s="14">
        <v>5.20168403337972E-2</v>
      </c>
      <c r="AI102" s="14">
        <v>4.7403403492007001E-2</v>
      </c>
      <c r="AJ102" s="14">
        <v>1.40526904125694E-2</v>
      </c>
      <c r="AK102" s="14">
        <v>4.4240276891879801E-2</v>
      </c>
      <c r="AL102" s="14">
        <v>8.7639242412486992E-3</v>
      </c>
      <c r="AM102" s="14">
        <v>6.87673437655483E-2</v>
      </c>
      <c r="AN102" s="14"/>
      <c r="AO102" s="14">
        <v>2.7779326036068499E-2</v>
      </c>
      <c r="AP102" s="14">
        <v>1.7379003489234601E-2</v>
      </c>
      <c r="AQ102" s="14">
        <v>8.8111778572947594E-2</v>
      </c>
      <c r="AR102" s="14">
        <v>6.1667915567746298E-2</v>
      </c>
      <c r="AS102" s="14">
        <v>2.79522800471191E-2</v>
      </c>
      <c r="AT102" s="14">
        <v>3.5962334934938098E-2</v>
      </c>
      <c r="AU102" s="14">
        <v>7.4642475861877496E-3</v>
      </c>
      <c r="AV102" s="14">
        <v>5.7559271847962598E-2</v>
      </c>
      <c r="AW102" s="14"/>
      <c r="AX102" s="14">
        <v>8.7628926125003104E-3</v>
      </c>
      <c r="AY102" s="14">
        <v>4.5426898700752498E-2</v>
      </c>
      <c r="AZ102" s="14">
        <v>4.2798682540737799E-2</v>
      </c>
      <c r="BA102" s="14"/>
      <c r="BB102" s="14">
        <v>4.0544596845941402E-2</v>
      </c>
      <c r="BC102" s="14">
        <v>3.5399112995555697E-2</v>
      </c>
      <c r="BD102" s="14">
        <v>5.34759733045218E-2</v>
      </c>
      <c r="BE102" s="14"/>
      <c r="BF102" s="14">
        <v>0.10304213857250299</v>
      </c>
      <c r="BG102" s="14">
        <v>3.2298833915126203E-2</v>
      </c>
      <c r="BH102" s="14">
        <v>4.2282974705937601E-2</v>
      </c>
      <c r="BI102" s="14"/>
      <c r="BJ102" s="14">
        <v>6.4715474222478003E-2</v>
      </c>
      <c r="BK102" s="14">
        <v>3.1455423195574303E-2</v>
      </c>
      <c r="BL102" s="14"/>
      <c r="BM102" s="14">
        <v>5.2743236402591001E-2</v>
      </c>
      <c r="BN102" s="14">
        <v>3.1322843940348198E-2</v>
      </c>
      <c r="BO102" s="14"/>
      <c r="BP102" s="14">
        <v>5.3374925264281801E-2</v>
      </c>
      <c r="BQ102" s="14">
        <v>0</v>
      </c>
      <c r="BR102" s="14">
        <v>2.1866514664489099E-2</v>
      </c>
      <c r="BS102" s="14">
        <v>2.6358775373421101E-2</v>
      </c>
      <c r="BT102" s="14">
        <v>4.8649097066599603E-2</v>
      </c>
      <c r="BU102" s="14">
        <v>4.9680426749857801E-2</v>
      </c>
      <c r="BV102" s="14">
        <v>1.7991858559623802E-2</v>
      </c>
      <c r="BW102" s="14">
        <v>1.76554058683852E-2</v>
      </c>
    </row>
    <row r="103" spans="2:75" x14ac:dyDescent="0.35">
      <c r="B103" t="s">
        <v>87</v>
      </c>
      <c r="C103" s="14">
        <v>7.0355984877995797E-2</v>
      </c>
      <c r="D103" s="14">
        <v>9.1085732500730099E-2</v>
      </c>
      <c r="E103" s="14">
        <v>5.0792205815756997E-2</v>
      </c>
      <c r="F103" s="14"/>
      <c r="G103" s="14">
        <v>9.8303797726114903E-2</v>
      </c>
      <c r="H103" s="14">
        <v>6.49853908773141E-2</v>
      </c>
      <c r="I103" s="14">
        <v>7.9320276413877497E-2</v>
      </c>
      <c r="J103" s="14">
        <v>7.4512209552710304E-2</v>
      </c>
      <c r="K103" s="14">
        <v>7.3713214833108401E-2</v>
      </c>
      <c r="L103" s="14">
        <v>5.8803699658635897E-2</v>
      </c>
      <c r="M103" s="14"/>
      <c r="N103" s="14">
        <v>6.8635829546823998E-2</v>
      </c>
      <c r="O103" s="14">
        <v>7.3575132712046007E-2</v>
      </c>
      <c r="P103" s="14"/>
      <c r="Q103" s="14">
        <v>0.101715303342496</v>
      </c>
      <c r="R103" s="14">
        <v>6.7340784365474901E-2</v>
      </c>
      <c r="S103" s="14">
        <v>2.4691491925870002E-2</v>
      </c>
      <c r="T103" s="14">
        <v>6.4976489074300495E-2</v>
      </c>
      <c r="U103" s="14">
        <v>0.117061364957552</v>
      </c>
      <c r="V103" s="14">
        <v>5.9660765960260098E-2</v>
      </c>
      <c r="W103" s="14">
        <v>0.105475138841474</v>
      </c>
      <c r="X103" s="14">
        <v>0</v>
      </c>
      <c r="Y103" s="14">
        <v>0</v>
      </c>
      <c r="Z103" s="14">
        <v>1.31141483455886E-2</v>
      </c>
      <c r="AA103" s="14"/>
      <c r="AB103" s="14">
        <v>3.3818796643120999E-2</v>
      </c>
      <c r="AC103" s="14">
        <v>8.1863078930790006E-2</v>
      </c>
      <c r="AD103" s="14">
        <v>7.4191007395466996E-2</v>
      </c>
      <c r="AE103" s="14"/>
      <c r="AF103" s="14">
        <v>8.9715049699241795E-2</v>
      </c>
      <c r="AG103" s="14">
        <v>7.50546760033734E-2</v>
      </c>
      <c r="AH103" s="14">
        <v>7.8066175583198505E-2</v>
      </c>
      <c r="AI103" s="14">
        <v>4.3961986790816601E-2</v>
      </c>
      <c r="AJ103" s="14">
        <v>3.2509134995881497E-2</v>
      </c>
      <c r="AK103" s="14">
        <v>7.9993094662656597E-2</v>
      </c>
      <c r="AL103" s="14">
        <v>5.4992254323447502E-2</v>
      </c>
      <c r="AM103" s="14">
        <v>5.4454440873272503E-2</v>
      </c>
      <c r="AN103" s="14"/>
      <c r="AO103" s="14">
        <v>9.2561711064182095E-2</v>
      </c>
      <c r="AP103" s="14">
        <v>7.3518195651386606E-2</v>
      </c>
      <c r="AQ103" s="14">
        <v>0.102474848250517</v>
      </c>
      <c r="AR103" s="14">
        <v>0</v>
      </c>
      <c r="AS103" s="14">
        <v>3.6828909110176798E-2</v>
      </c>
      <c r="AT103" s="14">
        <v>8.5173619021043298E-2</v>
      </c>
      <c r="AU103" s="14">
        <v>3.5018916530508801E-2</v>
      </c>
      <c r="AV103" s="14">
        <v>8.5840633366642494E-2</v>
      </c>
      <c r="AW103" s="14"/>
      <c r="AX103" s="14">
        <v>0.157137192109053</v>
      </c>
      <c r="AY103" s="14">
        <v>6.97345433177637E-2</v>
      </c>
      <c r="AZ103" s="14">
        <v>7.3640241352784797E-2</v>
      </c>
      <c r="BA103" s="14"/>
      <c r="BB103" s="14">
        <v>9.0709344969393896E-2</v>
      </c>
      <c r="BC103" s="14">
        <v>7.8626708952914695E-2</v>
      </c>
      <c r="BD103" s="14">
        <v>5.1666806397131802E-2</v>
      </c>
      <c r="BE103" s="14"/>
      <c r="BF103" s="14">
        <v>8.0645227226771393E-2</v>
      </c>
      <c r="BG103" s="14">
        <v>8.7079734974066306E-2</v>
      </c>
      <c r="BH103" s="14">
        <v>6.2988781399615099E-2</v>
      </c>
      <c r="BI103" s="14"/>
      <c r="BJ103" s="14">
        <v>8.4375992783755294E-2</v>
      </c>
      <c r="BK103" s="14">
        <v>6.7814953502270806E-2</v>
      </c>
      <c r="BL103" s="14"/>
      <c r="BM103" s="14">
        <v>8.0212985206165002E-2</v>
      </c>
      <c r="BN103" s="14">
        <v>6.94986208268394E-2</v>
      </c>
      <c r="BO103" s="14"/>
      <c r="BP103" s="14">
        <v>7.2635826083011695E-2</v>
      </c>
      <c r="BQ103" s="14">
        <v>6.4443230498363799E-2</v>
      </c>
      <c r="BR103" s="14">
        <v>4.7246656545799702E-2</v>
      </c>
      <c r="BS103" s="14">
        <v>6.3773427147513995E-2</v>
      </c>
      <c r="BT103" s="14">
        <v>9.6929581481697294E-2</v>
      </c>
      <c r="BU103" s="14">
        <v>3.0759611984866E-2</v>
      </c>
      <c r="BV103" s="14">
        <v>0</v>
      </c>
      <c r="BW103" s="14">
        <v>6.33344340818464E-2</v>
      </c>
    </row>
    <row r="104" spans="2:75" x14ac:dyDescent="0.35">
      <c r="B104" t="s">
        <v>88</v>
      </c>
      <c r="C104" s="14">
        <v>0.227064388787382</v>
      </c>
      <c r="D104" s="14">
        <v>0.22828540396396599</v>
      </c>
      <c r="E104" s="14">
        <v>0.225912051017474</v>
      </c>
      <c r="F104" s="14"/>
      <c r="G104" s="14">
        <v>0.164907082694077</v>
      </c>
      <c r="H104" s="14">
        <v>0.32909989681324803</v>
      </c>
      <c r="I104" s="14">
        <v>0.195515435699639</v>
      </c>
      <c r="J104" s="14">
        <v>0.22807349316058201</v>
      </c>
      <c r="K104" s="14">
        <v>0.21335062098959201</v>
      </c>
      <c r="L104" s="14">
        <v>0.22365318802418799</v>
      </c>
      <c r="M104" s="14"/>
      <c r="N104" s="14">
        <v>0.227151799776241</v>
      </c>
      <c r="O104" s="14">
        <v>0.22690080536537599</v>
      </c>
      <c r="P104" s="14"/>
      <c r="Q104" s="14">
        <v>0.21606595511256699</v>
      </c>
      <c r="R104" s="14">
        <v>0.32994226554654899</v>
      </c>
      <c r="S104" s="14">
        <v>0.25100884498474202</v>
      </c>
      <c r="T104" s="14">
        <v>0.18744529686702199</v>
      </c>
      <c r="U104" s="14">
        <v>0.25627147164619501</v>
      </c>
      <c r="V104" s="14">
        <v>0.21164048677025299</v>
      </c>
      <c r="W104" s="14">
        <v>0.19007401345398001</v>
      </c>
      <c r="X104" s="14">
        <v>0</v>
      </c>
      <c r="Y104" s="14">
        <v>0.11182982956972801</v>
      </c>
      <c r="Z104" s="14">
        <v>0.20450513302564199</v>
      </c>
      <c r="AA104" s="14"/>
      <c r="AB104" s="14">
        <v>0.12753403292557799</v>
      </c>
      <c r="AC104" s="14">
        <v>0.26608762748153397</v>
      </c>
      <c r="AD104" s="14">
        <v>0.16499613190666401</v>
      </c>
      <c r="AE104" s="14"/>
      <c r="AF104" s="14">
        <v>0.168653986997049</v>
      </c>
      <c r="AG104" s="14">
        <v>0.21794013182293201</v>
      </c>
      <c r="AH104" s="14">
        <v>0.19921977006347399</v>
      </c>
      <c r="AI104" s="14">
        <v>0.20377828797797001</v>
      </c>
      <c r="AJ104" s="14">
        <v>0.34300629367212199</v>
      </c>
      <c r="AK104" s="14">
        <v>0.28199085712435001</v>
      </c>
      <c r="AL104" s="14">
        <v>0.237197887049023</v>
      </c>
      <c r="AM104" s="14">
        <v>0.26435746437012497</v>
      </c>
      <c r="AN104" s="14"/>
      <c r="AO104" s="14">
        <v>0.13888817094650199</v>
      </c>
      <c r="AP104" s="14">
        <v>0.211497089500919</v>
      </c>
      <c r="AQ104" s="14">
        <v>0.184852515081317</v>
      </c>
      <c r="AR104" s="14">
        <v>0.109244077928404</v>
      </c>
      <c r="AS104" s="14">
        <v>0.439251454103391</v>
      </c>
      <c r="AT104" s="14">
        <v>0.28417800631044698</v>
      </c>
      <c r="AU104" s="14">
        <v>0.22149487014567201</v>
      </c>
      <c r="AV104" s="14">
        <v>0.27444971635126197</v>
      </c>
      <c r="AW104" s="14"/>
      <c r="AX104" s="14">
        <v>0.20960182448930501</v>
      </c>
      <c r="AY104" s="14">
        <v>0.22520043180298799</v>
      </c>
      <c r="AZ104" s="14">
        <v>0.170885245679226</v>
      </c>
      <c r="BA104" s="14"/>
      <c r="BB104" s="14">
        <v>0.20336687341297599</v>
      </c>
      <c r="BC104" s="14">
        <v>0.21960949545567299</v>
      </c>
      <c r="BD104" s="14">
        <v>0.18681873397462401</v>
      </c>
      <c r="BE104" s="14"/>
      <c r="BF104" s="14">
        <v>0.14885373619797401</v>
      </c>
      <c r="BG104" s="14">
        <v>0.19245593860948601</v>
      </c>
      <c r="BH104" s="14">
        <v>0.21985784164855601</v>
      </c>
      <c r="BI104" s="14"/>
      <c r="BJ104" s="14">
        <v>0.19359798823288801</v>
      </c>
      <c r="BK104" s="14">
        <v>0.227094024203575</v>
      </c>
      <c r="BL104" s="14"/>
      <c r="BM104" s="14">
        <v>0.18403403842556601</v>
      </c>
      <c r="BN104" s="14">
        <v>0.24031334520957001</v>
      </c>
      <c r="BO104" s="14"/>
      <c r="BP104" s="14">
        <v>0.172145127360811</v>
      </c>
      <c r="BQ104" s="14">
        <v>0.25287320473156399</v>
      </c>
      <c r="BR104" s="14">
        <v>0.161004288215052</v>
      </c>
      <c r="BS104" s="14">
        <v>0.27459969754577501</v>
      </c>
      <c r="BT104" s="14">
        <v>0.24806725056457599</v>
      </c>
      <c r="BU104" s="14">
        <v>0.16359324959443899</v>
      </c>
      <c r="BV104" s="14">
        <v>0.35547114023624499</v>
      </c>
      <c r="BW104" s="14">
        <v>0.19984942601914699</v>
      </c>
    </row>
    <row r="105" spans="2:75" x14ac:dyDescent="0.35">
      <c r="B105" t="s">
        <v>89</v>
      </c>
      <c r="C105" s="14">
        <v>0.26513431880320798</v>
      </c>
      <c r="D105" s="14">
        <v>0.240036532271727</v>
      </c>
      <c r="E105" s="14">
        <v>0.28882045138856699</v>
      </c>
      <c r="F105" s="14"/>
      <c r="G105" s="14">
        <v>0.24974390790960099</v>
      </c>
      <c r="H105" s="14">
        <v>0.256988529870468</v>
      </c>
      <c r="I105" s="14">
        <v>0.26257587723475101</v>
      </c>
      <c r="J105" s="14">
        <v>0.19388412078714001</v>
      </c>
      <c r="K105" s="14">
        <v>0.292499817033961</v>
      </c>
      <c r="L105" s="14">
        <v>0.29581594275877998</v>
      </c>
      <c r="M105" s="14"/>
      <c r="N105" s="14">
        <v>0.293891330929546</v>
      </c>
      <c r="O105" s="14">
        <v>0.21131762468106</v>
      </c>
      <c r="P105" s="14"/>
      <c r="Q105" s="14">
        <v>0.20306891108161801</v>
      </c>
      <c r="R105" s="14">
        <v>0.219759963307465</v>
      </c>
      <c r="S105" s="14">
        <v>0.316882601133048</v>
      </c>
      <c r="T105" s="14">
        <v>0.305605690896044</v>
      </c>
      <c r="U105" s="14">
        <v>0.24270506432865599</v>
      </c>
      <c r="V105" s="14">
        <v>0.27271174026564898</v>
      </c>
      <c r="W105" s="14">
        <v>0.26334613587582101</v>
      </c>
      <c r="X105" s="14">
        <v>0.33567161099436399</v>
      </c>
      <c r="Y105" s="14">
        <v>0</v>
      </c>
      <c r="Z105" s="14">
        <v>0.22201500687676901</v>
      </c>
      <c r="AA105" s="14"/>
      <c r="AB105" s="14">
        <v>0.27262025839245502</v>
      </c>
      <c r="AC105" s="14">
        <v>0.247519203203276</v>
      </c>
      <c r="AD105" s="14">
        <v>0.30531133434694602</v>
      </c>
      <c r="AE105" s="14"/>
      <c r="AF105" s="14">
        <v>0.38683484126971801</v>
      </c>
      <c r="AG105" s="14">
        <v>0.27483949939539798</v>
      </c>
      <c r="AH105" s="14">
        <v>0.22485999696852901</v>
      </c>
      <c r="AI105" s="14">
        <v>0.17181341525538901</v>
      </c>
      <c r="AJ105" s="14">
        <v>0.28458530539055599</v>
      </c>
      <c r="AK105" s="14">
        <v>0.26039034439291803</v>
      </c>
      <c r="AL105" s="14">
        <v>0.23848990991186</v>
      </c>
      <c r="AM105" s="14">
        <v>0.21340912551451999</v>
      </c>
      <c r="AN105" s="14"/>
      <c r="AO105" s="14">
        <v>0.34748270293023897</v>
      </c>
      <c r="AP105" s="14">
        <v>0.29620827314067899</v>
      </c>
      <c r="AQ105" s="14">
        <v>0.18734127767432901</v>
      </c>
      <c r="AR105" s="14">
        <v>0.29445606636488603</v>
      </c>
      <c r="AS105" s="14">
        <v>0.24198422977685699</v>
      </c>
      <c r="AT105" s="14">
        <v>0.27341919922306002</v>
      </c>
      <c r="AU105" s="14">
        <v>0.31272332565285699</v>
      </c>
      <c r="AV105" s="14">
        <v>0.20942333280390599</v>
      </c>
      <c r="AW105" s="14"/>
      <c r="AX105" s="14">
        <v>0.25111848960342598</v>
      </c>
      <c r="AY105" s="14">
        <v>0.33646372535642899</v>
      </c>
      <c r="AZ105" s="14">
        <v>0.20784497247346101</v>
      </c>
      <c r="BA105" s="14"/>
      <c r="BB105" s="14">
        <v>0.26821278950524002</v>
      </c>
      <c r="BC105" s="14">
        <v>0.308650220416542</v>
      </c>
      <c r="BD105" s="14">
        <v>0.21332664918703501</v>
      </c>
      <c r="BE105" s="14"/>
      <c r="BF105" s="14">
        <v>0.293122351912877</v>
      </c>
      <c r="BG105" s="14">
        <v>0.33821295949144797</v>
      </c>
      <c r="BH105" s="14">
        <v>0.19164378837690499</v>
      </c>
      <c r="BI105" s="14"/>
      <c r="BJ105" s="14">
        <v>0.22124100975261299</v>
      </c>
      <c r="BK105" s="14">
        <v>0.28225760844683501</v>
      </c>
      <c r="BL105" s="14"/>
      <c r="BM105" s="14">
        <v>0.28359764865880399</v>
      </c>
      <c r="BN105" s="14">
        <v>0.25751531574613501</v>
      </c>
      <c r="BO105" s="14"/>
      <c r="BP105" s="14">
        <v>0.29988603444069301</v>
      </c>
      <c r="BQ105" s="14">
        <v>0.366794413366338</v>
      </c>
      <c r="BR105" s="14">
        <v>0.243050701217044</v>
      </c>
      <c r="BS105" s="14">
        <v>0.239881434628338</v>
      </c>
      <c r="BT105" s="14">
        <v>0.26162502318609199</v>
      </c>
      <c r="BU105" s="14">
        <v>0.21231501782927301</v>
      </c>
      <c r="BV105" s="14">
        <v>0.117487407485277</v>
      </c>
      <c r="BW105" s="14">
        <v>0.33844512127408599</v>
      </c>
    </row>
    <row r="106" spans="2:75" x14ac:dyDescent="0.35">
      <c r="B106" t="s">
        <v>90</v>
      </c>
      <c r="C106" s="14">
        <v>0.20736693803339001</v>
      </c>
      <c r="D106" s="14">
        <v>0.222960014321714</v>
      </c>
      <c r="E106" s="14">
        <v>0.19265091230277001</v>
      </c>
      <c r="F106" s="14"/>
      <c r="G106" s="14">
        <v>0.31479670367241103</v>
      </c>
      <c r="H106" s="14">
        <v>0.15548584579665101</v>
      </c>
      <c r="I106" s="14">
        <v>0.17438014455516901</v>
      </c>
      <c r="J106" s="14">
        <v>0.20449711070801299</v>
      </c>
      <c r="K106" s="14">
        <v>0.18204618714461299</v>
      </c>
      <c r="L106" s="14">
        <v>0.22741700431183501</v>
      </c>
      <c r="M106" s="14"/>
      <c r="N106" s="14">
        <v>0.22506418658883501</v>
      </c>
      <c r="O106" s="14">
        <v>0.17424780145105701</v>
      </c>
      <c r="P106" s="14"/>
      <c r="Q106" s="14">
        <v>0.18049272818881601</v>
      </c>
      <c r="R106" s="14">
        <v>0.11459771663588</v>
      </c>
      <c r="S106" s="14">
        <v>0.21171824983151899</v>
      </c>
      <c r="T106" s="14">
        <v>0.221772804499724</v>
      </c>
      <c r="U106" s="14">
        <v>0.21949043479404701</v>
      </c>
      <c r="V106" s="14">
        <v>0.180166870047996</v>
      </c>
      <c r="W106" s="14">
        <v>0.27386807767895699</v>
      </c>
      <c r="X106" s="14">
        <v>0.17650424472829601</v>
      </c>
      <c r="Y106" s="14">
        <v>0.57049239310669397</v>
      </c>
      <c r="Z106" s="14">
        <v>0.18051801602310899</v>
      </c>
      <c r="AA106" s="14"/>
      <c r="AB106" s="14">
        <v>0.35780530890525702</v>
      </c>
      <c r="AC106" s="14">
        <v>0.176295206479227</v>
      </c>
      <c r="AD106" s="14">
        <v>0.22205927547587501</v>
      </c>
      <c r="AE106" s="14"/>
      <c r="AF106" s="14">
        <v>0.19363927606334899</v>
      </c>
      <c r="AG106" s="14">
        <v>0.27406452268954901</v>
      </c>
      <c r="AH106" s="14">
        <v>0.28447338509501602</v>
      </c>
      <c r="AI106" s="14">
        <v>0.40479682238939702</v>
      </c>
      <c r="AJ106" s="14">
        <v>0.128973221678261</v>
      </c>
      <c r="AK106" s="14">
        <v>0.17244214273318301</v>
      </c>
      <c r="AL106" s="14">
        <v>0.23582621964730499</v>
      </c>
      <c r="AM106" s="14">
        <v>0.13307179514758899</v>
      </c>
      <c r="AN106" s="14"/>
      <c r="AO106" s="14">
        <v>0.25498805167608302</v>
      </c>
      <c r="AP106" s="14">
        <v>0.27053554428902199</v>
      </c>
      <c r="AQ106" s="14">
        <v>0.30918452374472299</v>
      </c>
      <c r="AR106" s="14">
        <v>0.38909361132160503</v>
      </c>
      <c r="AS106" s="14">
        <v>0.108267712150005</v>
      </c>
      <c r="AT106" s="14">
        <v>0.16044566676805899</v>
      </c>
      <c r="AU106" s="14">
        <v>0.19782227590006601</v>
      </c>
      <c r="AV106" s="14">
        <v>0.13507319273945401</v>
      </c>
      <c r="AW106" s="14"/>
      <c r="AX106" s="14">
        <v>0.168787749513616</v>
      </c>
      <c r="AY106" s="14">
        <v>0.20188455547168399</v>
      </c>
      <c r="AZ106" s="14">
        <v>0.249473347915249</v>
      </c>
      <c r="BA106" s="14"/>
      <c r="BB106" s="14">
        <v>0.21219840950862401</v>
      </c>
      <c r="BC106" s="14">
        <v>0.21211840157935899</v>
      </c>
      <c r="BD106" s="14">
        <v>0.24115588298472901</v>
      </c>
      <c r="BE106" s="14"/>
      <c r="BF106" s="14">
        <v>0.1749581332388</v>
      </c>
      <c r="BG106" s="14">
        <v>0.20748914514962999</v>
      </c>
      <c r="BH106" s="14">
        <v>0.25803799356919399</v>
      </c>
      <c r="BI106" s="14"/>
      <c r="BJ106" s="14">
        <v>0.28609934658250702</v>
      </c>
      <c r="BK106" s="14">
        <v>0.19236168217827901</v>
      </c>
      <c r="BL106" s="14"/>
      <c r="BM106" s="14">
        <v>0.23869456662292099</v>
      </c>
      <c r="BN106" s="14">
        <v>0.199328735689106</v>
      </c>
      <c r="BO106" s="14"/>
      <c r="BP106" s="14">
        <v>0.20877321456282499</v>
      </c>
      <c r="BQ106" s="14">
        <v>0.21192936232676601</v>
      </c>
      <c r="BR106" s="14">
        <v>0.207805885044965</v>
      </c>
      <c r="BS106" s="14">
        <v>0.19936798940151501</v>
      </c>
      <c r="BT106" s="14">
        <v>0.20965451248006101</v>
      </c>
      <c r="BU106" s="14">
        <v>0.238293983713912</v>
      </c>
      <c r="BV106" s="14">
        <v>0.250086695489462</v>
      </c>
      <c r="BW106" s="14">
        <v>0.141835063398982</v>
      </c>
    </row>
    <row r="107" spans="2:75" x14ac:dyDescent="0.35">
      <c r="B107" t="s">
        <v>91</v>
      </c>
      <c r="C107" s="14">
        <v>0.104874906491563</v>
      </c>
      <c r="D107" s="14">
        <v>0.118029412360417</v>
      </c>
      <c r="E107" s="14">
        <v>9.2460290975022105E-2</v>
      </c>
      <c r="F107" s="14"/>
      <c r="G107" s="14">
        <v>4.3247222389455199E-2</v>
      </c>
      <c r="H107" s="14">
        <v>9.6476641778761002E-2</v>
      </c>
      <c r="I107" s="14">
        <v>0.17973592095208199</v>
      </c>
      <c r="J107" s="14">
        <v>0.146293731832362</v>
      </c>
      <c r="K107" s="14">
        <v>0.13570319166797601</v>
      </c>
      <c r="L107" s="14">
        <v>5.70873206735142E-2</v>
      </c>
      <c r="M107" s="14"/>
      <c r="N107" s="14">
        <v>9.6437572936676097E-2</v>
      </c>
      <c r="O107" s="14">
        <v>0.120664773572852</v>
      </c>
      <c r="P107" s="14"/>
      <c r="Q107" s="14">
        <v>7.42826962517949E-2</v>
      </c>
      <c r="R107" s="14">
        <v>0.13316934033121999</v>
      </c>
      <c r="S107" s="14">
        <v>5.79291740714638E-2</v>
      </c>
      <c r="T107" s="14">
        <v>7.7588355758980904E-2</v>
      </c>
      <c r="U107" s="14">
        <v>7.5657771005767302E-2</v>
      </c>
      <c r="V107" s="14">
        <v>0.182912456780704</v>
      </c>
      <c r="W107" s="14">
        <v>0.115058333856511</v>
      </c>
      <c r="X107" s="14">
        <v>0.487824144277341</v>
      </c>
      <c r="Y107" s="14">
        <v>0.31767777732357899</v>
      </c>
      <c r="Z107" s="14">
        <v>0.11363153389533</v>
      </c>
      <c r="AA107" s="14"/>
      <c r="AB107" s="14">
        <v>9.5079031740696401E-2</v>
      </c>
      <c r="AC107" s="14">
        <v>8.5938970787400398E-2</v>
      </c>
      <c r="AD107" s="14">
        <v>0.17695692074257599</v>
      </c>
      <c r="AE107" s="14"/>
      <c r="AF107" s="14">
        <v>6.9796931517058902E-2</v>
      </c>
      <c r="AG107" s="14">
        <v>9.1977737987645899E-2</v>
      </c>
      <c r="AH107" s="14">
        <v>4.9329459341974802E-2</v>
      </c>
      <c r="AI107" s="14">
        <v>0.111873606574274</v>
      </c>
      <c r="AJ107" s="14">
        <v>8.9796602407482995E-2</v>
      </c>
      <c r="AK107" s="14">
        <v>0.10201730099616101</v>
      </c>
      <c r="AL107" s="14">
        <v>0.16752191170716799</v>
      </c>
      <c r="AM107" s="14">
        <v>0.103270960444832</v>
      </c>
      <c r="AN107" s="14"/>
      <c r="AO107" s="14">
        <v>7.8235188529129904E-2</v>
      </c>
      <c r="AP107" s="14">
        <v>8.5957566411477296E-2</v>
      </c>
      <c r="AQ107" s="14">
        <v>8.6397801104618394E-2</v>
      </c>
      <c r="AR107" s="14">
        <v>0.14553832881735801</v>
      </c>
      <c r="AS107" s="14">
        <v>8.9444310266212398E-2</v>
      </c>
      <c r="AT107" s="14">
        <v>9.4663644800368693E-2</v>
      </c>
      <c r="AU107" s="14">
        <v>0.13485350401109999</v>
      </c>
      <c r="AV107" s="14">
        <v>6.6880952761620802E-2</v>
      </c>
      <c r="AW107" s="14"/>
      <c r="AX107" s="14">
        <v>0.10450871340336899</v>
      </c>
      <c r="AY107" s="14">
        <v>7.7093632973525603E-2</v>
      </c>
      <c r="AZ107" s="14">
        <v>0.15164674157505401</v>
      </c>
      <c r="BA107" s="14"/>
      <c r="BB107" s="14">
        <v>0.111005974881303</v>
      </c>
      <c r="BC107" s="14">
        <v>8.5631992376899793E-2</v>
      </c>
      <c r="BD107" s="14">
        <v>0.155956058968969</v>
      </c>
      <c r="BE107" s="14"/>
      <c r="BF107" s="14">
        <v>0.149030818546183</v>
      </c>
      <c r="BG107" s="14">
        <v>8.9569307345124402E-2</v>
      </c>
      <c r="BH107" s="14">
        <v>0.12864869243667801</v>
      </c>
      <c r="BI107" s="14"/>
      <c r="BJ107" s="14">
        <v>0.111995433046544</v>
      </c>
      <c r="BK107" s="14">
        <v>0.10164716853068601</v>
      </c>
      <c r="BL107" s="14"/>
      <c r="BM107" s="14">
        <v>0.124862606182276</v>
      </c>
      <c r="BN107" s="14">
        <v>9.4893338857489504E-2</v>
      </c>
      <c r="BO107" s="14"/>
      <c r="BP107" s="14">
        <v>8.2049803811053396E-2</v>
      </c>
      <c r="BQ107" s="14">
        <v>7.4775769717495902E-2</v>
      </c>
      <c r="BR107" s="14">
        <v>8.2997537931218696E-2</v>
      </c>
      <c r="BS107" s="14">
        <v>0.10957244726564799</v>
      </c>
      <c r="BT107" s="14">
        <v>8.0463050914446402E-2</v>
      </c>
      <c r="BU107" s="14">
        <v>0.18645166637560001</v>
      </c>
      <c r="BV107" s="14">
        <v>0.107867955006308</v>
      </c>
      <c r="BW107" s="14">
        <v>0.17178263730534701</v>
      </c>
    </row>
    <row r="108" spans="2:75" x14ac:dyDescent="0.35">
      <c r="B108" t="s">
        <v>92</v>
      </c>
      <c r="C108" s="14">
        <v>4.8561257839650401E-2</v>
      </c>
      <c r="D108" s="14">
        <v>1.5492639087271699E-2</v>
      </c>
      <c r="E108" s="14">
        <v>7.9769893995714297E-2</v>
      </c>
      <c r="F108" s="14"/>
      <c r="G108" s="14">
        <v>7.5109983980095205E-2</v>
      </c>
      <c r="H108" s="14">
        <v>1.3451267689361999E-2</v>
      </c>
      <c r="I108" s="14">
        <v>3.96838578373312E-2</v>
      </c>
      <c r="J108" s="14">
        <v>9.0524911697361293E-2</v>
      </c>
      <c r="K108" s="14">
        <v>2.9862459873589299E-2</v>
      </c>
      <c r="L108" s="14">
        <v>4.5820031394418703E-2</v>
      </c>
      <c r="M108" s="14"/>
      <c r="N108" s="14">
        <v>3.2458375380645603E-2</v>
      </c>
      <c r="O108" s="14">
        <v>7.8696652155787902E-2</v>
      </c>
      <c r="P108" s="14"/>
      <c r="Q108" s="14">
        <v>0.120106419534416</v>
      </c>
      <c r="R108" s="14">
        <v>3.5954424125460897E-2</v>
      </c>
      <c r="S108" s="14">
        <v>3.6125393864695703E-2</v>
      </c>
      <c r="T108" s="14">
        <v>4.8709911300643699E-2</v>
      </c>
      <c r="U108" s="14">
        <v>3.3401766430038102E-2</v>
      </c>
      <c r="V108" s="14">
        <v>3.4902187416723802E-2</v>
      </c>
      <c r="W108" s="14">
        <v>1.49349329179863E-2</v>
      </c>
      <c r="X108" s="14">
        <v>0</v>
      </c>
      <c r="Y108" s="14">
        <v>0</v>
      </c>
      <c r="Z108" s="14">
        <v>0.16151985019874701</v>
      </c>
      <c r="AA108" s="14"/>
      <c r="AB108" s="14">
        <v>2.6829756728288701E-3</v>
      </c>
      <c r="AC108" s="14">
        <v>6.03614563839572E-2</v>
      </c>
      <c r="AD108" s="14">
        <v>1.7649864409761701E-2</v>
      </c>
      <c r="AE108" s="14"/>
      <c r="AF108" s="14">
        <v>9.9078975042252108E-3</v>
      </c>
      <c r="AG108" s="14">
        <v>3.8525266377488702E-2</v>
      </c>
      <c r="AH108" s="14">
        <v>8.37232275380876E-2</v>
      </c>
      <c r="AI108" s="14">
        <v>0</v>
      </c>
      <c r="AJ108" s="14">
        <v>6.4160955989330595E-2</v>
      </c>
      <c r="AK108" s="14">
        <v>2.8418035579565699E-2</v>
      </c>
      <c r="AL108" s="14">
        <v>3.3079405513433698E-2</v>
      </c>
      <c r="AM108" s="14">
        <v>0.105626245482269</v>
      </c>
      <c r="AN108" s="14"/>
      <c r="AO108" s="14">
        <v>4.6119593498752699E-3</v>
      </c>
      <c r="AP108" s="14">
        <v>3.4841770562076498E-2</v>
      </c>
      <c r="AQ108" s="14">
        <v>3.3103823989619703E-2</v>
      </c>
      <c r="AR108" s="14">
        <v>0</v>
      </c>
      <c r="AS108" s="14">
        <v>5.6271104546238897E-2</v>
      </c>
      <c r="AT108" s="14">
        <v>1.5576858659568499E-2</v>
      </c>
      <c r="AU108" s="14">
        <v>2.9746765590953898E-2</v>
      </c>
      <c r="AV108" s="14">
        <v>0.104192676084676</v>
      </c>
      <c r="AW108" s="14"/>
      <c r="AX108" s="14">
        <v>2.0932779797505699E-2</v>
      </c>
      <c r="AY108" s="14">
        <v>2.4888846124725899E-2</v>
      </c>
      <c r="AZ108" s="14">
        <v>5.5145231953354197E-2</v>
      </c>
      <c r="BA108" s="14"/>
      <c r="BB108" s="14">
        <v>9.1327021216464997E-3</v>
      </c>
      <c r="BC108" s="14">
        <v>3.3250108571109702E-2</v>
      </c>
      <c r="BD108" s="14">
        <v>4.66116328369525E-2</v>
      </c>
      <c r="BE108" s="14"/>
      <c r="BF108" s="14">
        <v>0</v>
      </c>
      <c r="BG108" s="14">
        <v>1.51451342582542E-2</v>
      </c>
      <c r="BH108" s="14">
        <v>6.2288557306079503E-2</v>
      </c>
      <c r="BI108" s="14"/>
      <c r="BJ108" s="14">
        <v>9.3252809190566208E-3</v>
      </c>
      <c r="BK108" s="14">
        <v>5.6508108310699502E-2</v>
      </c>
      <c r="BL108" s="14"/>
      <c r="BM108" s="14">
        <v>5.7544961320306403E-3</v>
      </c>
      <c r="BN108" s="14">
        <v>6.2284184966943802E-2</v>
      </c>
      <c r="BO108" s="14"/>
      <c r="BP108" s="14">
        <v>6.7568579639121995E-2</v>
      </c>
      <c r="BQ108" s="14">
        <v>1.1279520982629699E-2</v>
      </c>
      <c r="BR108" s="14">
        <v>0.113886261268137</v>
      </c>
      <c r="BS108" s="14">
        <v>4.7182080873246997E-2</v>
      </c>
      <c r="BT108" s="14">
        <v>2.6889769926121899E-2</v>
      </c>
      <c r="BU108" s="14">
        <v>7.3470691913157998E-2</v>
      </c>
      <c r="BV108" s="14">
        <v>5.6521979538358198E-2</v>
      </c>
      <c r="BW108" s="14">
        <v>6.21733279815729E-2</v>
      </c>
    </row>
    <row r="109" spans="2:75" x14ac:dyDescent="0.35">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row>
    <row r="110" spans="2:75" x14ac:dyDescent="0.35">
      <c r="B110" s="6" t="s">
        <v>106</v>
      </c>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row>
    <row r="111" spans="2:75" x14ac:dyDescent="0.35">
      <c r="B111" s="21" t="s">
        <v>96</v>
      </c>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row>
    <row r="112" spans="2:75" x14ac:dyDescent="0.35">
      <c r="B112" t="s">
        <v>85</v>
      </c>
      <c r="C112" s="14">
        <v>9.3712354048424901E-2</v>
      </c>
      <c r="D112" s="14">
        <v>9.3385706485208095E-2</v>
      </c>
      <c r="E112" s="14">
        <v>9.4020628942760004E-2</v>
      </c>
      <c r="F112" s="14"/>
      <c r="G112" s="14">
        <v>5.8996454783296098E-2</v>
      </c>
      <c r="H112" s="14">
        <v>6.6181853165537402E-2</v>
      </c>
      <c r="I112" s="14">
        <v>0.13744860798959299</v>
      </c>
      <c r="J112" s="14">
        <v>8.1066881406616401E-2</v>
      </c>
      <c r="K112" s="14">
        <v>9.6503120286884903E-2</v>
      </c>
      <c r="L112" s="14">
        <v>9.8618738141018597E-2</v>
      </c>
      <c r="M112" s="14"/>
      <c r="N112" s="14">
        <v>8.6573565767881902E-2</v>
      </c>
      <c r="O112" s="14">
        <v>0.107072086402012</v>
      </c>
      <c r="P112" s="14"/>
      <c r="Q112" s="14">
        <v>0.173854894655494</v>
      </c>
      <c r="R112" s="14">
        <v>0.14333796844003599</v>
      </c>
      <c r="S112" s="14">
        <v>5.6763142015751999E-2</v>
      </c>
      <c r="T112" s="14">
        <v>7.5538730240100604E-2</v>
      </c>
      <c r="U112" s="14">
        <v>6.3419670997024793E-2</v>
      </c>
      <c r="V112" s="14">
        <v>0.109554856698191</v>
      </c>
      <c r="W112" s="14">
        <v>8.5933712292370304E-2</v>
      </c>
      <c r="X112" s="14">
        <v>0.26315624413100902</v>
      </c>
      <c r="Y112" s="14">
        <v>0.31767777732357899</v>
      </c>
      <c r="Z112" s="14">
        <v>0.134161954157066</v>
      </c>
      <c r="AA112" s="14"/>
      <c r="AB112" s="14">
        <v>7.8756549696151701E-2</v>
      </c>
      <c r="AC112" s="14">
        <v>0.105486060998466</v>
      </c>
      <c r="AD112" s="14">
        <v>6.3387367625228203E-2</v>
      </c>
      <c r="AE112" s="14"/>
      <c r="AF112" s="14">
        <v>6.6923844178393005E-2</v>
      </c>
      <c r="AG112" s="14">
        <v>8.4799049655810504E-2</v>
      </c>
      <c r="AH112" s="14">
        <v>0.113596923040509</v>
      </c>
      <c r="AI112" s="14">
        <v>7.3853584767968203E-2</v>
      </c>
      <c r="AJ112" s="14">
        <v>2.32340236267818E-2</v>
      </c>
      <c r="AK112" s="14">
        <v>5.5533297239095801E-2</v>
      </c>
      <c r="AL112" s="14">
        <v>0.121868940793843</v>
      </c>
      <c r="AM112" s="14">
        <v>0.122369871063575</v>
      </c>
      <c r="AN112" s="14"/>
      <c r="AO112" s="14">
        <v>8.3949595166869395E-2</v>
      </c>
      <c r="AP112" s="14">
        <v>7.5143607323426898E-2</v>
      </c>
      <c r="AQ112" s="14">
        <v>0.15187006737022901</v>
      </c>
      <c r="AR112" s="14">
        <v>0.11443079463896901</v>
      </c>
      <c r="AS112" s="14">
        <v>0</v>
      </c>
      <c r="AT112" s="14">
        <v>2.4836106217984301E-2</v>
      </c>
      <c r="AU112" s="14">
        <v>8.6993282803555005E-2</v>
      </c>
      <c r="AV112" s="14">
        <v>0.16303009919088701</v>
      </c>
      <c r="AW112" s="14"/>
      <c r="AX112" s="14">
        <v>3.8119582594526302E-2</v>
      </c>
      <c r="AY112" s="14">
        <v>5.2385013040753797E-2</v>
      </c>
      <c r="AZ112" s="14">
        <v>0.14358120386934001</v>
      </c>
      <c r="BA112" s="14"/>
      <c r="BB112" s="14">
        <v>8.9579567806233204E-2</v>
      </c>
      <c r="BC112" s="14">
        <v>6.9633041265210902E-2</v>
      </c>
      <c r="BD112" s="14">
        <v>0.15197032772819699</v>
      </c>
      <c r="BE112" s="14"/>
      <c r="BF112" s="14">
        <v>9.8252274442489698E-2</v>
      </c>
      <c r="BG112" s="14">
        <v>3.3056496793753297E-2</v>
      </c>
      <c r="BH112" s="14">
        <v>0.14794714588835201</v>
      </c>
      <c r="BI112" s="14"/>
      <c r="BJ112" s="14">
        <v>0.11744506535650499</v>
      </c>
      <c r="BK112" s="14">
        <v>8.8301103777177703E-2</v>
      </c>
      <c r="BL112" s="14"/>
      <c r="BM112" s="14">
        <v>9.1593074965998E-2</v>
      </c>
      <c r="BN112" s="14">
        <v>9.3653313536755503E-2</v>
      </c>
      <c r="BO112" s="14"/>
      <c r="BP112" s="14">
        <v>4.8112476016311703E-2</v>
      </c>
      <c r="BQ112" s="14">
        <v>0.10553546487997301</v>
      </c>
      <c r="BR112" s="14">
        <v>0.15162012836187699</v>
      </c>
      <c r="BS112" s="14">
        <v>9.6541545810812701E-2</v>
      </c>
      <c r="BT112" s="14">
        <v>9.0053779080229907E-2</v>
      </c>
      <c r="BU112" s="14">
        <v>0.13291907099230901</v>
      </c>
      <c r="BV112" s="14">
        <v>0.16401781065007201</v>
      </c>
      <c r="BW112" s="14">
        <v>7.9102395535082401E-2</v>
      </c>
    </row>
    <row r="113" spans="2:75" x14ac:dyDescent="0.35">
      <c r="B113" t="s">
        <v>86</v>
      </c>
      <c r="C113" s="14">
        <v>0.175244468674951</v>
      </c>
      <c r="D113" s="14">
        <v>0.20683581224529801</v>
      </c>
      <c r="E113" s="14">
        <v>0.145430016654718</v>
      </c>
      <c r="F113" s="14"/>
      <c r="G113" s="14">
        <v>9.5608858453519296E-2</v>
      </c>
      <c r="H113" s="14">
        <v>0.120474043195857</v>
      </c>
      <c r="I113" s="14">
        <v>0.16767253693800299</v>
      </c>
      <c r="J113" s="14">
        <v>0.13709562643121201</v>
      </c>
      <c r="K113" s="14">
        <v>0.18952467789185901</v>
      </c>
      <c r="L113" s="14">
        <v>0.22788460437734301</v>
      </c>
      <c r="M113" s="14"/>
      <c r="N113" s="14">
        <v>0.190094148455</v>
      </c>
      <c r="O113" s="14">
        <v>0.147454353658003</v>
      </c>
      <c r="P113" s="14"/>
      <c r="Q113" s="14">
        <v>0.120473281071385</v>
      </c>
      <c r="R113" s="14">
        <v>0.16606174152508499</v>
      </c>
      <c r="S113" s="14">
        <v>0.21902425270810499</v>
      </c>
      <c r="T113" s="14">
        <v>0.156394873626539</v>
      </c>
      <c r="U113" s="14">
        <v>0.19779895454945301</v>
      </c>
      <c r="V113" s="14">
        <v>0.18286602665163701</v>
      </c>
      <c r="W113" s="14">
        <v>0.19001131975214999</v>
      </c>
      <c r="X113" s="14">
        <v>0.24517618432884</v>
      </c>
      <c r="Y113" s="14">
        <v>0</v>
      </c>
      <c r="Z113" s="14">
        <v>0.111850957431637</v>
      </c>
      <c r="AA113" s="14"/>
      <c r="AB113" s="14">
        <v>0.224088943117388</v>
      </c>
      <c r="AC113" s="14">
        <v>0.15990426231907301</v>
      </c>
      <c r="AD113" s="14">
        <v>0.16058069602726199</v>
      </c>
      <c r="AE113" s="14"/>
      <c r="AF113" s="14">
        <v>0.19993194720954999</v>
      </c>
      <c r="AG113" s="14">
        <v>0.171871513121858</v>
      </c>
      <c r="AH113" s="14">
        <v>0.15952867688080599</v>
      </c>
      <c r="AI113" s="14">
        <v>0.33608932674969599</v>
      </c>
      <c r="AJ113" s="14">
        <v>9.0847643487719607E-2</v>
      </c>
      <c r="AK113" s="14">
        <v>0.124708021910043</v>
      </c>
      <c r="AL113" s="14">
        <v>0.17091113575418501</v>
      </c>
      <c r="AM113" s="14">
        <v>0.147223734096708</v>
      </c>
      <c r="AN113" s="14"/>
      <c r="AO113" s="14">
        <v>0.16172242779665499</v>
      </c>
      <c r="AP113" s="14">
        <v>0.157338647979685</v>
      </c>
      <c r="AQ113" s="14">
        <v>0.172754808386653</v>
      </c>
      <c r="AR113" s="14">
        <v>0.43770603304952499</v>
      </c>
      <c r="AS113" s="14">
        <v>9.0635012400243298E-2</v>
      </c>
      <c r="AT113" s="14">
        <v>0.118452919931195</v>
      </c>
      <c r="AU113" s="14">
        <v>0.22989158949343599</v>
      </c>
      <c r="AV113" s="14">
        <v>0.14714667073955101</v>
      </c>
      <c r="AW113" s="14"/>
      <c r="AX113" s="14">
        <v>9.4703520664580598E-2</v>
      </c>
      <c r="AY113" s="14">
        <v>0.16486175886253701</v>
      </c>
      <c r="AZ113" s="14">
        <v>0.20486249836256401</v>
      </c>
      <c r="BA113" s="14"/>
      <c r="BB113" s="14">
        <v>0.18656826813289001</v>
      </c>
      <c r="BC113" s="14">
        <v>0.196946207555557</v>
      </c>
      <c r="BD113" s="14">
        <v>0.16477136143740001</v>
      </c>
      <c r="BE113" s="14"/>
      <c r="BF113" s="14">
        <v>0.111423414394123</v>
      </c>
      <c r="BG113" s="14">
        <v>0.177709278700238</v>
      </c>
      <c r="BH113" s="14">
        <v>0.192784017696918</v>
      </c>
      <c r="BI113" s="14"/>
      <c r="BJ113" s="14">
        <v>0.177987389118653</v>
      </c>
      <c r="BK113" s="14">
        <v>0.17502400748046501</v>
      </c>
      <c r="BL113" s="14"/>
      <c r="BM113" s="14">
        <v>0.19687354282142899</v>
      </c>
      <c r="BN113" s="14">
        <v>0.16321011094197499</v>
      </c>
      <c r="BO113" s="14"/>
      <c r="BP113" s="14">
        <v>0.112740363985335</v>
      </c>
      <c r="BQ113" s="14">
        <v>0.18033128127077999</v>
      </c>
      <c r="BR113" s="14">
        <v>0.123700057769769</v>
      </c>
      <c r="BS113" s="14">
        <v>0.177572969445525</v>
      </c>
      <c r="BT113" s="14">
        <v>0.20012390819364001</v>
      </c>
      <c r="BU113" s="14">
        <v>0.18443019895038701</v>
      </c>
      <c r="BV113" s="14">
        <v>0.15549160916243299</v>
      </c>
      <c r="BW113" s="14">
        <v>0.21710030689752099</v>
      </c>
    </row>
    <row r="114" spans="2:75" x14ac:dyDescent="0.35">
      <c r="B114" t="s">
        <v>87</v>
      </c>
      <c r="C114" s="14">
        <v>0.19032675040392599</v>
      </c>
      <c r="D114" s="14">
        <v>0.181555569217835</v>
      </c>
      <c r="E114" s="14">
        <v>0.19860458638931699</v>
      </c>
      <c r="F114" s="14"/>
      <c r="G114" s="14">
        <v>0.18063301931789599</v>
      </c>
      <c r="H114" s="14">
        <v>0.200044283586988</v>
      </c>
      <c r="I114" s="14">
        <v>0.198633460524061</v>
      </c>
      <c r="J114" s="14">
        <v>0.19366716358937699</v>
      </c>
      <c r="K114" s="14">
        <v>0.168207959372244</v>
      </c>
      <c r="L114" s="14">
        <v>0.19399768318402</v>
      </c>
      <c r="M114" s="14"/>
      <c r="N114" s="14">
        <v>0.19192088092781801</v>
      </c>
      <c r="O114" s="14">
        <v>0.187343448994928</v>
      </c>
      <c r="P114" s="14"/>
      <c r="Q114" s="14">
        <v>0.12518632600972099</v>
      </c>
      <c r="R114" s="14">
        <v>0.163392037763266</v>
      </c>
      <c r="S114" s="14">
        <v>0.225525554254038</v>
      </c>
      <c r="T114" s="14">
        <v>0.16144523951467499</v>
      </c>
      <c r="U114" s="14">
        <v>0.21499290489706099</v>
      </c>
      <c r="V114" s="14">
        <v>0.20617524762966399</v>
      </c>
      <c r="W114" s="14">
        <v>0.222678965518221</v>
      </c>
      <c r="X114" s="14">
        <v>0</v>
      </c>
      <c r="Y114" s="14">
        <v>0.11182982956972801</v>
      </c>
      <c r="Z114" s="14">
        <v>0.153369743983225</v>
      </c>
      <c r="AA114" s="14"/>
      <c r="AB114" s="14">
        <v>0.199288002358536</v>
      </c>
      <c r="AC114" s="14">
        <v>0.193552298770609</v>
      </c>
      <c r="AD114" s="14">
        <v>0.19632819198040899</v>
      </c>
      <c r="AE114" s="14"/>
      <c r="AF114" s="14">
        <v>0.243745175445858</v>
      </c>
      <c r="AG114" s="14">
        <v>0.20808769727628701</v>
      </c>
      <c r="AH114" s="14">
        <v>0.25382368597254801</v>
      </c>
      <c r="AI114" s="14">
        <v>0.161690232031103</v>
      </c>
      <c r="AJ114" s="14">
        <v>0.15048952277375199</v>
      </c>
      <c r="AK114" s="14">
        <v>0.1733396923485</v>
      </c>
      <c r="AL114" s="14">
        <v>0.34826529922142402</v>
      </c>
      <c r="AM114" s="14">
        <v>0.15735022798186801</v>
      </c>
      <c r="AN114" s="14"/>
      <c r="AO114" s="14">
        <v>0.20018372848090901</v>
      </c>
      <c r="AP114" s="14">
        <v>0.29106578467491201</v>
      </c>
      <c r="AQ114" s="14">
        <v>0.17652621200676899</v>
      </c>
      <c r="AR114" s="14">
        <v>0.13499198296543899</v>
      </c>
      <c r="AS114" s="14">
        <v>9.7995471699110798E-2</v>
      </c>
      <c r="AT114" s="14">
        <v>0.171534026918917</v>
      </c>
      <c r="AU114" s="14">
        <v>0.25938046386229402</v>
      </c>
      <c r="AV114" s="14">
        <v>0.13124349175004699</v>
      </c>
      <c r="AW114" s="14"/>
      <c r="AX114" s="14">
        <v>8.6093452089797698E-2</v>
      </c>
      <c r="AY114" s="14">
        <v>0.22465733953933001</v>
      </c>
      <c r="AZ114" s="14">
        <v>0.19354410905303801</v>
      </c>
      <c r="BA114" s="14"/>
      <c r="BB114" s="14">
        <v>0.18124365131820699</v>
      </c>
      <c r="BC114" s="14">
        <v>0.20813859589245801</v>
      </c>
      <c r="BD114" s="14">
        <v>0.193842795174097</v>
      </c>
      <c r="BE114" s="14"/>
      <c r="BF114" s="14">
        <v>0.15682917273258501</v>
      </c>
      <c r="BG114" s="14">
        <v>0.234481054836786</v>
      </c>
      <c r="BH114" s="14">
        <v>0.157699808772754</v>
      </c>
      <c r="BI114" s="14"/>
      <c r="BJ114" s="14">
        <v>0.171639625846392</v>
      </c>
      <c r="BK114" s="14">
        <v>0.19926728446296399</v>
      </c>
      <c r="BL114" s="14"/>
      <c r="BM114" s="14">
        <v>0.187563920048786</v>
      </c>
      <c r="BN114" s="14">
        <v>0.200723858616801</v>
      </c>
      <c r="BO114" s="14"/>
      <c r="BP114" s="14">
        <v>0.202656823328043</v>
      </c>
      <c r="BQ114" s="14">
        <v>0.229292951434723</v>
      </c>
      <c r="BR114" s="14">
        <v>0.24743846209138501</v>
      </c>
      <c r="BS114" s="14">
        <v>0.25677934460215601</v>
      </c>
      <c r="BT114" s="14">
        <v>0.15567638930747801</v>
      </c>
      <c r="BU114" s="14">
        <v>0.14131277674909501</v>
      </c>
      <c r="BV114" s="14">
        <v>0.116917179213624</v>
      </c>
      <c r="BW114" s="14">
        <v>0.20617522903231</v>
      </c>
    </row>
    <row r="115" spans="2:75" x14ac:dyDescent="0.35">
      <c r="B115" t="s">
        <v>88</v>
      </c>
      <c r="C115" s="14">
        <v>0.27545932990098798</v>
      </c>
      <c r="D115" s="14">
        <v>0.28083061053513902</v>
      </c>
      <c r="E115" s="14">
        <v>0.270390163140242</v>
      </c>
      <c r="F115" s="14"/>
      <c r="G115" s="14">
        <v>0.223443983629554</v>
      </c>
      <c r="H115" s="14">
        <v>0.379975641986254</v>
      </c>
      <c r="I115" s="14">
        <v>0.213988579808815</v>
      </c>
      <c r="J115" s="14">
        <v>0.29647722044057601</v>
      </c>
      <c r="K115" s="14">
        <v>0.340443647011902</v>
      </c>
      <c r="L115" s="14">
        <v>0.23571390750319801</v>
      </c>
      <c r="M115" s="14"/>
      <c r="N115" s="14">
        <v>0.26979809714590403</v>
      </c>
      <c r="O115" s="14">
        <v>0.28605392262835899</v>
      </c>
      <c r="P115" s="14"/>
      <c r="Q115" s="14">
        <v>0.239295011161271</v>
      </c>
      <c r="R115" s="14">
        <v>0.30702396067702498</v>
      </c>
      <c r="S115" s="14">
        <v>0.26264884062875299</v>
      </c>
      <c r="T115" s="14">
        <v>0.30084053361473401</v>
      </c>
      <c r="U115" s="14">
        <v>0.30266890561939302</v>
      </c>
      <c r="V115" s="14">
        <v>0.229286776778133</v>
      </c>
      <c r="W115" s="14">
        <v>0.290093150843311</v>
      </c>
      <c r="X115" s="14">
        <v>0</v>
      </c>
      <c r="Y115" s="14">
        <v>0</v>
      </c>
      <c r="Z115" s="14">
        <v>0.22501019196225999</v>
      </c>
      <c r="AA115" s="14"/>
      <c r="AB115" s="14">
        <v>0.144095158810952</v>
      </c>
      <c r="AC115" s="14">
        <v>0.30340920252603498</v>
      </c>
      <c r="AD115" s="14">
        <v>0.288288555926143</v>
      </c>
      <c r="AE115" s="14"/>
      <c r="AF115" s="14">
        <v>0.227036215514099</v>
      </c>
      <c r="AG115" s="14">
        <v>0.348192689893637</v>
      </c>
      <c r="AH115" s="14">
        <v>0.22382184225756799</v>
      </c>
      <c r="AI115" s="14">
        <v>0.22820644383803801</v>
      </c>
      <c r="AJ115" s="14">
        <v>0.39003182173450301</v>
      </c>
      <c r="AK115" s="14">
        <v>0.25642964151450198</v>
      </c>
      <c r="AL115" s="14">
        <v>0.17537315532054401</v>
      </c>
      <c r="AM115" s="14">
        <v>0.33775019377614102</v>
      </c>
      <c r="AN115" s="14"/>
      <c r="AO115" s="14">
        <v>0.266247467403255</v>
      </c>
      <c r="AP115" s="14">
        <v>0.30287711953734803</v>
      </c>
      <c r="AQ115" s="14">
        <v>0.27306764091243302</v>
      </c>
      <c r="AR115" s="14">
        <v>0.12878497456804799</v>
      </c>
      <c r="AS115" s="14">
        <v>0.54525940355825797</v>
      </c>
      <c r="AT115" s="14">
        <v>0.24861646507318</v>
      </c>
      <c r="AU115" s="14">
        <v>0.14518218286467899</v>
      </c>
      <c r="AV115" s="14">
        <v>0.28447010497143099</v>
      </c>
      <c r="AW115" s="14"/>
      <c r="AX115" s="14">
        <v>0.28695579101413698</v>
      </c>
      <c r="AY115" s="14">
        <v>0.28962444477941302</v>
      </c>
      <c r="AZ115" s="14">
        <v>0.238109638845551</v>
      </c>
      <c r="BA115" s="14"/>
      <c r="BB115" s="14">
        <v>0.21908850983149</v>
      </c>
      <c r="BC115" s="14">
        <v>0.27268518530894198</v>
      </c>
      <c r="BD115" s="14">
        <v>0.28519105031927899</v>
      </c>
      <c r="BE115" s="14"/>
      <c r="BF115" s="14">
        <v>0.34040019193760601</v>
      </c>
      <c r="BG115" s="14">
        <v>0.276383513886855</v>
      </c>
      <c r="BH115" s="14">
        <v>0.265154907151532</v>
      </c>
      <c r="BI115" s="14"/>
      <c r="BJ115" s="14">
        <v>0.25373802098835202</v>
      </c>
      <c r="BK115" s="14">
        <v>0.278513533653995</v>
      </c>
      <c r="BL115" s="14"/>
      <c r="BM115" s="14">
        <v>0.221611208404938</v>
      </c>
      <c r="BN115" s="14">
        <v>0.29322584781064998</v>
      </c>
      <c r="BO115" s="14"/>
      <c r="BP115" s="14">
        <v>0.287339750058767</v>
      </c>
      <c r="BQ115" s="14">
        <v>0.16662936055717201</v>
      </c>
      <c r="BR115" s="14">
        <v>0.282384072990919</v>
      </c>
      <c r="BS115" s="14">
        <v>0.25588109088979999</v>
      </c>
      <c r="BT115" s="14">
        <v>0.29313693990784301</v>
      </c>
      <c r="BU115" s="14">
        <v>0.26565148665319599</v>
      </c>
      <c r="BV115" s="14">
        <v>0.37942938368041002</v>
      </c>
      <c r="BW115" s="14">
        <v>0.26739551641882098</v>
      </c>
    </row>
    <row r="116" spans="2:75" x14ac:dyDescent="0.35">
      <c r="B116" t="s">
        <v>89</v>
      </c>
      <c r="C116" s="14">
        <v>0.13535075727927001</v>
      </c>
      <c r="D116" s="14">
        <v>0.13837178310614101</v>
      </c>
      <c r="E116" s="14">
        <v>0.132499652533865</v>
      </c>
      <c r="F116" s="14"/>
      <c r="G116" s="14">
        <v>0.29285412584538101</v>
      </c>
      <c r="H116" s="14">
        <v>0.105298401536618</v>
      </c>
      <c r="I116" s="14">
        <v>0.143054243428513</v>
      </c>
      <c r="J116" s="14">
        <v>0.13847794389298601</v>
      </c>
      <c r="K116" s="14">
        <v>0.11298261639187999</v>
      </c>
      <c r="L116" s="14">
        <v>0.11594909223026501</v>
      </c>
      <c r="M116" s="14"/>
      <c r="N116" s="14">
        <v>0.14729947311741401</v>
      </c>
      <c r="O116" s="14">
        <v>0.112989589067885</v>
      </c>
      <c r="P116" s="14"/>
      <c r="Q116" s="14">
        <v>0.18058231255243401</v>
      </c>
      <c r="R116" s="14">
        <v>0.10795333839025401</v>
      </c>
      <c r="S116" s="14">
        <v>0.13325669084710601</v>
      </c>
      <c r="T116" s="14">
        <v>0.15506092633929699</v>
      </c>
      <c r="U116" s="14">
        <v>0.12331547364859</v>
      </c>
      <c r="V116" s="14">
        <v>0.170568583049377</v>
      </c>
      <c r="W116" s="14">
        <v>0.11232140169887</v>
      </c>
      <c r="X116" s="14">
        <v>0.24901961159165001</v>
      </c>
      <c r="Y116" s="14">
        <v>0.57049239310669397</v>
      </c>
      <c r="Z116" s="14">
        <v>9.6724588821188395E-2</v>
      </c>
      <c r="AA116" s="14"/>
      <c r="AB116" s="14">
        <v>0.16428798301439401</v>
      </c>
      <c r="AC116" s="14">
        <v>0.122977356715261</v>
      </c>
      <c r="AD116" s="14">
        <v>0.172338576268972</v>
      </c>
      <c r="AE116" s="14"/>
      <c r="AF116" s="14">
        <v>0.143162106700434</v>
      </c>
      <c r="AG116" s="14">
        <v>6.3666684514851704E-2</v>
      </c>
      <c r="AH116" s="14">
        <v>0.12315969574758</v>
      </c>
      <c r="AI116" s="14">
        <v>0.15406336938805401</v>
      </c>
      <c r="AJ116" s="14">
        <v>0.138276032508444</v>
      </c>
      <c r="AK116" s="14">
        <v>0.23243592458772599</v>
      </c>
      <c r="AL116" s="14">
        <v>1.3000658976255601E-2</v>
      </c>
      <c r="AM116" s="14">
        <v>0.123086478618211</v>
      </c>
      <c r="AN116" s="14"/>
      <c r="AO116" s="14">
        <v>0.14549164138870599</v>
      </c>
      <c r="AP116" s="14">
        <v>5.0499580644270403E-2</v>
      </c>
      <c r="AQ116" s="14">
        <v>0.110360711190632</v>
      </c>
      <c r="AR116" s="14">
        <v>0.171702616012776</v>
      </c>
      <c r="AS116" s="14">
        <v>9.8347290491153996E-2</v>
      </c>
      <c r="AT116" s="14">
        <v>0.28741540993493597</v>
      </c>
      <c r="AU116" s="14">
        <v>0.106471846241066</v>
      </c>
      <c r="AV116" s="14">
        <v>0.15791542259823699</v>
      </c>
      <c r="AW116" s="14"/>
      <c r="AX116" s="14">
        <v>0.36160755043199</v>
      </c>
      <c r="AY116" s="14">
        <v>0.16115539988962799</v>
      </c>
      <c r="AZ116" s="14">
        <v>9.0215862892385298E-2</v>
      </c>
      <c r="BA116" s="14"/>
      <c r="BB116" s="14">
        <v>0.20668607776284501</v>
      </c>
      <c r="BC116" s="14">
        <v>0.15661631601499301</v>
      </c>
      <c r="BD116" s="14">
        <v>7.8164554226992394E-2</v>
      </c>
      <c r="BE116" s="14"/>
      <c r="BF116" s="14">
        <v>0.189139418710318</v>
      </c>
      <c r="BG116" s="14">
        <v>0.16477811664997</v>
      </c>
      <c r="BH116" s="14">
        <v>0.11668733231461401</v>
      </c>
      <c r="BI116" s="14"/>
      <c r="BJ116" s="14">
        <v>0.18468610223857801</v>
      </c>
      <c r="BK116" s="14">
        <v>0.125358598898174</v>
      </c>
      <c r="BL116" s="14"/>
      <c r="BM116" s="14">
        <v>0.18273670234067699</v>
      </c>
      <c r="BN116" s="14">
        <v>0.117221193206236</v>
      </c>
      <c r="BO116" s="14"/>
      <c r="BP116" s="14">
        <v>0.16544221930318301</v>
      </c>
      <c r="BQ116" s="14">
        <v>0.211863177081837</v>
      </c>
      <c r="BR116" s="14">
        <v>9.64764574400023E-2</v>
      </c>
      <c r="BS116" s="14">
        <v>0.100827635088599</v>
      </c>
      <c r="BT116" s="14">
        <v>0.144392782531997</v>
      </c>
      <c r="BU116" s="14">
        <v>9.4738686882340398E-2</v>
      </c>
      <c r="BV116" s="14">
        <v>9.6735777347412594E-2</v>
      </c>
      <c r="BW116" s="14">
        <v>0.14687963578980501</v>
      </c>
    </row>
    <row r="117" spans="2:75" x14ac:dyDescent="0.35">
      <c r="B117" t="s">
        <v>90</v>
      </c>
      <c r="C117" s="14">
        <v>6.0371676064727001E-2</v>
      </c>
      <c r="D117" s="14">
        <v>5.6504387436383599E-2</v>
      </c>
      <c r="E117" s="14">
        <v>6.4021444584428794E-2</v>
      </c>
      <c r="F117" s="14"/>
      <c r="G117" s="14">
        <v>4.9019832409754702E-2</v>
      </c>
      <c r="H117" s="14">
        <v>5.0646115109947397E-2</v>
      </c>
      <c r="I117" s="14">
        <v>5.7345922761129299E-2</v>
      </c>
      <c r="J117" s="14">
        <v>5.82567515893814E-2</v>
      </c>
      <c r="K117" s="14">
        <v>4.1585667311887203E-2</v>
      </c>
      <c r="L117" s="14">
        <v>7.6976578602635598E-2</v>
      </c>
      <c r="M117" s="14"/>
      <c r="N117" s="14">
        <v>6.1058426704004097E-2</v>
      </c>
      <c r="O117" s="14">
        <v>5.90864712969369E-2</v>
      </c>
      <c r="P117" s="14"/>
      <c r="Q117" s="14">
        <v>1.8720048365491501E-2</v>
      </c>
      <c r="R117" s="14">
        <v>5.7888028603847397E-2</v>
      </c>
      <c r="S117" s="14">
        <v>2.75897044687443E-2</v>
      </c>
      <c r="T117" s="14">
        <v>9.7674457453247598E-2</v>
      </c>
      <c r="U117" s="14">
        <v>5.99906884532561E-2</v>
      </c>
      <c r="V117" s="14">
        <v>5.0861458565506501E-2</v>
      </c>
      <c r="W117" s="14">
        <v>5.5290557488148297E-2</v>
      </c>
      <c r="X117" s="14">
        <v>0.15728013285563799</v>
      </c>
      <c r="Y117" s="14">
        <v>0</v>
      </c>
      <c r="Z117" s="14">
        <v>5.5326638982725398E-2</v>
      </c>
      <c r="AA117" s="14"/>
      <c r="AB117" s="14">
        <v>9.0293284553388295E-2</v>
      </c>
      <c r="AC117" s="14">
        <v>5.4095720319568899E-2</v>
      </c>
      <c r="AD117" s="14">
        <v>8.2272915219100004E-2</v>
      </c>
      <c r="AE117" s="14"/>
      <c r="AF117" s="14">
        <v>9.47623591445097E-2</v>
      </c>
      <c r="AG117" s="14">
        <v>3.80574683827802E-2</v>
      </c>
      <c r="AH117" s="14">
        <v>7.8215111971461596E-2</v>
      </c>
      <c r="AI117" s="14">
        <v>0</v>
      </c>
      <c r="AJ117" s="14">
        <v>0.15798230466164701</v>
      </c>
      <c r="AK117" s="14">
        <v>8.5708617100596393E-2</v>
      </c>
      <c r="AL117" s="14">
        <v>7.8921184669935501E-2</v>
      </c>
      <c r="AM117" s="14">
        <v>1.2777978796585101E-2</v>
      </c>
      <c r="AN117" s="14"/>
      <c r="AO117" s="14">
        <v>0.12789138770299199</v>
      </c>
      <c r="AP117" s="14">
        <v>4.4606002666259498E-2</v>
      </c>
      <c r="AQ117" s="14">
        <v>7.4661912583736501E-2</v>
      </c>
      <c r="AR117" s="14">
        <v>0</v>
      </c>
      <c r="AS117" s="14">
        <v>0.11209468674600299</v>
      </c>
      <c r="AT117" s="14">
        <v>7.3082847605967199E-2</v>
      </c>
      <c r="AU117" s="14">
        <v>0.110346309546726</v>
      </c>
      <c r="AV117" s="14">
        <v>4.7851757438517996E-3</v>
      </c>
      <c r="AW117" s="14"/>
      <c r="AX117" s="14">
        <v>1.6476093472374099E-2</v>
      </c>
      <c r="AY117" s="14">
        <v>7.2618594486418997E-2</v>
      </c>
      <c r="AZ117" s="14">
        <v>6.5191942714707796E-2</v>
      </c>
      <c r="BA117" s="14"/>
      <c r="BB117" s="14">
        <v>5.6916369847501203E-2</v>
      </c>
      <c r="BC117" s="14">
        <v>5.4276842829688497E-2</v>
      </c>
      <c r="BD117" s="14">
        <v>7.0619159303722603E-2</v>
      </c>
      <c r="BE117" s="14"/>
      <c r="BF117" s="14">
        <v>6.9284977018368998E-2</v>
      </c>
      <c r="BG117" s="14">
        <v>6.3500039873129896E-2</v>
      </c>
      <c r="BH117" s="14">
        <v>6.7419645499804504E-2</v>
      </c>
      <c r="BI117" s="14"/>
      <c r="BJ117" s="14">
        <v>6.21095335893131E-2</v>
      </c>
      <c r="BK117" s="14">
        <v>5.7585882566549701E-2</v>
      </c>
      <c r="BL117" s="14"/>
      <c r="BM117" s="14">
        <v>5.7353054085841099E-2</v>
      </c>
      <c r="BN117" s="14">
        <v>6.5438469403711397E-2</v>
      </c>
      <c r="BO117" s="14"/>
      <c r="BP117" s="14">
        <v>7.11084249110049E-2</v>
      </c>
      <c r="BQ117" s="14">
        <v>4.9705022998521503E-2</v>
      </c>
      <c r="BR117" s="14">
        <v>7.9924617161713202E-2</v>
      </c>
      <c r="BS117" s="14">
        <v>6.2109418165959399E-2</v>
      </c>
      <c r="BT117" s="14">
        <v>5.7886878979613303E-2</v>
      </c>
      <c r="BU117" s="14">
        <v>5.9331265891172998E-2</v>
      </c>
      <c r="BV117" s="14">
        <v>6.8258975524660606E-2</v>
      </c>
      <c r="BW117" s="14">
        <v>3.8341810656951802E-2</v>
      </c>
    </row>
    <row r="118" spans="2:75" x14ac:dyDescent="0.35">
      <c r="B118" t="s">
        <v>91</v>
      </c>
      <c r="C118" s="14">
        <v>1.72346219720164E-2</v>
      </c>
      <c r="D118" s="14">
        <v>1.41166224486413E-2</v>
      </c>
      <c r="E118" s="14">
        <v>2.0177246016535699E-2</v>
      </c>
      <c r="F118" s="14"/>
      <c r="G118" s="14">
        <v>4.37751077869915E-2</v>
      </c>
      <c r="H118" s="14">
        <v>3.9049489946968502E-3</v>
      </c>
      <c r="I118" s="14">
        <v>2.06596499262394E-2</v>
      </c>
      <c r="J118" s="14">
        <v>2.1403399658114799E-2</v>
      </c>
      <c r="K118" s="14">
        <v>1.10753672082144E-2</v>
      </c>
      <c r="L118" s="14">
        <v>1.52448911001527E-2</v>
      </c>
      <c r="M118" s="14"/>
      <c r="N118" s="14">
        <v>1.7718333846191599E-2</v>
      </c>
      <c r="O118" s="14">
        <v>1.6329389750345501E-2</v>
      </c>
      <c r="P118" s="14"/>
      <c r="Q118" s="14">
        <v>2.2224748646078901E-2</v>
      </c>
      <c r="R118" s="14">
        <v>5.9165918601523102E-3</v>
      </c>
      <c r="S118" s="14">
        <v>3.8958742225227098E-2</v>
      </c>
      <c r="T118" s="14">
        <v>1.65229347974746E-2</v>
      </c>
      <c r="U118" s="14">
        <v>0</v>
      </c>
      <c r="V118" s="14">
        <v>1.13431896023159E-2</v>
      </c>
      <c r="W118" s="14">
        <v>2.60695094403414E-2</v>
      </c>
      <c r="X118" s="14">
        <v>8.53678270928626E-2</v>
      </c>
      <c r="Y118" s="14">
        <v>0</v>
      </c>
      <c r="Z118" s="14">
        <v>2.69966649513106E-2</v>
      </c>
      <c r="AA118" s="14"/>
      <c r="AB118" s="14">
        <v>5.0255533895692497E-2</v>
      </c>
      <c r="AC118" s="14">
        <v>1.02182614564479E-2</v>
      </c>
      <c r="AD118" s="14">
        <v>1.6566902174816801E-2</v>
      </c>
      <c r="AE118" s="14"/>
      <c r="AF118" s="14">
        <v>2.6003895142502902E-3</v>
      </c>
      <c r="AG118" s="14">
        <v>3.7151145294410701E-2</v>
      </c>
      <c r="AH118" s="14">
        <v>4.9424127637884303E-3</v>
      </c>
      <c r="AI118" s="14">
        <v>9.5191271433050107E-3</v>
      </c>
      <c r="AJ118" s="14">
        <v>4.91386512071528E-2</v>
      </c>
      <c r="AK118" s="14">
        <v>1.9584338974799501E-2</v>
      </c>
      <c r="AL118" s="14">
        <v>5.3300617867500601E-2</v>
      </c>
      <c r="AM118" s="14">
        <v>5.4428730075086404E-3</v>
      </c>
      <c r="AN118" s="14"/>
      <c r="AO118" s="14">
        <v>3.6414254787359101E-3</v>
      </c>
      <c r="AP118" s="14">
        <v>3.7166736400316397E-2</v>
      </c>
      <c r="AQ118" s="14">
        <v>7.6548235599272199E-3</v>
      </c>
      <c r="AR118" s="14">
        <v>1.23835987652439E-2</v>
      </c>
      <c r="AS118" s="14">
        <v>5.5668135105230603E-2</v>
      </c>
      <c r="AT118" s="14">
        <v>1.6289260544691798E-2</v>
      </c>
      <c r="AU118" s="14">
        <v>3.3468708899882002E-2</v>
      </c>
      <c r="AV118" s="14">
        <v>1.02530578058245E-2</v>
      </c>
      <c r="AW118" s="14"/>
      <c r="AX118" s="14">
        <v>8.9428224225018907E-3</v>
      </c>
      <c r="AY118" s="14">
        <v>1.5310018622890701E-2</v>
      </c>
      <c r="AZ118" s="14">
        <v>2.2552108896000199E-2</v>
      </c>
      <c r="BA118" s="14"/>
      <c r="BB118" s="14">
        <v>2.4279404288989399E-2</v>
      </c>
      <c r="BC118" s="14">
        <v>1.6831236284213399E-2</v>
      </c>
      <c r="BD118" s="14">
        <v>1.81218508707079E-2</v>
      </c>
      <c r="BE118" s="14"/>
      <c r="BF118" s="14">
        <v>1.4900996923531499E-2</v>
      </c>
      <c r="BG118" s="14">
        <v>1.6889863019631898E-2</v>
      </c>
      <c r="BH118" s="14">
        <v>2.35496658329819E-2</v>
      </c>
      <c r="BI118" s="14"/>
      <c r="BJ118" s="14">
        <v>1.8948630325007799E-2</v>
      </c>
      <c r="BK118" s="14">
        <v>1.6522430002978102E-2</v>
      </c>
      <c r="BL118" s="14"/>
      <c r="BM118" s="14">
        <v>2.5891517522133999E-2</v>
      </c>
      <c r="BN118" s="14">
        <v>1.3628668280606099E-2</v>
      </c>
      <c r="BO118" s="14"/>
      <c r="BP118" s="14">
        <v>3.0655569955753501E-2</v>
      </c>
      <c r="BQ118" s="14">
        <v>2.3474464754183799E-2</v>
      </c>
      <c r="BR118" s="14">
        <v>0</v>
      </c>
      <c r="BS118" s="14">
        <v>6.3633917770902501E-3</v>
      </c>
      <c r="BT118" s="14">
        <v>1.9467685911066498E-2</v>
      </c>
      <c r="BU118" s="14">
        <v>1.65361884598457E-2</v>
      </c>
      <c r="BV118" s="14">
        <v>1.9149264421388201E-2</v>
      </c>
      <c r="BW118" s="14">
        <v>6.6027383629410699E-3</v>
      </c>
    </row>
    <row r="119" spans="2:75" x14ac:dyDescent="0.35">
      <c r="B119" t="s">
        <v>92</v>
      </c>
      <c r="C119" s="14">
        <v>5.2300041655697002E-2</v>
      </c>
      <c r="D119" s="14">
        <v>2.83995085253539E-2</v>
      </c>
      <c r="E119" s="14">
        <v>7.4856261738133201E-2</v>
      </c>
      <c r="F119" s="14"/>
      <c r="G119" s="14">
        <v>5.5668617773607397E-2</v>
      </c>
      <c r="H119" s="14">
        <v>7.3474712424101807E-2</v>
      </c>
      <c r="I119" s="14">
        <v>6.1196998623645499E-2</v>
      </c>
      <c r="J119" s="14">
        <v>7.3555012991737098E-2</v>
      </c>
      <c r="K119" s="14">
        <v>3.96769445251293E-2</v>
      </c>
      <c r="L119" s="14">
        <v>3.56145048613676E-2</v>
      </c>
      <c r="M119" s="14"/>
      <c r="N119" s="14">
        <v>3.5537074035786501E-2</v>
      </c>
      <c r="O119" s="14">
        <v>8.3670738201529593E-2</v>
      </c>
      <c r="P119" s="14"/>
      <c r="Q119" s="14">
        <v>0.119663377538125</v>
      </c>
      <c r="R119" s="14">
        <v>4.8426332740334303E-2</v>
      </c>
      <c r="S119" s="14">
        <v>3.6233072852275998E-2</v>
      </c>
      <c r="T119" s="14">
        <v>3.6522304413932102E-2</v>
      </c>
      <c r="U119" s="14">
        <v>3.78134018352215E-2</v>
      </c>
      <c r="V119" s="14">
        <v>3.9343861025175099E-2</v>
      </c>
      <c r="W119" s="14">
        <v>1.7601382966586799E-2</v>
      </c>
      <c r="X119" s="14">
        <v>0</v>
      </c>
      <c r="Y119" s="14">
        <v>0</v>
      </c>
      <c r="Z119" s="14">
        <v>0.19655925971058899</v>
      </c>
      <c r="AA119" s="14"/>
      <c r="AB119" s="14">
        <v>4.89345445534978E-2</v>
      </c>
      <c r="AC119" s="14">
        <v>5.0356836894539E-2</v>
      </c>
      <c r="AD119" s="14">
        <v>2.0236794778068699E-2</v>
      </c>
      <c r="AE119" s="14"/>
      <c r="AF119" s="14">
        <v>2.18379622929065E-2</v>
      </c>
      <c r="AG119" s="14">
        <v>4.8173751860365203E-2</v>
      </c>
      <c r="AH119" s="14">
        <v>4.29116513657384E-2</v>
      </c>
      <c r="AI119" s="14">
        <v>3.6577916081834597E-2</v>
      </c>
      <c r="AJ119" s="14">
        <v>0</v>
      </c>
      <c r="AK119" s="14">
        <v>5.2260466324737402E-2</v>
      </c>
      <c r="AL119" s="14">
        <v>3.83590073963112E-2</v>
      </c>
      <c r="AM119" s="14">
        <v>9.3998642659403095E-2</v>
      </c>
      <c r="AN119" s="14"/>
      <c r="AO119" s="14">
        <v>1.0872326581877E-2</v>
      </c>
      <c r="AP119" s="14">
        <v>4.1302520773782402E-2</v>
      </c>
      <c r="AQ119" s="14">
        <v>3.3103823989619703E-2</v>
      </c>
      <c r="AR119" s="14">
        <v>0</v>
      </c>
      <c r="AS119" s="14">
        <v>0</v>
      </c>
      <c r="AT119" s="14">
        <v>5.9772963773127998E-2</v>
      </c>
      <c r="AU119" s="14">
        <v>2.82656162883629E-2</v>
      </c>
      <c r="AV119" s="14">
        <v>0.101155977200172</v>
      </c>
      <c r="AW119" s="14"/>
      <c r="AX119" s="14">
        <v>0.10710118731009199</v>
      </c>
      <c r="AY119" s="14">
        <v>1.93874307790293E-2</v>
      </c>
      <c r="AZ119" s="14">
        <v>4.1942635366412101E-2</v>
      </c>
      <c r="BA119" s="14"/>
      <c r="BB119" s="14">
        <v>3.5638151011842999E-2</v>
      </c>
      <c r="BC119" s="14">
        <v>2.4872574848937502E-2</v>
      </c>
      <c r="BD119" s="14">
        <v>3.7318900939604202E-2</v>
      </c>
      <c r="BE119" s="14"/>
      <c r="BF119" s="14">
        <v>1.9769553840977901E-2</v>
      </c>
      <c r="BG119" s="14">
        <v>3.3201636239635499E-2</v>
      </c>
      <c r="BH119" s="14">
        <v>2.8757476843043601E-2</v>
      </c>
      <c r="BI119" s="14"/>
      <c r="BJ119" s="14">
        <v>1.34456325371979E-2</v>
      </c>
      <c r="BK119" s="14">
        <v>5.9427159157696301E-2</v>
      </c>
      <c r="BL119" s="14"/>
      <c r="BM119" s="14">
        <v>3.6376979810196601E-2</v>
      </c>
      <c r="BN119" s="14">
        <v>5.2898538203264102E-2</v>
      </c>
      <c r="BO119" s="14"/>
      <c r="BP119" s="14">
        <v>8.1944372441602006E-2</v>
      </c>
      <c r="BQ119" s="14">
        <v>3.3168277022810499E-2</v>
      </c>
      <c r="BR119" s="14">
        <v>1.8456204184334898E-2</v>
      </c>
      <c r="BS119" s="14">
        <v>4.3924604220057901E-2</v>
      </c>
      <c r="BT119" s="14">
        <v>3.92616360881324E-2</v>
      </c>
      <c r="BU119" s="14">
        <v>0.10508032542165401</v>
      </c>
      <c r="BV119" s="14">
        <v>0</v>
      </c>
      <c r="BW119" s="14">
        <v>3.84023673065675E-2</v>
      </c>
    </row>
    <row r="120" spans="2:75" x14ac:dyDescent="0.35">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row>
    <row r="121" spans="2:75" x14ac:dyDescent="0.35">
      <c r="B121" s="6" t="s">
        <v>117</v>
      </c>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row>
    <row r="122" spans="2:75" x14ac:dyDescent="0.35">
      <c r="B122" s="21" t="s">
        <v>96</v>
      </c>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row>
    <row r="123" spans="2:75" x14ac:dyDescent="0.35">
      <c r="B123" t="s">
        <v>107</v>
      </c>
      <c r="C123" s="14">
        <v>0.74386861042207997</v>
      </c>
      <c r="D123" s="14">
        <v>0.75717819865573799</v>
      </c>
      <c r="E123" s="14">
        <v>0.73130763532718401</v>
      </c>
      <c r="F123" s="14"/>
      <c r="G123" s="14">
        <v>0.66792666876079598</v>
      </c>
      <c r="H123" s="14">
        <v>0.716739976354268</v>
      </c>
      <c r="I123" s="14">
        <v>0.72756781803349502</v>
      </c>
      <c r="J123" s="14">
        <v>0.70507043474489495</v>
      </c>
      <c r="K123" s="14">
        <v>0.81178346590731898</v>
      </c>
      <c r="L123" s="14">
        <v>0.76587569046125303</v>
      </c>
      <c r="M123" s="14"/>
      <c r="N123" s="14">
        <v>0.77015050305999699</v>
      </c>
      <c r="O123" s="14">
        <v>0.69468392562826398</v>
      </c>
      <c r="P123" s="14"/>
      <c r="Q123" s="14">
        <v>0.52046813101601297</v>
      </c>
      <c r="R123" s="14">
        <v>0.72400559302924905</v>
      </c>
      <c r="S123" s="14">
        <v>0.67800429087171299</v>
      </c>
      <c r="T123" s="14">
        <v>0.74172885034257896</v>
      </c>
      <c r="U123" s="14">
        <v>0.74516751177231</v>
      </c>
      <c r="V123" s="14">
        <v>0.78607301860117196</v>
      </c>
      <c r="W123" s="14">
        <v>0.85145441487491602</v>
      </c>
      <c r="X123" s="14">
        <v>1</v>
      </c>
      <c r="Y123" s="14">
        <v>0</v>
      </c>
      <c r="Z123" s="14">
        <v>0.72871088279587803</v>
      </c>
      <c r="AA123" s="14"/>
      <c r="AB123" s="14">
        <v>0.74364335290393102</v>
      </c>
      <c r="AC123" s="14">
        <v>0.75868440822231697</v>
      </c>
      <c r="AD123" s="14">
        <v>0.74762261618750903</v>
      </c>
      <c r="AE123" s="14"/>
      <c r="AF123" s="14">
        <v>0.80610375870675599</v>
      </c>
      <c r="AG123" s="14">
        <v>0.89283770090223202</v>
      </c>
      <c r="AH123" s="14">
        <v>0.80233185374151705</v>
      </c>
      <c r="AI123" s="14">
        <v>0.71998505759591003</v>
      </c>
      <c r="AJ123" s="14">
        <v>0.65797338885436296</v>
      </c>
      <c r="AK123" s="14">
        <v>0.74028556328193695</v>
      </c>
      <c r="AL123" s="14">
        <v>0.75622653345250801</v>
      </c>
      <c r="AM123" s="14">
        <v>0.58089288062001099</v>
      </c>
      <c r="AN123" s="14"/>
      <c r="AO123" s="14">
        <v>0.79335665534392397</v>
      </c>
      <c r="AP123" s="14">
        <v>0.91615308734141498</v>
      </c>
      <c r="AQ123" s="14">
        <v>0.78465740034232001</v>
      </c>
      <c r="AR123" s="14">
        <v>0.79553017641743595</v>
      </c>
      <c r="AS123" s="14">
        <v>0.66711367094933804</v>
      </c>
      <c r="AT123" s="14">
        <v>0.695465649932972</v>
      </c>
      <c r="AU123" s="14">
        <v>0.74195472117722705</v>
      </c>
      <c r="AV123" s="14">
        <v>0.51218738682070497</v>
      </c>
      <c r="AW123" s="14"/>
      <c r="AX123" s="14">
        <v>0.77631597604432501</v>
      </c>
      <c r="AY123" s="14">
        <v>0.779833071611576</v>
      </c>
      <c r="AZ123" s="14">
        <v>0.75593050612740897</v>
      </c>
      <c r="BA123" s="14"/>
      <c r="BB123" s="14">
        <v>0.74314245744465302</v>
      </c>
      <c r="BC123" s="14">
        <v>0.80062545720367995</v>
      </c>
      <c r="BD123" s="14">
        <v>0.67358362235802205</v>
      </c>
      <c r="BE123" s="14"/>
      <c r="BF123" s="14">
        <v>0.68116321128437296</v>
      </c>
      <c r="BG123" s="14">
        <v>0.81357472565061595</v>
      </c>
      <c r="BH123" s="14">
        <v>0.71543516013729502</v>
      </c>
      <c r="BI123" s="14"/>
      <c r="BJ123" s="14">
        <v>0.74530649561889395</v>
      </c>
      <c r="BK123" s="14">
        <v>0.75393838837548399</v>
      </c>
      <c r="BL123" s="14"/>
      <c r="BM123" s="14">
        <v>0.75831372784422202</v>
      </c>
      <c r="BN123" s="14">
        <v>0.75525072671266302</v>
      </c>
      <c r="BO123" s="14"/>
      <c r="BP123" s="14">
        <v>0.76031725750685997</v>
      </c>
      <c r="BQ123" s="14">
        <v>0.72397171963780105</v>
      </c>
      <c r="BR123" s="14">
        <v>0.79062997678977398</v>
      </c>
      <c r="BS123" s="14">
        <v>0.64248085543452904</v>
      </c>
      <c r="BT123" s="14">
        <v>0.76661842418861004</v>
      </c>
      <c r="BU123" s="14">
        <v>0.80197230260316998</v>
      </c>
      <c r="BV123" s="14">
        <v>0.69914833369806595</v>
      </c>
      <c r="BW123" s="14">
        <v>0.76620086087851702</v>
      </c>
    </row>
    <row r="124" spans="2:75" x14ac:dyDescent="0.35">
      <c r="B124" t="s">
        <v>108</v>
      </c>
      <c r="C124" s="14">
        <v>0.34374026054906898</v>
      </c>
      <c r="D124" s="14">
        <v>0.29686154402484899</v>
      </c>
      <c r="E124" s="14">
        <v>0.38798222960205198</v>
      </c>
      <c r="F124" s="14"/>
      <c r="G124" s="14">
        <v>0.31551482539181602</v>
      </c>
      <c r="H124" s="14">
        <v>0.23818075515432</v>
      </c>
      <c r="I124" s="14">
        <v>0.34313706047211001</v>
      </c>
      <c r="J124" s="14">
        <v>0.34316037058150201</v>
      </c>
      <c r="K124" s="14">
        <v>0.36076240463683601</v>
      </c>
      <c r="L124" s="14">
        <v>0.379800137321055</v>
      </c>
      <c r="M124" s="14"/>
      <c r="N124" s="14">
        <v>0.32499901556337801</v>
      </c>
      <c r="O124" s="14">
        <v>0.37881316187943398</v>
      </c>
      <c r="P124" s="14"/>
      <c r="Q124" s="14">
        <v>0.23537283329679101</v>
      </c>
      <c r="R124" s="14">
        <v>0.41843592546214098</v>
      </c>
      <c r="S124" s="14">
        <v>0.46059971096004099</v>
      </c>
      <c r="T124" s="14">
        <v>0.31228663907756099</v>
      </c>
      <c r="U124" s="14">
        <v>0.28280147180849102</v>
      </c>
      <c r="V124" s="14">
        <v>0.398203551093814</v>
      </c>
      <c r="W124" s="14">
        <v>0.305790785528607</v>
      </c>
      <c r="X124" s="14">
        <v>0.24901961159165001</v>
      </c>
      <c r="Y124" s="14">
        <v>0.57049239310669397</v>
      </c>
      <c r="Z124" s="14">
        <v>0.30557652806746699</v>
      </c>
      <c r="AA124" s="14"/>
      <c r="AB124" s="14">
        <v>0.35483907962037398</v>
      </c>
      <c r="AC124" s="14">
        <v>0.36762315762506897</v>
      </c>
      <c r="AD124" s="14">
        <v>0.30726711146818603</v>
      </c>
      <c r="AE124" s="14"/>
      <c r="AF124" s="14">
        <v>0.48101289751826898</v>
      </c>
      <c r="AG124" s="14">
        <v>0.28038852088001198</v>
      </c>
      <c r="AH124" s="14">
        <v>0.25254013409237103</v>
      </c>
      <c r="AI124" s="14">
        <v>0.32987497990129699</v>
      </c>
      <c r="AJ124" s="14">
        <v>0.47012162211233999</v>
      </c>
      <c r="AK124" s="14">
        <v>0.39880868708239298</v>
      </c>
      <c r="AL124" s="14">
        <v>0.347812754518532</v>
      </c>
      <c r="AM124" s="14">
        <v>0.30218878517660902</v>
      </c>
      <c r="AN124" s="14"/>
      <c r="AO124" s="14">
        <v>0.456302566236234</v>
      </c>
      <c r="AP124" s="14">
        <v>0.30198698911413602</v>
      </c>
      <c r="AQ124" s="14">
        <v>0.28821678650508198</v>
      </c>
      <c r="AR124" s="14">
        <v>0.34271212416428298</v>
      </c>
      <c r="AS124" s="14">
        <v>0.55291018148928295</v>
      </c>
      <c r="AT124" s="14">
        <v>0.36247064871554702</v>
      </c>
      <c r="AU124" s="14">
        <v>0.237905712130277</v>
      </c>
      <c r="AV124" s="14">
        <v>0.28307417128023898</v>
      </c>
      <c r="AW124" s="14"/>
      <c r="AX124" s="14">
        <v>0.43938358516991999</v>
      </c>
      <c r="AY124" s="14">
        <v>0.39388328069232498</v>
      </c>
      <c r="AZ124" s="14">
        <v>0.29732081023427198</v>
      </c>
      <c r="BA124" s="14"/>
      <c r="BB124" s="14">
        <v>0.402889568896584</v>
      </c>
      <c r="BC124" s="14">
        <v>0.35516996200995099</v>
      </c>
      <c r="BD124" s="14">
        <v>0.24435004018567599</v>
      </c>
      <c r="BE124" s="14"/>
      <c r="BF124" s="14">
        <v>0.39907070373111803</v>
      </c>
      <c r="BG124" s="14">
        <v>0.403583323769102</v>
      </c>
      <c r="BH124" s="14">
        <v>0.27748872643649303</v>
      </c>
      <c r="BI124" s="14"/>
      <c r="BJ124" s="14">
        <v>0.31070288821646802</v>
      </c>
      <c r="BK124" s="14">
        <v>0.35382384981348902</v>
      </c>
      <c r="BL124" s="14"/>
      <c r="BM124" s="14">
        <v>0.412807750923955</v>
      </c>
      <c r="BN124" s="14">
        <v>0.32697619768083902</v>
      </c>
      <c r="BO124" s="14"/>
      <c r="BP124" s="14">
        <v>0.36439704396369199</v>
      </c>
      <c r="BQ124" s="14">
        <v>0.34761654263849201</v>
      </c>
      <c r="BR124" s="14">
        <v>0.51503227943255903</v>
      </c>
      <c r="BS124" s="14">
        <v>0.39519447504327399</v>
      </c>
      <c r="BT124" s="14">
        <v>0.330799224827376</v>
      </c>
      <c r="BU124" s="14">
        <v>0.229606725239906</v>
      </c>
      <c r="BV124" s="14">
        <v>0.22916053396143299</v>
      </c>
      <c r="BW124" s="14">
        <v>0.35764905318672002</v>
      </c>
    </row>
    <row r="125" spans="2:75" x14ac:dyDescent="0.35">
      <c r="B125" t="s">
        <v>109</v>
      </c>
      <c r="C125" s="14">
        <v>0.33028961081140301</v>
      </c>
      <c r="D125" s="14">
        <v>0.35681878064483402</v>
      </c>
      <c r="E125" s="14">
        <v>0.30525260472857701</v>
      </c>
      <c r="F125" s="14"/>
      <c r="G125" s="14">
        <v>0.22952319237539501</v>
      </c>
      <c r="H125" s="14">
        <v>0.38354813006503102</v>
      </c>
      <c r="I125" s="14">
        <v>0.321666504822754</v>
      </c>
      <c r="J125" s="14">
        <v>0.30613585444103902</v>
      </c>
      <c r="K125" s="14">
        <v>0.32885192798878599</v>
      </c>
      <c r="L125" s="14">
        <v>0.35042616395870801</v>
      </c>
      <c r="M125" s="14"/>
      <c r="N125" s="14">
        <v>0.36691132800106502</v>
      </c>
      <c r="O125" s="14">
        <v>0.261754682927893</v>
      </c>
      <c r="P125" s="14"/>
      <c r="Q125" s="14">
        <v>0.20444104011437</v>
      </c>
      <c r="R125" s="14">
        <v>0.235562344544992</v>
      </c>
      <c r="S125" s="14">
        <v>0.313814985264532</v>
      </c>
      <c r="T125" s="14">
        <v>0.26488355859415402</v>
      </c>
      <c r="U125" s="14">
        <v>0.38843286825283602</v>
      </c>
      <c r="V125" s="14">
        <v>0.31193515251516002</v>
      </c>
      <c r="W125" s="14">
        <v>0.42497320533516603</v>
      </c>
      <c r="X125" s="14">
        <v>0.57896056191277401</v>
      </c>
      <c r="Y125" s="14">
        <v>0.57049239310669397</v>
      </c>
      <c r="Z125" s="14">
        <v>0.38429185623754403</v>
      </c>
      <c r="AA125" s="14"/>
      <c r="AB125" s="14">
        <v>0.29617160734984199</v>
      </c>
      <c r="AC125" s="14">
        <v>0.283622622760964</v>
      </c>
      <c r="AD125" s="14">
        <v>0.54862737213391299</v>
      </c>
      <c r="AE125" s="14"/>
      <c r="AF125" s="14">
        <v>0.23935345201510999</v>
      </c>
      <c r="AG125" s="14">
        <v>0.41946407497566601</v>
      </c>
      <c r="AH125" s="14">
        <v>0.46199879001012301</v>
      </c>
      <c r="AI125" s="14">
        <v>0.23716753343594499</v>
      </c>
      <c r="AJ125" s="14">
        <v>0.11631304728357</v>
      </c>
      <c r="AK125" s="14">
        <v>0.40413950291352702</v>
      </c>
      <c r="AL125" s="14">
        <v>0.38889907043889399</v>
      </c>
      <c r="AM125" s="14">
        <v>0.18362712555792199</v>
      </c>
      <c r="AN125" s="14"/>
      <c r="AO125" s="14">
        <v>0.30963353235225899</v>
      </c>
      <c r="AP125" s="14">
        <v>0.445205847070691</v>
      </c>
      <c r="AQ125" s="14">
        <v>0.44737729414411598</v>
      </c>
      <c r="AR125" s="14">
        <v>0.306377647080946</v>
      </c>
      <c r="AS125" s="14">
        <v>0.13177643151156199</v>
      </c>
      <c r="AT125" s="14">
        <v>0.38643661915236899</v>
      </c>
      <c r="AU125" s="14">
        <v>0.40057374987558497</v>
      </c>
      <c r="AV125" s="14">
        <v>0.14047937714063</v>
      </c>
      <c r="AW125" s="14"/>
      <c r="AX125" s="14">
        <v>0.23421198825169801</v>
      </c>
      <c r="AY125" s="14">
        <v>0.38691360121057</v>
      </c>
      <c r="AZ125" s="14">
        <v>0.31821345432876402</v>
      </c>
      <c r="BA125" s="14"/>
      <c r="BB125" s="14">
        <v>0.292635513711131</v>
      </c>
      <c r="BC125" s="14">
        <v>0.35682596311374598</v>
      </c>
      <c r="BD125" s="14">
        <v>0.37848475225991901</v>
      </c>
      <c r="BE125" s="14"/>
      <c r="BF125" s="14">
        <v>0.3258970285635</v>
      </c>
      <c r="BG125" s="14">
        <v>0.341575903893445</v>
      </c>
      <c r="BH125" s="14">
        <v>0.328775487615035</v>
      </c>
      <c r="BI125" s="14"/>
      <c r="BJ125" s="14">
        <v>0.43956906657507699</v>
      </c>
      <c r="BK125" s="14">
        <v>0.30548270399834099</v>
      </c>
      <c r="BL125" s="14"/>
      <c r="BM125" s="14">
        <v>0.404890513839472</v>
      </c>
      <c r="BN125" s="14">
        <v>0.30949692514145899</v>
      </c>
      <c r="BO125" s="14"/>
      <c r="BP125" s="14">
        <v>0.349109254892573</v>
      </c>
      <c r="BQ125" s="14">
        <v>0.33060904073244302</v>
      </c>
      <c r="BR125" s="14">
        <v>0.33942616745762899</v>
      </c>
      <c r="BS125" s="14">
        <v>0.312706195002173</v>
      </c>
      <c r="BT125" s="14">
        <v>0.35102693921518202</v>
      </c>
      <c r="BU125" s="14">
        <v>0.359195208855425</v>
      </c>
      <c r="BV125" s="14">
        <v>0.38740067396285899</v>
      </c>
      <c r="BW125" s="14">
        <v>0.15353402567820401</v>
      </c>
    </row>
    <row r="126" spans="2:75" x14ac:dyDescent="0.35">
      <c r="B126" t="s">
        <v>110</v>
      </c>
      <c r="C126" s="14">
        <v>0.23946002049221399</v>
      </c>
      <c r="D126" s="14">
        <v>0.19282636876366299</v>
      </c>
      <c r="E126" s="14">
        <v>0.28347070870156799</v>
      </c>
      <c r="F126" s="14"/>
      <c r="G126" s="14">
        <v>0.20545057232556399</v>
      </c>
      <c r="H126" s="14">
        <v>0.108046128040796</v>
      </c>
      <c r="I126" s="14">
        <v>0.133135904763622</v>
      </c>
      <c r="J126" s="14">
        <v>0.170524069857694</v>
      </c>
      <c r="K126" s="14">
        <v>0.239211071808061</v>
      </c>
      <c r="L126" s="14">
        <v>0.37011254285710099</v>
      </c>
      <c r="M126" s="14"/>
      <c r="N126" s="14">
        <v>0.24258286907205301</v>
      </c>
      <c r="O126" s="14">
        <v>0.23361583243565701</v>
      </c>
      <c r="P126" s="14"/>
      <c r="Q126" s="14">
        <v>0.162357810493899</v>
      </c>
      <c r="R126" s="14">
        <v>0.197900848780766</v>
      </c>
      <c r="S126" s="14">
        <v>0.21786060062226101</v>
      </c>
      <c r="T126" s="14">
        <v>0.302321821701594</v>
      </c>
      <c r="U126" s="14">
        <v>0.22449605014122101</v>
      </c>
      <c r="V126" s="14">
        <v>0.21657079156158601</v>
      </c>
      <c r="W126" s="14">
        <v>0.26950548459236101</v>
      </c>
      <c r="X126" s="14">
        <v>0</v>
      </c>
      <c r="Y126" s="14">
        <v>0.31767777732357899</v>
      </c>
      <c r="Z126" s="14">
        <v>0.22551108181931301</v>
      </c>
      <c r="AA126" s="14"/>
      <c r="AB126" s="14">
        <v>0.29685968151881897</v>
      </c>
      <c r="AC126" s="14">
        <v>0.28108867425176198</v>
      </c>
      <c r="AD126" s="14">
        <v>0.11065570557771801</v>
      </c>
      <c r="AE126" s="14"/>
      <c r="AF126" s="14">
        <v>0.39964746413577401</v>
      </c>
      <c r="AG126" s="14">
        <v>0.18169286083934699</v>
      </c>
      <c r="AH126" s="14">
        <v>0.31163128755383201</v>
      </c>
      <c r="AI126" s="14">
        <v>0.228780117980867</v>
      </c>
      <c r="AJ126" s="14">
        <v>0.17367143038225599</v>
      </c>
      <c r="AK126" s="14">
        <v>0.21733735740121099</v>
      </c>
      <c r="AL126" s="14">
        <v>0.18060852867522501</v>
      </c>
      <c r="AM126" s="14">
        <v>0.17072448397870399</v>
      </c>
      <c r="AN126" s="14"/>
      <c r="AO126" s="14">
        <v>0.42092819966022998</v>
      </c>
      <c r="AP126" s="14">
        <v>0.17607124215369199</v>
      </c>
      <c r="AQ126" s="14">
        <v>0.33677521952855</v>
      </c>
      <c r="AR126" s="14">
        <v>0.23044443371690301</v>
      </c>
      <c r="AS126" s="14">
        <v>0.18054981332803399</v>
      </c>
      <c r="AT126" s="14">
        <v>0.24679763071220101</v>
      </c>
      <c r="AU126" s="14">
        <v>0.19315186133422099</v>
      </c>
      <c r="AV126" s="14">
        <v>9.1273315956159007E-2</v>
      </c>
      <c r="AW126" s="14"/>
      <c r="AX126" s="14">
        <v>0.29550082803116801</v>
      </c>
      <c r="AY126" s="14">
        <v>0.27778690274728901</v>
      </c>
      <c r="AZ126" s="14">
        <v>0.197512619795078</v>
      </c>
      <c r="BA126" s="14"/>
      <c r="BB126" s="14">
        <v>0.37642903048947002</v>
      </c>
      <c r="BC126" s="14">
        <v>0.26422517273347501</v>
      </c>
      <c r="BD126" s="14">
        <v>0.15640122499523099</v>
      </c>
      <c r="BE126" s="14"/>
      <c r="BF126" s="14">
        <v>0.30996276072502799</v>
      </c>
      <c r="BG126" s="14">
        <v>0.30078468520114798</v>
      </c>
      <c r="BH126" s="14">
        <v>0.187102245519286</v>
      </c>
      <c r="BI126" s="14"/>
      <c r="BJ126" s="14">
        <v>0.38546376884387501</v>
      </c>
      <c r="BK126" s="14">
        <v>0.202251443735978</v>
      </c>
      <c r="BL126" s="14"/>
      <c r="BM126" s="14">
        <v>0.28704067195064997</v>
      </c>
      <c r="BN126" s="14">
        <v>0.227270941584684</v>
      </c>
      <c r="BO126" s="14"/>
      <c r="BP126" s="14">
        <v>0.23538096847178</v>
      </c>
      <c r="BQ126" s="14">
        <v>0.23688191397229599</v>
      </c>
      <c r="BR126" s="14">
        <v>0.22815920371133999</v>
      </c>
      <c r="BS126" s="14">
        <v>0.193913747901134</v>
      </c>
      <c r="BT126" s="14">
        <v>0.30183004483457798</v>
      </c>
      <c r="BU126" s="14">
        <v>0.18733527843560499</v>
      </c>
      <c r="BV126" s="14">
        <v>0.209618698306372</v>
      </c>
      <c r="BW126" s="14">
        <v>0.16589797914178001</v>
      </c>
    </row>
    <row r="127" spans="2:75" x14ac:dyDescent="0.35">
      <c r="B127" t="s">
        <v>111</v>
      </c>
      <c r="C127" s="14">
        <v>0.23037425655625501</v>
      </c>
      <c r="D127" s="14">
        <v>0.25089586806832298</v>
      </c>
      <c r="E127" s="14">
        <v>0.21100690674911601</v>
      </c>
      <c r="F127" s="14"/>
      <c r="G127" s="14">
        <v>0.194612323126961</v>
      </c>
      <c r="H127" s="14">
        <v>0.29631473325688401</v>
      </c>
      <c r="I127" s="14">
        <v>0.29289888303238798</v>
      </c>
      <c r="J127" s="14">
        <v>0.241128836874654</v>
      </c>
      <c r="K127" s="14">
        <v>0.18461499829272901</v>
      </c>
      <c r="L127" s="14">
        <v>0.20539078897375301</v>
      </c>
      <c r="M127" s="14"/>
      <c r="N127" s="14">
        <v>0.24099650066551201</v>
      </c>
      <c r="O127" s="14">
        <v>0.21049548543750099</v>
      </c>
      <c r="P127" s="14"/>
      <c r="Q127" s="14">
        <v>0.18157089644824601</v>
      </c>
      <c r="R127" s="14">
        <v>0.203027966537212</v>
      </c>
      <c r="S127" s="14">
        <v>0.230410351292761</v>
      </c>
      <c r="T127" s="14">
        <v>0.173688578406691</v>
      </c>
      <c r="U127" s="14">
        <v>0.26527012974480202</v>
      </c>
      <c r="V127" s="14">
        <v>0.316555201600216</v>
      </c>
      <c r="W127" s="14">
        <v>0.28094607876280803</v>
      </c>
      <c r="X127" s="14">
        <v>0.33567161099436399</v>
      </c>
      <c r="Y127" s="14">
        <v>0</v>
      </c>
      <c r="Z127" s="14">
        <v>0.14706776903336699</v>
      </c>
      <c r="AA127" s="14"/>
      <c r="AB127" s="14">
        <v>0.33885380079146998</v>
      </c>
      <c r="AC127" s="14">
        <v>0.224571941132438</v>
      </c>
      <c r="AD127" s="14">
        <v>0.19635840828019399</v>
      </c>
      <c r="AE127" s="14"/>
      <c r="AF127" s="14">
        <v>0.276731192550906</v>
      </c>
      <c r="AG127" s="14">
        <v>0.30505028091217601</v>
      </c>
      <c r="AH127" s="14">
        <v>0.22238759661419399</v>
      </c>
      <c r="AI127" s="14">
        <v>0.36787132931680699</v>
      </c>
      <c r="AJ127" s="14">
        <v>0.38255068698435102</v>
      </c>
      <c r="AK127" s="14">
        <v>0.20225674790783299</v>
      </c>
      <c r="AL127" s="14">
        <v>0.248620112066718</v>
      </c>
      <c r="AM127" s="14">
        <v>0.19153813003492601</v>
      </c>
      <c r="AN127" s="14"/>
      <c r="AO127" s="14">
        <v>0.30736683114698798</v>
      </c>
      <c r="AP127" s="14">
        <v>0.27013057002234497</v>
      </c>
      <c r="AQ127" s="14">
        <v>0.303196867019706</v>
      </c>
      <c r="AR127" s="14">
        <v>0.462900079815525</v>
      </c>
      <c r="AS127" s="14">
        <v>0.49043130555792003</v>
      </c>
      <c r="AT127" s="14">
        <v>0.23611018617520901</v>
      </c>
      <c r="AU127" s="14">
        <v>0.180758024684499</v>
      </c>
      <c r="AV127" s="14">
        <v>0.166465006079069</v>
      </c>
      <c r="AW127" s="14"/>
      <c r="AX127" s="14">
        <v>0.24788856362509801</v>
      </c>
      <c r="AY127" s="14">
        <v>0.251287533215863</v>
      </c>
      <c r="AZ127" s="14">
        <v>0.21859617839387099</v>
      </c>
      <c r="BA127" s="14"/>
      <c r="BB127" s="14">
        <v>0.352959609457761</v>
      </c>
      <c r="BC127" s="14">
        <v>0.25026618768870801</v>
      </c>
      <c r="BD127" s="14">
        <v>0.14122240556246801</v>
      </c>
      <c r="BE127" s="14"/>
      <c r="BF127" s="14">
        <v>0.117458990661545</v>
      </c>
      <c r="BG127" s="14">
        <v>0.32343009057565703</v>
      </c>
      <c r="BH127" s="14">
        <v>0.17990516448371</v>
      </c>
      <c r="BI127" s="14"/>
      <c r="BJ127" s="14">
        <v>0.29985019401313401</v>
      </c>
      <c r="BK127" s="14">
        <v>0.205561104110071</v>
      </c>
      <c r="BL127" s="14"/>
      <c r="BM127" s="14">
        <v>0.33236925537336198</v>
      </c>
      <c r="BN127" s="14">
        <v>0.19199887212206601</v>
      </c>
      <c r="BO127" s="14"/>
      <c r="BP127" s="14">
        <v>0.27224926181008302</v>
      </c>
      <c r="BQ127" s="14">
        <v>0.26599692067233199</v>
      </c>
      <c r="BR127" s="14">
        <v>0.18981719026675001</v>
      </c>
      <c r="BS127" s="14">
        <v>0.152446526809425</v>
      </c>
      <c r="BT127" s="14">
        <v>0.22857861115775199</v>
      </c>
      <c r="BU127" s="14">
        <v>0.28167968713297098</v>
      </c>
      <c r="BV127" s="14">
        <v>0.283305447968209</v>
      </c>
      <c r="BW127" s="14">
        <v>0.22500657028736701</v>
      </c>
    </row>
    <row r="128" spans="2:75" x14ac:dyDescent="0.35">
      <c r="B128" t="s">
        <v>112</v>
      </c>
      <c r="C128" s="14">
        <v>0.19929538847946801</v>
      </c>
      <c r="D128" s="14">
        <v>0.18898698716239601</v>
      </c>
      <c r="E128" s="14">
        <v>0.209023981876857</v>
      </c>
      <c r="F128" s="14"/>
      <c r="G128" s="14">
        <v>0.18634769009636201</v>
      </c>
      <c r="H128" s="14">
        <v>0.20669412785859601</v>
      </c>
      <c r="I128" s="14">
        <v>0.179498836978814</v>
      </c>
      <c r="J128" s="14">
        <v>0.230936055555126</v>
      </c>
      <c r="K128" s="14">
        <v>0.168406112247453</v>
      </c>
      <c r="L128" s="14">
        <v>0.20555042075566601</v>
      </c>
      <c r="M128" s="14"/>
      <c r="N128" s="14">
        <v>0.19802334709953801</v>
      </c>
      <c r="O128" s="14">
        <v>0.20167592306190801</v>
      </c>
      <c r="P128" s="14"/>
      <c r="Q128" s="14">
        <v>0.10947994694840001</v>
      </c>
      <c r="R128" s="14">
        <v>0.24547207806643001</v>
      </c>
      <c r="S128" s="14">
        <v>0.20164138729588499</v>
      </c>
      <c r="T128" s="14">
        <v>0.17573152085094901</v>
      </c>
      <c r="U128" s="14">
        <v>0.18801527893793599</v>
      </c>
      <c r="V128" s="14">
        <v>0.21348335552315301</v>
      </c>
      <c r="W128" s="14">
        <v>0.20852020569180499</v>
      </c>
      <c r="X128" s="14">
        <v>0.243932132258352</v>
      </c>
      <c r="Y128" s="14">
        <v>0.57049239310669397</v>
      </c>
      <c r="Z128" s="14">
        <v>0.19317250420076601</v>
      </c>
      <c r="AA128" s="14"/>
      <c r="AB128" s="14">
        <v>0.21165330267768001</v>
      </c>
      <c r="AC128" s="14">
        <v>0.19276280436760099</v>
      </c>
      <c r="AD128" s="14">
        <v>0.21964222430748101</v>
      </c>
      <c r="AE128" s="14"/>
      <c r="AF128" s="14">
        <v>0.16006989641366001</v>
      </c>
      <c r="AG128" s="14">
        <v>0.25604111355407899</v>
      </c>
      <c r="AH128" s="14">
        <v>0.28536681968167998</v>
      </c>
      <c r="AI128" s="14">
        <v>0.248865820257471</v>
      </c>
      <c r="AJ128" s="14">
        <v>0.104445176781042</v>
      </c>
      <c r="AK128" s="14">
        <v>0.23275266649156001</v>
      </c>
      <c r="AL128" s="14">
        <v>0.18387253309933599</v>
      </c>
      <c r="AM128" s="14">
        <v>0.16426914776659099</v>
      </c>
      <c r="AN128" s="14"/>
      <c r="AO128" s="14">
        <v>0.124937004336336</v>
      </c>
      <c r="AP128" s="14">
        <v>0.286330660115033</v>
      </c>
      <c r="AQ128" s="14">
        <v>0.171988706585745</v>
      </c>
      <c r="AR128" s="14">
        <v>0.29786394242049902</v>
      </c>
      <c r="AS128" s="14">
        <v>0.107237286497261</v>
      </c>
      <c r="AT128" s="14">
        <v>0.29715446795119899</v>
      </c>
      <c r="AU128" s="14">
        <v>0.197089128666559</v>
      </c>
      <c r="AV128" s="14">
        <v>0.11628373968114</v>
      </c>
      <c r="AW128" s="14"/>
      <c r="AX128" s="14">
        <v>0.20842613020513501</v>
      </c>
      <c r="AY128" s="14">
        <v>0.195899368271303</v>
      </c>
      <c r="AZ128" s="14">
        <v>0.23474547097520099</v>
      </c>
      <c r="BA128" s="14"/>
      <c r="BB128" s="14">
        <v>0.19558058218324001</v>
      </c>
      <c r="BC128" s="14">
        <v>0.20939627154989501</v>
      </c>
      <c r="BD128" s="14">
        <v>0.19367457388015799</v>
      </c>
      <c r="BE128" s="14"/>
      <c r="BF128" s="14">
        <v>0.22236208530791399</v>
      </c>
      <c r="BG128" s="14">
        <v>0.19928476232088399</v>
      </c>
      <c r="BH128" s="14">
        <v>0.22904492812367799</v>
      </c>
      <c r="BI128" s="14"/>
      <c r="BJ128" s="14">
        <v>0.200415324676358</v>
      </c>
      <c r="BK128" s="14">
        <v>0.200124192378311</v>
      </c>
      <c r="BL128" s="14"/>
      <c r="BM128" s="14">
        <v>0.19021829481889199</v>
      </c>
      <c r="BN128" s="14">
        <v>0.20630078868443399</v>
      </c>
      <c r="BO128" s="14"/>
      <c r="BP128" s="14">
        <v>0.189361244270916</v>
      </c>
      <c r="BQ128" s="14">
        <v>0.29261628033084303</v>
      </c>
      <c r="BR128" s="14">
        <v>0.132141373560407</v>
      </c>
      <c r="BS128" s="14">
        <v>0.23605797742895099</v>
      </c>
      <c r="BT128" s="14">
        <v>0.20029268712242199</v>
      </c>
      <c r="BU128" s="14">
        <v>0.124285429935271</v>
      </c>
      <c r="BV128" s="14">
        <v>0.11226117961064599</v>
      </c>
      <c r="BW128" s="14">
        <v>0.243325962495023</v>
      </c>
    </row>
    <row r="129" spans="2:75" x14ac:dyDescent="0.35">
      <c r="B129" t="s">
        <v>113</v>
      </c>
      <c r="C129" s="14">
        <v>0.12284897963963801</v>
      </c>
      <c r="D129" s="14">
        <v>0.15022642060390601</v>
      </c>
      <c r="E129" s="14">
        <v>9.7011414413950101E-2</v>
      </c>
      <c r="F129" s="14"/>
      <c r="G129" s="14">
        <v>0.12462800527574799</v>
      </c>
      <c r="H129" s="14">
        <v>0.246926862453232</v>
      </c>
      <c r="I129" s="14">
        <v>0.13621904177137201</v>
      </c>
      <c r="J129" s="14">
        <v>0.13324036672415901</v>
      </c>
      <c r="K129" s="14">
        <v>0.116495605929979</v>
      </c>
      <c r="L129" s="14">
        <v>7.1451135422993597E-2</v>
      </c>
      <c r="M129" s="14"/>
      <c r="N129" s="14">
        <v>0.126589831637447</v>
      </c>
      <c r="O129" s="14">
        <v>0.115848242329451</v>
      </c>
      <c r="P129" s="14"/>
      <c r="Q129" s="14">
        <v>9.4223306908071097E-2</v>
      </c>
      <c r="R129" s="14">
        <v>7.1974838372720201E-2</v>
      </c>
      <c r="S129" s="14">
        <v>0.13386660204294901</v>
      </c>
      <c r="T129" s="14">
        <v>0.13189025010608499</v>
      </c>
      <c r="U129" s="14">
        <v>0.13656998690147301</v>
      </c>
      <c r="V129" s="14">
        <v>0.17477271718870599</v>
      </c>
      <c r="W129" s="14">
        <v>0.118572018920811</v>
      </c>
      <c r="X129" s="14">
        <v>0.17650424472829601</v>
      </c>
      <c r="Y129" s="14">
        <v>0</v>
      </c>
      <c r="Z129" s="14">
        <v>6.7196796831780994E-2</v>
      </c>
      <c r="AA129" s="14"/>
      <c r="AB129" s="14">
        <v>0.118963071309746</v>
      </c>
      <c r="AC129" s="14">
        <v>8.1043336628760301E-2</v>
      </c>
      <c r="AD129" s="14">
        <v>0.26344212548804402</v>
      </c>
      <c r="AE129" s="14"/>
      <c r="AF129" s="14">
        <v>6.2605505787422605E-2</v>
      </c>
      <c r="AG129" s="14">
        <v>0.15127070502902401</v>
      </c>
      <c r="AH129" s="14">
        <v>0.12663292503774901</v>
      </c>
      <c r="AI129" s="14">
        <v>1.96713130244618E-2</v>
      </c>
      <c r="AJ129" s="14">
        <v>0.12395386172417699</v>
      </c>
      <c r="AK129" s="14">
        <v>8.6985859906639498E-2</v>
      </c>
      <c r="AL129" s="14">
        <v>0.149753828826175</v>
      </c>
      <c r="AM129" s="14">
        <v>8.2550337077606506E-2</v>
      </c>
      <c r="AN129" s="14"/>
      <c r="AO129" s="14">
        <v>2.5051595127063099E-2</v>
      </c>
      <c r="AP129" s="14">
        <v>0.136316273359432</v>
      </c>
      <c r="AQ129" s="14">
        <v>8.0829363055812994E-2</v>
      </c>
      <c r="AR129" s="14">
        <v>2.55907546997921E-2</v>
      </c>
      <c r="AS129" s="14">
        <v>5.3939855273560301E-2</v>
      </c>
      <c r="AT129" s="14">
        <v>8.8962016448161499E-2</v>
      </c>
      <c r="AU129" s="14">
        <v>0.19819867970423499</v>
      </c>
      <c r="AV129" s="14">
        <v>8.1050572060821002E-2</v>
      </c>
      <c r="AW129" s="14"/>
      <c r="AX129" s="14">
        <v>7.3602809689768095E-2</v>
      </c>
      <c r="AY129" s="14">
        <v>8.7853384855408501E-2</v>
      </c>
      <c r="AZ129" s="14">
        <v>0.17885755386260199</v>
      </c>
      <c r="BA129" s="14"/>
      <c r="BB129" s="14">
        <v>4.10825244643402E-2</v>
      </c>
      <c r="BC129" s="14">
        <v>9.14436543301414E-2</v>
      </c>
      <c r="BD129" s="14">
        <v>0.249790465289666</v>
      </c>
      <c r="BE129" s="14"/>
      <c r="BF129" s="14">
        <v>7.53963588519872E-2</v>
      </c>
      <c r="BG129" s="14">
        <v>0.11008405878437499</v>
      </c>
      <c r="BH129" s="14">
        <v>0.15310337785332101</v>
      </c>
      <c r="BI129" s="14"/>
      <c r="BJ129" s="14">
        <v>0.119561624867734</v>
      </c>
      <c r="BK129" s="14">
        <v>0.122221138299761</v>
      </c>
      <c r="BL129" s="14"/>
      <c r="BM129" s="14">
        <v>0.129227917594814</v>
      </c>
      <c r="BN129" s="14">
        <v>0.123319640890844</v>
      </c>
      <c r="BO129" s="14"/>
      <c r="BP129" s="14">
        <v>6.3565271806189899E-2</v>
      </c>
      <c r="BQ129" s="14">
        <v>0.11267162796616401</v>
      </c>
      <c r="BR129" s="14">
        <v>9.3119187608624907E-2</v>
      </c>
      <c r="BS129" s="14">
        <v>0.13818088408988299</v>
      </c>
      <c r="BT129" s="14">
        <v>0.119693501795787</v>
      </c>
      <c r="BU129" s="14">
        <v>0.208650774212014</v>
      </c>
      <c r="BV129" s="14">
        <v>0.124550763131306</v>
      </c>
      <c r="BW129" s="14">
        <v>0.12922199124660999</v>
      </c>
    </row>
    <row r="130" spans="2:75" x14ac:dyDescent="0.35">
      <c r="B130" t="s">
        <v>92</v>
      </c>
      <c r="C130" s="14">
        <v>0.105119796578621</v>
      </c>
      <c r="D130" s="14">
        <v>9.1338614107966107E-2</v>
      </c>
      <c r="E130" s="14">
        <v>0.118125840548814</v>
      </c>
      <c r="F130" s="14"/>
      <c r="G130" s="14">
        <v>0.12534570959157701</v>
      </c>
      <c r="H130" s="14">
        <v>9.1740381943774194E-2</v>
      </c>
      <c r="I130" s="14">
        <v>0.13037937161916499</v>
      </c>
      <c r="J130" s="14">
        <v>0.15791050705333801</v>
      </c>
      <c r="K130" s="14">
        <v>0.10218068543889799</v>
      </c>
      <c r="L130" s="14">
        <v>7.0064456033538405E-2</v>
      </c>
      <c r="M130" s="14"/>
      <c r="N130" s="14">
        <v>8.1209120796035705E-2</v>
      </c>
      <c r="O130" s="14">
        <v>0.14986691840031599</v>
      </c>
      <c r="P130" s="14"/>
      <c r="Q130" s="14">
        <v>0.424639461353013</v>
      </c>
      <c r="R130" s="14">
        <v>0.104462057454592</v>
      </c>
      <c r="S130" s="14">
        <v>0.10875572893679</v>
      </c>
      <c r="T130" s="14">
        <v>9.4369987952627798E-2</v>
      </c>
      <c r="U130" s="14">
        <v>8.9775883978912702E-2</v>
      </c>
      <c r="V130" s="14">
        <v>5.5798122036427103E-2</v>
      </c>
      <c r="W130" s="14">
        <v>5.0524740528472702E-2</v>
      </c>
      <c r="X130" s="14">
        <v>0</v>
      </c>
      <c r="Y130" s="14">
        <v>0.11182982956972801</v>
      </c>
      <c r="Z130" s="14">
        <v>0.21142197371506499</v>
      </c>
      <c r="AA130" s="14"/>
      <c r="AB130" s="14">
        <v>3.0290412768784601E-2</v>
      </c>
      <c r="AC130" s="14">
        <v>0.12446655995872399</v>
      </c>
      <c r="AD130" s="14">
        <v>2.93836341345706E-2</v>
      </c>
      <c r="AE130" s="14"/>
      <c r="AF130" s="14">
        <v>3.2431554316247599E-2</v>
      </c>
      <c r="AG130" s="14">
        <v>1.59211536534263E-2</v>
      </c>
      <c r="AH130" s="14">
        <v>3.7951537442544703E-2</v>
      </c>
      <c r="AI130" s="14">
        <v>1.0943411311210301E-2</v>
      </c>
      <c r="AJ130" s="14">
        <v>0.15870889912592601</v>
      </c>
      <c r="AK130" s="14">
        <v>9.0597317018796295E-2</v>
      </c>
      <c r="AL130" s="14">
        <v>6.1498627765596399E-2</v>
      </c>
      <c r="AM130" s="14">
        <v>0.28973090464427997</v>
      </c>
      <c r="AN130" s="14"/>
      <c r="AO130" s="14">
        <v>3.1222190300726899E-2</v>
      </c>
      <c r="AP130" s="14">
        <v>1.8327401714686602E-2</v>
      </c>
      <c r="AQ130" s="14">
        <v>7.9499489790409897E-2</v>
      </c>
      <c r="AR130" s="14">
        <v>0</v>
      </c>
      <c r="AS130" s="14">
        <v>0.11284288292252299</v>
      </c>
      <c r="AT130" s="14">
        <v>8.5555152274947796E-2</v>
      </c>
      <c r="AU130" s="14">
        <v>6.7425544677405802E-2</v>
      </c>
      <c r="AV130" s="14">
        <v>0.35386053740756601</v>
      </c>
      <c r="AW130" s="14"/>
      <c r="AX130" s="14">
        <v>4.3768017515066697E-2</v>
      </c>
      <c r="AY130" s="14">
        <v>7.3388258750150398E-2</v>
      </c>
      <c r="AZ130" s="14">
        <v>9.7855037849663706E-2</v>
      </c>
      <c r="BA130" s="14"/>
      <c r="BB130" s="14">
        <v>5.3338090455615599E-2</v>
      </c>
      <c r="BC130" s="14">
        <v>6.5207980536067606E-2</v>
      </c>
      <c r="BD130" s="14">
        <v>0.14660134631562399</v>
      </c>
      <c r="BE130" s="14"/>
      <c r="BF130" s="14">
        <v>6.5572542845170098E-2</v>
      </c>
      <c r="BG130" s="14">
        <v>4.20381095978331E-2</v>
      </c>
      <c r="BH130" s="14">
        <v>0.12721669204642799</v>
      </c>
      <c r="BI130" s="14"/>
      <c r="BJ130" s="14">
        <v>3.0841025849077899E-2</v>
      </c>
      <c r="BK130" s="14">
        <v>0.122848153936857</v>
      </c>
      <c r="BL130" s="14"/>
      <c r="BM130" s="14">
        <v>1.23635393659707E-2</v>
      </c>
      <c r="BN130" s="14">
        <v>0.12683219843257401</v>
      </c>
      <c r="BO130" s="14"/>
      <c r="BP130" s="14">
        <v>0.104045137640361</v>
      </c>
      <c r="BQ130" s="14">
        <v>0.101197577603188</v>
      </c>
      <c r="BR130" s="14">
        <v>0.124140276465602</v>
      </c>
      <c r="BS130" s="14">
        <v>0.15276447855067299</v>
      </c>
      <c r="BT130" s="14">
        <v>7.9538304934069298E-2</v>
      </c>
      <c r="BU130" s="14">
        <v>6.4808447495936602E-2</v>
      </c>
      <c r="BV130" s="14">
        <v>0.139177132954311</v>
      </c>
      <c r="BW130" s="14">
        <v>0.15377602830934201</v>
      </c>
    </row>
    <row r="131" spans="2:75" x14ac:dyDescent="0.35">
      <c r="B131" t="s">
        <v>114</v>
      </c>
      <c r="C131" s="14">
        <v>7.0852389866844195E-2</v>
      </c>
      <c r="D131" s="14">
        <v>6.1279743479918901E-2</v>
      </c>
      <c r="E131" s="14">
        <v>7.9886611718602701E-2</v>
      </c>
      <c r="F131" s="14"/>
      <c r="G131" s="14">
        <v>9.5654806412682494E-2</v>
      </c>
      <c r="H131" s="14">
        <v>0.12931608464229299</v>
      </c>
      <c r="I131" s="14">
        <v>6.33280211817457E-2</v>
      </c>
      <c r="J131" s="14">
        <v>4.4402149698562897E-2</v>
      </c>
      <c r="K131" s="14">
        <v>3.18481024578222E-2</v>
      </c>
      <c r="L131" s="14">
        <v>7.8588182349752705E-2</v>
      </c>
      <c r="M131" s="14"/>
      <c r="N131" s="14">
        <v>7.3703026330996305E-2</v>
      </c>
      <c r="O131" s="14">
        <v>6.5517627341073803E-2</v>
      </c>
      <c r="P131" s="14"/>
      <c r="Q131" s="14">
        <v>3.6225588863045E-2</v>
      </c>
      <c r="R131" s="14">
        <v>9.3241067054738294E-2</v>
      </c>
      <c r="S131" s="14">
        <v>4.0409155552419397E-2</v>
      </c>
      <c r="T131" s="14">
        <v>9.3679615787810699E-2</v>
      </c>
      <c r="U131" s="14">
        <v>9.0556118760765206E-2</v>
      </c>
      <c r="V131" s="14">
        <v>5.60990362178862E-2</v>
      </c>
      <c r="W131" s="14">
        <v>6.4803569240279205E-2</v>
      </c>
      <c r="X131" s="14">
        <v>0</v>
      </c>
      <c r="Y131" s="14">
        <v>0</v>
      </c>
      <c r="Z131" s="14">
        <v>4.2635170297982798E-2</v>
      </c>
      <c r="AA131" s="14"/>
      <c r="AB131" s="14">
        <v>0.12489787397617599</v>
      </c>
      <c r="AC131" s="14">
        <v>5.2025245016247099E-2</v>
      </c>
      <c r="AD131" s="14">
        <v>0.107494698933452</v>
      </c>
      <c r="AE131" s="14"/>
      <c r="AF131" s="14">
        <v>0.10738997606451001</v>
      </c>
      <c r="AG131" s="14">
        <v>3.9127417578308503E-2</v>
      </c>
      <c r="AH131" s="14">
        <v>2.4376661822537799E-2</v>
      </c>
      <c r="AI131" s="14">
        <v>8.6023858783933094E-2</v>
      </c>
      <c r="AJ131" s="14">
        <v>8.4712613551127899E-2</v>
      </c>
      <c r="AK131" s="14">
        <v>8.9412675400865796E-2</v>
      </c>
      <c r="AL131" s="14">
        <v>5.2296947833787903E-2</v>
      </c>
      <c r="AM131" s="14">
        <v>4.7256939627181402E-2</v>
      </c>
      <c r="AN131" s="14"/>
      <c r="AO131" s="14">
        <v>0.10784858817306101</v>
      </c>
      <c r="AP131" s="14">
        <v>5.3055304316021498E-2</v>
      </c>
      <c r="AQ131" s="14">
        <v>2.1996504859817901E-2</v>
      </c>
      <c r="AR131" s="14">
        <v>6.7875137173074196E-2</v>
      </c>
      <c r="AS131" s="14">
        <v>0.157974229369477</v>
      </c>
      <c r="AT131" s="14">
        <v>0.100665057204696</v>
      </c>
      <c r="AU131" s="14">
        <v>0.10887577754493</v>
      </c>
      <c r="AV131" s="14">
        <v>1.06957472545701E-2</v>
      </c>
      <c r="AW131" s="14"/>
      <c r="AX131" s="14">
        <v>0.12599018309260401</v>
      </c>
      <c r="AY131" s="14">
        <v>9.2406198167935105E-2</v>
      </c>
      <c r="AZ131" s="14">
        <v>4.4486983376236897E-2</v>
      </c>
      <c r="BA131" s="14"/>
      <c r="BB131" s="14">
        <v>0.15196148143907601</v>
      </c>
      <c r="BC131" s="14">
        <v>5.27490478962735E-2</v>
      </c>
      <c r="BD131" s="14">
        <v>8.1904766919711394E-2</v>
      </c>
      <c r="BE131" s="14"/>
      <c r="BF131" s="14">
        <v>0.14368199869537801</v>
      </c>
      <c r="BG131" s="14">
        <v>7.2843267649366605E-2</v>
      </c>
      <c r="BH131" s="14">
        <v>7.49552689021767E-2</v>
      </c>
      <c r="BI131" s="14"/>
      <c r="BJ131" s="14">
        <v>9.9225634958042805E-2</v>
      </c>
      <c r="BK131" s="14">
        <v>6.1936967694940198E-2</v>
      </c>
      <c r="BL131" s="14"/>
      <c r="BM131" s="14">
        <v>9.4620418651719398E-2</v>
      </c>
      <c r="BN131" s="14">
        <v>6.5632787628698605E-2</v>
      </c>
      <c r="BO131" s="14"/>
      <c r="BP131" s="14">
        <v>9.8172748666767506E-2</v>
      </c>
      <c r="BQ131" s="14">
        <v>5.02925547450618E-2</v>
      </c>
      <c r="BR131" s="14">
        <v>1.2766513035959E-2</v>
      </c>
      <c r="BS131" s="14">
        <v>6.3082217592222906E-2</v>
      </c>
      <c r="BT131" s="14">
        <v>8.7316746782903701E-2</v>
      </c>
      <c r="BU131" s="14">
        <v>7.3513242583975402E-2</v>
      </c>
      <c r="BV131" s="14">
        <v>3.3000447670437E-2</v>
      </c>
      <c r="BW131" s="14">
        <v>6.53065494246811E-3</v>
      </c>
    </row>
    <row r="132" spans="2:75" x14ac:dyDescent="0.35">
      <c r="B132" t="s">
        <v>115</v>
      </c>
      <c r="C132" s="14">
        <v>6.7870726392857406E-2</v>
      </c>
      <c r="D132" s="14">
        <v>8.6299238054075703E-2</v>
      </c>
      <c r="E132" s="14">
        <v>5.0478747621703797E-2</v>
      </c>
      <c r="F132" s="14"/>
      <c r="G132" s="14">
        <v>0.22143542949849401</v>
      </c>
      <c r="H132" s="14">
        <v>8.0518857685960205E-2</v>
      </c>
      <c r="I132" s="14">
        <v>3.8883237717650801E-2</v>
      </c>
      <c r="J132" s="14">
        <v>9.62578794763565E-2</v>
      </c>
      <c r="K132" s="14">
        <v>6.5339080568850794E-2</v>
      </c>
      <c r="L132" s="14">
        <v>2.76691020971335E-2</v>
      </c>
      <c r="M132" s="14"/>
      <c r="N132" s="14">
        <v>6.8711241998485398E-2</v>
      </c>
      <c r="O132" s="14">
        <v>6.6297761473753505E-2</v>
      </c>
      <c r="P132" s="14"/>
      <c r="Q132" s="14">
        <v>1.6290385849560898E-2</v>
      </c>
      <c r="R132" s="14">
        <v>9.59476779415743E-2</v>
      </c>
      <c r="S132" s="14">
        <v>5.7631575188284503E-2</v>
      </c>
      <c r="T132" s="14">
        <v>9.5228181872371198E-2</v>
      </c>
      <c r="U132" s="14">
        <v>9.1130965100762698E-2</v>
      </c>
      <c r="V132" s="14">
        <v>5.1226981176320401E-2</v>
      </c>
      <c r="W132" s="14">
        <v>1.28091536599038E-2</v>
      </c>
      <c r="X132" s="14">
        <v>0.24517618432884</v>
      </c>
      <c r="Y132" s="14">
        <v>0</v>
      </c>
      <c r="Z132" s="14">
        <v>5.4937083877970701E-2</v>
      </c>
      <c r="AA132" s="14"/>
      <c r="AB132" s="14">
        <v>7.3527363899137693E-2</v>
      </c>
      <c r="AC132" s="14">
        <v>5.8832441361837899E-2</v>
      </c>
      <c r="AD132" s="14">
        <v>8.2160311187115601E-2</v>
      </c>
      <c r="AE132" s="14"/>
      <c r="AF132" s="14">
        <v>5.1133631824499301E-2</v>
      </c>
      <c r="AG132" s="14">
        <v>0.13171221183110501</v>
      </c>
      <c r="AH132" s="14">
        <v>0.108100685037127</v>
      </c>
      <c r="AI132" s="14">
        <v>6.7941476180625099E-2</v>
      </c>
      <c r="AJ132" s="14">
        <v>3.1896522474001501E-2</v>
      </c>
      <c r="AK132" s="14">
        <v>3.9668208265727298E-2</v>
      </c>
      <c r="AL132" s="14">
        <v>9.7662188859183E-2</v>
      </c>
      <c r="AM132" s="14">
        <v>5.2920213160612302E-2</v>
      </c>
      <c r="AN132" s="14"/>
      <c r="AO132" s="14">
        <v>5.0147685346002897E-2</v>
      </c>
      <c r="AP132" s="14">
        <v>0.10780301143594199</v>
      </c>
      <c r="AQ132" s="14">
        <v>0.14336157812851899</v>
      </c>
      <c r="AR132" s="14">
        <v>0</v>
      </c>
      <c r="AS132" s="14">
        <v>6.0061283339070001E-2</v>
      </c>
      <c r="AT132" s="14">
        <v>3.9949550182939601E-2</v>
      </c>
      <c r="AU132" s="14">
        <v>9.3094242750435194E-2</v>
      </c>
      <c r="AV132" s="14">
        <v>1.6121735110314499E-2</v>
      </c>
      <c r="AW132" s="14"/>
      <c r="AX132" s="14">
        <v>8.5365158178450501E-2</v>
      </c>
      <c r="AY132" s="14">
        <v>5.64200424871081E-2</v>
      </c>
      <c r="AZ132" s="14">
        <v>8.3700856774533705E-2</v>
      </c>
      <c r="BA132" s="14"/>
      <c r="BB132" s="14">
        <v>2.0920531493867901E-2</v>
      </c>
      <c r="BC132" s="14">
        <v>9.0569407499941995E-2</v>
      </c>
      <c r="BD132" s="14">
        <v>5.8688544401682002E-2</v>
      </c>
      <c r="BE132" s="14"/>
      <c r="BF132" s="14">
        <v>7.1175784980361506E-2</v>
      </c>
      <c r="BG132" s="14">
        <v>5.9065382580946298E-2</v>
      </c>
      <c r="BH132" s="14">
        <v>7.5957426427481503E-2</v>
      </c>
      <c r="BI132" s="14"/>
      <c r="BJ132" s="14">
        <v>6.8270975727681996E-2</v>
      </c>
      <c r="BK132" s="14">
        <v>6.7320207694886905E-2</v>
      </c>
      <c r="BL132" s="14"/>
      <c r="BM132" s="14">
        <v>7.8189073769759906E-2</v>
      </c>
      <c r="BN132" s="14">
        <v>5.7559571558839201E-2</v>
      </c>
      <c r="BO132" s="14"/>
      <c r="BP132" s="14">
        <v>9.5243381884208597E-2</v>
      </c>
      <c r="BQ132" s="14">
        <v>0.105426584125262</v>
      </c>
      <c r="BR132" s="14">
        <v>2.8284611345631299E-2</v>
      </c>
      <c r="BS132" s="14">
        <v>0.106897165499825</v>
      </c>
      <c r="BT132" s="14">
        <v>3.4287447673567603E-2</v>
      </c>
      <c r="BU132" s="14">
        <v>9.4504737395228397E-2</v>
      </c>
      <c r="BV132" s="14">
        <v>4.9807834993621201E-2</v>
      </c>
      <c r="BW132" s="14">
        <v>2.3523877692444399E-2</v>
      </c>
    </row>
    <row r="133" spans="2:75" x14ac:dyDescent="0.35">
      <c r="B133" t="s">
        <v>116</v>
      </c>
      <c r="C133" s="14">
        <v>1.99523848861227E-2</v>
      </c>
      <c r="D133" s="14">
        <v>2.6645519114841899E-2</v>
      </c>
      <c r="E133" s="14">
        <v>1.3635713710591101E-2</v>
      </c>
      <c r="F133" s="14"/>
      <c r="G133" s="14">
        <v>1.02867947695177E-2</v>
      </c>
      <c r="H133" s="14">
        <v>0</v>
      </c>
      <c r="I133" s="14">
        <v>3.5705628390543503E-2</v>
      </c>
      <c r="J133" s="14">
        <v>2.1584585728639701E-2</v>
      </c>
      <c r="K133" s="14">
        <v>4.8411122176238899E-2</v>
      </c>
      <c r="L133" s="14">
        <v>9.2152280450665796E-3</v>
      </c>
      <c r="M133" s="14"/>
      <c r="N133" s="14">
        <v>2.3208912661372001E-2</v>
      </c>
      <c r="O133" s="14">
        <v>1.38580257638704E-2</v>
      </c>
      <c r="P133" s="14"/>
      <c r="Q133" s="14">
        <v>1.51199074886561E-2</v>
      </c>
      <c r="R133" s="14">
        <v>9.6512352566890704E-3</v>
      </c>
      <c r="S133" s="14">
        <v>2.7925146336609301E-2</v>
      </c>
      <c r="T133" s="14">
        <v>1.8623120502558401E-2</v>
      </c>
      <c r="U133" s="14">
        <v>2.9254155618592902E-3</v>
      </c>
      <c r="V133" s="14">
        <v>3.46272836338717E-2</v>
      </c>
      <c r="W133" s="14">
        <v>3.5793164756529501E-2</v>
      </c>
      <c r="X133" s="14">
        <v>0</v>
      </c>
      <c r="Y133" s="14">
        <v>0</v>
      </c>
      <c r="Z133" s="14">
        <v>1.8574621577796501E-2</v>
      </c>
      <c r="AA133" s="14"/>
      <c r="AB133" s="14">
        <v>5.3010360279581399E-2</v>
      </c>
      <c r="AC133" s="14">
        <v>7.2646939290649899E-3</v>
      </c>
      <c r="AD133" s="14">
        <v>2.0551557756981299E-2</v>
      </c>
      <c r="AE133" s="14"/>
      <c r="AF133" s="14">
        <v>2.23841145717898E-2</v>
      </c>
      <c r="AG133" s="14">
        <v>8.6896177285596694E-3</v>
      </c>
      <c r="AH133" s="14">
        <v>4.9424127637884303E-3</v>
      </c>
      <c r="AI133" s="14">
        <v>4.20678211735055E-2</v>
      </c>
      <c r="AJ133" s="14">
        <v>4.91386512071528E-2</v>
      </c>
      <c r="AK133" s="14">
        <v>2.43819604443168E-2</v>
      </c>
      <c r="AL133" s="14">
        <v>8.6286597729495207E-3</v>
      </c>
      <c r="AM133" s="14">
        <v>2.6087242388959601E-2</v>
      </c>
      <c r="AN133" s="14"/>
      <c r="AO133" s="14">
        <v>3.1345336794345098E-2</v>
      </c>
      <c r="AP133" s="14">
        <v>8.6932644734772999E-3</v>
      </c>
      <c r="AQ133" s="14">
        <v>0</v>
      </c>
      <c r="AR133" s="14">
        <v>5.4726763336396603E-2</v>
      </c>
      <c r="AS133" s="14">
        <v>5.5668135105230603E-2</v>
      </c>
      <c r="AT133" s="14">
        <v>2.1119779328559501E-2</v>
      </c>
      <c r="AU133" s="14">
        <v>7.3490426331089698E-3</v>
      </c>
      <c r="AV133" s="14">
        <v>3.67930294743022E-2</v>
      </c>
      <c r="AW133" s="14"/>
      <c r="AX133" s="14">
        <v>0</v>
      </c>
      <c r="AY133" s="14">
        <v>1.40320032488705E-2</v>
      </c>
      <c r="AZ133" s="14">
        <v>3.3097590846773502E-2</v>
      </c>
      <c r="BA133" s="14"/>
      <c r="BB133" s="14">
        <v>9.4437760001784294E-3</v>
      </c>
      <c r="BC133" s="14">
        <v>1.8893053068115399E-2</v>
      </c>
      <c r="BD133" s="14">
        <v>2.79000819924097E-2</v>
      </c>
      <c r="BE133" s="14"/>
      <c r="BF133" s="14">
        <v>8.2777785614978998E-3</v>
      </c>
      <c r="BG133" s="14">
        <v>1.08954276494924E-2</v>
      </c>
      <c r="BH133" s="14">
        <v>3.8780302549310301E-2</v>
      </c>
      <c r="BI133" s="14"/>
      <c r="BJ133" s="14">
        <v>3.8286302239353802E-2</v>
      </c>
      <c r="BK133" s="14">
        <v>1.5635099795799901E-2</v>
      </c>
      <c r="BL133" s="14"/>
      <c r="BM133" s="14">
        <v>2.16633450772757E-2</v>
      </c>
      <c r="BN133" s="14">
        <v>1.4544478893606E-2</v>
      </c>
      <c r="BO133" s="14"/>
      <c r="BP133" s="14">
        <v>0</v>
      </c>
      <c r="BQ133" s="14">
        <v>2.3474464754183799E-2</v>
      </c>
      <c r="BR133" s="14">
        <v>8.7542468239571306E-2</v>
      </c>
      <c r="BS133" s="14">
        <v>5.0986599031062401E-3</v>
      </c>
      <c r="BT133" s="14">
        <v>2.1979047431336999E-2</v>
      </c>
      <c r="BU133" s="14">
        <v>5.0926420343231603E-2</v>
      </c>
      <c r="BV133" s="14">
        <v>3.2027963585032897E-2</v>
      </c>
      <c r="BW133" s="14">
        <v>0</v>
      </c>
    </row>
    <row r="134" spans="2:75" x14ac:dyDescent="0.35">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row>
    <row r="135" spans="2:75" x14ac:dyDescent="0.35">
      <c r="B135" s="6" t="s">
        <v>125</v>
      </c>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row>
    <row r="136" spans="2:75" x14ac:dyDescent="0.35">
      <c r="B136" s="21" t="s">
        <v>96</v>
      </c>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row>
    <row r="137" spans="2:75" x14ac:dyDescent="0.35">
      <c r="B137" t="s">
        <v>118</v>
      </c>
      <c r="C137" s="14">
        <v>2.4002313881244099E-2</v>
      </c>
      <c r="D137" s="14">
        <v>3.1671328327617002E-2</v>
      </c>
      <c r="E137" s="14">
        <v>1.67646519962815E-2</v>
      </c>
      <c r="F137" s="14"/>
      <c r="G137" s="14">
        <v>2.4988647218210699E-2</v>
      </c>
      <c r="H137" s="14">
        <v>8.4988953822434599E-2</v>
      </c>
      <c r="I137" s="14">
        <v>2.5518187603980599E-2</v>
      </c>
      <c r="J137" s="14">
        <v>3.3257970336061198E-2</v>
      </c>
      <c r="K137" s="14">
        <v>1.4250638696230999E-2</v>
      </c>
      <c r="L137" s="14">
        <v>1.6330580874894E-3</v>
      </c>
      <c r="M137" s="14"/>
      <c r="N137" s="14">
        <v>2.45834730987581E-2</v>
      </c>
      <c r="O137" s="14">
        <v>2.2914715917039401E-2</v>
      </c>
      <c r="P137" s="14"/>
      <c r="Q137" s="14">
        <v>0</v>
      </c>
      <c r="R137" s="14">
        <v>2.59741335321267E-2</v>
      </c>
      <c r="S137" s="14">
        <v>3.2099029185573801E-2</v>
      </c>
      <c r="T137" s="14">
        <v>1.3605528728476099E-2</v>
      </c>
      <c r="U137" s="14">
        <v>2.5494301872522201E-2</v>
      </c>
      <c r="V137" s="14">
        <v>2.1393619489269999E-2</v>
      </c>
      <c r="W137" s="14">
        <v>1.7832754856974099E-2</v>
      </c>
      <c r="X137" s="14">
        <v>0</v>
      </c>
      <c r="Y137" s="14">
        <v>0.57049239310669397</v>
      </c>
      <c r="Z137" s="14">
        <v>2.6618328212117699E-2</v>
      </c>
      <c r="AA137" s="14"/>
      <c r="AB137" s="14">
        <v>0</v>
      </c>
      <c r="AC137" s="14">
        <v>0</v>
      </c>
      <c r="AD137" s="14">
        <v>0.114178643728523</v>
      </c>
      <c r="AE137" s="14"/>
      <c r="AF137" s="14">
        <v>1.17176561516865E-2</v>
      </c>
      <c r="AG137" s="14">
        <v>1.93992163604307E-2</v>
      </c>
      <c r="AH137" s="14">
        <v>1.66173911004113E-2</v>
      </c>
      <c r="AI137" s="14">
        <v>0</v>
      </c>
      <c r="AJ137" s="14">
        <v>0</v>
      </c>
      <c r="AK137" s="14">
        <v>2.46402707719422E-2</v>
      </c>
      <c r="AL137" s="14">
        <v>3.0600926325051601E-2</v>
      </c>
      <c r="AM137" s="14">
        <v>1.64775093853613E-2</v>
      </c>
      <c r="AN137" s="14"/>
      <c r="AO137" s="14">
        <v>3.6414254787359101E-3</v>
      </c>
      <c r="AP137" s="14">
        <v>2.5660597285017501E-3</v>
      </c>
      <c r="AQ137" s="14">
        <v>3.62455874609834E-2</v>
      </c>
      <c r="AR137" s="14">
        <v>0</v>
      </c>
      <c r="AS137" s="14">
        <v>0</v>
      </c>
      <c r="AT137" s="14">
        <v>3.9418116254108598E-2</v>
      </c>
      <c r="AU137" s="14">
        <v>5.2906330318493299E-3</v>
      </c>
      <c r="AV137" s="14">
        <v>5.6488250787642396E-3</v>
      </c>
      <c r="AW137" s="14"/>
      <c r="AX137" s="14">
        <v>4.4891070818076903E-2</v>
      </c>
      <c r="AY137" s="14">
        <v>1.8128999249473102E-2</v>
      </c>
      <c r="AZ137" s="14">
        <v>3.3323966849955901E-2</v>
      </c>
      <c r="BA137" s="14"/>
      <c r="BB137" s="14">
        <v>2.2521655047384698E-2</v>
      </c>
      <c r="BC137" s="14">
        <v>1.41793203282189E-2</v>
      </c>
      <c r="BD137" s="14">
        <v>4.9077057236045399E-2</v>
      </c>
      <c r="BE137" s="14"/>
      <c r="BF137" s="14">
        <v>2.5982065140552998E-2</v>
      </c>
      <c r="BG137" s="14">
        <v>1.8668476514097799E-2</v>
      </c>
      <c r="BH137" s="14">
        <v>3.6749048567139002E-2</v>
      </c>
      <c r="BI137" s="14"/>
      <c r="BJ137" s="14">
        <v>2.89761673425026E-2</v>
      </c>
      <c r="BK137" s="14">
        <v>2.2802998073592599E-2</v>
      </c>
      <c r="BL137" s="14"/>
      <c r="BM137" s="14">
        <v>4.1371678025862203E-2</v>
      </c>
      <c r="BN137" s="14">
        <v>1.6631882375006801E-2</v>
      </c>
      <c r="BO137" s="14"/>
      <c r="BP137" s="14">
        <v>2.0984514642864001E-2</v>
      </c>
      <c r="BQ137" s="14">
        <v>4.5119186674413399E-2</v>
      </c>
      <c r="BR137" s="14">
        <v>0</v>
      </c>
      <c r="BS137" s="14">
        <v>2.4460969333404799E-2</v>
      </c>
      <c r="BT137" s="14">
        <v>2.7039520362456101E-2</v>
      </c>
      <c r="BU137" s="14">
        <v>2.2507602957172301E-2</v>
      </c>
      <c r="BV137" s="14">
        <v>1.85712615926285E-2</v>
      </c>
      <c r="BW137" s="14">
        <v>1.6302555320627798E-2</v>
      </c>
    </row>
    <row r="138" spans="2:75" x14ac:dyDescent="0.35">
      <c r="B138" t="s">
        <v>119</v>
      </c>
      <c r="C138" s="14">
        <v>5.2092178809202701E-2</v>
      </c>
      <c r="D138" s="14">
        <v>6.71409984284497E-2</v>
      </c>
      <c r="E138" s="14">
        <v>3.7889797403673597E-2</v>
      </c>
      <c r="F138" s="14"/>
      <c r="G138" s="14">
        <v>2.45880550188671E-2</v>
      </c>
      <c r="H138" s="14">
        <v>3.2001514291404798E-2</v>
      </c>
      <c r="I138" s="14">
        <v>3.8353342645891797E-2</v>
      </c>
      <c r="J138" s="14">
        <v>7.7152384104385005E-2</v>
      </c>
      <c r="K138" s="14">
        <v>5.9609898449872099E-2</v>
      </c>
      <c r="L138" s="14">
        <v>5.4876586646736301E-2</v>
      </c>
      <c r="M138" s="14"/>
      <c r="N138" s="14">
        <v>6.6599499958078595E-2</v>
      </c>
      <c r="O138" s="14">
        <v>2.4942763516306501E-2</v>
      </c>
      <c r="P138" s="14"/>
      <c r="Q138" s="14">
        <v>0</v>
      </c>
      <c r="R138" s="14">
        <v>5.7331339086580502E-2</v>
      </c>
      <c r="S138" s="14">
        <v>3.2439013820022698E-2</v>
      </c>
      <c r="T138" s="14">
        <v>2.5230969041087702E-2</v>
      </c>
      <c r="U138" s="14">
        <v>3.9562060036281203E-2</v>
      </c>
      <c r="V138" s="14">
        <v>7.1194784908778896E-2</v>
      </c>
      <c r="W138" s="14">
        <v>0.13517736596015301</v>
      </c>
      <c r="X138" s="14">
        <v>0.42168042905713599</v>
      </c>
      <c r="Y138" s="14">
        <v>0</v>
      </c>
      <c r="Z138" s="14">
        <v>4.86936145027981E-3</v>
      </c>
      <c r="AA138" s="14"/>
      <c r="AB138" s="14">
        <v>0</v>
      </c>
      <c r="AC138" s="14">
        <v>0</v>
      </c>
      <c r="AD138" s="14">
        <v>0.23867863988497101</v>
      </c>
      <c r="AE138" s="14"/>
      <c r="AF138" s="14">
        <v>9.4102572273921103E-3</v>
      </c>
      <c r="AG138" s="14">
        <v>6.6266544938812497E-2</v>
      </c>
      <c r="AH138" s="14">
        <v>0</v>
      </c>
      <c r="AI138" s="14">
        <v>4.6292462582371498E-2</v>
      </c>
      <c r="AJ138" s="14">
        <v>0</v>
      </c>
      <c r="AK138" s="14">
        <v>0.137790728549115</v>
      </c>
      <c r="AL138" s="14">
        <v>9.1090873958910606E-2</v>
      </c>
      <c r="AM138" s="14">
        <v>1.28307647671996E-2</v>
      </c>
      <c r="AN138" s="14"/>
      <c r="AO138" s="14">
        <v>1.31775452260134E-2</v>
      </c>
      <c r="AP138" s="14">
        <v>5.6672381585745099E-2</v>
      </c>
      <c r="AQ138" s="14">
        <v>0</v>
      </c>
      <c r="AR138" s="14">
        <v>0</v>
      </c>
      <c r="AS138" s="14">
        <v>0</v>
      </c>
      <c r="AT138" s="14">
        <v>0.14930165308190699</v>
      </c>
      <c r="AU138" s="14">
        <v>4.88520482506897E-2</v>
      </c>
      <c r="AV138" s="14">
        <v>1.8481474441548799E-2</v>
      </c>
      <c r="AW138" s="14"/>
      <c r="AX138" s="14">
        <v>3.6240625382970799E-2</v>
      </c>
      <c r="AY138" s="14">
        <v>7.8064960781706105E-2</v>
      </c>
      <c r="AZ138" s="14">
        <v>3.9120004990662101E-2</v>
      </c>
      <c r="BA138" s="14"/>
      <c r="BB138" s="14">
        <v>2.4330809039576799E-2</v>
      </c>
      <c r="BC138" s="14">
        <v>5.3136254092241798E-2</v>
      </c>
      <c r="BD138" s="14">
        <v>8.3299797141554402E-2</v>
      </c>
      <c r="BE138" s="14"/>
      <c r="BF138" s="14">
        <v>8.3205007092635494E-2</v>
      </c>
      <c r="BG138" s="14">
        <v>4.2224944363115503E-2</v>
      </c>
      <c r="BH138" s="14">
        <v>8.0122845824446301E-2</v>
      </c>
      <c r="BI138" s="14"/>
      <c r="BJ138" s="14">
        <v>5.9736329990547003E-2</v>
      </c>
      <c r="BK138" s="14">
        <v>5.04996413050584E-2</v>
      </c>
      <c r="BL138" s="14"/>
      <c r="BM138" s="14">
        <v>7.04905111814145E-2</v>
      </c>
      <c r="BN138" s="14">
        <v>4.0922962010099498E-2</v>
      </c>
      <c r="BO138" s="14"/>
      <c r="BP138" s="14">
        <v>4.0665129923891999E-2</v>
      </c>
      <c r="BQ138" s="14">
        <v>1.62680166138576E-2</v>
      </c>
      <c r="BR138" s="14">
        <v>3.0262625193158001E-2</v>
      </c>
      <c r="BS138" s="14">
        <v>6.4956510957950103E-2</v>
      </c>
      <c r="BT138" s="14">
        <v>5.64491040324442E-2</v>
      </c>
      <c r="BU138" s="14">
        <v>8.8239398920457804E-2</v>
      </c>
      <c r="BV138" s="14">
        <v>0</v>
      </c>
      <c r="BW138" s="14">
        <v>3.19541458194307E-2</v>
      </c>
    </row>
    <row r="139" spans="2:75" x14ac:dyDescent="0.35">
      <c r="B139" t="s">
        <v>120</v>
      </c>
      <c r="C139" s="14">
        <v>0.13053731654498599</v>
      </c>
      <c r="D139" s="14">
        <v>0.202461914541435</v>
      </c>
      <c r="E139" s="14">
        <v>6.2658200505980893E-2</v>
      </c>
      <c r="F139" s="14"/>
      <c r="G139" s="14">
        <v>0.19330005930394401</v>
      </c>
      <c r="H139" s="14">
        <v>0.111342286717801</v>
      </c>
      <c r="I139" s="14">
        <v>0.13939669069302199</v>
      </c>
      <c r="J139" s="14">
        <v>0.10990299454694701</v>
      </c>
      <c r="K139" s="14">
        <v>0.19677778310296101</v>
      </c>
      <c r="L139" s="14">
        <v>0.100326536110114</v>
      </c>
      <c r="M139" s="14"/>
      <c r="N139" s="14">
        <v>0.13346835155321601</v>
      </c>
      <c r="O139" s="14">
        <v>0.125052093886726</v>
      </c>
      <c r="P139" s="14"/>
      <c r="Q139" s="14">
        <v>0.10718615194075</v>
      </c>
      <c r="R139" s="14">
        <v>4.9803628790145202E-2</v>
      </c>
      <c r="S139" s="14">
        <v>0.11728039576872799</v>
      </c>
      <c r="T139" s="14">
        <v>0.12533560569166999</v>
      </c>
      <c r="U139" s="14">
        <v>0.15121621170104399</v>
      </c>
      <c r="V139" s="14">
        <v>0.16457343481005501</v>
      </c>
      <c r="W139" s="14">
        <v>0.17868993142084799</v>
      </c>
      <c r="X139" s="14">
        <v>0.15728013285563799</v>
      </c>
      <c r="Y139" s="14">
        <v>0</v>
      </c>
      <c r="Z139" s="14">
        <v>0.10506933444251899</v>
      </c>
      <c r="AA139" s="14"/>
      <c r="AB139" s="14">
        <v>0</v>
      </c>
      <c r="AC139" s="14">
        <v>0</v>
      </c>
      <c r="AD139" s="14">
        <v>0.647142716386506</v>
      </c>
      <c r="AE139" s="14"/>
      <c r="AF139" s="14">
        <v>3.4196623609153598E-2</v>
      </c>
      <c r="AG139" s="14">
        <v>0.202983078908751</v>
      </c>
      <c r="AH139" s="14">
        <v>0.24702504457376401</v>
      </c>
      <c r="AI139" s="14">
        <v>9.5191271433050107E-3</v>
      </c>
      <c r="AJ139" s="14">
        <v>6.1512360912676103E-2</v>
      </c>
      <c r="AK139" s="14">
        <v>0.182767587248269</v>
      </c>
      <c r="AL139" s="14">
        <v>8.4565312535509904E-2</v>
      </c>
      <c r="AM139" s="14">
        <v>9.9201973956809394E-2</v>
      </c>
      <c r="AN139" s="14"/>
      <c r="AO139" s="14">
        <v>2.8115856658602799E-2</v>
      </c>
      <c r="AP139" s="14">
        <v>0.24206822763253699</v>
      </c>
      <c r="AQ139" s="14">
        <v>0.27089308183726402</v>
      </c>
      <c r="AR139" s="14">
        <v>5.6983072848292501E-2</v>
      </c>
      <c r="AS139" s="14">
        <v>0.128954946652413</v>
      </c>
      <c r="AT139" s="14">
        <v>0.209480723627268</v>
      </c>
      <c r="AU139" s="14">
        <v>6.1324961339500599E-2</v>
      </c>
      <c r="AV139" s="14">
        <v>0.10511329771658801</v>
      </c>
      <c r="AW139" s="14"/>
      <c r="AX139" s="14">
        <v>0.190379351912598</v>
      </c>
      <c r="AY139" s="14">
        <v>0.146861933129424</v>
      </c>
      <c r="AZ139" s="14">
        <v>0.13167165056132499</v>
      </c>
      <c r="BA139" s="14"/>
      <c r="BB139" s="14">
        <v>0.13430062104809201</v>
      </c>
      <c r="BC139" s="14">
        <v>0.109746308149058</v>
      </c>
      <c r="BD139" s="14">
        <v>0.204276473121286</v>
      </c>
      <c r="BE139" s="14"/>
      <c r="BF139" s="14">
        <v>0.12622665332760299</v>
      </c>
      <c r="BG139" s="14">
        <v>0.12531147370984599</v>
      </c>
      <c r="BH139" s="14">
        <v>0.16642286024119399</v>
      </c>
      <c r="BI139" s="14"/>
      <c r="BJ139" s="14">
        <v>0.16452559496806601</v>
      </c>
      <c r="BK139" s="14">
        <v>0.124756857062537</v>
      </c>
      <c r="BL139" s="14"/>
      <c r="BM139" s="14">
        <v>0.141546255617258</v>
      </c>
      <c r="BN139" s="14">
        <v>0.13272755231084199</v>
      </c>
      <c r="BO139" s="14"/>
      <c r="BP139" s="14">
        <v>0.14579945557510701</v>
      </c>
      <c r="BQ139" s="14">
        <v>0.114918706252994</v>
      </c>
      <c r="BR139" s="14">
        <v>0.229476059733142</v>
      </c>
      <c r="BS139" s="14">
        <v>0.182266727428708</v>
      </c>
      <c r="BT139" s="14">
        <v>0.106130703938704</v>
      </c>
      <c r="BU139" s="14">
        <v>0.144345961170535</v>
      </c>
      <c r="BV139" s="14">
        <v>1.85712615926285E-2</v>
      </c>
      <c r="BW139" s="14">
        <v>6.41818530788522E-2</v>
      </c>
    </row>
    <row r="140" spans="2:75" x14ac:dyDescent="0.35">
      <c r="B140" t="s">
        <v>121</v>
      </c>
      <c r="C140" s="14">
        <v>0.62675387472748001</v>
      </c>
      <c r="D140" s="14">
        <v>0.51401332747078898</v>
      </c>
      <c r="E140" s="14">
        <v>0.73315319989180905</v>
      </c>
      <c r="F140" s="14"/>
      <c r="G140" s="14">
        <v>0.53735051837530001</v>
      </c>
      <c r="H140" s="14">
        <v>0.57323112022584299</v>
      </c>
      <c r="I140" s="14">
        <v>0.64616463728636997</v>
      </c>
      <c r="J140" s="14">
        <v>0.656212874775848</v>
      </c>
      <c r="K140" s="14">
        <v>0.60569990242782901</v>
      </c>
      <c r="L140" s="14">
        <v>0.65233848573985298</v>
      </c>
      <c r="M140" s="14"/>
      <c r="N140" s="14">
        <v>0.59812271298386199</v>
      </c>
      <c r="O140" s="14">
        <v>0.68033504884768004</v>
      </c>
      <c r="P140" s="14"/>
      <c r="Q140" s="14">
        <v>0.72607348163787699</v>
      </c>
      <c r="R140" s="14">
        <v>0.76969586619178199</v>
      </c>
      <c r="S140" s="14">
        <v>0.57082244706392304</v>
      </c>
      <c r="T140" s="14">
        <v>0.66263844444625097</v>
      </c>
      <c r="U140" s="14">
        <v>0.60129556882283297</v>
      </c>
      <c r="V140" s="14">
        <v>0.56597143637553704</v>
      </c>
      <c r="W140" s="14">
        <v>0.55155181217966198</v>
      </c>
      <c r="X140" s="14">
        <v>0.33438743868451198</v>
      </c>
      <c r="Y140" s="14">
        <v>0.42950760689330603</v>
      </c>
      <c r="Z140" s="14">
        <v>0.69972578596968305</v>
      </c>
      <c r="AA140" s="14"/>
      <c r="AB140" s="14">
        <v>0</v>
      </c>
      <c r="AC140" s="14">
        <v>1</v>
      </c>
      <c r="AD140" s="14">
        <v>0</v>
      </c>
      <c r="AE140" s="14"/>
      <c r="AF140" s="14">
        <v>0.67490226585864799</v>
      </c>
      <c r="AG140" s="14">
        <v>0.57520477673718196</v>
      </c>
      <c r="AH140" s="14">
        <v>0.55101446771775398</v>
      </c>
      <c r="AI140" s="14">
        <v>0.47208251144128599</v>
      </c>
      <c r="AJ140" s="14">
        <v>0.77517607724903004</v>
      </c>
      <c r="AK140" s="14">
        <v>0.57660642741004098</v>
      </c>
      <c r="AL140" s="14">
        <v>0.52184671877398903</v>
      </c>
      <c r="AM140" s="14">
        <v>0.77909596713819096</v>
      </c>
      <c r="AN140" s="14"/>
      <c r="AO140" s="14">
        <v>0.62278979839307502</v>
      </c>
      <c r="AP140" s="14">
        <v>0.57591957051646803</v>
      </c>
      <c r="AQ140" s="14">
        <v>0.47333500003372297</v>
      </c>
      <c r="AR140" s="14">
        <v>0.39183040113030199</v>
      </c>
      <c r="AS140" s="14">
        <v>0.779486366104157</v>
      </c>
      <c r="AT140" s="14">
        <v>0.51522264694624698</v>
      </c>
      <c r="AU140" s="14">
        <v>0.55391943570247604</v>
      </c>
      <c r="AV140" s="14">
        <v>0.79944833816524896</v>
      </c>
      <c r="AW140" s="14"/>
      <c r="AX140" s="14">
        <v>0.58857541114395295</v>
      </c>
      <c r="AY140" s="14">
        <v>0.58396431097662205</v>
      </c>
      <c r="AZ140" s="14">
        <v>0.61032208513904196</v>
      </c>
      <c r="BA140" s="14"/>
      <c r="BB140" s="14">
        <v>0.585572969313637</v>
      </c>
      <c r="BC140" s="14">
        <v>0.65509542480453797</v>
      </c>
      <c r="BD140" s="14">
        <v>0.53597734390950202</v>
      </c>
      <c r="BE140" s="14"/>
      <c r="BF140" s="14">
        <v>0.530617763997139</v>
      </c>
      <c r="BG140" s="14">
        <v>0.59491676067871302</v>
      </c>
      <c r="BH140" s="14">
        <v>0.600246545971446</v>
      </c>
      <c r="BI140" s="14"/>
      <c r="BJ140" s="14">
        <v>0.488769787412979</v>
      </c>
      <c r="BK140" s="14">
        <v>0.663913624095403</v>
      </c>
      <c r="BL140" s="14"/>
      <c r="BM140" s="14">
        <v>0.52267368215570198</v>
      </c>
      <c r="BN140" s="14">
        <v>0.67561561218053401</v>
      </c>
      <c r="BO140" s="14"/>
      <c r="BP140" s="14">
        <v>0.56878240554922499</v>
      </c>
      <c r="BQ140" s="14">
        <v>0.61148203486552399</v>
      </c>
      <c r="BR140" s="14">
        <v>0.60392175585197705</v>
      </c>
      <c r="BS140" s="14">
        <v>0.66468627100479605</v>
      </c>
      <c r="BT140" s="14">
        <v>0.63894310463428705</v>
      </c>
      <c r="BU140" s="14">
        <v>0.54795942323174096</v>
      </c>
      <c r="BV140" s="14">
        <v>0.82350039911368</v>
      </c>
      <c r="BW140" s="14">
        <v>0.67847640588852198</v>
      </c>
    </row>
    <row r="141" spans="2:75" x14ac:dyDescent="0.35">
      <c r="B141" t="s">
        <v>122</v>
      </c>
      <c r="C141" s="14">
        <v>9.3438564621460302E-2</v>
      </c>
      <c r="D141" s="14">
        <v>0.110906496377067</v>
      </c>
      <c r="E141" s="14">
        <v>7.6953136831390101E-2</v>
      </c>
      <c r="F141" s="14"/>
      <c r="G141" s="14">
        <v>6.19698916961402E-2</v>
      </c>
      <c r="H141" s="14">
        <v>0.140182277291061</v>
      </c>
      <c r="I141" s="14">
        <v>8.06680945387966E-2</v>
      </c>
      <c r="J141" s="14">
        <v>6.4621105613615101E-2</v>
      </c>
      <c r="K141" s="14">
        <v>4.5312804105051903E-2</v>
      </c>
      <c r="L141" s="14">
        <v>0.12521880452199899</v>
      </c>
      <c r="M141" s="14"/>
      <c r="N141" s="14">
        <v>0.101248193122896</v>
      </c>
      <c r="O141" s="14">
        <v>7.8823402711631199E-2</v>
      </c>
      <c r="P141" s="14"/>
      <c r="Q141" s="14">
        <v>4.5705388187094603E-2</v>
      </c>
      <c r="R141" s="14">
        <v>4.7654888879760403E-2</v>
      </c>
      <c r="S141" s="14">
        <v>0.145928152690459</v>
      </c>
      <c r="T141" s="14">
        <v>9.5059071202231005E-2</v>
      </c>
      <c r="U141" s="14">
        <v>0.12612047846760999</v>
      </c>
      <c r="V141" s="14">
        <v>0.108963229129474</v>
      </c>
      <c r="W141" s="14">
        <v>6.8455762503423404E-2</v>
      </c>
      <c r="X141" s="14">
        <v>8.66519994027138E-2</v>
      </c>
      <c r="Y141" s="14">
        <v>0</v>
      </c>
      <c r="Z141" s="14">
        <v>4.1526862275970598E-2</v>
      </c>
      <c r="AA141" s="14"/>
      <c r="AB141" s="14">
        <v>0.66352044581076597</v>
      </c>
      <c r="AC141" s="14">
        <v>0</v>
      </c>
      <c r="AD141" s="14">
        <v>0</v>
      </c>
      <c r="AE141" s="14"/>
      <c r="AF141" s="14">
        <v>0.18775639375391201</v>
      </c>
      <c r="AG141" s="14">
        <v>8.1246923256413195E-2</v>
      </c>
      <c r="AH141" s="14">
        <v>0.111730343129623</v>
      </c>
      <c r="AI141" s="14">
        <v>0.186580168528099</v>
      </c>
      <c r="AJ141" s="14">
        <v>0.140077538211513</v>
      </c>
      <c r="AK141" s="14">
        <v>4.1478674026175902E-2</v>
      </c>
      <c r="AL141" s="14">
        <v>0.15918469076094599</v>
      </c>
      <c r="AM141" s="14">
        <v>5.8633752078194198E-2</v>
      </c>
      <c r="AN141" s="14"/>
      <c r="AO141" s="14">
        <v>0.22243505400427699</v>
      </c>
      <c r="AP141" s="14">
        <v>7.5081969505608595E-2</v>
      </c>
      <c r="AQ141" s="14">
        <v>0.15078602069415201</v>
      </c>
      <c r="AR141" s="14">
        <v>0.28754863942029102</v>
      </c>
      <c r="AS141" s="14">
        <v>9.1558687243429804E-2</v>
      </c>
      <c r="AT141" s="14">
        <v>4.8871668804442298E-2</v>
      </c>
      <c r="AU141" s="14">
        <v>0.22590331471663999</v>
      </c>
      <c r="AV141" s="14">
        <v>2.3715620859573999E-2</v>
      </c>
      <c r="AW141" s="14"/>
      <c r="AX141" s="14">
        <v>8.9954763391828299E-2</v>
      </c>
      <c r="AY141" s="14">
        <v>0.10750736508259701</v>
      </c>
      <c r="AZ141" s="14">
        <v>9.6830694448433993E-2</v>
      </c>
      <c r="BA141" s="14"/>
      <c r="BB141" s="14">
        <v>0.116165599265398</v>
      </c>
      <c r="BC141" s="14">
        <v>0.109127873037004</v>
      </c>
      <c r="BD141" s="14">
        <v>6.8807366511703202E-2</v>
      </c>
      <c r="BE141" s="14"/>
      <c r="BF141" s="14">
        <v>0.16488356083317901</v>
      </c>
      <c r="BG141" s="14">
        <v>0.13801258324822399</v>
      </c>
      <c r="BH141" s="14">
        <v>6.5196087647915305E-2</v>
      </c>
      <c r="BI141" s="14"/>
      <c r="BJ141" s="14">
        <v>0.16012813439035001</v>
      </c>
      <c r="BK141" s="14">
        <v>7.5848764151613804E-2</v>
      </c>
      <c r="BL141" s="14"/>
      <c r="BM141" s="14">
        <v>0.12874764318267801</v>
      </c>
      <c r="BN141" s="14">
        <v>8.0936293126044195E-2</v>
      </c>
      <c r="BO141" s="14"/>
      <c r="BP141" s="14">
        <v>8.5188800475284904E-2</v>
      </c>
      <c r="BQ141" s="14">
        <v>0.13356827768981999</v>
      </c>
      <c r="BR141" s="14">
        <v>7.2463233708665795E-2</v>
      </c>
      <c r="BS141" s="14">
        <v>5.1556807975761898E-2</v>
      </c>
      <c r="BT141" s="14">
        <v>0.10953417663994899</v>
      </c>
      <c r="BU141" s="14">
        <v>0.121742222919778</v>
      </c>
      <c r="BV141" s="14">
        <v>0.13935707770106301</v>
      </c>
      <c r="BW141" s="14">
        <v>5.5382623849441801E-2</v>
      </c>
    </row>
    <row r="142" spans="2:75" x14ac:dyDescent="0.35">
      <c r="B142" t="s">
        <v>123</v>
      </c>
      <c r="C142" s="14">
        <v>3.7574404693493303E-2</v>
      </c>
      <c r="D142" s="14">
        <v>3.2806631877213499E-2</v>
      </c>
      <c r="E142" s="14">
        <v>4.2074008629546703E-2</v>
      </c>
      <c r="F142" s="14"/>
      <c r="G142" s="14">
        <v>4.9797727158895799E-2</v>
      </c>
      <c r="H142" s="14">
        <v>3.4671134506918402E-2</v>
      </c>
      <c r="I142" s="14">
        <v>2.73191416521389E-2</v>
      </c>
      <c r="J142" s="14">
        <v>2.5395500928848999E-2</v>
      </c>
      <c r="K142" s="14">
        <v>5.8247054766181902E-2</v>
      </c>
      <c r="L142" s="14">
        <v>3.68056807695058E-2</v>
      </c>
      <c r="M142" s="14"/>
      <c r="N142" s="14">
        <v>4.35311083418237E-2</v>
      </c>
      <c r="O142" s="14">
        <v>2.6426859294475E-2</v>
      </c>
      <c r="P142" s="14"/>
      <c r="Q142" s="14">
        <v>1.15584872431216E-2</v>
      </c>
      <c r="R142" s="14">
        <v>1.1109608617271701E-2</v>
      </c>
      <c r="S142" s="14">
        <v>4.91940437783394E-2</v>
      </c>
      <c r="T142" s="14">
        <v>5.8563029353980701E-2</v>
      </c>
      <c r="U142" s="14">
        <v>5.2956739477477498E-2</v>
      </c>
      <c r="V142" s="14">
        <v>2.3229869934246299E-2</v>
      </c>
      <c r="W142" s="14">
        <v>3.3467893649029599E-2</v>
      </c>
      <c r="X142" s="14">
        <v>0</v>
      </c>
      <c r="Y142" s="14">
        <v>0</v>
      </c>
      <c r="Z142" s="14">
        <v>1.1510637663556899E-2</v>
      </c>
      <c r="AA142" s="14"/>
      <c r="AB142" s="14">
        <v>0.24036484144634601</v>
      </c>
      <c r="AC142" s="14">
        <v>0</v>
      </c>
      <c r="AD142" s="14">
        <v>0</v>
      </c>
      <c r="AE142" s="14"/>
      <c r="AF142" s="14">
        <v>6.3256140019859797E-2</v>
      </c>
      <c r="AG142" s="14">
        <v>7.0610566781215897E-3</v>
      </c>
      <c r="AH142" s="14">
        <v>1.8494250634979101E-2</v>
      </c>
      <c r="AI142" s="14">
        <v>0.273735155997271</v>
      </c>
      <c r="AJ142" s="14">
        <v>0</v>
      </c>
      <c r="AK142" s="14">
        <v>2.4014989131257901E-2</v>
      </c>
      <c r="AL142" s="14">
        <v>6.4039802934029694E-2</v>
      </c>
      <c r="AM142" s="14">
        <v>0</v>
      </c>
      <c r="AN142" s="14"/>
      <c r="AO142" s="14">
        <v>8.7753489108875302E-2</v>
      </c>
      <c r="AP142" s="14">
        <v>7.0640199698748397E-3</v>
      </c>
      <c r="AQ142" s="14">
        <v>2.86439502829628E-2</v>
      </c>
      <c r="AR142" s="14">
        <v>0.24829932254583301</v>
      </c>
      <c r="AS142" s="14">
        <v>0</v>
      </c>
      <c r="AT142" s="14">
        <v>1.4824328751917601E-2</v>
      </c>
      <c r="AU142" s="14">
        <v>4.3470116422825701E-2</v>
      </c>
      <c r="AV142" s="14">
        <v>0</v>
      </c>
      <c r="AW142" s="14"/>
      <c r="AX142" s="14">
        <v>0</v>
      </c>
      <c r="AY142" s="14">
        <v>3.6144762788647401E-2</v>
      </c>
      <c r="AZ142" s="14">
        <v>5.3281220834404702E-2</v>
      </c>
      <c r="BA142" s="14"/>
      <c r="BB142" s="14">
        <v>8.8960191959840701E-2</v>
      </c>
      <c r="BC142" s="14">
        <v>2.99180726787917E-2</v>
      </c>
      <c r="BD142" s="14">
        <v>2.5528160640149799E-2</v>
      </c>
      <c r="BE142" s="14"/>
      <c r="BF142" s="14">
        <v>3.7106990897215301E-2</v>
      </c>
      <c r="BG142" s="14">
        <v>4.7087066769321902E-2</v>
      </c>
      <c r="BH142" s="14">
        <v>3.6193964962668801E-2</v>
      </c>
      <c r="BI142" s="14"/>
      <c r="BJ142" s="14">
        <v>6.3922819770387898E-2</v>
      </c>
      <c r="BK142" s="14">
        <v>3.1708431583588798E-2</v>
      </c>
      <c r="BL142" s="14"/>
      <c r="BM142" s="14">
        <v>6.2943676017653605E-2</v>
      </c>
      <c r="BN142" s="14">
        <v>2.2282850191691399E-2</v>
      </c>
      <c r="BO142" s="14"/>
      <c r="BP142" s="14">
        <v>7.4130805783701501E-2</v>
      </c>
      <c r="BQ142" s="14">
        <v>4.3610489553936101E-2</v>
      </c>
      <c r="BR142" s="14">
        <v>5.0124218855068001E-2</v>
      </c>
      <c r="BS142" s="14">
        <v>0</v>
      </c>
      <c r="BT142" s="14">
        <v>3.58741814806205E-2</v>
      </c>
      <c r="BU142" s="14">
        <v>2.7486018506840799E-2</v>
      </c>
      <c r="BV142" s="14">
        <v>0</v>
      </c>
      <c r="BW142" s="14">
        <v>7.2944184961360806E-2</v>
      </c>
    </row>
    <row r="143" spans="2:75" x14ac:dyDescent="0.35">
      <c r="B143" t="s">
        <v>124</v>
      </c>
      <c r="C143" s="14">
        <v>1.4140484345604601E-2</v>
      </c>
      <c r="D143" s="14">
        <v>2.4282554132625801E-2</v>
      </c>
      <c r="E143" s="14">
        <v>4.5688669695450801E-3</v>
      </c>
      <c r="F143" s="14"/>
      <c r="G143" s="14">
        <v>4.95905082919324E-2</v>
      </c>
      <c r="H143" s="14">
        <v>2.35827131445367E-2</v>
      </c>
      <c r="I143" s="14">
        <v>1.95216950613647E-2</v>
      </c>
      <c r="J143" s="14">
        <v>1.2046102636590599E-2</v>
      </c>
      <c r="K143" s="14">
        <v>0</v>
      </c>
      <c r="L143" s="14">
        <v>8.1284498297728592E-3</v>
      </c>
      <c r="M143" s="14"/>
      <c r="N143" s="14">
        <v>1.67269401443806E-2</v>
      </c>
      <c r="O143" s="14">
        <v>9.3001170650379994E-3</v>
      </c>
      <c r="P143" s="14"/>
      <c r="Q143" s="14">
        <v>0</v>
      </c>
      <c r="R143" s="14">
        <v>2.85636221592525E-2</v>
      </c>
      <c r="S143" s="14">
        <v>2.7309567880390601E-2</v>
      </c>
      <c r="T143" s="14">
        <v>1.10165660940465E-2</v>
      </c>
      <c r="U143" s="14">
        <v>0</v>
      </c>
      <c r="V143" s="14">
        <v>2.3837896703535401E-2</v>
      </c>
      <c r="W143" s="14">
        <v>7.1939578462106597E-3</v>
      </c>
      <c r="X143" s="14">
        <v>0</v>
      </c>
      <c r="Y143" s="14">
        <v>0</v>
      </c>
      <c r="Z143" s="14">
        <v>1.8595028876516099E-2</v>
      </c>
      <c r="AA143" s="14"/>
      <c r="AB143" s="14">
        <v>9.6114712742887701E-2</v>
      </c>
      <c r="AC143" s="14">
        <v>0</v>
      </c>
      <c r="AD143" s="14">
        <v>0</v>
      </c>
      <c r="AE143" s="14"/>
      <c r="AF143" s="14">
        <v>5.4716749905372297E-3</v>
      </c>
      <c r="AG143" s="14">
        <v>3.6369900065463499E-2</v>
      </c>
      <c r="AH143" s="14">
        <v>5.5118502843469599E-2</v>
      </c>
      <c r="AI143" s="14">
        <v>1.17905743076679E-2</v>
      </c>
      <c r="AJ143" s="14">
        <v>0</v>
      </c>
      <c r="AK143" s="14">
        <v>0</v>
      </c>
      <c r="AL143" s="14">
        <v>3.74281323423011E-2</v>
      </c>
      <c r="AM143" s="14">
        <v>7.3460023514369897E-3</v>
      </c>
      <c r="AN143" s="14"/>
      <c r="AO143" s="14">
        <v>3.4777494369072001E-3</v>
      </c>
      <c r="AP143" s="14">
        <v>3.6385163308607402E-2</v>
      </c>
      <c r="AQ143" s="14">
        <v>2.86439502829628E-2</v>
      </c>
      <c r="AR143" s="14">
        <v>1.5338564055281501E-2</v>
      </c>
      <c r="AS143" s="14">
        <v>0</v>
      </c>
      <c r="AT143" s="14">
        <v>1.1116958555562601E-2</v>
      </c>
      <c r="AU143" s="14">
        <v>4.1559437869369498E-2</v>
      </c>
      <c r="AV143" s="14">
        <v>1.44898855732609E-2</v>
      </c>
      <c r="AW143" s="14"/>
      <c r="AX143" s="14">
        <v>3.4164617787366097E-2</v>
      </c>
      <c r="AY143" s="14">
        <v>1.2379902292046999E-2</v>
      </c>
      <c r="AZ143" s="14">
        <v>1.7519779568492499E-2</v>
      </c>
      <c r="BA143" s="14"/>
      <c r="BB143" s="14">
        <v>6.8394207130488497E-3</v>
      </c>
      <c r="BC143" s="14">
        <v>1.64138342218706E-2</v>
      </c>
      <c r="BD143" s="14">
        <v>1.00016540344059E-2</v>
      </c>
      <c r="BE143" s="14"/>
      <c r="BF143" s="14">
        <v>8.2777785614978998E-3</v>
      </c>
      <c r="BG143" s="14">
        <v>2.5040653214730001E-2</v>
      </c>
      <c r="BH143" s="14">
        <v>7.9598342145172397E-3</v>
      </c>
      <c r="BI143" s="14"/>
      <c r="BJ143" s="14">
        <v>2.3515297968680599E-2</v>
      </c>
      <c r="BK143" s="14">
        <v>9.84857284219149E-3</v>
      </c>
      <c r="BL143" s="14"/>
      <c r="BM143" s="14">
        <v>2.5408774094947299E-2</v>
      </c>
      <c r="BN143" s="14">
        <v>8.8039166074448099E-3</v>
      </c>
      <c r="BO143" s="14"/>
      <c r="BP143" s="14">
        <v>4.32920238173546E-2</v>
      </c>
      <c r="BQ143" s="14">
        <v>1.70007993057508E-2</v>
      </c>
      <c r="BR143" s="14">
        <v>0</v>
      </c>
      <c r="BS143" s="14">
        <v>2.7232217972929401E-3</v>
      </c>
      <c r="BT143" s="14">
        <v>6.4792246674269301E-3</v>
      </c>
      <c r="BU143" s="14">
        <v>2.7869317298744999E-2</v>
      </c>
      <c r="BV143" s="14">
        <v>0</v>
      </c>
      <c r="BW143" s="14">
        <v>0</v>
      </c>
    </row>
    <row r="144" spans="2:75" x14ac:dyDescent="0.35">
      <c r="B144" t="s">
        <v>37</v>
      </c>
      <c r="C144" s="14">
        <v>2.1460862376528899E-2</v>
      </c>
      <c r="D144" s="14">
        <v>1.67167488448021E-2</v>
      </c>
      <c r="E144" s="14">
        <v>2.5938137771772701E-2</v>
      </c>
      <c r="F144" s="14"/>
      <c r="G144" s="14">
        <v>5.8414592936709198E-2</v>
      </c>
      <c r="H144" s="14">
        <v>0</v>
      </c>
      <c r="I144" s="14">
        <v>2.3058210518434898E-2</v>
      </c>
      <c r="J144" s="14">
        <v>2.1411067057704299E-2</v>
      </c>
      <c r="K144" s="14">
        <v>2.0101918451873601E-2</v>
      </c>
      <c r="L144" s="14">
        <v>2.06723982945296E-2</v>
      </c>
      <c r="M144" s="14"/>
      <c r="N144" s="14">
        <v>1.57197207969853E-2</v>
      </c>
      <c r="O144" s="14">
        <v>3.2204998761103401E-2</v>
      </c>
      <c r="P144" s="14"/>
      <c r="Q144" s="14">
        <v>0.109476490991157</v>
      </c>
      <c r="R144" s="14">
        <v>9.8669127430806094E-3</v>
      </c>
      <c r="S144" s="14">
        <v>2.49273498125639E-2</v>
      </c>
      <c r="T144" s="14">
        <v>8.5507854422571493E-3</v>
      </c>
      <c r="U144" s="14">
        <v>3.3546396222320801E-3</v>
      </c>
      <c r="V144" s="14">
        <v>2.0835728649103501E-2</v>
      </c>
      <c r="W144" s="14">
        <v>7.6305215836986002E-3</v>
      </c>
      <c r="X144" s="14">
        <v>0</v>
      </c>
      <c r="Y144" s="14">
        <v>0</v>
      </c>
      <c r="Z144" s="14">
        <v>9.2084661109356106E-2</v>
      </c>
      <c r="AA144" s="14"/>
      <c r="AB144" s="14">
        <v>0</v>
      </c>
      <c r="AC144" s="14">
        <v>0</v>
      </c>
      <c r="AD144" s="14">
        <v>0</v>
      </c>
      <c r="AE144" s="14"/>
      <c r="AF144" s="14">
        <v>1.32889883888104E-2</v>
      </c>
      <c r="AG144" s="14">
        <v>1.14685030548255E-2</v>
      </c>
      <c r="AH144" s="14">
        <v>0</v>
      </c>
      <c r="AI144" s="14">
        <v>0</v>
      </c>
      <c r="AJ144" s="14">
        <v>2.32340236267818E-2</v>
      </c>
      <c r="AK144" s="14">
        <v>1.2701322863199201E-2</v>
      </c>
      <c r="AL144" s="14">
        <v>1.12435423692614E-2</v>
      </c>
      <c r="AM144" s="14">
        <v>2.6414030322807199E-2</v>
      </c>
      <c r="AN144" s="14"/>
      <c r="AO144" s="14">
        <v>1.86090816935135E-2</v>
      </c>
      <c r="AP144" s="14">
        <v>4.24260775265749E-3</v>
      </c>
      <c r="AQ144" s="14">
        <v>1.1452409407952001E-2</v>
      </c>
      <c r="AR144" s="14">
        <v>0</v>
      </c>
      <c r="AS144" s="14">
        <v>0</v>
      </c>
      <c r="AT144" s="14">
        <v>1.17639039785468E-2</v>
      </c>
      <c r="AU144" s="14">
        <v>1.9680052666648799E-2</v>
      </c>
      <c r="AV144" s="14">
        <v>3.3102558165015401E-2</v>
      </c>
      <c r="AW144" s="14"/>
      <c r="AX144" s="14">
        <v>1.5794159563207601E-2</v>
      </c>
      <c r="AY144" s="14">
        <v>1.6947765699483801E-2</v>
      </c>
      <c r="AZ144" s="14">
        <v>1.79305976076835E-2</v>
      </c>
      <c r="BA144" s="14"/>
      <c r="BB144" s="14">
        <v>2.1308733613022102E-2</v>
      </c>
      <c r="BC144" s="14">
        <v>1.23829126882772E-2</v>
      </c>
      <c r="BD144" s="14">
        <v>2.3032147405354201E-2</v>
      </c>
      <c r="BE144" s="14"/>
      <c r="BF144" s="14">
        <v>2.37001801501781E-2</v>
      </c>
      <c r="BG144" s="14">
        <v>8.7380415019507399E-3</v>
      </c>
      <c r="BH144" s="14">
        <v>7.1088125706732204E-3</v>
      </c>
      <c r="BI144" s="14"/>
      <c r="BJ144" s="14">
        <v>1.0425868156487401E-2</v>
      </c>
      <c r="BK144" s="14">
        <v>2.0621110886014999E-2</v>
      </c>
      <c r="BL144" s="14"/>
      <c r="BM144" s="14">
        <v>6.8177797244838301E-3</v>
      </c>
      <c r="BN144" s="14">
        <v>2.20789311983366E-2</v>
      </c>
      <c r="BO144" s="14"/>
      <c r="BP144" s="14">
        <v>2.1156864232571002E-2</v>
      </c>
      <c r="BQ144" s="14">
        <v>1.8032489043703699E-2</v>
      </c>
      <c r="BR144" s="14">
        <v>1.37521066579898E-2</v>
      </c>
      <c r="BS144" s="14">
        <v>9.3494915020868197E-3</v>
      </c>
      <c r="BT144" s="14">
        <v>1.9549984244111699E-2</v>
      </c>
      <c r="BU144" s="14">
        <v>1.9850054994729902E-2</v>
      </c>
      <c r="BV144" s="14">
        <v>0</v>
      </c>
      <c r="BW144" s="14">
        <v>8.0758231081764595E-2</v>
      </c>
    </row>
    <row r="145" spans="2:75" x14ac:dyDescent="0.35">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row>
    <row r="146" spans="2:75" x14ac:dyDescent="0.35">
      <c r="B146" s="6" t="s">
        <v>133</v>
      </c>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row>
    <row r="147" spans="2:75" x14ac:dyDescent="0.35">
      <c r="B147" s="21" t="s">
        <v>96</v>
      </c>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row>
    <row r="148" spans="2:75" x14ac:dyDescent="0.35">
      <c r="B148" t="s">
        <v>126</v>
      </c>
      <c r="C148" s="14">
        <v>0.18620277431461199</v>
      </c>
      <c r="D148" s="14">
        <v>0.19053697954061999</v>
      </c>
      <c r="E148" s="14">
        <v>0.18211235145972701</v>
      </c>
      <c r="F148" s="14"/>
      <c r="G148" s="14">
        <v>0.194101957720447</v>
      </c>
      <c r="H148" s="14">
        <v>4.3059509644039699E-2</v>
      </c>
      <c r="I148" s="14">
        <v>0.23341564587612401</v>
      </c>
      <c r="J148" s="14">
        <v>0.163227829448165</v>
      </c>
      <c r="K148" s="14">
        <v>0.21596779825560899</v>
      </c>
      <c r="L148" s="14">
        <v>0.21361290471664701</v>
      </c>
      <c r="M148" s="14"/>
      <c r="N148" s="14">
        <v>0.195612935976583</v>
      </c>
      <c r="O148" s="14">
        <v>0.16859232891863599</v>
      </c>
      <c r="P148" s="14"/>
      <c r="Q148" s="14">
        <v>3.5999012669866499E-2</v>
      </c>
      <c r="R148" s="14">
        <v>0.114770170428813</v>
      </c>
      <c r="S148" s="14">
        <v>0.16040646419294399</v>
      </c>
      <c r="T148" s="14">
        <v>0.23284577198150999</v>
      </c>
      <c r="U148" s="14">
        <v>0.15663760768063201</v>
      </c>
      <c r="V148" s="14">
        <v>0.16909631018016899</v>
      </c>
      <c r="W148" s="14">
        <v>0.25997477779928202</v>
      </c>
      <c r="X148" s="14">
        <v>0.57896056191277401</v>
      </c>
      <c r="Y148" s="14">
        <v>0.68232222267642095</v>
      </c>
      <c r="Z148" s="14">
        <v>0.17012884176120399</v>
      </c>
      <c r="AA148" s="14"/>
      <c r="AB148" s="14">
        <v>9.2330027451353006E-2</v>
      </c>
      <c r="AC148" s="14">
        <v>0.17957623896954999</v>
      </c>
      <c r="AD148" s="14">
        <v>0.32010367200565698</v>
      </c>
      <c r="AE148" s="14"/>
      <c r="AF148" s="14">
        <v>0</v>
      </c>
      <c r="AG148" s="14">
        <v>0</v>
      </c>
      <c r="AH148" s="14">
        <v>0</v>
      </c>
      <c r="AI148" s="14">
        <v>0</v>
      </c>
      <c r="AJ148" s="14">
        <v>0</v>
      </c>
      <c r="AK148" s="14">
        <v>1</v>
      </c>
      <c r="AL148" s="14">
        <v>0</v>
      </c>
      <c r="AM148" s="14">
        <v>0</v>
      </c>
      <c r="AN148" s="14"/>
      <c r="AO148" s="14">
        <v>2.9895833375192998E-2</v>
      </c>
      <c r="AP148" s="14">
        <v>6.8788338398638099E-2</v>
      </c>
      <c r="AQ148" s="14">
        <v>4.5206094605510297E-2</v>
      </c>
      <c r="AR148" s="14">
        <v>0</v>
      </c>
      <c r="AS148" s="14">
        <v>0</v>
      </c>
      <c r="AT148" s="14">
        <v>0.86865021784604302</v>
      </c>
      <c r="AU148" s="14">
        <v>4.2417082048350499E-2</v>
      </c>
      <c r="AV148" s="14">
        <v>3.0907825206373502E-2</v>
      </c>
      <c r="AW148" s="14"/>
      <c r="AX148" s="14">
        <v>0.46011364389613202</v>
      </c>
      <c r="AY148" s="14">
        <v>0.25788457648491098</v>
      </c>
      <c r="AZ148" s="14">
        <v>0.105097315253841</v>
      </c>
      <c r="BA148" s="14"/>
      <c r="BB148" s="14">
        <v>0.258346255511409</v>
      </c>
      <c r="BC148" s="14">
        <v>0.21671114515341899</v>
      </c>
      <c r="BD148" s="14">
        <v>0.11783100483515201</v>
      </c>
      <c r="BE148" s="14"/>
      <c r="BF148" s="14">
        <v>0.21793450568804601</v>
      </c>
      <c r="BG148" s="14">
        <v>0.22107353559246201</v>
      </c>
      <c r="BH148" s="14">
        <v>0.177783736838622</v>
      </c>
      <c r="BI148" s="14"/>
      <c r="BJ148" s="14">
        <v>0.28404368295783899</v>
      </c>
      <c r="BK148" s="14">
        <v>0.16304413322560399</v>
      </c>
      <c r="BL148" s="14"/>
      <c r="BM148" s="14">
        <v>0.233359746620565</v>
      </c>
      <c r="BN148" s="14">
        <v>0.176965970878905</v>
      </c>
      <c r="BO148" s="14"/>
      <c r="BP148" s="14">
        <v>0.219263370293073</v>
      </c>
      <c r="BQ148" s="14">
        <v>0.242303697121724</v>
      </c>
      <c r="BR148" s="14">
        <v>0.25304880412532299</v>
      </c>
      <c r="BS148" s="14">
        <v>0.13466152569766501</v>
      </c>
      <c r="BT148" s="14">
        <v>0.18063542684526601</v>
      </c>
      <c r="BU148" s="14">
        <v>0.216130150070379</v>
      </c>
      <c r="BV148" s="14">
        <v>0.30775380829431098</v>
      </c>
      <c r="BW148" s="14">
        <v>8.14801503033247E-2</v>
      </c>
    </row>
    <row r="149" spans="2:75" x14ac:dyDescent="0.35">
      <c r="B149" t="s">
        <v>127</v>
      </c>
      <c r="C149" s="14">
        <v>0.179376947030887</v>
      </c>
      <c r="D149" s="14">
        <v>0.19504144407993301</v>
      </c>
      <c r="E149" s="14">
        <v>0.164593517682593</v>
      </c>
      <c r="F149" s="14"/>
      <c r="G149" s="14">
        <v>5.05746752078651E-2</v>
      </c>
      <c r="H149" s="14">
        <v>7.4489414067694507E-2</v>
      </c>
      <c r="I149" s="14">
        <v>9.8833208744728396E-2</v>
      </c>
      <c r="J149" s="14">
        <v>0.144303446796192</v>
      </c>
      <c r="K149" s="14">
        <v>0.22267571981805301</v>
      </c>
      <c r="L149" s="14">
        <v>0.27524560091945899</v>
      </c>
      <c r="M149" s="14"/>
      <c r="N149" s="14">
        <v>0.21159831944961399</v>
      </c>
      <c r="O149" s="14">
        <v>0.11907695007584</v>
      </c>
      <c r="P149" s="14"/>
      <c r="Q149" s="14">
        <v>9.0778635250512801E-2</v>
      </c>
      <c r="R149" s="14">
        <v>0.21739395622844901</v>
      </c>
      <c r="S149" s="14">
        <v>0.17767828771473401</v>
      </c>
      <c r="T149" s="14">
        <v>0.16325610752702099</v>
      </c>
      <c r="U149" s="14">
        <v>0.20466229439840999</v>
      </c>
      <c r="V149" s="14">
        <v>0.23957793044610801</v>
      </c>
      <c r="W149" s="14">
        <v>0.134150790511403</v>
      </c>
      <c r="X149" s="14">
        <v>0</v>
      </c>
      <c r="Y149" s="14">
        <v>0</v>
      </c>
      <c r="Z149" s="14">
        <v>0.15681319752234699</v>
      </c>
      <c r="AA149" s="14"/>
      <c r="AB149" s="14">
        <v>0.33077531653733</v>
      </c>
      <c r="AC149" s="14">
        <v>0.19103317567856201</v>
      </c>
      <c r="AD149" s="14">
        <v>5.1219856659505701E-2</v>
      </c>
      <c r="AE149" s="14"/>
      <c r="AF149" s="14">
        <v>1</v>
      </c>
      <c r="AG149" s="14">
        <v>0</v>
      </c>
      <c r="AH149" s="14">
        <v>0</v>
      </c>
      <c r="AI149" s="14">
        <v>0</v>
      </c>
      <c r="AJ149" s="14">
        <v>0</v>
      </c>
      <c r="AK149" s="14">
        <v>0</v>
      </c>
      <c r="AL149" s="14">
        <v>0</v>
      </c>
      <c r="AM149" s="14">
        <v>0</v>
      </c>
      <c r="AN149" s="14"/>
      <c r="AO149" s="14">
        <v>0.91456157564423801</v>
      </c>
      <c r="AP149" s="14">
        <v>3.2580753833625402E-2</v>
      </c>
      <c r="AQ149" s="14">
        <v>5.2365271224193301E-2</v>
      </c>
      <c r="AR149" s="14">
        <v>6.2600699782779004E-2</v>
      </c>
      <c r="AS149" s="14">
        <v>0</v>
      </c>
      <c r="AT149" s="14">
        <v>2.3935484896155001E-2</v>
      </c>
      <c r="AU149" s="14">
        <v>3.3397241940763003E-2</v>
      </c>
      <c r="AV149" s="14">
        <v>6.8531734814531904E-3</v>
      </c>
      <c r="AW149" s="14"/>
      <c r="AX149" s="14">
        <v>0.122154810497104</v>
      </c>
      <c r="AY149" s="14">
        <v>0.21715374102615501</v>
      </c>
      <c r="AZ149" s="14">
        <v>0.15886731107334301</v>
      </c>
      <c r="BA149" s="14"/>
      <c r="BB149" s="14">
        <v>0.29529705421007002</v>
      </c>
      <c r="BC149" s="14">
        <v>0.20215213089577599</v>
      </c>
      <c r="BD149" s="14">
        <v>6.6855955666459493E-2</v>
      </c>
      <c r="BE149" s="14"/>
      <c r="BF149" s="14">
        <v>0.26279854290896398</v>
      </c>
      <c r="BG149" s="14">
        <v>0.25044774890757598</v>
      </c>
      <c r="BH149" s="14">
        <v>0.102321594444404</v>
      </c>
      <c r="BI149" s="14"/>
      <c r="BJ149" s="14">
        <v>0.203657255678652</v>
      </c>
      <c r="BK149" s="14">
        <v>0.17662943248492699</v>
      </c>
      <c r="BL149" s="14"/>
      <c r="BM149" s="14">
        <v>0.19011861741760999</v>
      </c>
      <c r="BN149" s="14">
        <v>0.178344805913143</v>
      </c>
      <c r="BO149" s="14"/>
      <c r="BP149" s="14">
        <v>0.12104934341371699</v>
      </c>
      <c r="BQ149" s="14">
        <v>0.226167488603642</v>
      </c>
      <c r="BR149" s="14">
        <v>0.23270515158628999</v>
      </c>
      <c r="BS149" s="14">
        <v>7.8368341191800001E-2</v>
      </c>
      <c r="BT149" s="14">
        <v>0.22249482682223201</v>
      </c>
      <c r="BU149" s="14">
        <v>0.218635882379419</v>
      </c>
      <c r="BV149" s="14">
        <v>3.4770780303887999E-2</v>
      </c>
      <c r="BW149" s="14">
        <v>0.29513599623016201</v>
      </c>
    </row>
    <row r="150" spans="2:75" x14ac:dyDescent="0.35">
      <c r="B150" t="s">
        <v>128</v>
      </c>
      <c r="C150" s="14">
        <v>9.1869740687630597E-2</v>
      </c>
      <c r="D150" s="14">
        <v>8.8753061541013895E-2</v>
      </c>
      <c r="E150" s="14">
        <v>9.4811118621505E-2</v>
      </c>
      <c r="F150" s="14"/>
      <c r="G150" s="14">
        <v>0.14414350639655901</v>
      </c>
      <c r="H150" s="14">
        <v>3.79144563592302E-2</v>
      </c>
      <c r="I150" s="14">
        <v>6.2466030279298798E-2</v>
      </c>
      <c r="J150" s="14">
        <v>9.7204033425017503E-2</v>
      </c>
      <c r="K150" s="14">
        <v>8.4709289993266906E-2</v>
      </c>
      <c r="L150" s="14">
        <v>0.111324360012586</v>
      </c>
      <c r="M150" s="14"/>
      <c r="N150" s="14">
        <v>0.106544293887049</v>
      </c>
      <c r="O150" s="14">
        <v>6.4407362557290404E-2</v>
      </c>
      <c r="P150" s="14"/>
      <c r="Q150" s="14">
        <v>0</v>
      </c>
      <c r="R150" s="14">
        <v>8.3077981095916603E-2</v>
      </c>
      <c r="S150" s="14">
        <v>6.3358872659648305E-2</v>
      </c>
      <c r="T150" s="14">
        <v>8.8048418515389706E-2</v>
      </c>
      <c r="U150" s="14">
        <v>0.151566628613993</v>
      </c>
      <c r="V150" s="14">
        <v>0.10014022124587101</v>
      </c>
      <c r="W150" s="14">
        <v>8.1769432526326499E-2</v>
      </c>
      <c r="X150" s="14">
        <v>8.53678270928626E-2</v>
      </c>
      <c r="Y150" s="14">
        <v>0</v>
      </c>
      <c r="Z150" s="14">
        <v>6.5538623553067096E-2</v>
      </c>
      <c r="AA150" s="14"/>
      <c r="AB150" s="14">
        <v>0.116052161338401</v>
      </c>
      <c r="AC150" s="14">
        <v>8.5070664550939201E-2</v>
      </c>
      <c r="AD150" s="14">
        <v>0.114760755027233</v>
      </c>
      <c r="AE150" s="14"/>
      <c r="AF150" s="14">
        <v>0</v>
      </c>
      <c r="AG150" s="14">
        <v>0</v>
      </c>
      <c r="AH150" s="14">
        <v>1</v>
      </c>
      <c r="AI150" s="14">
        <v>0</v>
      </c>
      <c r="AJ150" s="14">
        <v>0</v>
      </c>
      <c r="AK150" s="14">
        <v>0</v>
      </c>
      <c r="AL150" s="14">
        <v>0</v>
      </c>
      <c r="AM150" s="14">
        <v>0</v>
      </c>
      <c r="AN150" s="14"/>
      <c r="AO150" s="14">
        <v>3.2098312547726097E-2</v>
      </c>
      <c r="AP150" s="14">
        <v>1.9981129592052699E-2</v>
      </c>
      <c r="AQ150" s="14">
        <v>0.79922897209884203</v>
      </c>
      <c r="AR150" s="14">
        <v>0</v>
      </c>
      <c r="AS150" s="14">
        <v>4.4141288604558002E-2</v>
      </c>
      <c r="AT150" s="14">
        <v>2.3637627677459201E-2</v>
      </c>
      <c r="AU150" s="14">
        <v>3.8732524226530902E-2</v>
      </c>
      <c r="AV150" s="14">
        <v>2.3588395629851901E-2</v>
      </c>
      <c r="AW150" s="14"/>
      <c r="AX150" s="14">
        <v>6.9131468409787997E-2</v>
      </c>
      <c r="AY150" s="14">
        <v>0.120618939197119</v>
      </c>
      <c r="AZ150" s="14">
        <v>8.2692022496006795E-2</v>
      </c>
      <c r="BA150" s="14"/>
      <c r="BB150" s="14">
        <v>4.49598812950694E-2</v>
      </c>
      <c r="BC150" s="14">
        <v>0.105071252296801</v>
      </c>
      <c r="BD150" s="14">
        <v>0.115109876401833</v>
      </c>
      <c r="BE150" s="14"/>
      <c r="BF150" s="14">
        <v>7.2250676058824501E-3</v>
      </c>
      <c r="BG150" s="14">
        <v>9.1411441882418301E-2</v>
      </c>
      <c r="BH150" s="14">
        <v>0.11503894226532101</v>
      </c>
      <c r="BI150" s="14"/>
      <c r="BJ150" s="14">
        <v>0.133907424400415</v>
      </c>
      <c r="BK150" s="14">
        <v>7.9967000001151603E-2</v>
      </c>
      <c r="BL150" s="14"/>
      <c r="BM150" s="14">
        <v>9.3246190887482899E-2</v>
      </c>
      <c r="BN150" s="14">
        <v>9.6871250141778595E-2</v>
      </c>
      <c r="BO150" s="14"/>
      <c r="BP150" s="14">
        <v>8.9119340698889105E-2</v>
      </c>
      <c r="BQ150" s="14">
        <v>0</v>
      </c>
      <c r="BR150" s="14">
        <v>0</v>
      </c>
      <c r="BS150" s="14">
        <v>0.227231616061532</v>
      </c>
      <c r="BT150" s="14">
        <v>5.6734718051394503E-2</v>
      </c>
      <c r="BU150" s="14">
        <v>0.11209769038699501</v>
      </c>
      <c r="BV150" s="14">
        <v>1.3431109069675699E-2</v>
      </c>
      <c r="BW150" s="14">
        <v>5.5179147595397202E-2</v>
      </c>
    </row>
    <row r="151" spans="2:75" x14ac:dyDescent="0.35">
      <c r="B151" t="s">
        <v>129</v>
      </c>
      <c r="C151" s="14">
        <v>0.13353979095033799</v>
      </c>
      <c r="D151" s="14">
        <v>0.17714844902217999</v>
      </c>
      <c r="E151" s="14">
        <v>9.2383952141061196E-2</v>
      </c>
      <c r="F151" s="14"/>
      <c r="G151" s="14">
        <v>0.21929740131752001</v>
      </c>
      <c r="H151" s="14">
        <v>0.32993186710217798</v>
      </c>
      <c r="I151" s="14">
        <v>0.12677903684662301</v>
      </c>
      <c r="J151" s="14">
        <v>0.118793147449528</v>
      </c>
      <c r="K151" s="14">
        <v>8.7323736917984701E-2</v>
      </c>
      <c r="L151" s="14">
        <v>7.6589160990513994E-2</v>
      </c>
      <c r="M151" s="14"/>
      <c r="N151" s="14">
        <v>0.132391305389404</v>
      </c>
      <c r="O151" s="14">
        <v>0.13568909964294301</v>
      </c>
      <c r="P151" s="14"/>
      <c r="Q151" s="14">
        <v>8.7548027335367498E-2</v>
      </c>
      <c r="R151" s="14">
        <v>8.0430053907802695E-2</v>
      </c>
      <c r="S151" s="14">
        <v>0.15100998749914099</v>
      </c>
      <c r="T151" s="14">
        <v>0.125894861882349</v>
      </c>
      <c r="U151" s="14">
        <v>0.10592513596846299</v>
      </c>
      <c r="V151" s="14">
        <v>0.21111191399096699</v>
      </c>
      <c r="W151" s="14">
        <v>0.18098436642237201</v>
      </c>
      <c r="X151" s="14">
        <v>0.33567161099436399</v>
      </c>
      <c r="Y151" s="14">
        <v>0</v>
      </c>
      <c r="Z151" s="14">
        <v>7.7789879670722706E-2</v>
      </c>
      <c r="AA151" s="14"/>
      <c r="AB151" s="14">
        <v>0.101465982267326</v>
      </c>
      <c r="AC151" s="14">
        <v>0.120063288923329</v>
      </c>
      <c r="AD151" s="14">
        <v>0.18996553900867499</v>
      </c>
      <c r="AE151" s="14"/>
      <c r="AF151" s="14">
        <v>0</v>
      </c>
      <c r="AG151" s="14">
        <v>1</v>
      </c>
      <c r="AH151" s="14">
        <v>0</v>
      </c>
      <c r="AI151" s="14">
        <v>0</v>
      </c>
      <c r="AJ151" s="14">
        <v>0</v>
      </c>
      <c r="AK151" s="14">
        <v>0</v>
      </c>
      <c r="AL151" s="14">
        <v>0</v>
      </c>
      <c r="AM151" s="14">
        <v>0</v>
      </c>
      <c r="AN151" s="14"/>
      <c r="AO151" s="14">
        <v>4.1844475580874998E-3</v>
      </c>
      <c r="AP151" s="14">
        <v>0.73558260059091196</v>
      </c>
      <c r="AQ151" s="14">
        <v>4.1382663009543998E-2</v>
      </c>
      <c r="AR151" s="14">
        <v>0</v>
      </c>
      <c r="AS151" s="14">
        <v>2.7159895131484899E-2</v>
      </c>
      <c r="AT151" s="14">
        <v>3.55392475402565E-3</v>
      </c>
      <c r="AU151" s="14">
        <v>5.7161670219437799E-2</v>
      </c>
      <c r="AV151" s="14">
        <v>0</v>
      </c>
      <c r="AW151" s="14"/>
      <c r="AX151" s="14">
        <v>0.12569067433401701</v>
      </c>
      <c r="AY151" s="14">
        <v>0.121291065458647</v>
      </c>
      <c r="AZ151" s="14">
        <v>0.15280145172026899</v>
      </c>
      <c r="BA151" s="14"/>
      <c r="BB151" s="14">
        <v>0.120012377257393</v>
      </c>
      <c r="BC151" s="14">
        <v>0.13488982060816301</v>
      </c>
      <c r="BD151" s="14">
        <v>0.15613869795784399</v>
      </c>
      <c r="BE151" s="14"/>
      <c r="BF151" s="14">
        <v>0.178928906348366</v>
      </c>
      <c r="BG151" s="14">
        <v>0.11853525202823199</v>
      </c>
      <c r="BH151" s="14">
        <v>0.16440933549870601</v>
      </c>
      <c r="BI151" s="14"/>
      <c r="BJ151" s="14">
        <v>0.117700567236609</v>
      </c>
      <c r="BK151" s="14">
        <v>0.13767138414904601</v>
      </c>
      <c r="BL151" s="14"/>
      <c r="BM151" s="14">
        <v>0.149584012100726</v>
      </c>
      <c r="BN151" s="14">
        <v>0.119667035362017</v>
      </c>
      <c r="BO151" s="14"/>
      <c r="BP151" s="14">
        <v>0.191685092769111</v>
      </c>
      <c r="BQ151" s="14">
        <v>8.2581552964088298E-2</v>
      </c>
      <c r="BR151" s="14">
        <v>0.114115365363712</v>
      </c>
      <c r="BS151" s="14">
        <v>0.14201695944680801</v>
      </c>
      <c r="BT151" s="14">
        <v>0.121538264738734</v>
      </c>
      <c r="BU151" s="14">
        <v>9.8524415004900098E-2</v>
      </c>
      <c r="BV151" s="14">
        <v>0.13747473245030301</v>
      </c>
      <c r="BW151" s="14">
        <v>0.13772863301632801</v>
      </c>
    </row>
    <row r="152" spans="2:75" x14ac:dyDescent="0.35">
      <c r="B152" t="s">
        <v>45</v>
      </c>
      <c r="C152" s="14">
        <v>3.45150884426004E-2</v>
      </c>
      <c r="D152" s="14">
        <v>2.3367339260938199E-2</v>
      </c>
      <c r="E152" s="14">
        <v>4.50358196160041E-2</v>
      </c>
      <c r="F152" s="14"/>
      <c r="G152" s="14">
        <v>2.10481204204894E-2</v>
      </c>
      <c r="H152" s="14">
        <v>4.1424286755553798E-2</v>
      </c>
      <c r="I152" s="14">
        <v>1.6454191569045699E-2</v>
      </c>
      <c r="J152" s="14">
        <v>5.0000566480234203E-2</v>
      </c>
      <c r="K152" s="14">
        <v>4.5115463856408002E-2</v>
      </c>
      <c r="L152" s="14">
        <v>2.98791786738337E-2</v>
      </c>
      <c r="M152" s="14"/>
      <c r="N152" s="14">
        <v>1.9545410664519099E-2</v>
      </c>
      <c r="O152" s="14">
        <v>6.2529771141580995E-2</v>
      </c>
      <c r="P152" s="14"/>
      <c r="Q152" s="14">
        <v>8.6242444266441606E-2</v>
      </c>
      <c r="R152" s="14">
        <v>3.3062509906174299E-2</v>
      </c>
      <c r="S152" s="14">
        <v>3.7547408931295101E-2</v>
      </c>
      <c r="T152" s="14">
        <v>3.6359145645402498E-2</v>
      </c>
      <c r="U152" s="14">
        <v>2.2053708136882101E-2</v>
      </c>
      <c r="V152" s="14">
        <v>9.7629397911330393E-3</v>
      </c>
      <c r="W152" s="14">
        <v>5.12197985587532E-2</v>
      </c>
      <c r="X152" s="14">
        <v>0</v>
      </c>
      <c r="Y152" s="14">
        <v>0</v>
      </c>
      <c r="Z152" s="14">
        <v>4.8835461658903803E-2</v>
      </c>
      <c r="AA152" s="14"/>
      <c r="AB152" s="14">
        <v>3.6604546159514702E-2</v>
      </c>
      <c r="AC152" s="14">
        <v>4.1601724500025201E-2</v>
      </c>
      <c r="AD152" s="14">
        <v>1.09578494473404E-2</v>
      </c>
      <c r="AE152" s="14"/>
      <c r="AF152" s="14">
        <v>0</v>
      </c>
      <c r="AG152" s="14">
        <v>0</v>
      </c>
      <c r="AH152" s="14">
        <v>0</v>
      </c>
      <c r="AI152" s="14">
        <v>0</v>
      </c>
      <c r="AJ152" s="14">
        <v>1</v>
      </c>
      <c r="AK152" s="14">
        <v>0</v>
      </c>
      <c r="AL152" s="14">
        <v>0</v>
      </c>
      <c r="AM152" s="14">
        <v>0</v>
      </c>
      <c r="AN152" s="14"/>
      <c r="AO152" s="14">
        <v>0</v>
      </c>
      <c r="AP152" s="14">
        <v>9.0885435118352904E-3</v>
      </c>
      <c r="AQ152" s="14">
        <v>0</v>
      </c>
      <c r="AR152" s="14">
        <v>0</v>
      </c>
      <c r="AS152" s="14">
        <v>0.83246310032511495</v>
      </c>
      <c r="AT152" s="14">
        <v>7.2683975054753398E-3</v>
      </c>
      <c r="AU152" s="14">
        <v>4.06735439067595E-2</v>
      </c>
      <c r="AV152" s="14">
        <v>7.9696266666032193E-3</v>
      </c>
      <c r="AW152" s="14"/>
      <c r="AX152" s="14">
        <v>5.3405038771645097E-2</v>
      </c>
      <c r="AY152" s="14">
        <v>4.4632570872678697E-2</v>
      </c>
      <c r="AZ152" s="14">
        <v>1.5121529606585801E-2</v>
      </c>
      <c r="BA152" s="14"/>
      <c r="BB152" s="14">
        <v>4.3226134935774499E-2</v>
      </c>
      <c r="BC152" s="14">
        <v>3.9438395896769597E-2</v>
      </c>
      <c r="BD152" s="14">
        <v>4.1054637573095902E-3</v>
      </c>
      <c r="BE152" s="14"/>
      <c r="BF152" s="14">
        <v>7.2079437182749201E-2</v>
      </c>
      <c r="BG152" s="14">
        <v>3.8553384308701102E-2</v>
      </c>
      <c r="BH152" s="14">
        <v>1.67754286617663E-2</v>
      </c>
      <c r="BI152" s="14"/>
      <c r="BJ152" s="14">
        <v>1.3365405009060499E-2</v>
      </c>
      <c r="BK152" s="14">
        <v>3.5248377580115599E-2</v>
      </c>
      <c r="BL152" s="14"/>
      <c r="BM152" s="14">
        <v>2.81657487346583E-2</v>
      </c>
      <c r="BN152" s="14">
        <v>3.7860535578242302E-2</v>
      </c>
      <c r="BO152" s="14"/>
      <c r="BP152" s="14">
        <v>2.5181630012326098E-2</v>
      </c>
      <c r="BQ152" s="14">
        <v>0</v>
      </c>
      <c r="BR152" s="14">
        <v>2.5533026071918E-2</v>
      </c>
      <c r="BS152" s="14">
        <v>3.0009770155511799E-2</v>
      </c>
      <c r="BT152" s="14">
        <v>5.1763690291271501E-2</v>
      </c>
      <c r="BU152" s="14">
        <v>1.89701732042327E-2</v>
      </c>
      <c r="BV152" s="14">
        <v>8.62508340842843E-2</v>
      </c>
      <c r="BW152" s="14">
        <v>2.0782172778795498E-2</v>
      </c>
    </row>
    <row r="153" spans="2:75" x14ac:dyDescent="0.35">
      <c r="B153" t="s">
        <v>47</v>
      </c>
      <c r="C153" s="14">
        <v>4.2667574720000302E-2</v>
      </c>
      <c r="D153" s="14">
        <v>4.2290150364363698E-2</v>
      </c>
      <c r="E153" s="14">
        <v>4.3023770407510001E-2</v>
      </c>
      <c r="F153" s="14"/>
      <c r="G153" s="14">
        <v>4.0788559157334502E-2</v>
      </c>
      <c r="H153" s="14">
        <v>3.7431148107705099E-2</v>
      </c>
      <c r="I153" s="14">
        <v>9.5757039466546998E-2</v>
      </c>
      <c r="J153" s="14">
        <v>4.1562942970571601E-2</v>
      </c>
      <c r="K153" s="14">
        <v>4.5208522329275497E-2</v>
      </c>
      <c r="L153" s="14">
        <v>2.3043081795546299E-2</v>
      </c>
      <c r="M153" s="14"/>
      <c r="N153" s="14">
        <v>4.3747592069098E-2</v>
      </c>
      <c r="O153" s="14">
        <v>4.0646399395260401E-2</v>
      </c>
      <c r="P153" s="14"/>
      <c r="Q153" s="14">
        <v>6.6576069953573E-2</v>
      </c>
      <c r="R153" s="14">
        <v>1.48563314275097E-2</v>
      </c>
      <c r="S153" s="14">
        <v>2.9596050432375801E-2</v>
      </c>
      <c r="T153" s="14">
        <v>4.9800216837113401E-2</v>
      </c>
      <c r="U153" s="14">
        <v>3.5540370795407998E-2</v>
      </c>
      <c r="V153" s="14">
        <v>3.5879749411647399E-2</v>
      </c>
      <c r="W153" s="14">
        <v>7.1262062302341195E-2</v>
      </c>
      <c r="X153" s="14">
        <v>0</v>
      </c>
      <c r="Y153" s="14">
        <v>0</v>
      </c>
      <c r="Z153" s="14">
        <v>5.4007282550100198E-2</v>
      </c>
      <c r="AA153" s="14"/>
      <c r="AB153" s="14">
        <v>7.0500810258961905E-2</v>
      </c>
      <c r="AC153" s="14">
        <v>3.3334873120636897E-2</v>
      </c>
      <c r="AD153" s="14">
        <v>3.8313093101030697E-2</v>
      </c>
      <c r="AE153" s="14"/>
      <c r="AF153" s="14">
        <v>0</v>
      </c>
      <c r="AG153" s="14">
        <v>0</v>
      </c>
      <c r="AH153" s="14">
        <v>0</v>
      </c>
      <c r="AI153" s="14">
        <v>0</v>
      </c>
      <c r="AJ153" s="14">
        <v>0</v>
      </c>
      <c r="AK153" s="14">
        <v>0</v>
      </c>
      <c r="AL153" s="14">
        <v>1</v>
      </c>
      <c r="AM153" s="14">
        <v>0</v>
      </c>
      <c r="AN153" s="14"/>
      <c r="AO153" s="14">
        <v>4.3304169740967799E-3</v>
      </c>
      <c r="AP153" s="14">
        <v>1.0782526252722E-2</v>
      </c>
      <c r="AQ153" s="14">
        <v>0</v>
      </c>
      <c r="AR153" s="14">
        <v>3.3973522328711703E-2</v>
      </c>
      <c r="AS153" s="14">
        <v>3.1005351627200702E-2</v>
      </c>
      <c r="AT153" s="14">
        <v>7.0052222327489401E-3</v>
      </c>
      <c r="AU153" s="14">
        <v>0.63832517321805404</v>
      </c>
      <c r="AV153" s="14">
        <v>0</v>
      </c>
      <c r="AW153" s="14"/>
      <c r="AX153" s="14">
        <v>5.2201295253896498E-3</v>
      </c>
      <c r="AY153" s="14">
        <v>2.1569708919876099E-2</v>
      </c>
      <c r="AZ153" s="14">
        <v>7.2172798888740494E-2</v>
      </c>
      <c r="BA153" s="14"/>
      <c r="BB153" s="14">
        <v>2.45412438071884E-2</v>
      </c>
      <c r="BC153" s="14">
        <v>3.6110602875449399E-2</v>
      </c>
      <c r="BD153" s="14">
        <v>8.37912767698403E-2</v>
      </c>
      <c r="BE153" s="14"/>
      <c r="BF153" s="14">
        <v>2.0000380422899401E-2</v>
      </c>
      <c r="BG153" s="14">
        <v>3.7249190919748702E-2</v>
      </c>
      <c r="BH153" s="14">
        <v>5.4716078137134597E-2</v>
      </c>
      <c r="BI153" s="14"/>
      <c r="BJ153" s="14">
        <v>5.3953274309965202E-2</v>
      </c>
      <c r="BK153" s="14">
        <v>4.00518933068824E-2</v>
      </c>
      <c r="BL153" s="14"/>
      <c r="BM153" s="14">
        <v>7.5809843846245603E-2</v>
      </c>
      <c r="BN153" s="14">
        <v>2.4162806901626602E-2</v>
      </c>
      <c r="BO153" s="14"/>
      <c r="BP153" s="14">
        <v>4.4751727924313103E-2</v>
      </c>
      <c r="BQ153" s="14">
        <v>7.3403735970499207E-2</v>
      </c>
      <c r="BR153" s="14">
        <v>1.8456204184334898E-2</v>
      </c>
      <c r="BS153" s="14">
        <v>7.0871445396286301E-2</v>
      </c>
      <c r="BT153" s="14">
        <v>3.4000416827453202E-2</v>
      </c>
      <c r="BU153" s="14">
        <v>2.4710892438315701E-2</v>
      </c>
      <c r="BV153" s="14">
        <v>9.0906833687262795E-2</v>
      </c>
      <c r="BW153" s="14">
        <v>5.29316737011292E-3</v>
      </c>
    </row>
    <row r="154" spans="2:75" x14ac:dyDescent="0.35">
      <c r="B154" t="s">
        <v>130</v>
      </c>
      <c r="C154" s="14">
        <v>4.7423598295514797E-2</v>
      </c>
      <c r="D154" s="14">
        <v>4.29114643337455E-2</v>
      </c>
      <c r="E154" s="14">
        <v>5.1681942079231102E-2</v>
      </c>
      <c r="F154" s="14"/>
      <c r="G154" s="14">
        <v>7.80313076413367E-2</v>
      </c>
      <c r="H154" s="14">
        <v>7.3238107608739805E-2</v>
      </c>
      <c r="I154" s="14">
        <v>3.2881403453802098E-3</v>
      </c>
      <c r="J154" s="14">
        <v>4.1674577812665897E-2</v>
      </c>
      <c r="K154" s="14">
        <v>4.2921458760464298E-2</v>
      </c>
      <c r="L154" s="14">
        <v>5.41537553367595E-2</v>
      </c>
      <c r="M154" s="14"/>
      <c r="N154" s="14">
        <v>5.42086203161646E-2</v>
      </c>
      <c r="O154" s="14">
        <v>3.4725914228298599E-2</v>
      </c>
      <c r="P154" s="14"/>
      <c r="Q154" s="14">
        <v>4.8218557379779897E-2</v>
      </c>
      <c r="R154" s="14">
        <v>6.6912429027913001E-2</v>
      </c>
      <c r="S154" s="14">
        <v>6.49335723362056E-2</v>
      </c>
      <c r="T154" s="14">
        <v>5.46310540377455E-2</v>
      </c>
      <c r="U154" s="14">
        <v>5.8745884358172698E-2</v>
      </c>
      <c r="V154" s="14">
        <v>2.7282087286783101E-2</v>
      </c>
      <c r="W154" s="14">
        <v>3.9082633327058303E-2</v>
      </c>
      <c r="X154" s="14">
        <v>0</v>
      </c>
      <c r="Y154" s="14">
        <v>0</v>
      </c>
      <c r="Z154" s="14">
        <v>6.74038565174458E-3</v>
      </c>
      <c r="AA154" s="14"/>
      <c r="AB154" s="14">
        <v>0.15586413619356199</v>
      </c>
      <c r="AC154" s="14">
        <v>3.33117813767526E-2</v>
      </c>
      <c r="AD154" s="14">
        <v>2.3299444857152502E-3</v>
      </c>
      <c r="AE154" s="14"/>
      <c r="AF154" s="14">
        <v>0</v>
      </c>
      <c r="AG154" s="14">
        <v>0</v>
      </c>
      <c r="AH154" s="14">
        <v>0</v>
      </c>
      <c r="AI154" s="14">
        <v>1</v>
      </c>
      <c r="AJ154" s="14">
        <v>0</v>
      </c>
      <c r="AK154" s="14">
        <v>0</v>
      </c>
      <c r="AL154" s="14">
        <v>0</v>
      </c>
      <c r="AM154" s="14">
        <v>0</v>
      </c>
      <c r="AN154" s="14"/>
      <c r="AO154" s="14">
        <v>5.1000700430611596E-3</v>
      </c>
      <c r="AP154" s="14">
        <v>2.8721886262272501E-2</v>
      </c>
      <c r="AQ154" s="14">
        <v>7.7778822729117096E-3</v>
      </c>
      <c r="AR154" s="14">
        <v>0.77027794507207703</v>
      </c>
      <c r="AS154" s="14">
        <v>0</v>
      </c>
      <c r="AT154" s="14">
        <v>1.19979674598118E-2</v>
      </c>
      <c r="AU154" s="14">
        <v>3.6170457662447697E-2</v>
      </c>
      <c r="AV154" s="14">
        <v>0</v>
      </c>
      <c r="AW154" s="14"/>
      <c r="AX154" s="14">
        <v>1.1012668513258E-2</v>
      </c>
      <c r="AY154" s="14">
        <v>3.9474491133573097E-2</v>
      </c>
      <c r="AZ154" s="14">
        <v>6.3042866969393194E-2</v>
      </c>
      <c r="BA154" s="14"/>
      <c r="BB154" s="14">
        <v>0.10315953520102999</v>
      </c>
      <c r="BC154" s="14">
        <v>3.9595194190775299E-2</v>
      </c>
      <c r="BD154" s="14">
        <v>3.1330130025879602E-2</v>
      </c>
      <c r="BE154" s="14"/>
      <c r="BF154" s="14">
        <v>2.75871173278621E-2</v>
      </c>
      <c r="BG154" s="14">
        <v>5.5423689299144298E-2</v>
      </c>
      <c r="BH154" s="14">
        <v>4.68864312806039E-2</v>
      </c>
      <c r="BI154" s="14"/>
      <c r="BJ154" s="14">
        <v>3.9355561373898403E-2</v>
      </c>
      <c r="BK154" s="14">
        <v>5.14615566740909E-2</v>
      </c>
      <c r="BL154" s="14"/>
      <c r="BM154" s="14">
        <v>5.56810031388736E-2</v>
      </c>
      <c r="BN154" s="14">
        <v>3.96767575922089E-2</v>
      </c>
      <c r="BO154" s="14"/>
      <c r="BP154" s="14">
        <v>4.6523486473471799E-2</v>
      </c>
      <c r="BQ154" s="14">
        <v>5.16516907051233E-2</v>
      </c>
      <c r="BR154" s="14">
        <v>5.0124218855068001E-2</v>
      </c>
      <c r="BS154" s="14">
        <v>4.9512150083252403E-2</v>
      </c>
      <c r="BT154" s="14">
        <v>4.7947650385900903E-2</v>
      </c>
      <c r="BU154" s="14">
        <v>3.4237744725045399E-2</v>
      </c>
      <c r="BV154" s="14">
        <v>8.73979397642905E-2</v>
      </c>
      <c r="BW154" s="14">
        <v>4.0893299195454501E-2</v>
      </c>
    </row>
    <row r="155" spans="2:75" x14ac:dyDescent="0.35">
      <c r="B155" t="s">
        <v>131</v>
      </c>
      <c r="C155" s="14">
        <v>8.0337758310973895E-2</v>
      </c>
      <c r="D155" s="14">
        <v>6.9487236359760604E-2</v>
      </c>
      <c r="E155" s="14">
        <v>9.0577980142266604E-2</v>
      </c>
      <c r="F155" s="14"/>
      <c r="G155" s="14">
        <v>5.7371206190909199E-2</v>
      </c>
      <c r="H155" s="14">
        <v>9.6503306828059895E-2</v>
      </c>
      <c r="I155" s="14">
        <v>5.9020448293620097E-2</v>
      </c>
      <c r="J155" s="14">
        <v>0.103220752040632</v>
      </c>
      <c r="K155" s="14">
        <v>9.9881929685557896E-2</v>
      </c>
      <c r="L155" s="14">
        <v>6.8206430544273097E-2</v>
      </c>
      <c r="M155" s="14"/>
      <c r="N155" s="14">
        <v>7.5624399428999095E-2</v>
      </c>
      <c r="O155" s="14">
        <v>8.9158472790098295E-2</v>
      </c>
      <c r="P155" s="14"/>
      <c r="Q155" s="14">
        <v>6.8572196522583201E-2</v>
      </c>
      <c r="R155" s="14">
        <v>0.10074580947607099</v>
      </c>
      <c r="S155" s="14">
        <v>8.3651616494925002E-2</v>
      </c>
      <c r="T155" s="14">
        <v>8.6759838942387105E-2</v>
      </c>
      <c r="U155" s="14">
        <v>7.75708348934631E-2</v>
      </c>
      <c r="V155" s="14">
        <v>6.89684570630021E-2</v>
      </c>
      <c r="W155" s="14">
        <v>9.6208804188093494E-2</v>
      </c>
      <c r="X155" s="14">
        <v>0</v>
      </c>
      <c r="Y155" s="14">
        <v>0</v>
      </c>
      <c r="Z155" s="14">
        <v>4.7310487667103898E-2</v>
      </c>
      <c r="AA155" s="14"/>
      <c r="AB155" s="14">
        <v>3.9428958098349301E-2</v>
      </c>
      <c r="AC155" s="14">
        <v>6.81397097634934E-2</v>
      </c>
      <c r="AD155" s="14">
        <v>0.16324778224324099</v>
      </c>
      <c r="AE155" s="14"/>
      <c r="AF155" s="14">
        <v>0</v>
      </c>
      <c r="AG155" s="14">
        <v>0</v>
      </c>
      <c r="AH155" s="14">
        <v>0</v>
      </c>
      <c r="AI155" s="14">
        <v>0</v>
      </c>
      <c r="AJ155" s="14">
        <v>0</v>
      </c>
      <c r="AK155" s="14">
        <v>0</v>
      </c>
      <c r="AL155" s="14">
        <v>0</v>
      </c>
      <c r="AM155" s="14">
        <v>0</v>
      </c>
      <c r="AN155" s="14"/>
      <c r="AO155" s="14">
        <v>0</v>
      </c>
      <c r="AP155" s="14">
        <v>2.1634232123170598E-2</v>
      </c>
      <c r="AQ155" s="14">
        <v>0</v>
      </c>
      <c r="AR155" s="14">
        <v>5.6719216208056797E-2</v>
      </c>
      <c r="AS155" s="14">
        <v>0</v>
      </c>
      <c r="AT155" s="14">
        <v>6.2264828597698102E-3</v>
      </c>
      <c r="AU155" s="14">
        <v>1.22090416297742E-2</v>
      </c>
      <c r="AV155" s="14">
        <v>1.3133433761295299E-2</v>
      </c>
      <c r="AW155" s="14"/>
      <c r="AX155" s="14">
        <v>8.45456087441879E-2</v>
      </c>
      <c r="AY155" s="14">
        <v>4.0036475002759198E-2</v>
      </c>
      <c r="AZ155" s="14">
        <v>0.119176763411738</v>
      </c>
      <c r="BA155" s="14"/>
      <c r="BB155" s="14">
        <v>2.4795524785791501E-2</v>
      </c>
      <c r="BC155" s="14">
        <v>6.4212900964716199E-2</v>
      </c>
      <c r="BD155" s="14">
        <v>0.16621068814194201</v>
      </c>
      <c r="BE155" s="14"/>
      <c r="BF155" s="14">
        <v>3.5029504818684401E-2</v>
      </c>
      <c r="BG155" s="14">
        <v>7.4138480657469197E-2</v>
      </c>
      <c r="BH155" s="14">
        <v>0.10690111573545701</v>
      </c>
      <c r="BI155" s="14"/>
      <c r="BJ155" s="14">
        <v>7.52818698293857E-2</v>
      </c>
      <c r="BK155" s="14">
        <v>8.2973761848154304E-2</v>
      </c>
      <c r="BL155" s="14"/>
      <c r="BM155" s="14">
        <v>0.104128197835369</v>
      </c>
      <c r="BN155" s="14">
        <v>7.4368523937271294E-2</v>
      </c>
      <c r="BO155" s="14"/>
      <c r="BP155" s="14">
        <v>5.9714853338170198E-2</v>
      </c>
      <c r="BQ155" s="14">
        <v>4.3122944089876401E-2</v>
      </c>
      <c r="BR155" s="14">
        <v>0.122723514306338</v>
      </c>
      <c r="BS155" s="14">
        <v>8.2366161276125505E-2</v>
      </c>
      <c r="BT155" s="14">
        <v>7.6377545691211898E-2</v>
      </c>
      <c r="BU155" s="14">
        <v>0.102756125842697</v>
      </c>
      <c r="BV155" s="14">
        <v>0.13926362487225299</v>
      </c>
      <c r="BW155" s="14">
        <v>8.9733236516412407E-2</v>
      </c>
    </row>
    <row r="156" spans="2:75" x14ac:dyDescent="0.35">
      <c r="B156" t="s">
        <v>132</v>
      </c>
      <c r="C156" s="14">
        <v>0.14733475854563499</v>
      </c>
      <c r="D156" s="14">
        <v>0.121004171744807</v>
      </c>
      <c r="E156" s="14">
        <v>0.172184351127533</v>
      </c>
      <c r="F156" s="14"/>
      <c r="G156" s="14">
        <v>0.112732535032196</v>
      </c>
      <c r="H156" s="14">
        <v>0.220398840010602</v>
      </c>
      <c r="I156" s="14">
        <v>0.254163395912196</v>
      </c>
      <c r="J156" s="14">
        <v>0.18005983673349099</v>
      </c>
      <c r="K156" s="14">
        <v>0.104335913249626</v>
      </c>
      <c r="L156" s="14">
        <v>8.9626882134537705E-2</v>
      </c>
      <c r="M156" s="14"/>
      <c r="N156" s="14">
        <v>0.108626670238421</v>
      </c>
      <c r="O156" s="14">
        <v>0.219774180949137</v>
      </c>
      <c r="P156" s="14"/>
      <c r="Q156" s="14">
        <v>0.31830316840119999</v>
      </c>
      <c r="R156" s="14">
        <v>0.26399258239699402</v>
      </c>
      <c r="S156" s="14">
        <v>0.174531745111213</v>
      </c>
      <c r="T156" s="14">
        <v>0.118958929451668</v>
      </c>
      <c r="U156" s="14">
        <v>0.14396484169806401</v>
      </c>
      <c r="V156" s="14">
        <v>9.8804557149576394E-2</v>
      </c>
      <c r="W156" s="14">
        <v>6.2781879862684603E-2</v>
      </c>
      <c r="X156" s="14">
        <v>0</v>
      </c>
      <c r="Y156" s="14">
        <v>0.31767777732357899</v>
      </c>
      <c r="Z156" s="14">
        <v>0.18680119173388601</v>
      </c>
      <c r="AA156" s="14"/>
      <c r="AB156" s="14">
        <v>5.6978061695202503E-2</v>
      </c>
      <c r="AC156" s="14">
        <v>0.17735544037637199</v>
      </c>
      <c r="AD156" s="14">
        <v>9.0262483865747895E-2</v>
      </c>
      <c r="AE156" s="14"/>
      <c r="AF156" s="14">
        <v>0</v>
      </c>
      <c r="AG156" s="14">
        <v>0</v>
      </c>
      <c r="AH156" s="14">
        <v>0</v>
      </c>
      <c r="AI156" s="14">
        <v>0</v>
      </c>
      <c r="AJ156" s="14">
        <v>0</v>
      </c>
      <c r="AK156" s="14">
        <v>0</v>
      </c>
      <c r="AL156" s="14">
        <v>0</v>
      </c>
      <c r="AM156" s="14">
        <v>1</v>
      </c>
      <c r="AN156" s="14"/>
      <c r="AO156" s="14">
        <v>9.8293438575976395E-3</v>
      </c>
      <c r="AP156" s="14">
        <v>5.5360828160982901E-2</v>
      </c>
      <c r="AQ156" s="14">
        <v>5.4039116788998198E-2</v>
      </c>
      <c r="AR156" s="14">
        <v>7.6428616608375896E-2</v>
      </c>
      <c r="AS156" s="14">
        <v>6.5230364311641406E-2</v>
      </c>
      <c r="AT156" s="14">
        <v>4.0087240149160798E-2</v>
      </c>
      <c r="AU156" s="14">
        <v>8.8985756861486506E-2</v>
      </c>
      <c r="AV156" s="14">
        <v>0.83632239462927205</v>
      </c>
      <c r="AW156" s="14"/>
      <c r="AX156" s="14">
        <v>2.3553638396562201E-2</v>
      </c>
      <c r="AY156" s="14">
        <v>9.0746936054586794E-2</v>
      </c>
      <c r="AZ156" s="14">
        <v>0.192914480384801</v>
      </c>
      <c r="BA156" s="14"/>
      <c r="BB156" s="14">
        <v>4.94502115305957E-2</v>
      </c>
      <c r="BC156" s="14">
        <v>0.120764636787187</v>
      </c>
      <c r="BD156" s="14">
        <v>0.20964823973284999</v>
      </c>
      <c r="BE156" s="14"/>
      <c r="BF156" s="14">
        <v>0.135798721760126</v>
      </c>
      <c r="BG156" s="14">
        <v>9.2456657810065304E-2</v>
      </c>
      <c r="BH156" s="14">
        <v>0.169845555760333</v>
      </c>
      <c r="BI156" s="14"/>
      <c r="BJ156" s="14">
        <v>4.7616517744098003E-2</v>
      </c>
      <c r="BK156" s="14">
        <v>0.171641417776253</v>
      </c>
      <c r="BL156" s="14"/>
      <c r="BM156" s="14">
        <v>6.3202144850220895E-2</v>
      </c>
      <c r="BN156" s="14">
        <v>0.17965566381234399</v>
      </c>
      <c r="BO156" s="14"/>
      <c r="BP156" s="14">
        <v>0.14327005379781399</v>
      </c>
      <c r="BQ156" s="14">
        <v>0.15266268224450599</v>
      </c>
      <c r="BR156" s="14">
        <v>9.7056793203189301E-2</v>
      </c>
      <c r="BS156" s="14">
        <v>0.134338679003042</v>
      </c>
      <c r="BT156" s="14">
        <v>0.15759038114373999</v>
      </c>
      <c r="BU156" s="14">
        <v>0.137698155066209</v>
      </c>
      <c r="BV156" s="14">
        <v>8.4179075881103099E-2</v>
      </c>
      <c r="BW156" s="14">
        <v>0.20613954228176801</v>
      </c>
    </row>
    <row r="157" spans="2:75" x14ac:dyDescent="0.35">
      <c r="B157" t="s">
        <v>92</v>
      </c>
      <c r="C157" s="14">
        <v>5.6731968701808903E-2</v>
      </c>
      <c r="D157" s="14">
        <v>4.9459703752638799E-2</v>
      </c>
      <c r="E157" s="14">
        <v>6.3595196722568595E-2</v>
      </c>
      <c r="F157" s="14"/>
      <c r="G157" s="14">
        <v>8.1910730915343302E-2</v>
      </c>
      <c r="H157" s="14">
        <v>4.56090635161975E-2</v>
      </c>
      <c r="I157" s="14">
        <v>4.9822862666437102E-2</v>
      </c>
      <c r="J157" s="14">
        <v>5.9952866843502199E-2</v>
      </c>
      <c r="K157" s="14">
        <v>5.1860167133754499E-2</v>
      </c>
      <c r="L157" s="14">
        <v>5.83186448758439E-2</v>
      </c>
      <c r="M157" s="14"/>
      <c r="N157" s="14">
        <v>5.2100452580149302E-2</v>
      </c>
      <c r="O157" s="14">
        <v>6.5399520300914601E-2</v>
      </c>
      <c r="P157" s="14"/>
      <c r="Q157" s="14">
        <v>0.197761888220676</v>
      </c>
      <c r="R157" s="14">
        <v>2.4758176104357099E-2</v>
      </c>
      <c r="S157" s="14">
        <v>5.7285994627518398E-2</v>
      </c>
      <c r="T157" s="14">
        <v>4.3445655179413699E-2</v>
      </c>
      <c r="U157" s="14">
        <v>4.3332693456512701E-2</v>
      </c>
      <c r="V157" s="14">
        <v>3.9375833434744302E-2</v>
      </c>
      <c r="W157" s="14">
        <v>2.2565454501684901E-2</v>
      </c>
      <c r="X157" s="14">
        <v>0</v>
      </c>
      <c r="Y157" s="14">
        <v>0</v>
      </c>
      <c r="Z157" s="14">
        <v>0.186034648230921</v>
      </c>
      <c r="AA157" s="14"/>
      <c r="AB157" s="14">
        <v>0</v>
      </c>
      <c r="AC157" s="14">
        <v>7.0513102740338604E-2</v>
      </c>
      <c r="AD157" s="14">
        <v>1.8839024155853801E-2</v>
      </c>
      <c r="AE157" s="14"/>
      <c r="AF157" s="14">
        <v>0</v>
      </c>
      <c r="AG157" s="14">
        <v>0</v>
      </c>
      <c r="AH157" s="14">
        <v>0</v>
      </c>
      <c r="AI157" s="14">
        <v>0</v>
      </c>
      <c r="AJ157" s="14">
        <v>0</v>
      </c>
      <c r="AK157" s="14">
        <v>0</v>
      </c>
      <c r="AL157" s="14">
        <v>0</v>
      </c>
      <c r="AM157" s="14">
        <v>0</v>
      </c>
      <c r="AN157" s="14"/>
      <c r="AO157" s="14">
        <v>0</v>
      </c>
      <c r="AP157" s="14">
        <v>1.7479161273788998E-2</v>
      </c>
      <c r="AQ157" s="14">
        <v>0</v>
      </c>
      <c r="AR157" s="14">
        <v>0</v>
      </c>
      <c r="AS157" s="14">
        <v>0</v>
      </c>
      <c r="AT157" s="14">
        <v>7.6374346193499596E-3</v>
      </c>
      <c r="AU157" s="14">
        <v>1.19275082863954E-2</v>
      </c>
      <c r="AV157" s="14">
        <v>8.1225150625150497E-2</v>
      </c>
      <c r="AW157" s="14"/>
      <c r="AX157" s="14">
        <v>4.5172318911916302E-2</v>
      </c>
      <c r="AY157" s="14">
        <v>4.6591495849693999E-2</v>
      </c>
      <c r="AZ157" s="14">
        <v>3.8113460195282001E-2</v>
      </c>
      <c r="BA157" s="14"/>
      <c r="BB157" s="14">
        <v>3.6211781465678397E-2</v>
      </c>
      <c r="BC157" s="14">
        <v>4.1053920330943301E-2</v>
      </c>
      <c r="BD157" s="14">
        <v>4.8978666710888998E-2</v>
      </c>
      <c r="BE157" s="14"/>
      <c r="BF157" s="14">
        <v>4.2617815936421097E-2</v>
      </c>
      <c r="BG157" s="14">
        <v>2.0710618594183199E-2</v>
      </c>
      <c r="BH157" s="14">
        <v>4.5321781377651797E-2</v>
      </c>
      <c r="BI157" s="14"/>
      <c r="BJ157" s="14">
        <v>3.1118441460077299E-2</v>
      </c>
      <c r="BK157" s="14">
        <v>6.1311042953775402E-2</v>
      </c>
      <c r="BL157" s="14"/>
      <c r="BM157" s="14">
        <v>6.7044945682497598E-3</v>
      </c>
      <c r="BN157" s="14">
        <v>7.2426649882463195E-2</v>
      </c>
      <c r="BO157" s="14"/>
      <c r="BP157" s="14">
        <v>5.9441101279114603E-2</v>
      </c>
      <c r="BQ157" s="14">
        <v>0.12810620830054101</v>
      </c>
      <c r="BR157" s="14">
        <v>8.6236922303826805E-2</v>
      </c>
      <c r="BS157" s="14">
        <v>5.0623351687976E-2</v>
      </c>
      <c r="BT157" s="14">
        <v>5.0917079202796298E-2</v>
      </c>
      <c r="BU157" s="14">
        <v>3.6238770881808401E-2</v>
      </c>
      <c r="BV157" s="14">
        <v>1.85712615926285E-2</v>
      </c>
      <c r="BW157" s="14">
        <v>6.7634654712243905E-2</v>
      </c>
    </row>
    <row r="158" spans="2:75" x14ac:dyDescent="0.35">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row>
    <row r="159" spans="2:75" x14ac:dyDescent="0.35">
      <c r="B159" s="6" t="s">
        <v>134</v>
      </c>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row>
    <row r="160" spans="2:75" x14ac:dyDescent="0.35">
      <c r="B160" s="21" t="s">
        <v>135</v>
      </c>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row>
    <row r="161" spans="2:75" x14ac:dyDescent="0.35">
      <c r="B161" t="s">
        <v>126</v>
      </c>
      <c r="C161" s="14">
        <v>0</v>
      </c>
      <c r="D161" s="14">
        <v>0</v>
      </c>
      <c r="E161" s="14">
        <v>0</v>
      </c>
      <c r="F161" s="14"/>
      <c r="G161" s="14">
        <v>0</v>
      </c>
      <c r="H161" s="14">
        <v>0</v>
      </c>
      <c r="I161" s="14">
        <v>0</v>
      </c>
      <c r="J161" s="14">
        <v>0</v>
      </c>
      <c r="K161" s="14">
        <v>0</v>
      </c>
      <c r="L161" s="14">
        <v>0</v>
      </c>
      <c r="M161" s="14"/>
      <c r="N161" s="14">
        <v>0</v>
      </c>
      <c r="O161" s="14">
        <v>0</v>
      </c>
      <c r="P161" s="14"/>
      <c r="Q161" s="14">
        <v>0</v>
      </c>
      <c r="R161" s="14">
        <v>0</v>
      </c>
      <c r="S161" s="14">
        <v>0</v>
      </c>
      <c r="T161" s="14">
        <v>0</v>
      </c>
      <c r="U161" s="14">
        <v>0</v>
      </c>
      <c r="V161" s="14">
        <v>0</v>
      </c>
      <c r="W161" s="14">
        <v>0</v>
      </c>
      <c r="X161" s="14">
        <v>0</v>
      </c>
      <c r="Y161" s="14">
        <v>0</v>
      </c>
      <c r="Z161" s="14">
        <v>0</v>
      </c>
      <c r="AA161" s="14"/>
      <c r="AB161" s="14">
        <v>0</v>
      </c>
      <c r="AC161" s="14">
        <v>0</v>
      </c>
      <c r="AD161" s="14">
        <v>0</v>
      </c>
      <c r="AE161" s="14"/>
      <c r="AF161" s="14">
        <v>0</v>
      </c>
      <c r="AG161" s="14">
        <v>0</v>
      </c>
      <c r="AH161" s="14">
        <v>0</v>
      </c>
      <c r="AI161" s="14">
        <v>0</v>
      </c>
      <c r="AJ161" s="14">
        <v>0</v>
      </c>
      <c r="AK161" s="14">
        <v>0</v>
      </c>
      <c r="AL161" s="14">
        <v>0</v>
      </c>
      <c r="AM161" s="14">
        <v>0</v>
      </c>
      <c r="AN161" s="14"/>
      <c r="AO161" s="14">
        <v>0</v>
      </c>
      <c r="AP161" s="14">
        <v>0</v>
      </c>
      <c r="AQ161" s="14">
        <v>0</v>
      </c>
      <c r="AR161" s="14">
        <v>0</v>
      </c>
      <c r="AS161" s="14">
        <v>0</v>
      </c>
      <c r="AT161" s="14">
        <v>0</v>
      </c>
      <c r="AU161" s="14">
        <v>0</v>
      </c>
      <c r="AV161" s="14">
        <v>0</v>
      </c>
      <c r="AW161" s="14"/>
      <c r="AX161" s="14">
        <v>0</v>
      </c>
      <c r="AY161" s="14">
        <v>0</v>
      </c>
      <c r="AZ161" s="14">
        <v>0</v>
      </c>
      <c r="BA161" s="14"/>
      <c r="BB161" s="14">
        <v>0</v>
      </c>
      <c r="BC161" s="14">
        <v>0</v>
      </c>
      <c r="BD161" s="14">
        <v>0</v>
      </c>
      <c r="BE161" s="14"/>
      <c r="BF161" s="14">
        <v>0</v>
      </c>
      <c r="BG161" s="14">
        <v>0</v>
      </c>
      <c r="BH161" s="14">
        <v>0</v>
      </c>
      <c r="BI161" s="14"/>
      <c r="BJ161" s="14">
        <v>0</v>
      </c>
      <c r="BK161" s="14">
        <v>0</v>
      </c>
      <c r="BL161" s="14"/>
      <c r="BM161" s="14">
        <v>0</v>
      </c>
      <c r="BN161" s="14">
        <v>0</v>
      </c>
      <c r="BO161" s="14"/>
      <c r="BP161" s="14">
        <v>0</v>
      </c>
      <c r="BQ161" s="14">
        <v>0</v>
      </c>
      <c r="BR161" s="14">
        <v>0</v>
      </c>
      <c r="BS161" s="14">
        <v>0</v>
      </c>
      <c r="BT161" s="14">
        <v>0</v>
      </c>
      <c r="BU161" s="14">
        <v>0</v>
      </c>
      <c r="BV161" s="14">
        <v>0</v>
      </c>
      <c r="BW161" s="14">
        <v>0</v>
      </c>
    </row>
    <row r="162" spans="2:75" x14ac:dyDescent="0.35">
      <c r="B162" t="s">
        <v>127</v>
      </c>
      <c r="C162" s="14">
        <v>0</v>
      </c>
      <c r="D162" s="14">
        <v>0</v>
      </c>
      <c r="E162" s="14">
        <v>0</v>
      </c>
      <c r="F162" s="14"/>
      <c r="G162" s="14">
        <v>0</v>
      </c>
      <c r="H162" s="14">
        <v>0</v>
      </c>
      <c r="I162" s="14">
        <v>0</v>
      </c>
      <c r="J162" s="14">
        <v>0</v>
      </c>
      <c r="K162" s="14">
        <v>0</v>
      </c>
      <c r="L162" s="14">
        <v>0</v>
      </c>
      <c r="M162" s="14"/>
      <c r="N162" s="14">
        <v>0</v>
      </c>
      <c r="O162" s="14">
        <v>0</v>
      </c>
      <c r="P162" s="14"/>
      <c r="Q162" s="14">
        <v>0</v>
      </c>
      <c r="R162" s="14">
        <v>0</v>
      </c>
      <c r="S162" s="14">
        <v>0</v>
      </c>
      <c r="T162" s="14">
        <v>0</v>
      </c>
      <c r="U162" s="14">
        <v>0</v>
      </c>
      <c r="V162" s="14">
        <v>0</v>
      </c>
      <c r="W162" s="14">
        <v>0</v>
      </c>
      <c r="X162" s="14">
        <v>0</v>
      </c>
      <c r="Y162" s="14">
        <v>0</v>
      </c>
      <c r="Z162" s="14">
        <v>0</v>
      </c>
      <c r="AA162" s="14"/>
      <c r="AB162" s="14">
        <v>0</v>
      </c>
      <c r="AC162" s="14">
        <v>0</v>
      </c>
      <c r="AD162" s="14">
        <v>0</v>
      </c>
      <c r="AE162" s="14"/>
      <c r="AF162" s="14">
        <v>0</v>
      </c>
      <c r="AG162" s="14">
        <v>0</v>
      </c>
      <c r="AH162" s="14">
        <v>0</v>
      </c>
      <c r="AI162" s="14">
        <v>0</v>
      </c>
      <c r="AJ162" s="14">
        <v>0</v>
      </c>
      <c r="AK162" s="14">
        <v>0</v>
      </c>
      <c r="AL162" s="14">
        <v>0</v>
      </c>
      <c r="AM162" s="14">
        <v>0</v>
      </c>
      <c r="AN162" s="14"/>
      <c r="AO162" s="14">
        <v>0</v>
      </c>
      <c r="AP162" s="14">
        <v>0</v>
      </c>
      <c r="AQ162" s="14">
        <v>0</v>
      </c>
      <c r="AR162" s="14">
        <v>0</v>
      </c>
      <c r="AS162" s="14">
        <v>0</v>
      </c>
      <c r="AT162" s="14">
        <v>0</v>
      </c>
      <c r="AU162" s="14">
        <v>0</v>
      </c>
      <c r="AV162" s="14">
        <v>0</v>
      </c>
      <c r="AW162" s="14"/>
      <c r="AX162" s="14">
        <v>0</v>
      </c>
      <c r="AY162" s="14">
        <v>0</v>
      </c>
      <c r="AZ162" s="14">
        <v>0</v>
      </c>
      <c r="BA162" s="14"/>
      <c r="BB162" s="14">
        <v>0</v>
      </c>
      <c r="BC162" s="14">
        <v>0</v>
      </c>
      <c r="BD162" s="14">
        <v>0</v>
      </c>
      <c r="BE162" s="14"/>
      <c r="BF162" s="14">
        <v>0</v>
      </c>
      <c r="BG162" s="14">
        <v>0</v>
      </c>
      <c r="BH162" s="14">
        <v>0</v>
      </c>
      <c r="BI162" s="14"/>
      <c r="BJ162" s="14">
        <v>0</v>
      </c>
      <c r="BK162" s="14">
        <v>0</v>
      </c>
      <c r="BL162" s="14"/>
      <c r="BM162" s="14">
        <v>0</v>
      </c>
      <c r="BN162" s="14">
        <v>0</v>
      </c>
      <c r="BO162" s="14"/>
      <c r="BP162" s="14">
        <v>0</v>
      </c>
      <c r="BQ162" s="14">
        <v>0</v>
      </c>
      <c r="BR162" s="14">
        <v>0</v>
      </c>
      <c r="BS162" s="14">
        <v>0</v>
      </c>
      <c r="BT162" s="14">
        <v>0</v>
      </c>
      <c r="BU162" s="14">
        <v>0</v>
      </c>
      <c r="BV162" s="14">
        <v>0</v>
      </c>
      <c r="BW162" s="14">
        <v>0</v>
      </c>
    </row>
    <row r="163" spans="2:75" x14ac:dyDescent="0.35">
      <c r="B163" t="s">
        <v>128</v>
      </c>
      <c r="C163" s="14">
        <v>0</v>
      </c>
      <c r="D163" s="14">
        <v>0</v>
      </c>
      <c r="E163" s="14">
        <v>0</v>
      </c>
      <c r="F163" s="14"/>
      <c r="G163" s="14">
        <v>0</v>
      </c>
      <c r="H163" s="14">
        <v>0</v>
      </c>
      <c r="I163" s="14">
        <v>0</v>
      </c>
      <c r="J163" s="14">
        <v>0</v>
      </c>
      <c r="K163" s="14">
        <v>0</v>
      </c>
      <c r="L163" s="14">
        <v>0</v>
      </c>
      <c r="M163" s="14"/>
      <c r="N163" s="14">
        <v>0</v>
      </c>
      <c r="O163" s="14">
        <v>0</v>
      </c>
      <c r="P163" s="14"/>
      <c r="Q163" s="14">
        <v>0</v>
      </c>
      <c r="R163" s="14">
        <v>0</v>
      </c>
      <c r="S163" s="14">
        <v>0</v>
      </c>
      <c r="T163" s="14">
        <v>0</v>
      </c>
      <c r="U163" s="14">
        <v>0</v>
      </c>
      <c r="V163" s="14">
        <v>0</v>
      </c>
      <c r="W163" s="14">
        <v>0</v>
      </c>
      <c r="X163" s="14">
        <v>0</v>
      </c>
      <c r="Y163" s="14">
        <v>0</v>
      </c>
      <c r="Z163" s="14">
        <v>0</v>
      </c>
      <c r="AA163" s="14"/>
      <c r="AB163" s="14">
        <v>0</v>
      </c>
      <c r="AC163" s="14">
        <v>0</v>
      </c>
      <c r="AD163" s="14">
        <v>0</v>
      </c>
      <c r="AE163" s="14"/>
      <c r="AF163" s="14">
        <v>0</v>
      </c>
      <c r="AG163" s="14">
        <v>0</v>
      </c>
      <c r="AH163" s="14">
        <v>0</v>
      </c>
      <c r="AI163" s="14">
        <v>0</v>
      </c>
      <c r="AJ163" s="14">
        <v>0</v>
      </c>
      <c r="AK163" s="14">
        <v>0</v>
      </c>
      <c r="AL163" s="14">
        <v>0</v>
      </c>
      <c r="AM163" s="14">
        <v>0</v>
      </c>
      <c r="AN163" s="14"/>
      <c r="AO163" s="14">
        <v>0</v>
      </c>
      <c r="AP163" s="14">
        <v>0</v>
      </c>
      <c r="AQ163" s="14">
        <v>0</v>
      </c>
      <c r="AR163" s="14">
        <v>0</v>
      </c>
      <c r="AS163" s="14">
        <v>0</v>
      </c>
      <c r="AT163" s="14">
        <v>0</v>
      </c>
      <c r="AU163" s="14">
        <v>0</v>
      </c>
      <c r="AV163" s="14">
        <v>0</v>
      </c>
      <c r="AW163" s="14"/>
      <c r="AX163" s="14">
        <v>0</v>
      </c>
      <c r="AY163" s="14">
        <v>0</v>
      </c>
      <c r="AZ163" s="14">
        <v>0</v>
      </c>
      <c r="BA163" s="14"/>
      <c r="BB163" s="14">
        <v>0</v>
      </c>
      <c r="BC163" s="14">
        <v>0</v>
      </c>
      <c r="BD163" s="14">
        <v>0</v>
      </c>
      <c r="BE163" s="14"/>
      <c r="BF163" s="14">
        <v>0</v>
      </c>
      <c r="BG163" s="14">
        <v>0</v>
      </c>
      <c r="BH163" s="14">
        <v>0</v>
      </c>
      <c r="BI163" s="14"/>
      <c r="BJ163" s="14">
        <v>0</v>
      </c>
      <c r="BK163" s="14">
        <v>0</v>
      </c>
      <c r="BL163" s="14"/>
      <c r="BM163" s="14">
        <v>0</v>
      </c>
      <c r="BN163" s="14">
        <v>0</v>
      </c>
      <c r="BO163" s="14"/>
      <c r="BP163" s="14">
        <v>0</v>
      </c>
      <c r="BQ163" s="14">
        <v>0</v>
      </c>
      <c r="BR163" s="14">
        <v>0</v>
      </c>
      <c r="BS163" s="14">
        <v>0</v>
      </c>
      <c r="BT163" s="14">
        <v>0</v>
      </c>
      <c r="BU163" s="14">
        <v>0</v>
      </c>
      <c r="BV163" s="14">
        <v>0</v>
      </c>
      <c r="BW163" s="14">
        <v>0</v>
      </c>
    </row>
    <row r="164" spans="2:75" x14ac:dyDescent="0.35">
      <c r="B164" t="s">
        <v>129</v>
      </c>
      <c r="C164" s="14">
        <v>0</v>
      </c>
      <c r="D164" s="14">
        <v>0</v>
      </c>
      <c r="E164" s="14">
        <v>0</v>
      </c>
      <c r="F164" s="14"/>
      <c r="G164" s="14">
        <v>0</v>
      </c>
      <c r="H164" s="14">
        <v>0</v>
      </c>
      <c r="I164" s="14">
        <v>0</v>
      </c>
      <c r="J164" s="14">
        <v>0</v>
      </c>
      <c r="K164" s="14">
        <v>0</v>
      </c>
      <c r="L164" s="14">
        <v>0</v>
      </c>
      <c r="M164" s="14"/>
      <c r="N164" s="14">
        <v>0</v>
      </c>
      <c r="O164" s="14">
        <v>0</v>
      </c>
      <c r="P164" s="14"/>
      <c r="Q164" s="14">
        <v>0</v>
      </c>
      <c r="R164" s="14">
        <v>0</v>
      </c>
      <c r="S164" s="14">
        <v>0</v>
      </c>
      <c r="T164" s="14">
        <v>0</v>
      </c>
      <c r="U164" s="14">
        <v>0</v>
      </c>
      <c r="V164" s="14">
        <v>0</v>
      </c>
      <c r="W164" s="14">
        <v>0</v>
      </c>
      <c r="X164" s="14">
        <v>0</v>
      </c>
      <c r="Y164" s="14">
        <v>0</v>
      </c>
      <c r="Z164" s="14">
        <v>0</v>
      </c>
      <c r="AA164" s="14"/>
      <c r="AB164" s="14">
        <v>0</v>
      </c>
      <c r="AC164" s="14">
        <v>0</v>
      </c>
      <c r="AD164" s="14">
        <v>0</v>
      </c>
      <c r="AE164" s="14"/>
      <c r="AF164" s="14">
        <v>0</v>
      </c>
      <c r="AG164" s="14">
        <v>0</v>
      </c>
      <c r="AH164" s="14">
        <v>0</v>
      </c>
      <c r="AI164" s="14">
        <v>0</v>
      </c>
      <c r="AJ164" s="14">
        <v>0</v>
      </c>
      <c r="AK164" s="14">
        <v>0</v>
      </c>
      <c r="AL164" s="14">
        <v>0</v>
      </c>
      <c r="AM164" s="14">
        <v>0</v>
      </c>
      <c r="AN164" s="14"/>
      <c r="AO164" s="14">
        <v>0</v>
      </c>
      <c r="AP164" s="14">
        <v>0</v>
      </c>
      <c r="AQ164" s="14">
        <v>0</v>
      </c>
      <c r="AR164" s="14">
        <v>0</v>
      </c>
      <c r="AS164" s="14">
        <v>0</v>
      </c>
      <c r="AT164" s="14">
        <v>0</v>
      </c>
      <c r="AU164" s="14">
        <v>0</v>
      </c>
      <c r="AV164" s="14">
        <v>0</v>
      </c>
      <c r="AW164" s="14"/>
      <c r="AX164" s="14">
        <v>0</v>
      </c>
      <c r="AY164" s="14">
        <v>0</v>
      </c>
      <c r="AZ164" s="14">
        <v>0</v>
      </c>
      <c r="BA164" s="14"/>
      <c r="BB164" s="14">
        <v>0</v>
      </c>
      <c r="BC164" s="14">
        <v>0</v>
      </c>
      <c r="BD164" s="14">
        <v>0</v>
      </c>
      <c r="BE164" s="14"/>
      <c r="BF164" s="14">
        <v>0</v>
      </c>
      <c r="BG164" s="14">
        <v>0</v>
      </c>
      <c r="BH164" s="14">
        <v>0</v>
      </c>
      <c r="BI164" s="14"/>
      <c r="BJ164" s="14">
        <v>0</v>
      </c>
      <c r="BK164" s="14">
        <v>0</v>
      </c>
      <c r="BL164" s="14"/>
      <c r="BM164" s="14">
        <v>0</v>
      </c>
      <c r="BN164" s="14">
        <v>0</v>
      </c>
      <c r="BO164" s="14"/>
      <c r="BP164" s="14">
        <v>0</v>
      </c>
      <c r="BQ164" s="14">
        <v>0</v>
      </c>
      <c r="BR164" s="14">
        <v>0</v>
      </c>
      <c r="BS164" s="14">
        <v>0</v>
      </c>
      <c r="BT164" s="14">
        <v>0</v>
      </c>
      <c r="BU164" s="14">
        <v>0</v>
      </c>
      <c r="BV164" s="14">
        <v>0</v>
      </c>
      <c r="BW164" s="14">
        <v>0</v>
      </c>
    </row>
    <row r="165" spans="2:75" x14ac:dyDescent="0.35">
      <c r="B165" t="s">
        <v>45</v>
      </c>
      <c r="C165" s="14">
        <v>0</v>
      </c>
      <c r="D165" s="14">
        <v>0</v>
      </c>
      <c r="E165" s="14">
        <v>0</v>
      </c>
      <c r="F165" s="14"/>
      <c r="G165" s="14">
        <v>0</v>
      </c>
      <c r="H165" s="14">
        <v>0</v>
      </c>
      <c r="I165" s="14">
        <v>0</v>
      </c>
      <c r="J165" s="14">
        <v>0</v>
      </c>
      <c r="K165" s="14">
        <v>0</v>
      </c>
      <c r="L165" s="14">
        <v>0</v>
      </c>
      <c r="M165" s="14"/>
      <c r="N165" s="14">
        <v>0</v>
      </c>
      <c r="O165" s="14">
        <v>0</v>
      </c>
      <c r="P165" s="14"/>
      <c r="Q165" s="14">
        <v>0</v>
      </c>
      <c r="R165" s="14">
        <v>0</v>
      </c>
      <c r="S165" s="14">
        <v>0</v>
      </c>
      <c r="T165" s="14">
        <v>0</v>
      </c>
      <c r="U165" s="14">
        <v>0</v>
      </c>
      <c r="V165" s="14">
        <v>0</v>
      </c>
      <c r="W165" s="14">
        <v>0</v>
      </c>
      <c r="X165" s="14">
        <v>0</v>
      </c>
      <c r="Y165" s="14">
        <v>0</v>
      </c>
      <c r="Z165" s="14">
        <v>0</v>
      </c>
      <c r="AA165" s="14"/>
      <c r="AB165" s="14">
        <v>0</v>
      </c>
      <c r="AC165" s="14">
        <v>0</v>
      </c>
      <c r="AD165" s="14">
        <v>0</v>
      </c>
      <c r="AE165" s="14"/>
      <c r="AF165" s="14">
        <v>0</v>
      </c>
      <c r="AG165" s="14">
        <v>0</v>
      </c>
      <c r="AH165" s="14">
        <v>0</v>
      </c>
      <c r="AI165" s="14">
        <v>0</v>
      </c>
      <c r="AJ165" s="14">
        <v>0</v>
      </c>
      <c r="AK165" s="14">
        <v>0</v>
      </c>
      <c r="AL165" s="14">
        <v>0</v>
      </c>
      <c r="AM165" s="14">
        <v>0</v>
      </c>
      <c r="AN165" s="14"/>
      <c r="AO165" s="14">
        <v>0</v>
      </c>
      <c r="AP165" s="14">
        <v>0</v>
      </c>
      <c r="AQ165" s="14">
        <v>0</v>
      </c>
      <c r="AR165" s="14">
        <v>0</v>
      </c>
      <c r="AS165" s="14">
        <v>0</v>
      </c>
      <c r="AT165" s="14">
        <v>0</v>
      </c>
      <c r="AU165" s="14">
        <v>0</v>
      </c>
      <c r="AV165" s="14">
        <v>0</v>
      </c>
      <c r="AW165" s="14"/>
      <c r="AX165" s="14">
        <v>0</v>
      </c>
      <c r="AY165" s="14">
        <v>0</v>
      </c>
      <c r="AZ165" s="14">
        <v>0</v>
      </c>
      <c r="BA165" s="14"/>
      <c r="BB165" s="14">
        <v>0</v>
      </c>
      <c r="BC165" s="14">
        <v>0</v>
      </c>
      <c r="BD165" s="14">
        <v>0</v>
      </c>
      <c r="BE165" s="14"/>
      <c r="BF165" s="14">
        <v>0</v>
      </c>
      <c r="BG165" s="14">
        <v>0</v>
      </c>
      <c r="BH165" s="14">
        <v>0</v>
      </c>
      <c r="BI165" s="14"/>
      <c r="BJ165" s="14">
        <v>0</v>
      </c>
      <c r="BK165" s="14">
        <v>0</v>
      </c>
      <c r="BL165" s="14"/>
      <c r="BM165" s="14">
        <v>0</v>
      </c>
      <c r="BN165" s="14">
        <v>0</v>
      </c>
      <c r="BO165" s="14"/>
      <c r="BP165" s="14">
        <v>0</v>
      </c>
      <c r="BQ165" s="14">
        <v>0</v>
      </c>
      <c r="BR165" s="14">
        <v>0</v>
      </c>
      <c r="BS165" s="14">
        <v>0</v>
      </c>
      <c r="BT165" s="14">
        <v>0</v>
      </c>
      <c r="BU165" s="14">
        <v>0</v>
      </c>
      <c r="BV165" s="14">
        <v>0</v>
      </c>
      <c r="BW165" s="14">
        <v>0</v>
      </c>
    </row>
    <row r="166" spans="2:75" x14ac:dyDescent="0.35">
      <c r="B166" t="s">
        <v>47</v>
      </c>
      <c r="C166" s="14">
        <v>0</v>
      </c>
      <c r="D166" s="14">
        <v>0</v>
      </c>
      <c r="E166" s="14">
        <v>0</v>
      </c>
      <c r="F166" s="14"/>
      <c r="G166" s="14">
        <v>0</v>
      </c>
      <c r="H166" s="14">
        <v>0</v>
      </c>
      <c r="I166" s="14">
        <v>0</v>
      </c>
      <c r="J166" s="14">
        <v>0</v>
      </c>
      <c r="K166" s="14">
        <v>0</v>
      </c>
      <c r="L166" s="14">
        <v>0</v>
      </c>
      <c r="M166" s="14"/>
      <c r="N166" s="14">
        <v>0</v>
      </c>
      <c r="O166" s="14">
        <v>0</v>
      </c>
      <c r="P166" s="14"/>
      <c r="Q166" s="14">
        <v>0</v>
      </c>
      <c r="R166" s="14">
        <v>0</v>
      </c>
      <c r="S166" s="14">
        <v>0</v>
      </c>
      <c r="T166" s="14">
        <v>0</v>
      </c>
      <c r="U166" s="14">
        <v>0</v>
      </c>
      <c r="V166" s="14">
        <v>0</v>
      </c>
      <c r="W166" s="14">
        <v>0</v>
      </c>
      <c r="X166" s="14">
        <v>0</v>
      </c>
      <c r="Y166" s="14">
        <v>0</v>
      </c>
      <c r="Z166" s="14">
        <v>0</v>
      </c>
      <c r="AA166" s="14"/>
      <c r="AB166" s="14">
        <v>0</v>
      </c>
      <c r="AC166" s="14">
        <v>0</v>
      </c>
      <c r="AD166" s="14">
        <v>0</v>
      </c>
      <c r="AE166" s="14"/>
      <c r="AF166" s="14">
        <v>0</v>
      </c>
      <c r="AG166" s="14">
        <v>0</v>
      </c>
      <c r="AH166" s="14">
        <v>0</v>
      </c>
      <c r="AI166" s="14">
        <v>0</v>
      </c>
      <c r="AJ166" s="14">
        <v>0</v>
      </c>
      <c r="AK166" s="14">
        <v>0</v>
      </c>
      <c r="AL166" s="14">
        <v>0</v>
      </c>
      <c r="AM166" s="14">
        <v>0</v>
      </c>
      <c r="AN166" s="14"/>
      <c r="AO166" s="14">
        <v>0</v>
      </c>
      <c r="AP166" s="14">
        <v>0</v>
      </c>
      <c r="AQ166" s="14">
        <v>0</v>
      </c>
      <c r="AR166" s="14">
        <v>0</v>
      </c>
      <c r="AS166" s="14">
        <v>0</v>
      </c>
      <c r="AT166" s="14">
        <v>0</v>
      </c>
      <c r="AU166" s="14">
        <v>0</v>
      </c>
      <c r="AV166" s="14">
        <v>0</v>
      </c>
      <c r="AW166" s="14"/>
      <c r="AX166" s="14">
        <v>0</v>
      </c>
      <c r="AY166" s="14">
        <v>0</v>
      </c>
      <c r="AZ166" s="14">
        <v>0</v>
      </c>
      <c r="BA166" s="14"/>
      <c r="BB166" s="14">
        <v>0</v>
      </c>
      <c r="BC166" s="14">
        <v>0</v>
      </c>
      <c r="BD166" s="14">
        <v>0</v>
      </c>
      <c r="BE166" s="14"/>
      <c r="BF166" s="14">
        <v>0</v>
      </c>
      <c r="BG166" s="14">
        <v>0</v>
      </c>
      <c r="BH166" s="14">
        <v>0</v>
      </c>
      <c r="BI166" s="14"/>
      <c r="BJ166" s="14">
        <v>0</v>
      </c>
      <c r="BK166" s="14">
        <v>0</v>
      </c>
      <c r="BL166" s="14"/>
      <c r="BM166" s="14">
        <v>0</v>
      </c>
      <c r="BN166" s="14">
        <v>0</v>
      </c>
      <c r="BO166" s="14"/>
      <c r="BP166" s="14">
        <v>0</v>
      </c>
      <c r="BQ166" s="14">
        <v>0</v>
      </c>
      <c r="BR166" s="14">
        <v>0</v>
      </c>
      <c r="BS166" s="14">
        <v>0</v>
      </c>
      <c r="BT166" s="14">
        <v>0</v>
      </c>
      <c r="BU166" s="14">
        <v>0</v>
      </c>
      <c r="BV166" s="14">
        <v>0</v>
      </c>
      <c r="BW166" s="14">
        <v>0</v>
      </c>
    </row>
    <row r="167" spans="2:75" x14ac:dyDescent="0.35">
      <c r="B167" t="s">
        <v>130</v>
      </c>
      <c r="C167" s="14">
        <v>0</v>
      </c>
      <c r="D167" s="14">
        <v>0</v>
      </c>
      <c r="E167" s="14">
        <v>0</v>
      </c>
      <c r="F167" s="14"/>
      <c r="G167" s="14">
        <v>0</v>
      </c>
      <c r="H167" s="14">
        <v>0</v>
      </c>
      <c r="I167" s="14">
        <v>0</v>
      </c>
      <c r="J167" s="14">
        <v>0</v>
      </c>
      <c r="K167" s="14">
        <v>0</v>
      </c>
      <c r="L167" s="14">
        <v>0</v>
      </c>
      <c r="M167" s="14"/>
      <c r="N167" s="14">
        <v>0</v>
      </c>
      <c r="O167" s="14">
        <v>0</v>
      </c>
      <c r="P167" s="14"/>
      <c r="Q167" s="14">
        <v>0</v>
      </c>
      <c r="R167" s="14">
        <v>0</v>
      </c>
      <c r="S167" s="14">
        <v>0</v>
      </c>
      <c r="T167" s="14">
        <v>0</v>
      </c>
      <c r="U167" s="14">
        <v>0</v>
      </c>
      <c r="V167" s="14">
        <v>0</v>
      </c>
      <c r="W167" s="14">
        <v>0</v>
      </c>
      <c r="X167" s="14">
        <v>0</v>
      </c>
      <c r="Y167" s="14">
        <v>0</v>
      </c>
      <c r="Z167" s="14">
        <v>0</v>
      </c>
      <c r="AA167" s="14"/>
      <c r="AB167" s="14">
        <v>0</v>
      </c>
      <c r="AC167" s="14">
        <v>0</v>
      </c>
      <c r="AD167" s="14">
        <v>0</v>
      </c>
      <c r="AE167" s="14"/>
      <c r="AF167" s="14">
        <v>0</v>
      </c>
      <c r="AG167" s="14">
        <v>0</v>
      </c>
      <c r="AH167" s="14">
        <v>0</v>
      </c>
      <c r="AI167" s="14">
        <v>0</v>
      </c>
      <c r="AJ167" s="14">
        <v>0</v>
      </c>
      <c r="AK167" s="14">
        <v>0</v>
      </c>
      <c r="AL167" s="14">
        <v>0</v>
      </c>
      <c r="AM167" s="14">
        <v>0</v>
      </c>
      <c r="AN167" s="14"/>
      <c r="AO167" s="14">
        <v>0</v>
      </c>
      <c r="AP167" s="14">
        <v>0</v>
      </c>
      <c r="AQ167" s="14">
        <v>0</v>
      </c>
      <c r="AR167" s="14">
        <v>0</v>
      </c>
      <c r="AS167" s="14">
        <v>0</v>
      </c>
      <c r="AT167" s="14">
        <v>0</v>
      </c>
      <c r="AU167" s="14">
        <v>0</v>
      </c>
      <c r="AV167" s="14">
        <v>0</v>
      </c>
      <c r="AW167" s="14"/>
      <c r="AX167" s="14">
        <v>0</v>
      </c>
      <c r="AY167" s="14">
        <v>0</v>
      </c>
      <c r="AZ167" s="14">
        <v>0</v>
      </c>
      <c r="BA167" s="14"/>
      <c r="BB167" s="14">
        <v>0</v>
      </c>
      <c r="BC167" s="14">
        <v>0</v>
      </c>
      <c r="BD167" s="14">
        <v>0</v>
      </c>
      <c r="BE167" s="14"/>
      <c r="BF167" s="14">
        <v>0</v>
      </c>
      <c r="BG167" s="14">
        <v>0</v>
      </c>
      <c r="BH167" s="14">
        <v>0</v>
      </c>
      <c r="BI167" s="14"/>
      <c r="BJ167" s="14">
        <v>0</v>
      </c>
      <c r="BK167" s="14">
        <v>0</v>
      </c>
      <c r="BL167" s="14"/>
      <c r="BM167" s="14">
        <v>0</v>
      </c>
      <c r="BN167" s="14">
        <v>0</v>
      </c>
      <c r="BO167" s="14"/>
      <c r="BP167" s="14">
        <v>0</v>
      </c>
      <c r="BQ167" s="14">
        <v>0</v>
      </c>
      <c r="BR167" s="14">
        <v>0</v>
      </c>
      <c r="BS167" s="14">
        <v>0</v>
      </c>
      <c r="BT167" s="14">
        <v>0</v>
      </c>
      <c r="BU167" s="14">
        <v>0</v>
      </c>
      <c r="BV167" s="14">
        <v>0</v>
      </c>
      <c r="BW167" s="14">
        <v>0</v>
      </c>
    </row>
    <row r="168" spans="2:75" x14ac:dyDescent="0.35">
      <c r="B168" t="s">
        <v>131</v>
      </c>
      <c r="C168" s="14">
        <v>0</v>
      </c>
      <c r="D168" s="14">
        <v>0</v>
      </c>
      <c r="E168" s="14">
        <v>0</v>
      </c>
      <c r="F168" s="14"/>
      <c r="G168" s="14">
        <v>0</v>
      </c>
      <c r="H168" s="14">
        <v>0</v>
      </c>
      <c r="I168" s="14">
        <v>0</v>
      </c>
      <c r="J168" s="14">
        <v>0</v>
      </c>
      <c r="K168" s="14">
        <v>0</v>
      </c>
      <c r="L168" s="14">
        <v>0</v>
      </c>
      <c r="M168" s="14"/>
      <c r="N168" s="14">
        <v>0</v>
      </c>
      <c r="O168" s="14">
        <v>0</v>
      </c>
      <c r="P168" s="14"/>
      <c r="Q168" s="14">
        <v>0</v>
      </c>
      <c r="R168" s="14">
        <v>0</v>
      </c>
      <c r="S168" s="14">
        <v>0</v>
      </c>
      <c r="T168" s="14">
        <v>0</v>
      </c>
      <c r="U168" s="14">
        <v>0</v>
      </c>
      <c r="V168" s="14">
        <v>0</v>
      </c>
      <c r="W168" s="14">
        <v>0</v>
      </c>
      <c r="X168" s="14">
        <v>0</v>
      </c>
      <c r="Y168" s="14">
        <v>0</v>
      </c>
      <c r="Z168" s="14">
        <v>0</v>
      </c>
      <c r="AA168" s="14"/>
      <c r="AB168" s="14">
        <v>0</v>
      </c>
      <c r="AC168" s="14">
        <v>0</v>
      </c>
      <c r="AD168" s="14">
        <v>0</v>
      </c>
      <c r="AE168" s="14"/>
      <c r="AF168" s="14">
        <v>0</v>
      </c>
      <c r="AG168" s="14">
        <v>0</v>
      </c>
      <c r="AH168" s="14">
        <v>0</v>
      </c>
      <c r="AI168" s="14">
        <v>0</v>
      </c>
      <c r="AJ168" s="14">
        <v>0</v>
      </c>
      <c r="AK168" s="14">
        <v>0</v>
      </c>
      <c r="AL168" s="14">
        <v>0</v>
      </c>
      <c r="AM168" s="14">
        <v>0</v>
      </c>
      <c r="AN168" s="14"/>
      <c r="AO168" s="14">
        <v>0</v>
      </c>
      <c r="AP168" s="14">
        <v>0</v>
      </c>
      <c r="AQ168" s="14">
        <v>0</v>
      </c>
      <c r="AR168" s="14">
        <v>0</v>
      </c>
      <c r="AS168" s="14">
        <v>0</v>
      </c>
      <c r="AT168" s="14">
        <v>0</v>
      </c>
      <c r="AU168" s="14">
        <v>0</v>
      </c>
      <c r="AV168" s="14">
        <v>0</v>
      </c>
      <c r="AW168" s="14"/>
      <c r="AX168" s="14">
        <v>0</v>
      </c>
      <c r="AY168" s="14">
        <v>0</v>
      </c>
      <c r="AZ168" s="14">
        <v>0</v>
      </c>
      <c r="BA168" s="14"/>
      <c r="BB168" s="14">
        <v>0</v>
      </c>
      <c r="BC168" s="14">
        <v>0</v>
      </c>
      <c r="BD168" s="14">
        <v>0</v>
      </c>
      <c r="BE168" s="14"/>
      <c r="BF168" s="14">
        <v>0</v>
      </c>
      <c r="BG168" s="14">
        <v>0</v>
      </c>
      <c r="BH168" s="14">
        <v>0</v>
      </c>
      <c r="BI168" s="14"/>
      <c r="BJ168" s="14">
        <v>0</v>
      </c>
      <c r="BK168" s="14">
        <v>0</v>
      </c>
      <c r="BL168" s="14"/>
      <c r="BM168" s="14">
        <v>0</v>
      </c>
      <c r="BN168" s="14">
        <v>0</v>
      </c>
      <c r="BO168" s="14"/>
      <c r="BP168" s="14">
        <v>0</v>
      </c>
      <c r="BQ168" s="14">
        <v>0</v>
      </c>
      <c r="BR168" s="14">
        <v>0</v>
      </c>
      <c r="BS168" s="14">
        <v>0</v>
      </c>
      <c r="BT168" s="14">
        <v>0</v>
      </c>
      <c r="BU168" s="14">
        <v>0</v>
      </c>
      <c r="BV168" s="14">
        <v>0</v>
      </c>
      <c r="BW168" s="14">
        <v>0</v>
      </c>
    </row>
    <row r="169" spans="2:75" x14ac:dyDescent="0.35">
      <c r="B169" t="s">
        <v>132</v>
      </c>
      <c r="C169" s="14">
        <v>0</v>
      </c>
      <c r="D169" s="14">
        <v>0</v>
      </c>
      <c r="E169" s="14">
        <v>0</v>
      </c>
      <c r="F169" s="14"/>
      <c r="G169" s="14">
        <v>0</v>
      </c>
      <c r="H169" s="14">
        <v>0</v>
      </c>
      <c r="I169" s="14">
        <v>0</v>
      </c>
      <c r="J169" s="14">
        <v>0</v>
      </c>
      <c r="K169" s="14">
        <v>0</v>
      </c>
      <c r="L169" s="14">
        <v>0</v>
      </c>
      <c r="M169" s="14"/>
      <c r="N169" s="14">
        <v>0</v>
      </c>
      <c r="O169" s="14">
        <v>0</v>
      </c>
      <c r="P169" s="14"/>
      <c r="Q169" s="14">
        <v>0</v>
      </c>
      <c r="R169" s="14">
        <v>0</v>
      </c>
      <c r="S169" s="14">
        <v>0</v>
      </c>
      <c r="T169" s="14">
        <v>0</v>
      </c>
      <c r="U169" s="14">
        <v>0</v>
      </c>
      <c r="V169" s="14">
        <v>0</v>
      </c>
      <c r="W169" s="14">
        <v>0</v>
      </c>
      <c r="X169" s="14">
        <v>0</v>
      </c>
      <c r="Y169" s="14">
        <v>0</v>
      </c>
      <c r="Z169" s="14">
        <v>0</v>
      </c>
      <c r="AA169" s="14"/>
      <c r="AB169" s="14">
        <v>0</v>
      </c>
      <c r="AC169" s="14">
        <v>0</v>
      </c>
      <c r="AD169" s="14">
        <v>0</v>
      </c>
      <c r="AE169" s="14"/>
      <c r="AF169" s="14">
        <v>0</v>
      </c>
      <c r="AG169" s="14">
        <v>0</v>
      </c>
      <c r="AH169" s="14">
        <v>0</v>
      </c>
      <c r="AI169" s="14">
        <v>0</v>
      </c>
      <c r="AJ169" s="14">
        <v>0</v>
      </c>
      <c r="AK169" s="14">
        <v>0</v>
      </c>
      <c r="AL169" s="14">
        <v>0</v>
      </c>
      <c r="AM169" s="14">
        <v>0</v>
      </c>
      <c r="AN169" s="14"/>
      <c r="AO169" s="14">
        <v>0</v>
      </c>
      <c r="AP169" s="14">
        <v>0</v>
      </c>
      <c r="AQ169" s="14">
        <v>0</v>
      </c>
      <c r="AR169" s="14">
        <v>0</v>
      </c>
      <c r="AS169" s="14">
        <v>0</v>
      </c>
      <c r="AT169" s="14">
        <v>0</v>
      </c>
      <c r="AU169" s="14">
        <v>0</v>
      </c>
      <c r="AV169" s="14">
        <v>0</v>
      </c>
      <c r="AW169" s="14"/>
      <c r="AX169" s="14">
        <v>0</v>
      </c>
      <c r="AY169" s="14">
        <v>0</v>
      </c>
      <c r="AZ169" s="14">
        <v>0</v>
      </c>
      <c r="BA169" s="14"/>
      <c r="BB169" s="14">
        <v>0</v>
      </c>
      <c r="BC169" s="14">
        <v>0</v>
      </c>
      <c r="BD169" s="14">
        <v>0</v>
      </c>
      <c r="BE169" s="14"/>
      <c r="BF169" s="14">
        <v>0</v>
      </c>
      <c r="BG169" s="14">
        <v>0</v>
      </c>
      <c r="BH169" s="14">
        <v>0</v>
      </c>
      <c r="BI169" s="14"/>
      <c r="BJ169" s="14">
        <v>0</v>
      </c>
      <c r="BK169" s="14">
        <v>0</v>
      </c>
      <c r="BL169" s="14"/>
      <c r="BM169" s="14">
        <v>0</v>
      </c>
      <c r="BN169" s="14">
        <v>0</v>
      </c>
      <c r="BO169" s="14"/>
      <c r="BP169" s="14">
        <v>0</v>
      </c>
      <c r="BQ169" s="14">
        <v>0</v>
      </c>
      <c r="BR169" s="14">
        <v>0</v>
      </c>
      <c r="BS169" s="14">
        <v>0</v>
      </c>
      <c r="BT169" s="14">
        <v>0</v>
      </c>
      <c r="BU169" s="14">
        <v>0</v>
      </c>
      <c r="BV169" s="14">
        <v>0</v>
      </c>
      <c r="BW169" s="14">
        <v>0</v>
      </c>
    </row>
    <row r="170" spans="2:75" x14ac:dyDescent="0.35">
      <c r="B170" t="s">
        <v>92</v>
      </c>
      <c r="C170" s="14">
        <v>0</v>
      </c>
      <c r="D170" s="14">
        <v>0</v>
      </c>
      <c r="E170" s="14">
        <v>0</v>
      </c>
      <c r="F170" s="14"/>
      <c r="G170" s="14">
        <v>0</v>
      </c>
      <c r="H170" s="14">
        <v>0</v>
      </c>
      <c r="I170" s="14">
        <v>0</v>
      </c>
      <c r="J170" s="14">
        <v>0</v>
      </c>
      <c r="K170" s="14">
        <v>0</v>
      </c>
      <c r="L170" s="14">
        <v>0</v>
      </c>
      <c r="M170" s="14"/>
      <c r="N170" s="14">
        <v>0</v>
      </c>
      <c r="O170" s="14">
        <v>0</v>
      </c>
      <c r="P170" s="14"/>
      <c r="Q170" s="14">
        <v>0</v>
      </c>
      <c r="R170" s="14">
        <v>0</v>
      </c>
      <c r="S170" s="14">
        <v>0</v>
      </c>
      <c r="T170" s="14">
        <v>0</v>
      </c>
      <c r="U170" s="14">
        <v>0</v>
      </c>
      <c r="V170" s="14">
        <v>0</v>
      </c>
      <c r="W170" s="14">
        <v>0</v>
      </c>
      <c r="X170" s="14">
        <v>0</v>
      </c>
      <c r="Y170" s="14">
        <v>0</v>
      </c>
      <c r="Z170" s="14">
        <v>0</v>
      </c>
      <c r="AA170" s="14"/>
      <c r="AB170" s="14">
        <v>0</v>
      </c>
      <c r="AC170" s="14">
        <v>0</v>
      </c>
      <c r="AD170" s="14">
        <v>0</v>
      </c>
      <c r="AE170" s="14"/>
      <c r="AF170" s="14">
        <v>0</v>
      </c>
      <c r="AG170" s="14">
        <v>0</v>
      </c>
      <c r="AH170" s="14">
        <v>0</v>
      </c>
      <c r="AI170" s="14">
        <v>0</v>
      </c>
      <c r="AJ170" s="14">
        <v>0</v>
      </c>
      <c r="AK170" s="14">
        <v>0</v>
      </c>
      <c r="AL170" s="14">
        <v>0</v>
      </c>
      <c r="AM170" s="14">
        <v>0</v>
      </c>
      <c r="AN170" s="14"/>
      <c r="AO170" s="14">
        <v>0</v>
      </c>
      <c r="AP170" s="14">
        <v>0</v>
      </c>
      <c r="AQ170" s="14">
        <v>0</v>
      </c>
      <c r="AR170" s="14">
        <v>0</v>
      </c>
      <c r="AS170" s="14">
        <v>0</v>
      </c>
      <c r="AT170" s="14">
        <v>0</v>
      </c>
      <c r="AU170" s="14">
        <v>0</v>
      </c>
      <c r="AV170" s="14">
        <v>0</v>
      </c>
      <c r="AW170" s="14"/>
      <c r="AX170" s="14">
        <v>0</v>
      </c>
      <c r="AY170" s="14">
        <v>0</v>
      </c>
      <c r="AZ170" s="14">
        <v>0</v>
      </c>
      <c r="BA170" s="14"/>
      <c r="BB170" s="14">
        <v>0</v>
      </c>
      <c r="BC170" s="14">
        <v>0</v>
      </c>
      <c r="BD170" s="14">
        <v>0</v>
      </c>
      <c r="BE170" s="14"/>
      <c r="BF170" s="14">
        <v>0</v>
      </c>
      <c r="BG170" s="14">
        <v>0</v>
      </c>
      <c r="BH170" s="14">
        <v>0</v>
      </c>
      <c r="BI170" s="14"/>
      <c r="BJ170" s="14">
        <v>0</v>
      </c>
      <c r="BK170" s="14">
        <v>0</v>
      </c>
      <c r="BL170" s="14"/>
      <c r="BM170" s="14">
        <v>0</v>
      </c>
      <c r="BN170" s="14">
        <v>0</v>
      </c>
      <c r="BO170" s="14"/>
      <c r="BP170" s="14">
        <v>0</v>
      </c>
      <c r="BQ170" s="14">
        <v>0</v>
      </c>
      <c r="BR170" s="14">
        <v>0</v>
      </c>
      <c r="BS170" s="14">
        <v>0</v>
      </c>
      <c r="BT170" s="14">
        <v>0</v>
      </c>
      <c r="BU170" s="14">
        <v>0</v>
      </c>
      <c r="BV170" s="14">
        <v>0</v>
      </c>
      <c r="BW170" s="14">
        <v>0</v>
      </c>
    </row>
    <row r="171" spans="2:75" x14ac:dyDescent="0.35">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row>
    <row r="172" spans="2:75" x14ac:dyDescent="0.35">
      <c r="B172" s="6" t="s">
        <v>139</v>
      </c>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row>
    <row r="173" spans="2:75" x14ac:dyDescent="0.35">
      <c r="B173" s="21" t="s">
        <v>96</v>
      </c>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row>
    <row r="174" spans="2:75" x14ac:dyDescent="0.35">
      <c r="B174" t="s">
        <v>126</v>
      </c>
      <c r="C174" s="14">
        <v>0.15082158781715699</v>
      </c>
      <c r="D174" s="14">
        <v>0.16039349242109499</v>
      </c>
      <c r="E174" s="14">
        <v>0.14178806602594499</v>
      </c>
      <c r="F174" s="14"/>
      <c r="G174" s="14">
        <v>0.13048006222245301</v>
      </c>
      <c r="H174" s="14">
        <v>7.58524565816385E-2</v>
      </c>
      <c r="I174" s="14">
        <v>0.15712342500336099</v>
      </c>
      <c r="J174" s="14">
        <v>0.15922656523784401</v>
      </c>
      <c r="K174" s="14">
        <v>0.19769621528665299</v>
      </c>
      <c r="L174" s="14">
        <v>0.15383495737413899</v>
      </c>
      <c r="M174" s="14"/>
      <c r="N174" s="14">
        <v>0.15778857158415499</v>
      </c>
      <c r="O174" s="14">
        <v>0.13778337533891699</v>
      </c>
      <c r="P174" s="14"/>
      <c r="Q174" s="14">
        <v>1.7278964304375099E-2</v>
      </c>
      <c r="R174" s="14">
        <v>0.102282807991025</v>
      </c>
      <c r="S174" s="14">
        <v>8.8097332126946398E-2</v>
      </c>
      <c r="T174" s="14">
        <v>0.18270409572581001</v>
      </c>
      <c r="U174" s="14">
        <v>0.14171640027038501</v>
      </c>
      <c r="V174" s="14">
        <v>0.15402465927117001</v>
      </c>
      <c r="W174" s="14">
        <v>0.220243067824994</v>
      </c>
      <c r="X174" s="14">
        <v>0.24517618432884</v>
      </c>
      <c r="Y174" s="14">
        <v>0.68232222267642095</v>
      </c>
      <c r="Z174" s="14">
        <v>0.14036934473812801</v>
      </c>
      <c r="AA174" s="14"/>
      <c r="AB174" s="14">
        <v>8.54275319572282E-2</v>
      </c>
      <c r="AC174" s="14">
        <v>0.13163040062367201</v>
      </c>
      <c r="AD174" s="14">
        <v>0.29832477310470501</v>
      </c>
      <c r="AE174" s="14"/>
      <c r="AF174" s="14">
        <v>2.0125149284596001E-2</v>
      </c>
      <c r="AG174" s="14">
        <v>4.0138491349307496E-3</v>
      </c>
      <c r="AH174" s="14">
        <v>3.8805644947522699E-2</v>
      </c>
      <c r="AI174" s="14">
        <v>3.8157216405034798E-2</v>
      </c>
      <c r="AJ174" s="14">
        <v>3.1760928397593903E-2</v>
      </c>
      <c r="AK174" s="14">
        <v>0.70359427025453702</v>
      </c>
      <c r="AL174" s="14">
        <v>2.4762099723000999E-2</v>
      </c>
      <c r="AM174" s="14">
        <v>4.1035946101146401E-2</v>
      </c>
      <c r="AN174" s="14"/>
      <c r="AO174" s="14">
        <v>0</v>
      </c>
      <c r="AP174" s="14">
        <v>0</v>
      </c>
      <c r="AQ174" s="14">
        <v>0</v>
      </c>
      <c r="AR174" s="14">
        <v>0</v>
      </c>
      <c r="AS174" s="14">
        <v>0</v>
      </c>
      <c r="AT174" s="14">
        <v>1</v>
      </c>
      <c r="AU174" s="14">
        <v>0</v>
      </c>
      <c r="AV174" s="14">
        <v>0</v>
      </c>
      <c r="AW174" s="14"/>
      <c r="AX174" s="14">
        <v>0.45910960150965602</v>
      </c>
      <c r="AY174" s="14">
        <v>0.24578790904433201</v>
      </c>
      <c r="AZ174" s="14">
        <v>5.1717533548357598E-2</v>
      </c>
      <c r="BA174" s="14"/>
      <c r="BB174" s="14">
        <v>0.22728791247208599</v>
      </c>
      <c r="BC174" s="14">
        <v>0.17891751310661599</v>
      </c>
      <c r="BD174" s="14">
        <v>8.9598443203424499E-2</v>
      </c>
      <c r="BE174" s="14"/>
      <c r="BF174" s="14">
        <v>0.19107496787880801</v>
      </c>
      <c r="BG174" s="14">
        <v>0.19224133882324801</v>
      </c>
      <c r="BH174" s="14">
        <v>0.13903846445017001</v>
      </c>
      <c r="BI174" s="14"/>
      <c r="BJ174" s="14">
        <v>0.23694859543255101</v>
      </c>
      <c r="BK174" s="14">
        <v>0.13052625522712499</v>
      </c>
      <c r="BL174" s="14"/>
      <c r="BM174" s="14">
        <v>0.20263181631146901</v>
      </c>
      <c r="BN174" s="14">
        <v>0.14104363686360699</v>
      </c>
      <c r="BO174" s="14"/>
      <c r="BP174" s="14">
        <v>0.19114217123260799</v>
      </c>
      <c r="BQ174" s="14">
        <v>0.147335274222194</v>
      </c>
      <c r="BR174" s="14">
        <v>0.19158039114794501</v>
      </c>
      <c r="BS174" s="14">
        <v>0.113002846159375</v>
      </c>
      <c r="BT174" s="14">
        <v>0.157294356738578</v>
      </c>
      <c r="BU174" s="14">
        <v>0.160236629272171</v>
      </c>
      <c r="BV174" s="14">
        <v>0.167375885066087</v>
      </c>
      <c r="BW174" s="14">
        <v>7.6166537804904899E-2</v>
      </c>
    </row>
    <row r="175" spans="2:75" x14ac:dyDescent="0.35">
      <c r="B175" t="s">
        <v>127</v>
      </c>
      <c r="C175" s="14">
        <v>0.12809542166417501</v>
      </c>
      <c r="D175" s="14">
        <v>0.139758447023625</v>
      </c>
      <c r="E175" s="14">
        <v>0.11708839661581801</v>
      </c>
      <c r="F175" s="14"/>
      <c r="G175" s="14">
        <v>0.105107184696449</v>
      </c>
      <c r="H175" s="14">
        <v>4.4369922366180002E-2</v>
      </c>
      <c r="I175" s="14">
        <v>8.9948482000756502E-2</v>
      </c>
      <c r="J175" s="14">
        <v>0.104556967169045</v>
      </c>
      <c r="K175" s="14">
        <v>0.133796423419342</v>
      </c>
      <c r="L175" s="14">
        <v>0.186958021080075</v>
      </c>
      <c r="M175" s="14"/>
      <c r="N175" s="14">
        <v>0.14831892547804901</v>
      </c>
      <c r="O175" s="14">
        <v>9.0248578812497204E-2</v>
      </c>
      <c r="P175" s="14"/>
      <c r="Q175" s="14">
        <v>3.86163790897514E-2</v>
      </c>
      <c r="R175" s="14">
        <v>0.119926404633281</v>
      </c>
      <c r="S175" s="14">
        <v>0.17764254496590601</v>
      </c>
      <c r="T175" s="14">
        <v>9.0645447331783799E-2</v>
      </c>
      <c r="U175" s="14">
        <v>0.16585233117394199</v>
      </c>
      <c r="V175" s="14">
        <v>0.19188271851065899</v>
      </c>
      <c r="W175" s="14">
        <v>9.2831423600836502E-2</v>
      </c>
      <c r="X175" s="14">
        <v>0</v>
      </c>
      <c r="Y175" s="14">
        <v>0</v>
      </c>
      <c r="Z175" s="14">
        <v>8.6618583658794698E-2</v>
      </c>
      <c r="AA175" s="14"/>
      <c r="AB175" s="14">
        <v>0.28665004549564599</v>
      </c>
      <c r="AC175" s="14">
        <v>0.124416016211864</v>
      </c>
      <c r="AD175" s="14">
        <v>2.9707809323197099E-2</v>
      </c>
      <c r="AE175" s="14"/>
      <c r="AF175" s="14">
        <v>0.65310037108519403</v>
      </c>
      <c r="AG175" s="14">
        <v>4.0138491349307496E-3</v>
      </c>
      <c r="AH175" s="14">
        <v>4.4755181082850898E-2</v>
      </c>
      <c r="AI175" s="14">
        <v>1.3775749756730999E-2</v>
      </c>
      <c r="AJ175" s="14">
        <v>0</v>
      </c>
      <c r="AK175" s="14">
        <v>2.05663927204804E-2</v>
      </c>
      <c r="AL175" s="14">
        <v>1.3000658976255601E-2</v>
      </c>
      <c r="AM175" s="14">
        <v>8.5458038452694805E-3</v>
      </c>
      <c r="AN175" s="14"/>
      <c r="AO175" s="14">
        <v>1</v>
      </c>
      <c r="AP175" s="14">
        <v>0</v>
      </c>
      <c r="AQ175" s="14">
        <v>0</v>
      </c>
      <c r="AR175" s="14">
        <v>0</v>
      </c>
      <c r="AS175" s="14">
        <v>0</v>
      </c>
      <c r="AT175" s="14">
        <v>0</v>
      </c>
      <c r="AU175" s="14">
        <v>0</v>
      </c>
      <c r="AV175" s="14">
        <v>0</v>
      </c>
      <c r="AW175" s="14"/>
      <c r="AX175" s="14">
        <v>9.65079677336841E-2</v>
      </c>
      <c r="AY175" s="14">
        <v>0.17399199132309501</v>
      </c>
      <c r="AZ175" s="14">
        <v>0.10062996115942301</v>
      </c>
      <c r="BA175" s="14"/>
      <c r="BB175" s="14">
        <v>0.225361024186814</v>
      </c>
      <c r="BC175" s="14">
        <v>0.14586936096478101</v>
      </c>
      <c r="BD175" s="14">
        <v>4.9117200175386698E-2</v>
      </c>
      <c r="BE175" s="14"/>
      <c r="BF175" s="14">
        <v>0.15397346205346599</v>
      </c>
      <c r="BG175" s="14">
        <v>0.202838967630246</v>
      </c>
      <c r="BH175" s="14">
        <v>7.4539921189097899E-2</v>
      </c>
      <c r="BI175" s="14"/>
      <c r="BJ175" s="14">
        <v>0.194593463434515</v>
      </c>
      <c r="BK175" s="14">
        <v>0.11230200455412</v>
      </c>
      <c r="BL175" s="14"/>
      <c r="BM175" s="14">
        <v>0.14514925154796099</v>
      </c>
      <c r="BN175" s="14">
        <v>0.120274886632599</v>
      </c>
      <c r="BO175" s="14"/>
      <c r="BP175" s="14">
        <v>0.10509615844787</v>
      </c>
      <c r="BQ175" s="14">
        <v>0.109124611794991</v>
      </c>
      <c r="BR175" s="14">
        <v>0.12670647916238401</v>
      </c>
      <c r="BS175" s="14">
        <v>6.1225615614797203E-2</v>
      </c>
      <c r="BT175" s="14">
        <v>0.151773270433114</v>
      </c>
      <c r="BU175" s="14">
        <v>0.14647990664832</v>
      </c>
      <c r="BV175" s="14">
        <v>0.106889728007451</v>
      </c>
      <c r="BW175" s="14">
        <v>0.23301100671460701</v>
      </c>
    </row>
    <row r="176" spans="2:75" x14ac:dyDescent="0.35">
      <c r="B176" t="s">
        <v>128</v>
      </c>
      <c r="C176" s="14">
        <v>5.9316609380451302E-2</v>
      </c>
      <c r="D176" s="14">
        <v>7.0795194774285794E-2</v>
      </c>
      <c r="E176" s="14">
        <v>4.8483650259147797E-2</v>
      </c>
      <c r="F176" s="14"/>
      <c r="G176" s="14">
        <v>8.6990881494810601E-2</v>
      </c>
      <c r="H176" s="14">
        <v>3.6151210018511501E-2</v>
      </c>
      <c r="I176" s="14">
        <v>3.9817315913166403E-2</v>
      </c>
      <c r="J176" s="14">
        <v>6.6289466377893097E-2</v>
      </c>
      <c r="K176" s="14">
        <v>7.1560394334164903E-2</v>
      </c>
      <c r="L176" s="14">
        <v>6.0064472739289797E-2</v>
      </c>
      <c r="M176" s="14"/>
      <c r="N176" s="14">
        <v>6.0264490039525602E-2</v>
      </c>
      <c r="O176" s="14">
        <v>5.7542718432755199E-2</v>
      </c>
      <c r="P176" s="14"/>
      <c r="Q176" s="14">
        <v>1.49207069165497E-2</v>
      </c>
      <c r="R176" s="14">
        <v>5.3496425028549698E-2</v>
      </c>
      <c r="S176" s="14">
        <v>4.0788238143613903E-2</v>
      </c>
      <c r="T176" s="14">
        <v>4.2930876029742902E-2</v>
      </c>
      <c r="U176" s="14">
        <v>8.2884450447155505E-2</v>
      </c>
      <c r="V176" s="14">
        <v>0.103194452720354</v>
      </c>
      <c r="W176" s="14">
        <v>4.2371592052009001E-2</v>
      </c>
      <c r="X176" s="14">
        <v>8.53678270928626E-2</v>
      </c>
      <c r="Y176" s="14">
        <v>0</v>
      </c>
      <c r="Z176" s="14">
        <v>6.18466113285265E-2</v>
      </c>
      <c r="AA176" s="14"/>
      <c r="AB176" s="14">
        <v>8.0580292681412896E-2</v>
      </c>
      <c r="AC176" s="14">
        <v>4.6880931627605503E-2</v>
      </c>
      <c r="AD176" s="14">
        <v>8.6150307196951104E-2</v>
      </c>
      <c r="AE176" s="14"/>
      <c r="AF176" s="14">
        <v>1.73162181078487E-2</v>
      </c>
      <c r="AG176" s="14">
        <v>1.8381631717342199E-2</v>
      </c>
      <c r="AH176" s="14">
        <v>0.51603011381863695</v>
      </c>
      <c r="AI176" s="14">
        <v>9.7284394514845392E-3</v>
      </c>
      <c r="AJ176" s="14">
        <v>0</v>
      </c>
      <c r="AK176" s="14">
        <v>1.4400817953443199E-2</v>
      </c>
      <c r="AL176" s="14">
        <v>0</v>
      </c>
      <c r="AM176" s="14">
        <v>2.1756014761749199E-2</v>
      </c>
      <c r="AN176" s="14"/>
      <c r="AO176" s="14">
        <v>0</v>
      </c>
      <c r="AP176" s="14">
        <v>0</v>
      </c>
      <c r="AQ176" s="14">
        <v>1</v>
      </c>
      <c r="AR176" s="14">
        <v>0</v>
      </c>
      <c r="AS176" s="14">
        <v>0</v>
      </c>
      <c r="AT176" s="14">
        <v>0</v>
      </c>
      <c r="AU176" s="14">
        <v>0</v>
      </c>
      <c r="AV176" s="14">
        <v>0</v>
      </c>
      <c r="AW176" s="14"/>
      <c r="AX176" s="14">
        <v>5.7548077140568601E-2</v>
      </c>
      <c r="AY176" s="14">
        <v>7.8985824033006705E-2</v>
      </c>
      <c r="AZ176" s="14">
        <v>4.78682351369887E-2</v>
      </c>
      <c r="BA176" s="14"/>
      <c r="BB176" s="14">
        <v>7.0720846452619501E-2</v>
      </c>
      <c r="BC176" s="14">
        <v>6.5819630933267995E-2</v>
      </c>
      <c r="BD176" s="14">
        <v>5.9302354035850997E-2</v>
      </c>
      <c r="BE176" s="14"/>
      <c r="BF176" s="14">
        <v>2.72446074375471E-2</v>
      </c>
      <c r="BG176" s="14">
        <v>5.0436611281431502E-2</v>
      </c>
      <c r="BH176" s="14">
        <v>7.9723954017333704E-2</v>
      </c>
      <c r="BI176" s="14"/>
      <c r="BJ176" s="14">
        <v>7.1256569411112095E-2</v>
      </c>
      <c r="BK176" s="14">
        <v>5.5402221397785001E-2</v>
      </c>
      <c r="BL176" s="14"/>
      <c r="BM176" s="14">
        <v>6.7077630723984996E-2</v>
      </c>
      <c r="BN176" s="14">
        <v>5.7712335358571697E-2</v>
      </c>
      <c r="BO176" s="14"/>
      <c r="BP176" s="14">
        <v>6.3662696362001697E-2</v>
      </c>
      <c r="BQ176" s="14">
        <v>1.7356956441391399E-2</v>
      </c>
      <c r="BR176" s="14">
        <v>3.7418249384503298E-2</v>
      </c>
      <c r="BS176" s="14">
        <v>0.14859834272214401</v>
      </c>
      <c r="BT176" s="14">
        <v>3.6052730530224397E-2</v>
      </c>
      <c r="BU176" s="14">
        <v>4.9246297860794097E-2</v>
      </c>
      <c r="BV176" s="14">
        <v>2.7282292318724401E-2</v>
      </c>
      <c r="BW176" s="14">
        <v>1.27117741916042E-2</v>
      </c>
    </row>
    <row r="177" spans="2:75" x14ac:dyDescent="0.35">
      <c r="B177" t="s">
        <v>129</v>
      </c>
      <c r="C177" s="14">
        <v>0.13348377222970201</v>
      </c>
      <c r="D177" s="14">
        <v>0.173916451140918</v>
      </c>
      <c r="E177" s="14">
        <v>9.5325275970637002E-2</v>
      </c>
      <c r="F177" s="14"/>
      <c r="G177" s="14">
        <v>0.244036828677653</v>
      </c>
      <c r="H177" s="14">
        <v>0.28586166684896602</v>
      </c>
      <c r="I177" s="14">
        <v>0.110249759567148</v>
      </c>
      <c r="J177" s="14">
        <v>0.13835693560998799</v>
      </c>
      <c r="K177" s="14">
        <v>0.108502393849587</v>
      </c>
      <c r="L177" s="14">
        <v>7.3643326963909406E-2</v>
      </c>
      <c r="M177" s="14"/>
      <c r="N177" s="14">
        <v>0.15140015881528701</v>
      </c>
      <c r="O177" s="14">
        <v>9.9954534476680304E-2</v>
      </c>
      <c r="P177" s="14"/>
      <c r="Q177" s="14">
        <v>1.43047251889483E-2</v>
      </c>
      <c r="R177" s="14">
        <v>7.9109901269027602E-2</v>
      </c>
      <c r="S177" s="14">
        <v>0.177286231207718</v>
      </c>
      <c r="T177" s="14">
        <v>0.10373651806253301</v>
      </c>
      <c r="U177" s="14">
        <v>0.132395808272353</v>
      </c>
      <c r="V177" s="14">
        <v>0.18126196402674699</v>
      </c>
      <c r="W177" s="14">
        <v>0.18975752994387399</v>
      </c>
      <c r="X177" s="14">
        <v>0</v>
      </c>
      <c r="Y177" s="14">
        <v>0</v>
      </c>
      <c r="Z177" s="14">
        <v>0.10749826412571201</v>
      </c>
      <c r="AA177" s="14"/>
      <c r="AB177" s="14">
        <v>9.5201125104848003E-2</v>
      </c>
      <c r="AC177" s="14">
        <v>0.119311777338483</v>
      </c>
      <c r="AD177" s="14">
        <v>0.19860258800319699</v>
      </c>
      <c r="AE177" s="14"/>
      <c r="AF177" s="14">
        <v>2.4245043723766801E-2</v>
      </c>
      <c r="AG177" s="14">
        <v>0.73527403041932804</v>
      </c>
      <c r="AH177" s="14">
        <v>2.9031937299424999E-2</v>
      </c>
      <c r="AI177" s="14">
        <v>8.0843838545317598E-2</v>
      </c>
      <c r="AJ177" s="14">
        <v>3.5149064562042302E-2</v>
      </c>
      <c r="AK177" s="14">
        <v>4.9312513890632001E-2</v>
      </c>
      <c r="AL177" s="14">
        <v>3.3732694858432201E-2</v>
      </c>
      <c r="AM177" s="14">
        <v>5.0156339546987602E-2</v>
      </c>
      <c r="AN177" s="14"/>
      <c r="AO177" s="14">
        <v>0</v>
      </c>
      <c r="AP177" s="14">
        <v>1</v>
      </c>
      <c r="AQ177" s="14">
        <v>0</v>
      </c>
      <c r="AR177" s="14">
        <v>0</v>
      </c>
      <c r="AS177" s="14">
        <v>0</v>
      </c>
      <c r="AT177" s="14">
        <v>0</v>
      </c>
      <c r="AU177" s="14">
        <v>0</v>
      </c>
      <c r="AV177" s="14">
        <v>0</v>
      </c>
      <c r="AW177" s="14"/>
      <c r="AX177" s="14">
        <v>0.106190989994778</v>
      </c>
      <c r="AY177" s="14">
        <v>0.13509684988218301</v>
      </c>
      <c r="AZ177" s="14">
        <v>0.1500732792144</v>
      </c>
      <c r="BA177" s="14"/>
      <c r="BB177" s="14">
        <v>9.7242465759384805E-2</v>
      </c>
      <c r="BC177" s="14">
        <v>0.14424986126161901</v>
      </c>
      <c r="BD177" s="14">
        <v>0.161360519131417</v>
      </c>
      <c r="BE177" s="14"/>
      <c r="BF177" s="14">
        <v>0.18175930380822899</v>
      </c>
      <c r="BG177" s="14">
        <v>0.12412181961172</v>
      </c>
      <c r="BH177" s="14">
        <v>0.149663548813803</v>
      </c>
      <c r="BI177" s="14"/>
      <c r="BJ177" s="14">
        <v>0.11774950140564901</v>
      </c>
      <c r="BK177" s="14">
        <v>0.13758417495098399</v>
      </c>
      <c r="BL177" s="14"/>
      <c r="BM177" s="14">
        <v>0.15079869472393001</v>
      </c>
      <c r="BN177" s="14">
        <v>0.12185284108423899</v>
      </c>
      <c r="BO177" s="14"/>
      <c r="BP177" s="14">
        <v>0.16966781382752799</v>
      </c>
      <c r="BQ177" s="14">
        <v>0.127982766399142</v>
      </c>
      <c r="BR177" s="14">
        <v>0.10667554671427</v>
      </c>
      <c r="BS177" s="14">
        <v>0.121186481666526</v>
      </c>
      <c r="BT177" s="14">
        <v>0.12927080869683899</v>
      </c>
      <c r="BU177" s="14">
        <v>0.12745992017605401</v>
      </c>
      <c r="BV177" s="14">
        <v>0.118093875892957</v>
      </c>
      <c r="BW177" s="14">
        <v>0.133947480887706</v>
      </c>
    </row>
    <row r="178" spans="2:75" x14ac:dyDescent="0.35">
      <c r="B178" t="s">
        <v>45</v>
      </c>
      <c r="C178" s="14">
        <v>3.0466709351030699E-2</v>
      </c>
      <c r="D178" s="14">
        <v>2.1028591551241201E-2</v>
      </c>
      <c r="E178" s="14">
        <v>3.93739693311747E-2</v>
      </c>
      <c r="F178" s="14"/>
      <c r="G178" s="14">
        <v>3.8603826044543502E-2</v>
      </c>
      <c r="H178" s="14">
        <v>3.4015967648245202E-2</v>
      </c>
      <c r="I178" s="14">
        <v>3.5940134642036298E-2</v>
      </c>
      <c r="J178" s="14">
        <v>3.9879898620386302E-2</v>
      </c>
      <c r="K178" s="14">
        <v>4.1608229997632799E-2</v>
      </c>
      <c r="L178" s="14">
        <v>1.55257134118539E-2</v>
      </c>
      <c r="M178" s="14"/>
      <c r="N178" s="14">
        <v>2.1531746955635499E-2</v>
      </c>
      <c r="O178" s="14">
        <v>4.7187853262413301E-2</v>
      </c>
      <c r="P178" s="14"/>
      <c r="Q178" s="14">
        <v>4.3798417784437702E-2</v>
      </c>
      <c r="R178" s="14">
        <v>3.3062509906174299E-2</v>
      </c>
      <c r="S178" s="14">
        <v>3.49868940532711E-2</v>
      </c>
      <c r="T178" s="14">
        <v>2.5909172060843401E-2</v>
      </c>
      <c r="U178" s="14">
        <v>2.9314179041585901E-2</v>
      </c>
      <c r="V178" s="14">
        <v>4.6768209210386602E-3</v>
      </c>
      <c r="W178" s="14">
        <v>4.6703757900724702E-2</v>
      </c>
      <c r="X178" s="14">
        <v>0</v>
      </c>
      <c r="Y178" s="14">
        <v>0</v>
      </c>
      <c r="Z178" s="14">
        <v>4.2957504173435801E-2</v>
      </c>
      <c r="AA178" s="14"/>
      <c r="AB178" s="14">
        <v>2.11194518530778E-2</v>
      </c>
      <c r="AC178" s="14">
        <v>3.31417854701445E-2</v>
      </c>
      <c r="AD178" s="14">
        <v>2.0277644188745399E-2</v>
      </c>
      <c r="AE178" s="14"/>
      <c r="AF178" s="14">
        <v>0</v>
      </c>
      <c r="AG178" s="14">
        <v>6.1964499501362498E-3</v>
      </c>
      <c r="AH178" s="14">
        <v>1.46385501932314E-2</v>
      </c>
      <c r="AI178" s="14">
        <v>0</v>
      </c>
      <c r="AJ178" s="14">
        <v>0.73482098605198798</v>
      </c>
      <c r="AK178" s="14">
        <v>0</v>
      </c>
      <c r="AL178" s="14">
        <v>2.2139318734458999E-2</v>
      </c>
      <c r="AM178" s="14">
        <v>1.3488701308246E-2</v>
      </c>
      <c r="AN178" s="14"/>
      <c r="AO178" s="14">
        <v>0</v>
      </c>
      <c r="AP178" s="14">
        <v>0</v>
      </c>
      <c r="AQ178" s="14">
        <v>0</v>
      </c>
      <c r="AR178" s="14">
        <v>0</v>
      </c>
      <c r="AS178" s="14">
        <v>1</v>
      </c>
      <c r="AT178" s="14">
        <v>0</v>
      </c>
      <c r="AU178" s="14">
        <v>0</v>
      </c>
      <c r="AV178" s="14">
        <v>0</v>
      </c>
      <c r="AW178" s="14"/>
      <c r="AX178" s="14">
        <v>3.76108792084376E-2</v>
      </c>
      <c r="AY178" s="14">
        <v>4.0776650528777297E-2</v>
      </c>
      <c r="AZ178" s="14">
        <v>1.09062942661692E-2</v>
      </c>
      <c r="BA178" s="14"/>
      <c r="BB178" s="14">
        <v>4.1801250954415198E-2</v>
      </c>
      <c r="BC178" s="14">
        <v>3.0865241345532798E-2</v>
      </c>
      <c r="BD178" s="14">
        <v>1.1200360440078799E-2</v>
      </c>
      <c r="BE178" s="14"/>
      <c r="BF178" s="14">
        <v>3.04194079914979E-2</v>
      </c>
      <c r="BG178" s="14">
        <v>3.4686313160054202E-2</v>
      </c>
      <c r="BH178" s="14">
        <v>1.95454190236212E-2</v>
      </c>
      <c r="BI178" s="14"/>
      <c r="BJ178" s="14">
        <v>2.10263995012747E-2</v>
      </c>
      <c r="BK178" s="14">
        <v>2.7413572924378599E-2</v>
      </c>
      <c r="BL178" s="14"/>
      <c r="BM178" s="14">
        <v>2.9468682029861401E-2</v>
      </c>
      <c r="BN178" s="14">
        <v>2.71834335089906E-2</v>
      </c>
      <c r="BO178" s="14"/>
      <c r="BP178" s="14">
        <v>2.3973311694181699E-2</v>
      </c>
      <c r="BQ178" s="14">
        <v>0</v>
      </c>
      <c r="BR178" s="14">
        <v>2.5533026071918E-2</v>
      </c>
      <c r="BS178" s="14">
        <v>3.2401381887100102E-2</v>
      </c>
      <c r="BT178" s="14">
        <v>4.1868153562375797E-2</v>
      </c>
      <c r="BU178" s="14">
        <v>3.4018375362951797E-2</v>
      </c>
      <c r="BV178" s="14">
        <v>0</v>
      </c>
      <c r="BW178" s="14">
        <v>2.0782172778795498E-2</v>
      </c>
    </row>
    <row r="179" spans="2:75" x14ac:dyDescent="0.35">
      <c r="B179" t="s">
        <v>47</v>
      </c>
      <c r="C179" s="14">
        <v>5.0096863493093599E-2</v>
      </c>
      <c r="D179" s="14">
        <v>4.9496324941158298E-2</v>
      </c>
      <c r="E179" s="14">
        <v>5.06636240616367E-2</v>
      </c>
      <c r="F179" s="14"/>
      <c r="G179" s="14">
        <v>4.5510947193331798E-2</v>
      </c>
      <c r="H179" s="14">
        <v>4.5350032068695798E-2</v>
      </c>
      <c r="I179" s="14">
        <v>0.101905990843878</v>
      </c>
      <c r="J179" s="14">
        <v>4.49296297099381E-2</v>
      </c>
      <c r="K179" s="14">
        <v>6.1326585123738502E-2</v>
      </c>
      <c r="L179" s="14">
        <v>2.95649688482356E-2</v>
      </c>
      <c r="M179" s="14"/>
      <c r="N179" s="14">
        <v>5.2714566057040703E-2</v>
      </c>
      <c r="O179" s="14">
        <v>4.5198020123421001E-2</v>
      </c>
      <c r="P179" s="14"/>
      <c r="Q179" s="14">
        <v>0.13472056654897299</v>
      </c>
      <c r="R179" s="14">
        <v>2.2902632959352499E-2</v>
      </c>
      <c r="S179" s="14">
        <v>3.6467041114717103E-2</v>
      </c>
      <c r="T179" s="14">
        <v>7.0592704024207198E-2</v>
      </c>
      <c r="U179" s="14">
        <v>3.0244977226306299E-2</v>
      </c>
      <c r="V179" s="14">
        <v>2.2078233581994799E-2</v>
      </c>
      <c r="W179" s="14">
        <v>7.6495479557926793E-2</v>
      </c>
      <c r="X179" s="14">
        <v>0</v>
      </c>
      <c r="Y179" s="14">
        <v>0</v>
      </c>
      <c r="Z179" s="14">
        <v>7.1152968088963098E-2</v>
      </c>
      <c r="AA179" s="14"/>
      <c r="AB179" s="14">
        <v>0.104232568701791</v>
      </c>
      <c r="AC179" s="14">
        <v>4.2200631537471299E-2</v>
      </c>
      <c r="AD179" s="14">
        <v>2.2747189303134199E-2</v>
      </c>
      <c r="AE179" s="14"/>
      <c r="AF179" s="14">
        <v>9.3272691850650007E-3</v>
      </c>
      <c r="AG179" s="14">
        <v>2.1443948426468299E-2</v>
      </c>
      <c r="AH179" s="14">
        <v>2.1120969368107902E-2</v>
      </c>
      <c r="AI179" s="14">
        <v>3.8209384043507703E-2</v>
      </c>
      <c r="AJ179" s="14">
        <v>5.9035542680584398E-2</v>
      </c>
      <c r="AK179" s="14">
        <v>1.1412089733750099E-2</v>
      </c>
      <c r="AL179" s="14">
        <v>0.74947051189953195</v>
      </c>
      <c r="AM179" s="14">
        <v>3.0256996776077901E-2</v>
      </c>
      <c r="AN179" s="14"/>
      <c r="AO179" s="14">
        <v>0</v>
      </c>
      <c r="AP179" s="14">
        <v>0</v>
      </c>
      <c r="AQ179" s="14">
        <v>0</v>
      </c>
      <c r="AR179" s="14">
        <v>0</v>
      </c>
      <c r="AS179" s="14">
        <v>0</v>
      </c>
      <c r="AT179" s="14">
        <v>0</v>
      </c>
      <c r="AU179" s="14">
        <v>1</v>
      </c>
      <c r="AV179" s="14">
        <v>0</v>
      </c>
      <c r="AW179" s="14"/>
      <c r="AX179" s="14">
        <v>3.34647841123452E-2</v>
      </c>
      <c r="AY179" s="14">
        <v>2.1049332519660201E-2</v>
      </c>
      <c r="AZ179" s="14">
        <v>8.4930390682076196E-2</v>
      </c>
      <c r="BA179" s="14"/>
      <c r="BB179" s="14">
        <v>4.5469970304590802E-2</v>
      </c>
      <c r="BC179" s="14">
        <v>4.0384668078819401E-2</v>
      </c>
      <c r="BD179" s="14">
        <v>8.9115689744198506E-2</v>
      </c>
      <c r="BE179" s="14"/>
      <c r="BF179" s="14">
        <v>7.29465973961579E-2</v>
      </c>
      <c r="BG179" s="14">
        <v>4.22871362066254E-2</v>
      </c>
      <c r="BH179" s="14">
        <v>6.3088659303726494E-2</v>
      </c>
      <c r="BI179" s="14"/>
      <c r="BJ179" s="14">
        <v>5.7747751634827302E-2</v>
      </c>
      <c r="BK179" s="14">
        <v>4.5874954275455702E-2</v>
      </c>
      <c r="BL179" s="14"/>
      <c r="BM179" s="14">
        <v>7.8014740430588495E-2</v>
      </c>
      <c r="BN179" s="14">
        <v>3.4534129019519598E-2</v>
      </c>
      <c r="BO179" s="14"/>
      <c r="BP179" s="14">
        <v>3.4505769518863E-2</v>
      </c>
      <c r="BQ179" s="14">
        <v>8.74880936716219E-2</v>
      </c>
      <c r="BR179" s="14">
        <v>5.5874453568838203E-2</v>
      </c>
      <c r="BS179" s="14">
        <v>6.15567101092932E-2</v>
      </c>
      <c r="BT179" s="14">
        <v>4.1735731416629701E-2</v>
      </c>
      <c r="BU179" s="14">
        <v>3.1876682018740103E-2</v>
      </c>
      <c r="BV179" s="14">
        <v>0.14117395065230001</v>
      </c>
      <c r="BW179" s="14">
        <v>5.57628282907335E-2</v>
      </c>
    </row>
    <row r="180" spans="2:75" x14ac:dyDescent="0.35">
      <c r="B180" t="s">
        <v>130</v>
      </c>
      <c r="C180" s="14">
        <v>3.6453963853789101E-2</v>
      </c>
      <c r="D180" s="14">
        <v>3.6902045298055998E-2</v>
      </c>
      <c r="E180" s="14">
        <v>3.6031085267080702E-2</v>
      </c>
      <c r="F180" s="14"/>
      <c r="G180" s="14">
        <v>3.2300051302268998E-2</v>
      </c>
      <c r="H180" s="14">
        <v>3.4964320243751297E-2</v>
      </c>
      <c r="I180" s="14">
        <v>3.2881403453802098E-3</v>
      </c>
      <c r="J180" s="14">
        <v>3.6850358884677102E-2</v>
      </c>
      <c r="K180" s="14">
        <v>4.2921458760464298E-2</v>
      </c>
      <c r="L180" s="14">
        <v>4.8110885439294503E-2</v>
      </c>
      <c r="M180" s="14"/>
      <c r="N180" s="14">
        <v>3.7737954608818097E-2</v>
      </c>
      <c r="O180" s="14">
        <v>3.4051066869377797E-2</v>
      </c>
      <c r="P180" s="14"/>
      <c r="Q180" s="14">
        <v>0.100380813540541</v>
      </c>
      <c r="R180" s="14">
        <v>4.8873124326104501E-2</v>
      </c>
      <c r="S180" s="14">
        <v>5.6544787649084098E-2</v>
      </c>
      <c r="T180" s="14">
        <v>2.7854853236521499E-2</v>
      </c>
      <c r="U180" s="14">
        <v>4.7828109203826998E-2</v>
      </c>
      <c r="V180" s="14">
        <v>1.02276232833888E-2</v>
      </c>
      <c r="W180" s="14">
        <v>3.9082633327058303E-2</v>
      </c>
      <c r="X180" s="14">
        <v>0</v>
      </c>
      <c r="Y180" s="14">
        <v>0</v>
      </c>
      <c r="Z180" s="14">
        <v>6.74038565174458E-3</v>
      </c>
      <c r="AA180" s="14"/>
      <c r="AB180" s="14">
        <v>0.121859547592718</v>
      </c>
      <c r="AC180" s="14">
        <v>2.3653262253117199E-2</v>
      </c>
      <c r="AD180" s="14">
        <v>1.07212288510686E-2</v>
      </c>
      <c r="AE180" s="14"/>
      <c r="AF180" s="14">
        <v>1.2722056456398401E-2</v>
      </c>
      <c r="AG180" s="14">
        <v>0</v>
      </c>
      <c r="AH180" s="14">
        <v>0</v>
      </c>
      <c r="AI180" s="14">
        <v>0.59210362301175701</v>
      </c>
      <c r="AJ180" s="14">
        <v>0</v>
      </c>
      <c r="AK180" s="14">
        <v>0</v>
      </c>
      <c r="AL180" s="14">
        <v>2.9026012448188799E-2</v>
      </c>
      <c r="AM180" s="14">
        <v>1.89101747254968E-2</v>
      </c>
      <c r="AN180" s="14"/>
      <c r="AO180" s="14">
        <v>0</v>
      </c>
      <c r="AP180" s="14">
        <v>0</v>
      </c>
      <c r="AQ180" s="14">
        <v>0</v>
      </c>
      <c r="AR180" s="14">
        <v>1</v>
      </c>
      <c r="AS180" s="14">
        <v>0</v>
      </c>
      <c r="AT180" s="14">
        <v>0</v>
      </c>
      <c r="AU180" s="14">
        <v>0</v>
      </c>
      <c r="AV180" s="14">
        <v>0</v>
      </c>
      <c r="AW180" s="14"/>
      <c r="AX180" s="14">
        <v>4.3033868292590399E-2</v>
      </c>
      <c r="AY180" s="14">
        <v>2.6829506088260499E-2</v>
      </c>
      <c r="AZ180" s="14">
        <v>4.6773406660733999E-2</v>
      </c>
      <c r="BA180" s="14"/>
      <c r="BB180" s="14">
        <v>9.2355028864704106E-2</v>
      </c>
      <c r="BC180" s="14">
        <v>3.5211601327378703E-2</v>
      </c>
      <c r="BD180" s="14">
        <v>9.1608606526921901E-3</v>
      </c>
      <c r="BE180" s="14"/>
      <c r="BF180" s="14">
        <v>2.75871173278621E-2</v>
      </c>
      <c r="BG180" s="14">
        <v>5.3397866705606999E-2</v>
      </c>
      <c r="BH180" s="14">
        <v>2.3697160205768501E-2</v>
      </c>
      <c r="BI180" s="14"/>
      <c r="BJ180" s="14">
        <v>4.52371246818025E-2</v>
      </c>
      <c r="BK180" s="14">
        <v>3.5408847165335301E-2</v>
      </c>
      <c r="BL180" s="14"/>
      <c r="BM180" s="14">
        <v>3.9499959972799703E-2</v>
      </c>
      <c r="BN180" s="14">
        <v>3.33062617776037E-2</v>
      </c>
      <c r="BO180" s="14"/>
      <c r="BP180" s="14">
        <v>3.6167025784581502E-2</v>
      </c>
      <c r="BQ180" s="14">
        <v>2.8457734782775999E-2</v>
      </c>
      <c r="BR180" s="14">
        <v>5.0124218855068001E-2</v>
      </c>
      <c r="BS180" s="14">
        <v>3.4500690862056302E-2</v>
      </c>
      <c r="BT180" s="14">
        <v>3.6941052782711502E-2</v>
      </c>
      <c r="BU180" s="14">
        <v>4.2882326763452702E-2</v>
      </c>
      <c r="BV180" s="14">
        <v>4.4002204085985097E-2</v>
      </c>
      <c r="BW180" s="14">
        <v>2.51150492318475E-2</v>
      </c>
    </row>
    <row r="181" spans="2:75" x14ac:dyDescent="0.35">
      <c r="B181" t="s">
        <v>136</v>
      </c>
      <c r="C181" s="14">
        <v>8.3880304696640595E-2</v>
      </c>
      <c r="D181" s="14">
        <v>9.4645665581171406E-2</v>
      </c>
      <c r="E181" s="14">
        <v>7.3720453949627396E-2</v>
      </c>
      <c r="F181" s="14"/>
      <c r="G181" s="14">
        <v>8.5612616404745101E-2</v>
      </c>
      <c r="H181" s="14">
        <v>0.15336981765296501</v>
      </c>
      <c r="I181" s="14">
        <v>8.9737347560424993E-2</v>
      </c>
      <c r="J181" s="14">
        <v>9.7754306227981702E-2</v>
      </c>
      <c r="K181" s="14">
        <v>8.7878332242215598E-2</v>
      </c>
      <c r="L181" s="14">
        <v>4.8179406333960999E-2</v>
      </c>
      <c r="M181" s="14"/>
      <c r="N181" s="14">
        <v>7.7511071102196502E-2</v>
      </c>
      <c r="O181" s="14">
        <v>9.5799870423385794E-2</v>
      </c>
      <c r="P181" s="14"/>
      <c r="Q181" s="14">
        <v>0.125101687484764</v>
      </c>
      <c r="R181" s="14">
        <v>7.3714992642820804E-2</v>
      </c>
      <c r="S181" s="14">
        <v>7.2666496483833304E-2</v>
      </c>
      <c r="T181" s="14">
        <v>7.2412028143915397E-2</v>
      </c>
      <c r="U181" s="14">
        <v>8.5456697792460401E-2</v>
      </c>
      <c r="V181" s="14">
        <v>8.9960093661261106E-2</v>
      </c>
      <c r="W181" s="14">
        <v>0.11496724856248899</v>
      </c>
      <c r="X181" s="14">
        <v>0.33378437758393298</v>
      </c>
      <c r="Y181" s="14">
        <v>0</v>
      </c>
      <c r="Z181" s="14">
        <v>5.5320378558901297E-2</v>
      </c>
      <c r="AA181" s="14"/>
      <c r="AB181" s="14">
        <v>5.0932752989323198E-2</v>
      </c>
      <c r="AC181" s="14">
        <v>5.8971040337179599E-2</v>
      </c>
      <c r="AD181" s="14">
        <v>0.19069123563245499</v>
      </c>
      <c r="AE181" s="14"/>
      <c r="AF181" s="14">
        <v>2.1144602596347199E-2</v>
      </c>
      <c r="AG181" s="14">
        <v>4.9792234962270303E-2</v>
      </c>
      <c r="AH181" s="14">
        <v>8.7767857456921297E-2</v>
      </c>
      <c r="AI181" s="14">
        <v>0</v>
      </c>
      <c r="AJ181" s="14">
        <v>0</v>
      </c>
      <c r="AK181" s="14">
        <v>2.4906351370709099E-2</v>
      </c>
      <c r="AL181" s="14">
        <v>3.6110533191996599E-2</v>
      </c>
      <c r="AM181" s="14">
        <v>3.3147431227350102E-2</v>
      </c>
      <c r="AN181" s="14"/>
      <c r="AO181" s="14">
        <v>0</v>
      </c>
      <c r="AP181" s="14">
        <v>0</v>
      </c>
      <c r="AQ181" s="14">
        <v>0</v>
      </c>
      <c r="AR181" s="14">
        <v>0</v>
      </c>
      <c r="AS181" s="14">
        <v>0</v>
      </c>
      <c r="AT181" s="14">
        <v>0</v>
      </c>
      <c r="AU181" s="14">
        <v>0</v>
      </c>
      <c r="AV181" s="14">
        <v>0</v>
      </c>
      <c r="AW181" s="14"/>
      <c r="AX181" s="14">
        <v>5.3528451351331302E-2</v>
      </c>
      <c r="AY181" s="14">
        <v>4.5251593011447502E-2</v>
      </c>
      <c r="AZ181" s="14">
        <v>0.13984441834144001</v>
      </c>
      <c r="BA181" s="14"/>
      <c r="BB181" s="14">
        <v>1.7932595820435802E-2</v>
      </c>
      <c r="BC181" s="14">
        <v>5.6285741880472598E-2</v>
      </c>
      <c r="BD181" s="14">
        <v>0.18426910589471199</v>
      </c>
      <c r="BE181" s="14"/>
      <c r="BF181" s="14">
        <v>2.3585473818177102E-2</v>
      </c>
      <c r="BG181" s="14">
        <v>5.9446369432374101E-2</v>
      </c>
      <c r="BH181" s="14">
        <v>0.137045282075378</v>
      </c>
      <c r="BI181" s="14"/>
      <c r="BJ181" s="14">
        <v>5.54367856455815E-2</v>
      </c>
      <c r="BK181" s="14">
        <v>9.4289089743158E-2</v>
      </c>
      <c r="BL181" s="14"/>
      <c r="BM181" s="14">
        <v>0.122635419183624</v>
      </c>
      <c r="BN181" s="14">
        <v>7.0594316038793403E-2</v>
      </c>
      <c r="BO181" s="14"/>
      <c r="BP181" s="14">
        <v>4.4315979413082199E-2</v>
      </c>
      <c r="BQ181" s="14">
        <v>0.118781212478015</v>
      </c>
      <c r="BR181" s="14">
        <v>5.02602805976727E-2</v>
      </c>
      <c r="BS181" s="14">
        <v>0.123979082248246</v>
      </c>
      <c r="BT181" s="14">
        <v>7.8003631705454504E-2</v>
      </c>
      <c r="BU181" s="14">
        <v>0.12485559737431499</v>
      </c>
      <c r="BV181" s="14">
        <v>3.6563120152252299E-2</v>
      </c>
      <c r="BW181" s="14">
        <v>5.12044285512245E-2</v>
      </c>
    </row>
    <row r="182" spans="2:75" x14ac:dyDescent="0.35">
      <c r="B182" t="s">
        <v>137</v>
      </c>
      <c r="C182" s="14">
        <v>7.8213192156225395E-2</v>
      </c>
      <c r="D182" s="14">
        <v>6.8686905270402193E-2</v>
      </c>
      <c r="E182" s="14">
        <v>8.72036620504828E-2</v>
      </c>
      <c r="F182" s="14"/>
      <c r="G182" s="14">
        <v>9.2342180945812605E-2</v>
      </c>
      <c r="H182" s="14">
        <v>9.9920868599312498E-2</v>
      </c>
      <c r="I182" s="14">
        <v>0.167966954462025</v>
      </c>
      <c r="J182" s="14">
        <v>8.2958813979708196E-2</v>
      </c>
      <c r="K182" s="14">
        <v>5.6268056914457701E-2</v>
      </c>
      <c r="L182" s="14">
        <v>3.8933369661424397E-2</v>
      </c>
      <c r="M182" s="14"/>
      <c r="N182" s="14">
        <v>6.4539479399340002E-2</v>
      </c>
      <c r="O182" s="14">
        <v>0.103802568886968</v>
      </c>
      <c r="P182" s="14"/>
      <c r="Q182" s="14">
        <v>0.17120115864227101</v>
      </c>
      <c r="R182" s="14">
        <v>0.154041880308361</v>
      </c>
      <c r="S182" s="14">
        <v>5.9789223699558601E-2</v>
      </c>
      <c r="T182" s="14">
        <v>5.0651625328218403E-2</v>
      </c>
      <c r="U182" s="14">
        <v>0.101198044141974</v>
      </c>
      <c r="V182" s="14">
        <v>7.1851303139650893E-2</v>
      </c>
      <c r="W182" s="14">
        <v>3.94758302580775E-2</v>
      </c>
      <c r="X182" s="14">
        <v>0</v>
      </c>
      <c r="Y182" s="14">
        <v>0.31767777732357899</v>
      </c>
      <c r="Z182" s="14">
        <v>6.3061721737772997E-2</v>
      </c>
      <c r="AA182" s="14"/>
      <c r="AB182" s="14">
        <v>2.2623693455663601E-2</v>
      </c>
      <c r="AC182" s="14">
        <v>9.40158258388155E-2</v>
      </c>
      <c r="AD182" s="14">
        <v>4.4712116123778303E-2</v>
      </c>
      <c r="AE182" s="14"/>
      <c r="AF182" s="14">
        <v>2.9881686763938101E-3</v>
      </c>
      <c r="AG182" s="14">
        <v>0</v>
      </c>
      <c r="AH182" s="14">
        <v>2.0081951970754599E-2</v>
      </c>
      <c r="AI182" s="14">
        <v>0</v>
      </c>
      <c r="AJ182" s="14">
        <v>1.80596362348899E-2</v>
      </c>
      <c r="AK182" s="14">
        <v>1.29826189802771E-2</v>
      </c>
      <c r="AL182" s="14">
        <v>0</v>
      </c>
      <c r="AM182" s="14">
        <v>0.443964783336807</v>
      </c>
      <c r="AN182" s="14"/>
      <c r="AO182" s="14">
        <v>0</v>
      </c>
      <c r="AP182" s="14">
        <v>0</v>
      </c>
      <c r="AQ182" s="14">
        <v>0</v>
      </c>
      <c r="AR182" s="14">
        <v>0</v>
      </c>
      <c r="AS182" s="14">
        <v>0</v>
      </c>
      <c r="AT182" s="14">
        <v>0</v>
      </c>
      <c r="AU182" s="14">
        <v>0</v>
      </c>
      <c r="AV182" s="14">
        <v>1</v>
      </c>
      <c r="AW182" s="14"/>
      <c r="AX182" s="14">
        <v>0</v>
      </c>
      <c r="AY182" s="14">
        <v>4.1544889707317602E-2</v>
      </c>
      <c r="AZ182" s="14">
        <v>0.121832054302841</v>
      </c>
      <c r="BA182" s="14"/>
      <c r="BB182" s="14">
        <v>1.47817251107847E-2</v>
      </c>
      <c r="BC182" s="14">
        <v>5.48774299501733E-2</v>
      </c>
      <c r="BD182" s="14">
        <v>0.14424831111160799</v>
      </c>
      <c r="BE182" s="14"/>
      <c r="BF182" s="14">
        <v>6.0307862487757997E-2</v>
      </c>
      <c r="BG182" s="14">
        <v>3.5311032581108903E-2</v>
      </c>
      <c r="BH182" s="14">
        <v>0.11820633888475</v>
      </c>
      <c r="BI182" s="14"/>
      <c r="BJ182" s="14">
        <v>9.3633287703313497E-3</v>
      </c>
      <c r="BK182" s="14">
        <v>9.8960937333845006E-2</v>
      </c>
      <c r="BL182" s="14"/>
      <c r="BM182" s="14">
        <v>3.24504519356602E-2</v>
      </c>
      <c r="BN182" s="14">
        <v>9.5933719731963699E-2</v>
      </c>
      <c r="BO182" s="14"/>
      <c r="BP182" s="14">
        <v>9.2494514812815301E-2</v>
      </c>
      <c r="BQ182" s="14">
        <v>7.2791111251850393E-2</v>
      </c>
      <c r="BR182" s="14">
        <v>7.3899697255541699E-2</v>
      </c>
      <c r="BS182" s="14">
        <v>7.7608704309179502E-2</v>
      </c>
      <c r="BT182" s="14">
        <v>6.8693052333949498E-2</v>
      </c>
      <c r="BU182" s="14">
        <v>8.0729838731645506E-2</v>
      </c>
      <c r="BV182" s="14">
        <v>5.1756631039425897E-2</v>
      </c>
      <c r="BW182" s="14">
        <v>0.105702574513106</v>
      </c>
    </row>
    <row r="183" spans="2:75" x14ac:dyDescent="0.35">
      <c r="B183" t="s">
        <v>138</v>
      </c>
      <c r="C183" s="14">
        <v>1.4188182929774799E-2</v>
      </c>
      <c r="D183" s="14">
        <v>9.8474438452902206E-3</v>
      </c>
      <c r="E183" s="14">
        <v>1.8284772138731101E-2</v>
      </c>
      <c r="F183" s="14"/>
      <c r="G183" s="14">
        <v>3.7910522053374099E-2</v>
      </c>
      <c r="H183" s="14">
        <v>1.5433562554797201E-2</v>
      </c>
      <c r="I183" s="14">
        <v>4.5402179777704497E-3</v>
      </c>
      <c r="J183" s="14">
        <v>1.69565963059168E-2</v>
      </c>
      <c r="K183" s="14">
        <v>1.1512991964860501E-2</v>
      </c>
      <c r="L183" s="14">
        <v>1.2127723392458E-2</v>
      </c>
      <c r="M183" s="14"/>
      <c r="N183" s="14">
        <v>4.33046906839898E-3</v>
      </c>
      <c r="O183" s="14">
        <v>3.2636190298921001E-2</v>
      </c>
      <c r="P183" s="14"/>
      <c r="Q183" s="14">
        <v>6.7823475797448907E-2</v>
      </c>
      <c r="R183" s="14">
        <v>9.7992237838984801E-3</v>
      </c>
      <c r="S183" s="14">
        <v>2.3014917206673799E-2</v>
      </c>
      <c r="T183" s="14">
        <v>2.3545686785788399E-2</v>
      </c>
      <c r="U183" s="14">
        <v>4.5565894214307998E-3</v>
      </c>
      <c r="V183" s="14">
        <v>0</v>
      </c>
      <c r="W183" s="14">
        <v>1.1399918507345799E-2</v>
      </c>
      <c r="X183" s="14">
        <v>0</v>
      </c>
      <c r="Y183" s="14">
        <v>0</v>
      </c>
      <c r="Z183" s="14">
        <v>1.40442601289979E-2</v>
      </c>
      <c r="AA183" s="14"/>
      <c r="AB183" s="14">
        <v>1.19561762535414E-2</v>
      </c>
      <c r="AC183" s="14">
        <v>1.6848430008596701E-2</v>
      </c>
      <c r="AD183" s="14">
        <v>4.3365134189182796E-3</v>
      </c>
      <c r="AE183" s="14"/>
      <c r="AF183" s="14">
        <v>0</v>
      </c>
      <c r="AG183" s="14">
        <v>1.4104761629875499E-2</v>
      </c>
      <c r="AH183" s="14">
        <v>0</v>
      </c>
      <c r="AI183" s="14">
        <v>0</v>
      </c>
      <c r="AJ183" s="14">
        <v>2.32340236267818E-2</v>
      </c>
      <c r="AK183" s="14">
        <v>3.00291690979592E-3</v>
      </c>
      <c r="AL183" s="14">
        <v>0</v>
      </c>
      <c r="AM183" s="14">
        <v>6.1804356208749002E-2</v>
      </c>
      <c r="AN183" s="14"/>
      <c r="AO183" s="14">
        <v>0</v>
      </c>
      <c r="AP183" s="14">
        <v>0</v>
      </c>
      <c r="AQ183" s="14">
        <v>0</v>
      </c>
      <c r="AR183" s="14">
        <v>0</v>
      </c>
      <c r="AS183" s="14">
        <v>0</v>
      </c>
      <c r="AT183" s="14">
        <v>0</v>
      </c>
      <c r="AU183" s="14">
        <v>0</v>
      </c>
      <c r="AV183" s="14">
        <v>0</v>
      </c>
      <c r="AW183" s="14"/>
      <c r="AX183" s="14">
        <v>1.5794159563207601E-2</v>
      </c>
      <c r="AY183" s="14">
        <v>7.4758367206668704E-3</v>
      </c>
      <c r="AZ183" s="14">
        <v>2.0210097439530301E-2</v>
      </c>
      <c r="BA183" s="14"/>
      <c r="BB183" s="14">
        <v>1.2030140564465301E-2</v>
      </c>
      <c r="BC183" s="14">
        <v>1.3888938998469101E-2</v>
      </c>
      <c r="BD183" s="14">
        <v>1.06748644457703E-2</v>
      </c>
      <c r="BE183" s="14"/>
      <c r="BF183" s="14">
        <v>1.4900996923531499E-2</v>
      </c>
      <c r="BG183" s="14">
        <v>1.9073507876431899E-2</v>
      </c>
      <c r="BH183" s="14">
        <v>7.1285786024617602E-3</v>
      </c>
      <c r="BI183" s="14"/>
      <c r="BJ183" s="14">
        <v>1.27898629616774E-2</v>
      </c>
      <c r="BK183" s="14">
        <v>1.31557695519036E-2</v>
      </c>
      <c r="BL183" s="14"/>
      <c r="BM183" s="14">
        <v>4.9734538118999302E-3</v>
      </c>
      <c r="BN183" s="14">
        <v>1.86249552269112E-2</v>
      </c>
      <c r="BO183" s="14"/>
      <c r="BP183" s="14">
        <v>1.35157316626607E-2</v>
      </c>
      <c r="BQ183" s="14">
        <v>1.62680166138576E-2</v>
      </c>
      <c r="BR183" s="14">
        <v>9.5303344263833103E-3</v>
      </c>
      <c r="BS183" s="14">
        <v>1.5566341068233701E-2</v>
      </c>
      <c r="BT183" s="14">
        <v>2.0193507084358801E-2</v>
      </c>
      <c r="BU183" s="14">
        <v>7.9971701042066603E-3</v>
      </c>
      <c r="BV183" s="14">
        <v>0</v>
      </c>
      <c r="BW183" s="14">
        <v>0</v>
      </c>
    </row>
    <row r="184" spans="2:75" x14ac:dyDescent="0.35">
      <c r="B184" t="s">
        <v>92</v>
      </c>
      <c r="C184" s="14">
        <v>0.23498339242795999</v>
      </c>
      <c r="D184" s="14">
        <v>0.17452943815275601</v>
      </c>
      <c r="E184" s="14">
        <v>0.292037044329718</v>
      </c>
      <c r="F184" s="14"/>
      <c r="G184" s="14">
        <v>0.101104898964559</v>
      </c>
      <c r="H184" s="14">
        <v>0.17471017541693801</v>
      </c>
      <c r="I184" s="14">
        <v>0.19948223168405299</v>
      </c>
      <c r="J184" s="14">
        <v>0.21224046187662199</v>
      </c>
      <c r="K184" s="14">
        <v>0.186928918106884</v>
      </c>
      <c r="L184" s="14">
        <v>0.33305715475535902</v>
      </c>
      <c r="M184" s="14"/>
      <c r="N184" s="14">
        <v>0.22386256689155401</v>
      </c>
      <c r="O184" s="14">
        <v>0.25579522307466401</v>
      </c>
      <c r="P184" s="14"/>
      <c r="Q184" s="14">
        <v>0.27185310470194002</v>
      </c>
      <c r="R184" s="14">
        <v>0.30279009715140398</v>
      </c>
      <c r="S184" s="14">
        <v>0.23271629334867799</v>
      </c>
      <c r="T184" s="14">
        <v>0.30901699327063598</v>
      </c>
      <c r="U184" s="14">
        <v>0.17855241300857999</v>
      </c>
      <c r="V184" s="14">
        <v>0.17084213088373501</v>
      </c>
      <c r="W184" s="14">
        <v>0.12667151846466501</v>
      </c>
      <c r="X184" s="14">
        <v>0.33567161099436399</v>
      </c>
      <c r="Y184" s="14">
        <v>0</v>
      </c>
      <c r="Z184" s="14">
        <v>0.35038997780902298</v>
      </c>
      <c r="AA184" s="14"/>
      <c r="AB184" s="14">
        <v>0.11941681391474999</v>
      </c>
      <c r="AC184" s="14">
        <v>0.30892989875305099</v>
      </c>
      <c r="AD184" s="14">
        <v>9.3728594853849295E-2</v>
      </c>
      <c r="AE184" s="14"/>
      <c r="AF184" s="14">
        <v>0.23903112088438999</v>
      </c>
      <c r="AG184" s="14">
        <v>0.146779244624718</v>
      </c>
      <c r="AH184" s="14">
        <v>0.227767793862549</v>
      </c>
      <c r="AI184" s="14">
        <v>0.22718174878616801</v>
      </c>
      <c r="AJ184" s="14">
        <v>9.7939818446119306E-2</v>
      </c>
      <c r="AK184" s="14">
        <v>0.159822028186375</v>
      </c>
      <c r="AL184" s="14">
        <v>9.1758170168134895E-2</v>
      </c>
      <c r="AM184" s="14">
        <v>0.27693345216212001</v>
      </c>
      <c r="AN184" s="14"/>
      <c r="AO184" s="14">
        <v>0</v>
      </c>
      <c r="AP184" s="14">
        <v>0</v>
      </c>
      <c r="AQ184" s="14">
        <v>0</v>
      </c>
      <c r="AR184" s="14">
        <v>0</v>
      </c>
      <c r="AS184" s="14">
        <v>0</v>
      </c>
      <c r="AT184" s="14">
        <v>0</v>
      </c>
      <c r="AU184" s="14">
        <v>0</v>
      </c>
      <c r="AV184" s="14">
        <v>0</v>
      </c>
      <c r="AW184" s="14"/>
      <c r="AX184" s="14">
        <v>9.7211221093401606E-2</v>
      </c>
      <c r="AY184" s="14">
        <v>0.183209617141254</v>
      </c>
      <c r="AZ184" s="14">
        <v>0.225214329248041</v>
      </c>
      <c r="BA184" s="14"/>
      <c r="BB184" s="14">
        <v>0.155017039509699</v>
      </c>
      <c r="BC184" s="14">
        <v>0.23363001215287099</v>
      </c>
      <c r="BD184" s="14">
        <v>0.19195229116486101</v>
      </c>
      <c r="BE184" s="14"/>
      <c r="BF184" s="14">
        <v>0.21620020287696501</v>
      </c>
      <c r="BG184" s="14">
        <v>0.186159036691153</v>
      </c>
      <c r="BH184" s="14">
        <v>0.188322673433889</v>
      </c>
      <c r="BI184" s="14"/>
      <c r="BJ184" s="14">
        <v>0.17785061712067801</v>
      </c>
      <c r="BK184" s="14">
        <v>0.24908217287591</v>
      </c>
      <c r="BL184" s="14"/>
      <c r="BM184" s="14">
        <v>0.127299899328221</v>
      </c>
      <c r="BN184" s="14">
        <v>0.27893948475720098</v>
      </c>
      <c r="BO184" s="14"/>
      <c r="BP184" s="14">
        <v>0.225458827243808</v>
      </c>
      <c r="BQ184" s="14">
        <v>0.27441422234416102</v>
      </c>
      <c r="BR184" s="14">
        <v>0.27239732281547702</v>
      </c>
      <c r="BS184" s="14">
        <v>0.21037380335305</v>
      </c>
      <c r="BT184" s="14">
        <v>0.23817370471576499</v>
      </c>
      <c r="BU184" s="14">
        <v>0.19421725568734899</v>
      </c>
      <c r="BV184" s="14">
        <v>0.30686231278481801</v>
      </c>
      <c r="BW184" s="14">
        <v>0.28559614703547098</v>
      </c>
    </row>
    <row r="185" spans="2:75" x14ac:dyDescent="0.35">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row>
    <row r="186" spans="2:75" x14ac:dyDescent="0.35">
      <c r="B186" s="6" t="s">
        <v>159</v>
      </c>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row>
    <row r="187" spans="2:75" x14ac:dyDescent="0.35">
      <c r="B187" s="21" t="s">
        <v>96</v>
      </c>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row>
    <row r="188" spans="2:75" x14ac:dyDescent="0.35">
      <c r="B188" t="s">
        <v>140</v>
      </c>
      <c r="C188" s="14">
        <v>0.663053289651234</v>
      </c>
      <c r="D188" s="14">
        <v>0.67991472084584204</v>
      </c>
      <c r="E188" s="14">
        <v>0.64714024909869705</v>
      </c>
      <c r="F188" s="14"/>
      <c r="G188" s="14">
        <v>0.55257534372261996</v>
      </c>
      <c r="H188" s="14">
        <v>0.59294325753189803</v>
      </c>
      <c r="I188" s="14">
        <v>0.66070544466778502</v>
      </c>
      <c r="J188" s="14">
        <v>0.66445689176558898</v>
      </c>
      <c r="K188" s="14">
        <v>0.72774669204438902</v>
      </c>
      <c r="L188" s="14">
        <v>0.68353578730313902</v>
      </c>
      <c r="M188" s="14"/>
      <c r="N188" s="14">
        <v>0.68265349668815101</v>
      </c>
      <c r="O188" s="14">
        <v>0.62637290219643404</v>
      </c>
      <c r="P188" s="14"/>
      <c r="Q188" s="14">
        <v>0.48204121145226098</v>
      </c>
      <c r="R188" s="14">
        <v>0.66720986837426</v>
      </c>
      <c r="S188" s="14">
        <v>0.65202782410965798</v>
      </c>
      <c r="T188" s="14">
        <v>0.59196373787966405</v>
      </c>
      <c r="U188" s="14">
        <v>0.69402708178792605</v>
      </c>
      <c r="V188" s="14">
        <v>0.71329425120840395</v>
      </c>
      <c r="W188" s="14">
        <v>0.72941246701703599</v>
      </c>
      <c r="X188" s="14">
        <v>1</v>
      </c>
      <c r="Y188" s="14">
        <v>0.11182982956972801</v>
      </c>
      <c r="Z188" s="14">
        <v>0.66438875662135799</v>
      </c>
      <c r="AA188" s="14"/>
      <c r="AB188" s="14">
        <v>0.69448716224716101</v>
      </c>
      <c r="AC188" s="14">
        <v>0.66852306220898305</v>
      </c>
      <c r="AD188" s="14">
        <v>0.62338661520233996</v>
      </c>
      <c r="AE188" s="14"/>
      <c r="AF188" s="14">
        <v>0.75843638925381296</v>
      </c>
      <c r="AG188" s="14">
        <v>0.721273941146788</v>
      </c>
      <c r="AH188" s="14">
        <v>0.633441800586934</v>
      </c>
      <c r="AI188" s="14">
        <v>0.83892880332220199</v>
      </c>
      <c r="AJ188" s="14">
        <v>0.65564330297699003</v>
      </c>
      <c r="AK188" s="14">
        <v>0.66603575871519005</v>
      </c>
      <c r="AL188" s="14">
        <v>0.47401922298500998</v>
      </c>
      <c r="AM188" s="14">
        <v>0.56959514906681497</v>
      </c>
      <c r="AN188" s="14"/>
      <c r="AO188" s="14">
        <v>0.76128708652733201</v>
      </c>
      <c r="AP188" s="14">
        <v>0.72387233218654301</v>
      </c>
      <c r="AQ188" s="14">
        <v>0.61158447878423905</v>
      </c>
      <c r="AR188" s="14">
        <v>0.82185909095480603</v>
      </c>
      <c r="AS188" s="14">
        <v>0.62534922618270306</v>
      </c>
      <c r="AT188" s="14">
        <v>0.65931229923636203</v>
      </c>
      <c r="AU188" s="14">
        <v>0.57539193751295303</v>
      </c>
      <c r="AV188" s="14">
        <v>0.56695348315612404</v>
      </c>
      <c r="AW188" s="14"/>
      <c r="AX188" s="14">
        <v>0.51510100133685899</v>
      </c>
      <c r="AY188" s="14">
        <v>0.689248586706247</v>
      </c>
      <c r="AZ188" s="14">
        <v>0.65054517377967702</v>
      </c>
      <c r="BA188" s="14"/>
      <c r="BB188" s="14">
        <v>0.61135548496463299</v>
      </c>
      <c r="BC188" s="14">
        <v>0.73664313158807404</v>
      </c>
      <c r="BD188" s="14">
        <v>0.575489319712987</v>
      </c>
      <c r="BE188" s="14"/>
      <c r="BF188" s="14">
        <v>0.57907121758268598</v>
      </c>
      <c r="BG188" s="14">
        <v>0.68155906583110604</v>
      </c>
      <c r="BH188" s="14">
        <v>0.65054956513124296</v>
      </c>
      <c r="BI188" s="14"/>
      <c r="BJ188" s="14">
        <v>0.63987689402912395</v>
      </c>
      <c r="BK188" s="14">
        <v>0.68066194063141405</v>
      </c>
      <c r="BL188" s="14"/>
      <c r="BM188" s="14">
        <v>0.59202889586325802</v>
      </c>
      <c r="BN188" s="14">
        <v>0.69974532525201505</v>
      </c>
      <c r="BO188" s="14"/>
      <c r="BP188" s="14">
        <v>0.58694015101650399</v>
      </c>
      <c r="BQ188" s="14">
        <v>0.75635893705898305</v>
      </c>
      <c r="BR188" s="14">
        <v>0.67760121762863601</v>
      </c>
      <c r="BS188" s="14">
        <v>0.579620061358744</v>
      </c>
      <c r="BT188" s="14">
        <v>0.67687534341557498</v>
      </c>
      <c r="BU188" s="14">
        <v>0.73806943905335198</v>
      </c>
      <c r="BV188" s="14">
        <v>0.78056405809734697</v>
      </c>
      <c r="BW188" s="14">
        <v>0.73521881950543</v>
      </c>
    </row>
    <row r="189" spans="2:75" x14ac:dyDescent="0.35">
      <c r="B189" t="s">
        <v>141</v>
      </c>
      <c r="C189" s="14">
        <v>0.37351648160954498</v>
      </c>
      <c r="D189" s="14">
        <v>0.41009012557278601</v>
      </c>
      <c r="E189" s="14">
        <v>0.33899996442758301</v>
      </c>
      <c r="F189" s="14"/>
      <c r="G189" s="14">
        <v>0.37796991189530499</v>
      </c>
      <c r="H189" s="14">
        <v>0.413142161497354</v>
      </c>
      <c r="I189" s="14">
        <v>0.42908731122555999</v>
      </c>
      <c r="J189" s="14">
        <v>0.39448314401782297</v>
      </c>
      <c r="K189" s="14">
        <v>0.32816126665151102</v>
      </c>
      <c r="L189" s="14">
        <v>0.34621975681466899</v>
      </c>
      <c r="M189" s="14"/>
      <c r="N189" s="14">
        <v>0.385058671234835</v>
      </c>
      <c r="O189" s="14">
        <v>0.35191609816793001</v>
      </c>
      <c r="P189" s="14"/>
      <c r="Q189" s="14">
        <v>0.58552958964568402</v>
      </c>
      <c r="R189" s="14">
        <v>0.38763766148205497</v>
      </c>
      <c r="S189" s="14">
        <v>0.45433238924609898</v>
      </c>
      <c r="T189" s="14">
        <v>0.40507662871035099</v>
      </c>
      <c r="U189" s="14">
        <v>0.36122355450905103</v>
      </c>
      <c r="V189" s="14">
        <v>0.30287782932226898</v>
      </c>
      <c r="W189" s="14">
        <v>0.33465435347225803</v>
      </c>
      <c r="X189" s="14">
        <v>0.17201982649557601</v>
      </c>
      <c r="Y189" s="14">
        <v>0</v>
      </c>
      <c r="Z189" s="14">
        <v>0.319641003834643</v>
      </c>
      <c r="AA189" s="14"/>
      <c r="AB189" s="14">
        <v>0.35082778429758898</v>
      </c>
      <c r="AC189" s="14">
        <v>0.38848217612771901</v>
      </c>
      <c r="AD189" s="14">
        <v>0.295225708425494</v>
      </c>
      <c r="AE189" s="14"/>
      <c r="AF189" s="14">
        <v>0.40374437129413498</v>
      </c>
      <c r="AG189" s="14">
        <v>0.36156586909683203</v>
      </c>
      <c r="AH189" s="14">
        <v>0.30995845559095198</v>
      </c>
      <c r="AI189" s="14">
        <v>0.29787928067628699</v>
      </c>
      <c r="AJ189" s="14">
        <v>0.41167285499557998</v>
      </c>
      <c r="AK189" s="14">
        <v>0.41143920963706498</v>
      </c>
      <c r="AL189" s="14">
        <v>0.44712711757801799</v>
      </c>
      <c r="AM189" s="14">
        <v>0.42419185825225098</v>
      </c>
      <c r="AN189" s="14"/>
      <c r="AO189" s="14">
        <v>0.37566217126903001</v>
      </c>
      <c r="AP189" s="14">
        <v>0.41986077239125602</v>
      </c>
      <c r="AQ189" s="14">
        <v>0.34263338153123402</v>
      </c>
      <c r="AR189" s="14">
        <v>0.20246633011673801</v>
      </c>
      <c r="AS189" s="14">
        <v>0.470820749927502</v>
      </c>
      <c r="AT189" s="14">
        <v>0.36756067049500701</v>
      </c>
      <c r="AU189" s="14">
        <v>0.47148705963375498</v>
      </c>
      <c r="AV189" s="14">
        <v>0.43955614164335099</v>
      </c>
      <c r="AW189" s="14"/>
      <c r="AX189" s="14">
        <v>0.41066202368770299</v>
      </c>
      <c r="AY189" s="14">
        <v>0.34717431222540401</v>
      </c>
      <c r="AZ189" s="14">
        <v>0.38936310849972999</v>
      </c>
      <c r="BA189" s="14"/>
      <c r="BB189" s="14">
        <v>0.40375446390429498</v>
      </c>
      <c r="BC189" s="14">
        <v>0.35425383555868001</v>
      </c>
      <c r="BD189" s="14">
        <v>0.38425342138320001</v>
      </c>
      <c r="BE189" s="14"/>
      <c r="BF189" s="14">
        <v>0.40567479183889898</v>
      </c>
      <c r="BG189" s="14">
        <v>0.368847984547236</v>
      </c>
      <c r="BH189" s="14">
        <v>0.36055506947480598</v>
      </c>
      <c r="BI189" s="14"/>
      <c r="BJ189" s="14">
        <v>0.41650191200679298</v>
      </c>
      <c r="BK189" s="14">
        <v>0.36241465858030503</v>
      </c>
      <c r="BL189" s="14"/>
      <c r="BM189" s="14">
        <v>0.37764003258520001</v>
      </c>
      <c r="BN189" s="14">
        <v>0.36052225554363998</v>
      </c>
      <c r="BO189" s="14"/>
      <c r="BP189" s="14">
        <v>0.36190736313424798</v>
      </c>
      <c r="BQ189" s="14">
        <v>0.33687376936007402</v>
      </c>
      <c r="BR189" s="14">
        <v>0.482644056390994</v>
      </c>
      <c r="BS189" s="14">
        <v>0.36458287006843798</v>
      </c>
      <c r="BT189" s="14">
        <v>0.39468298330174101</v>
      </c>
      <c r="BU189" s="14">
        <v>0.30390030125429401</v>
      </c>
      <c r="BV189" s="14">
        <v>0.25988129738661903</v>
      </c>
      <c r="BW189" s="14">
        <v>0.44854389113558901</v>
      </c>
    </row>
    <row r="190" spans="2:75" x14ac:dyDescent="0.35">
      <c r="B190" t="s">
        <v>142</v>
      </c>
      <c r="C190" s="14">
        <v>0.29908388670671898</v>
      </c>
      <c r="D190" s="14">
        <v>0.32854768520766098</v>
      </c>
      <c r="E190" s="14">
        <v>0.27127731352998802</v>
      </c>
      <c r="F190" s="14"/>
      <c r="G190" s="14">
        <v>0.25037978716244103</v>
      </c>
      <c r="H190" s="14">
        <v>0.30186165060460202</v>
      </c>
      <c r="I190" s="14">
        <v>0.284436588852582</v>
      </c>
      <c r="J190" s="14">
        <v>0.33993593231605601</v>
      </c>
      <c r="K190" s="14">
        <v>0.35480389449420902</v>
      </c>
      <c r="L190" s="14">
        <v>0.26954676868611199</v>
      </c>
      <c r="M190" s="14"/>
      <c r="N190" s="14">
        <v>0.30757665476552398</v>
      </c>
      <c r="O190" s="14">
        <v>0.28319027791095702</v>
      </c>
      <c r="P190" s="14"/>
      <c r="Q190" s="14">
        <v>0.40101010867147802</v>
      </c>
      <c r="R190" s="14">
        <v>0.22866042247624799</v>
      </c>
      <c r="S190" s="14">
        <v>0.28487636571929997</v>
      </c>
      <c r="T190" s="14">
        <v>0.240121868088048</v>
      </c>
      <c r="U190" s="14">
        <v>0.310265868485254</v>
      </c>
      <c r="V190" s="14">
        <v>0.35647422318171601</v>
      </c>
      <c r="W190" s="14">
        <v>0.31381202022636101</v>
      </c>
      <c r="X190" s="14">
        <v>0.66561256131548796</v>
      </c>
      <c r="Y190" s="14">
        <v>0.31767777732357899</v>
      </c>
      <c r="Z190" s="14">
        <v>0.355805957296225</v>
      </c>
      <c r="AA190" s="14"/>
      <c r="AB190" s="14">
        <v>0.27959950268745998</v>
      </c>
      <c r="AC190" s="14">
        <v>0.28618830283639302</v>
      </c>
      <c r="AD190" s="14">
        <v>0.32203576198801698</v>
      </c>
      <c r="AE190" s="14"/>
      <c r="AF190" s="14">
        <v>0.32920684434988601</v>
      </c>
      <c r="AG190" s="14">
        <v>0.45575468731005297</v>
      </c>
      <c r="AH190" s="14">
        <v>0.24803700040829199</v>
      </c>
      <c r="AI190" s="14">
        <v>0.159372580250602</v>
      </c>
      <c r="AJ190" s="14">
        <v>0.26514961455953701</v>
      </c>
      <c r="AK190" s="14">
        <v>0.25070320088554698</v>
      </c>
      <c r="AL190" s="14">
        <v>0.40017827044371701</v>
      </c>
      <c r="AM190" s="14">
        <v>0.22224787754053199</v>
      </c>
      <c r="AN190" s="14"/>
      <c r="AO190" s="14">
        <v>0.31974739960745602</v>
      </c>
      <c r="AP190" s="14">
        <v>0.51154762788839403</v>
      </c>
      <c r="AQ190" s="14">
        <v>0.254355037625072</v>
      </c>
      <c r="AR190" s="14">
        <v>0.10209979933017101</v>
      </c>
      <c r="AS190" s="14">
        <v>0.40066676771870602</v>
      </c>
      <c r="AT190" s="14">
        <v>0.20966335869294001</v>
      </c>
      <c r="AU190" s="14">
        <v>0.44380427827621399</v>
      </c>
      <c r="AV190" s="14">
        <v>0.173990721270112</v>
      </c>
      <c r="AW190" s="14"/>
      <c r="AX190" s="14">
        <v>0.21184503822108899</v>
      </c>
      <c r="AY190" s="14">
        <v>0.26992252770923503</v>
      </c>
      <c r="AZ190" s="14">
        <v>0.365827204789268</v>
      </c>
      <c r="BA190" s="14"/>
      <c r="BB190" s="14">
        <v>0.28603600112426297</v>
      </c>
      <c r="BC190" s="14">
        <v>0.29663779185063399</v>
      </c>
      <c r="BD190" s="14">
        <v>0.31011763252992802</v>
      </c>
      <c r="BE190" s="14"/>
      <c r="BF190" s="14">
        <v>0.28931116177566002</v>
      </c>
      <c r="BG190" s="14">
        <v>0.27275913918858302</v>
      </c>
      <c r="BH190" s="14">
        <v>0.36049542058385198</v>
      </c>
      <c r="BI190" s="14"/>
      <c r="BJ190" s="14">
        <v>0.21962945199088699</v>
      </c>
      <c r="BK190" s="14">
        <v>0.31890822881554098</v>
      </c>
      <c r="BL190" s="14"/>
      <c r="BM190" s="14">
        <v>0.27003197863623202</v>
      </c>
      <c r="BN190" s="14">
        <v>0.30111567450363202</v>
      </c>
      <c r="BO190" s="14"/>
      <c r="BP190" s="14">
        <v>0.30643212770336098</v>
      </c>
      <c r="BQ190" s="14">
        <v>0.29989500283181703</v>
      </c>
      <c r="BR190" s="14">
        <v>0.34945038153002</v>
      </c>
      <c r="BS190" s="14">
        <v>0.25965177865690803</v>
      </c>
      <c r="BT190" s="14">
        <v>0.28303661957514697</v>
      </c>
      <c r="BU190" s="14">
        <v>0.34656023543949599</v>
      </c>
      <c r="BV190" s="14">
        <v>0.28808255067580602</v>
      </c>
      <c r="BW190" s="14">
        <v>0.35870703471000698</v>
      </c>
    </row>
    <row r="191" spans="2:75" x14ac:dyDescent="0.35">
      <c r="B191" t="s">
        <v>143</v>
      </c>
      <c r="C191" s="14">
        <v>0.28005665883185699</v>
      </c>
      <c r="D191" s="14">
        <v>0.215299534748359</v>
      </c>
      <c r="E191" s="14">
        <v>0.341171443793644</v>
      </c>
      <c r="F191" s="14"/>
      <c r="G191" s="14">
        <v>9.4400691614045698E-2</v>
      </c>
      <c r="H191" s="14">
        <v>9.5535418689216597E-2</v>
      </c>
      <c r="I191" s="14">
        <v>0.27047675562004297</v>
      </c>
      <c r="J191" s="14">
        <v>0.21598696345584301</v>
      </c>
      <c r="K191" s="14">
        <v>0.295423109418809</v>
      </c>
      <c r="L191" s="14">
        <v>0.41495688891481602</v>
      </c>
      <c r="M191" s="14"/>
      <c r="N191" s="14">
        <v>0.272614098429108</v>
      </c>
      <c r="O191" s="14">
        <v>0.293984879014143</v>
      </c>
      <c r="P191" s="14"/>
      <c r="Q191" s="14">
        <v>0.312730694698513</v>
      </c>
      <c r="R191" s="14">
        <v>0.281981840945354</v>
      </c>
      <c r="S191" s="14">
        <v>0.32043311083951198</v>
      </c>
      <c r="T191" s="14">
        <v>0.25073871763101002</v>
      </c>
      <c r="U191" s="14">
        <v>0.27109548809037198</v>
      </c>
      <c r="V191" s="14">
        <v>0.25442992965532601</v>
      </c>
      <c r="W191" s="14">
        <v>0.268791057436573</v>
      </c>
      <c r="X191" s="14">
        <v>8.53678270928626E-2</v>
      </c>
      <c r="Y191" s="14">
        <v>0.88817017043027202</v>
      </c>
      <c r="Z191" s="14">
        <v>0.33019486311843799</v>
      </c>
      <c r="AA191" s="14"/>
      <c r="AB191" s="14">
        <v>0.28543192326073502</v>
      </c>
      <c r="AC191" s="14">
        <v>0.294734975542989</v>
      </c>
      <c r="AD191" s="14">
        <v>0.19683702335706099</v>
      </c>
      <c r="AE191" s="14"/>
      <c r="AF191" s="14">
        <v>0.388114197870009</v>
      </c>
      <c r="AG191" s="14">
        <v>0.131797061132958</v>
      </c>
      <c r="AH191" s="14">
        <v>0.36506653278252399</v>
      </c>
      <c r="AI191" s="14">
        <v>0.207690271358594</v>
      </c>
      <c r="AJ191" s="14">
        <v>0.29741520571529001</v>
      </c>
      <c r="AK191" s="14">
        <v>0.32180797912995801</v>
      </c>
      <c r="AL191" s="14">
        <v>0.22269271721162401</v>
      </c>
      <c r="AM191" s="14">
        <v>0.27259028621786002</v>
      </c>
      <c r="AN191" s="14"/>
      <c r="AO191" s="14">
        <v>0.43237565980715997</v>
      </c>
      <c r="AP191" s="14">
        <v>0.13877154921645199</v>
      </c>
      <c r="AQ191" s="14">
        <v>0.34372659323740201</v>
      </c>
      <c r="AR191" s="14">
        <v>0.23488719783577799</v>
      </c>
      <c r="AS191" s="14">
        <v>0.27204467587847098</v>
      </c>
      <c r="AT191" s="14">
        <v>0.35360060103355401</v>
      </c>
      <c r="AU191" s="14">
        <v>0.22389607488451799</v>
      </c>
      <c r="AV191" s="14">
        <v>0.25983805860834502</v>
      </c>
      <c r="AW191" s="14"/>
      <c r="AX191" s="14">
        <v>0.35126070751577598</v>
      </c>
      <c r="AY191" s="14">
        <v>0.30432647514255501</v>
      </c>
      <c r="AZ191" s="14">
        <v>0.24301334980157799</v>
      </c>
      <c r="BA191" s="14"/>
      <c r="BB191" s="14">
        <v>0.388494959768309</v>
      </c>
      <c r="BC191" s="14">
        <v>0.30616686495772899</v>
      </c>
      <c r="BD191" s="14">
        <v>0.17130560487313601</v>
      </c>
      <c r="BE191" s="14"/>
      <c r="BF191" s="14">
        <v>0.40012729904574501</v>
      </c>
      <c r="BG191" s="14">
        <v>0.30356568804985601</v>
      </c>
      <c r="BH191" s="14">
        <v>0.237360287176417</v>
      </c>
      <c r="BI191" s="14"/>
      <c r="BJ191" s="14">
        <v>0.34815950868253398</v>
      </c>
      <c r="BK191" s="14">
        <v>0.26596771672741998</v>
      </c>
      <c r="BL191" s="14"/>
      <c r="BM191" s="14">
        <v>0.265881734377243</v>
      </c>
      <c r="BN191" s="14">
        <v>0.28528023733133101</v>
      </c>
      <c r="BO191" s="14"/>
      <c r="BP191" s="14">
        <v>0.31700401055330502</v>
      </c>
      <c r="BQ191" s="14">
        <v>0.34312708694550997</v>
      </c>
      <c r="BR191" s="14">
        <v>0.29326523296039603</v>
      </c>
      <c r="BS191" s="14">
        <v>0.245811811228038</v>
      </c>
      <c r="BT191" s="14">
        <v>0.269753886796196</v>
      </c>
      <c r="BU191" s="14">
        <v>0.250309740644717</v>
      </c>
      <c r="BV191" s="14">
        <v>0.18827755462021301</v>
      </c>
      <c r="BW191" s="14">
        <v>0.3550084274334</v>
      </c>
    </row>
    <row r="192" spans="2:75" x14ac:dyDescent="0.35">
      <c r="B192" t="s">
        <v>144</v>
      </c>
      <c r="C192" s="14">
        <v>0.22505353351478699</v>
      </c>
      <c r="D192" s="14">
        <v>0.237940272591357</v>
      </c>
      <c r="E192" s="14">
        <v>0.21289162393850999</v>
      </c>
      <c r="F192" s="14"/>
      <c r="G192" s="14">
        <v>0.18181167258022099</v>
      </c>
      <c r="H192" s="14">
        <v>0.190659488553893</v>
      </c>
      <c r="I192" s="14">
        <v>0.191550643650436</v>
      </c>
      <c r="J192" s="14">
        <v>0.194723097589655</v>
      </c>
      <c r="K192" s="14">
        <v>0.24457624357726501</v>
      </c>
      <c r="L192" s="14">
        <v>0.26658798087941299</v>
      </c>
      <c r="M192" s="14"/>
      <c r="N192" s="14">
        <v>0.24627451220949501</v>
      </c>
      <c r="O192" s="14">
        <v>0.18533998767183299</v>
      </c>
      <c r="P192" s="14"/>
      <c r="Q192" s="14">
        <v>0.11673083621416699</v>
      </c>
      <c r="R192" s="14">
        <v>0.20508944165041701</v>
      </c>
      <c r="S192" s="14">
        <v>0.30013281680229398</v>
      </c>
      <c r="T192" s="14">
        <v>0.234381266855853</v>
      </c>
      <c r="U192" s="14">
        <v>0.26123066215072199</v>
      </c>
      <c r="V192" s="14">
        <v>0.153705421091684</v>
      </c>
      <c r="W192" s="14">
        <v>0.26445838285527501</v>
      </c>
      <c r="X192" s="14">
        <v>0.15728013285563799</v>
      </c>
      <c r="Y192" s="14">
        <v>0.57049239310669397</v>
      </c>
      <c r="Z192" s="14">
        <v>0.109473524797553</v>
      </c>
      <c r="AA192" s="14"/>
      <c r="AB192" s="14">
        <v>0.25290820381102902</v>
      </c>
      <c r="AC192" s="14">
        <v>0.165297225763092</v>
      </c>
      <c r="AD192" s="14">
        <v>0.40930014680494797</v>
      </c>
      <c r="AE192" s="14"/>
      <c r="AF192" s="14">
        <v>0.207257695379198</v>
      </c>
      <c r="AG192" s="14">
        <v>0.24014218643295099</v>
      </c>
      <c r="AH192" s="14">
        <v>0.32381238913721799</v>
      </c>
      <c r="AI192" s="14">
        <v>0.225016449519755</v>
      </c>
      <c r="AJ192" s="14">
        <v>3.2400407176713303E-2</v>
      </c>
      <c r="AK192" s="14">
        <v>0.351484971918405</v>
      </c>
      <c r="AL192" s="14">
        <v>5.9641741333459897E-2</v>
      </c>
      <c r="AM192" s="14">
        <v>0.10131292730064199</v>
      </c>
      <c r="AN192" s="14"/>
      <c r="AO192" s="14">
        <v>0.234581533773355</v>
      </c>
      <c r="AP192" s="14">
        <v>0.24272969433230801</v>
      </c>
      <c r="AQ192" s="14">
        <v>0.33154676157629198</v>
      </c>
      <c r="AR192" s="14">
        <v>0.24812835531591099</v>
      </c>
      <c r="AS192" s="14">
        <v>3.6705733671322398E-2</v>
      </c>
      <c r="AT192" s="14">
        <v>0.34636855706167502</v>
      </c>
      <c r="AU192" s="14">
        <v>9.2806788376888896E-2</v>
      </c>
      <c r="AV192" s="14">
        <v>8.4827353250691101E-2</v>
      </c>
      <c r="AW192" s="14"/>
      <c r="AX192" s="14">
        <v>0.29185925548348901</v>
      </c>
      <c r="AY192" s="14">
        <v>0.28173603547491699</v>
      </c>
      <c r="AZ192" s="14">
        <v>0.17333841062602501</v>
      </c>
      <c r="BA192" s="14"/>
      <c r="BB192" s="14">
        <v>0.25275364532341099</v>
      </c>
      <c r="BC192" s="14">
        <v>0.22922458090088199</v>
      </c>
      <c r="BD192" s="14">
        <v>0.242078883699857</v>
      </c>
      <c r="BE192" s="14"/>
      <c r="BF192" s="14">
        <v>0.15440632221911799</v>
      </c>
      <c r="BG192" s="14">
        <v>0.23917268233060801</v>
      </c>
      <c r="BH192" s="14">
        <v>0.22927099469551601</v>
      </c>
      <c r="BI192" s="14"/>
      <c r="BJ192" s="14">
        <v>0.36236017725425002</v>
      </c>
      <c r="BK192" s="14">
        <v>0.19285778718344301</v>
      </c>
      <c r="BL192" s="14"/>
      <c r="BM192" s="14">
        <v>0.27353876636515201</v>
      </c>
      <c r="BN192" s="14">
        <v>0.20270963814582801</v>
      </c>
      <c r="BO192" s="14"/>
      <c r="BP192" s="14">
        <v>0.19332403571790899</v>
      </c>
      <c r="BQ192" s="14">
        <v>0.177734326991973</v>
      </c>
      <c r="BR192" s="14">
        <v>0.27530816550663401</v>
      </c>
      <c r="BS192" s="14">
        <v>0.28645024594729901</v>
      </c>
      <c r="BT192" s="14">
        <v>0.23497796099520599</v>
      </c>
      <c r="BU192" s="14">
        <v>0.25154043032832901</v>
      </c>
      <c r="BV192" s="14">
        <v>0.179126068802274</v>
      </c>
      <c r="BW192" s="14">
        <v>8.5741216884024807E-2</v>
      </c>
    </row>
    <row r="193" spans="2:75" x14ac:dyDescent="0.35">
      <c r="B193" t="s">
        <v>145</v>
      </c>
      <c r="C193" s="14">
        <v>0.18493099226666401</v>
      </c>
      <c r="D193" s="14">
        <v>0.21657543676454299</v>
      </c>
      <c r="E193" s="14">
        <v>0.15506642604180301</v>
      </c>
      <c r="F193" s="14"/>
      <c r="G193" s="14">
        <v>0.156995372744067</v>
      </c>
      <c r="H193" s="14">
        <v>0.214953424288298</v>
      </c>
      <c r="I193" s="14">
        <v>0.25579476578585297</v>
      </c>
      <c r="J193" s="14">
        <v>0.26108674321958603</v>
      </c>
      <c r="K193" s="14">
        <v>0.15262658426564901</v>
      </c>
      <c r="L193" s="14">
        <v>0.12867933093372899</v>
      </c>
      <c r="M193" s="14"/>
      <c r="N193" s="14">
        <v>0.18925947219669001</v>
      </c>
      <c r="O193" s="14">
        <v>0.17683055125475799</v>
      </c>
      <c r="P193" s="14"/>
      <c r="Q193" s="14">
        <v>0.27254550714340597</v>
      </c>
      <c r="R193" s="14">
        <v>0.12707129262212599</v>
      </c>
      <c r="S193" s="14">
        <v>0.215786548528345</v>
      </c>
      <c r="T193" s="14">
        <v>0.19275032458740901</v>
      </c>
      <c r="U193" s="14">
        <v>0.18823108283994799</v>
      </c>
      <c r="V193" s="14">
        <v>0.14284539779032601</v>
      </c>
      <c r="W193" s="14">
        <v>0.19416260052676601</v>
      </c>
      <c r="X193" s="14">
        <v>0.24901961159165001</v>
      </c>
      <c r="Y193" s="14">
        <v>0</v>
      </c>
      <c r="Z193" s="14">
        <v>0.20561799440144299</v>
      </c>
      <c r="AA193" s="14"/>
      <c r="AB193" s="14">
        <v>0.24528425807799401</v>
      </c>
      <c r="AC193" s="14">
        <v>0.17068570878315401</v>
      </c>
      <c r="AD193" s="14">
        <v>0.17334926776027701</v>
      </c>
      <c r="AE193" s="14"/>
      <c r="AF193" s="14">
        <v>0.21204445455975299</v>
      </c>
      <c r="AG193" s="14">
        <v>0.22211687611698999</v>
      </c>
      <c r="AH193" s="14">
        <v>0.19813564667528899</v>
      </c>
      <c r="AI193" s="14">
        <v>0.109162161252627</v>
      </c>
      <c r="AJ193" s="14">
        <v>0.10993116291216</v>
      </c>
      <c r="AK193" s="14">
        <v>0.13245632279526401</v>
      </c>
      <c r="AL193" s="14">
        <v>0.39129110873982398</v>
      </c>
      <c r="AM193" s="14">
        <v>0.170469768322104</v>
      </c>
      <c r="AN193" s="14"/>
      <c r="AO193" s="14">
        <v>0.18442870854905499</v>
      </c>
      <c r="AP193" s="14">
        <v>0.20174790625818301</v>
      </c>
      <c r="AQ193" s="14">
        <v>0.20358559280973301</v>
      </c>
      <c r="AR193" s="14">
        <v>0.115118590520128</v>
      </c>
      <c r="AS193" s="14">
        <v>0.15639561515985501</v>
      </c>
      <c r="AT193" s="14">
        <v>0.109230835342691</v>
      </c>
      <c r="AU193" s="14">
        <v>0.35339332883325603</v>
      </c>
      <c r="AV193" s="14">
        <v>0.16433550390998999</v>
      </c>
      <c r="AW193" s="14"/>
      <c r="AX193" s="14">
        <v>0.109034637236455</v>
      </c>
      <c r="AY193" s="14">
        <v>0.13790010159225699</v>
      </c>
      <c r="AZ193" s="14">
        <v>0.25603970975915102</v>
      </c>
      <c r="BA193" s="14"/>
      <c r="BB193" s="14">
        <v>0.16941323982960799</v>
      </c>
      <c r="BC193" s="14">
        <v>0.15604451969191699</v>
      </c>
      <c r="BD193" s="14">
        <v>0.25516188259147399</v>
      </c>
      <c r="BE193" s="14"/>
      <c r="BF193" s="14">
        <v>0.123337176167094</v>
      </c>
      <c r="BG193" s="14">
        <v>0.126932977000911</v>
      </c>
      <c r="BH193" s="14">
        <v>0.261514707169967</v>
      </c>
      <c r="BI193" s="14"/>
      <c r="BJ193" s="14">
        <v>0.16629613514722799</v>
      </c>
      <c r="BK193" s="14">
        <v>0.191721929470658</v>
      </c>
      <c r="BL193" s="14"/>
      <c r="BM193" s="14">
        <v>0.169803423685988</v>
      </c>
      <c r="BN193" s="14">
        <v>0.186950235672702</v>
      </c>
      <c r="BO193" s="14"/>
      <c r="BP193" s="14">
        <v>0.121665818919041</v>
      </c>
      <c r="BQ193" s="14">
        <v>0.21299787181948601</v>
      </c>
      <c r="BR193" s="14">
        <v>0.31723870956313199</v>
      </c>
      <c r="BS193" s="14">
        <v>0.180810165421913</v>
      </c>
      <c r="BT193" s="14">
        <v>0.16739180580236501</v>
      </c>
      <c r="BU193" s="14">
        <v>0.22667662926016399</v>
      </c>
      <c r="BV193" s="14">
        <v>0.27532324831300797</v>
      </c>
      <c r="BW193" s="14">
        <v>0.22968295937621599</v>
      </c>
    </row>
    <row r="194" spans="2:75" x14ac:dyDescent="0.35">
      <c r="B194" t="s">
        <v>146</v>
      </c>
      <c r="C194" s="14">
        <v>0.17883633457020301</v>
      </c>
      <c r="D194" s="14">
        <v>0.137626145593818</v>
      </c>
      <c r="E194" s="14">
        <v>0.21772860894419999</v>
      </c>
      <c r="F194" s="14"/>
      <c r="G194" s="14">
        <v>7.4503028589943898E-2</v>
      </c>
      <c r="H194" s="14">
        <v>0.12416845106520499</v>
      </c>
      <c r="I194" s="14">
        <v>9.0029561088296503E-2</v>
      </c>
      <c r="J194" s="14">
        <v>0.14863057854450201</v>
      </c>
      <c r="K194" s="14">
        <v>0.223190582104527</v>
      </c>
      <c r="L194" s="14">
        <v>0.25211884760803099</v>
      </c>
      <c r="M194" s="14"/>
      <c r="N194" s="14">
        <v>0.16304580319317699</v>
      </c>
      <c r="O194" s="14">
        <v>0.208387186147208</v>
      </c>
      <c r="P194" s="14"/>
      <c r="Q194" s="14">
        <v>0.24971507032948201</v>
      </c>
      <c r="R194" s="14">
        <v>0.17211659236770599</v>
      </c>
      <c r="S194" s="14">
        <v>0.28699949982478701</v>
      </c>
      <c r="T194" s="14">
        <v>0.15220756861731499</v>
      </c>
      <c r="U194" s="14">
        <v>0.17596965052427199</v>
      </c>
      <c r="V194" s="14">
        <v>0.144100447505392</v>
      </c>
      <c r="W194" s="14">
        <v>0.129354768780996</v>
      </c>
      <c r="X194" s="14">
        <v>0.24901961159165001</v>
      </c>
      <c r="Y194" s="14">
        <v>0.11182982956972801</v>
      </c>
      <c r="Z194" s="14">
        <v>0.203004101878549</v>
      </c>
      <c r="AA194" s="14"/>
      <c r="AB194" s="14">
        <v>0.17888803695546601</v>
      </c>
      <c r="AC194" s="14">
        <v>0.18840266822791901</v>
      </c>
      <c r="AD194" s="14">
        <v>0.16817044677489401</v>
      </c>
      <c r="AE194" s="14"/>
      <c r="AF194" s="14">
        <v>0.21004859490920599</v>
      </c>
      <c r="AG194" s="14">
        <v>0.18718736250979501</v>
      </c>
      <c r="AH194" s="14">
        <v>0.18348131560155401</v>
      </c>
      <c r="AI194" s="14">
        <v>0.20628781365302101</v>
      </c>
      <c r="AJ194" s="14">
        <v>0.183524816015526</v>
      </c>
      <c r="AK194" s="14">
        <v>0.18515154266031</v>
      </c>
      <c r="AL194" s="14">
        <v>0.17131318049640801</v>
      </c>
      <c r="AM194" s="14">
        <v>0.14477361413071799</v>
      </c>
      <c r="AN194" s="14"/>
      <c r="AO194" s="14">
        <v>0.187867542420457</v>
      </c>
      <c r="AP194" s="14">
        <v>0.185590948536488</v>
      </c>
      <c r="AQ194" s="14">
        <v>0.15159225993710901</v>
      </c>
      <c r="AR194" s="14">
        <v>0.34832314042547902</v>
      </c>
      <c r="AS194" s="14">
        <v>0.152928122878256</v>
      </c>
      <c r="AT194" s="14">
        <v>0.15335807007121499</v>
      </c>
      <c r="AU194" s="14">
        <v>0.18538183268442099</v>
      </c>
      <c r="AV194" s="14">
        <v>0.16654917785710299</v>
      </c>
      <c r="AW194" s="14"/>
      <c r="AX194" s="14">
        <v>0.16390081496626699</v>
      </c>
      <c r="AY194" s="14">
        <v>0.22428946238361799</v>
      </c>
      <c r="AZ194" s="14">
        <v>0.15740563211747999</v>
      </c>
      <c r="BA194" s="14"/>
      <c r="BB194" s="14">
        <v>0.13743242561852101</v>
      </c>
      <c r="BC194" s="14">
        <v>0.20747397895641101</v>
      </c>
      <c r="BD194" s="14">
        <v>0.11308259474514699</v>
      </c>
      <c r="BE194" s="14"/>
      <c r="BF194" s="14">
        <v>0.13787840494683701</v>
      </c>
      <c r="BG194" s="14">
        <v>0.22054466196473599</v>
      </c>
      <c r="BH194" s="14">
        <v>0.15222555830287601</v>
      </c>
      <c r="BI194" s="14"/>
      <c r="BJ194" s="14">
        <v>0.148212359796011</v>
      </c>
      <c r="BK194" s="14">
        <v>0.187786449118128</v>
      </c>
      <c r="BL194" s="14"/>
      <c r="BM194" s="14">
        <v>0.147418980992926</v>
      </c>
      <c r="BN194" s="14">
        <v>0.19518045589309399</v>
      </c>
      <c r="BO194" s="14"/>
      <c r="BP194" s="14">
        <v>0.21453027781245801</v>
      </c>
      <c r="BQ194" s="14">
        <v>7.1684136299170503E-2</v>
      </c>
      <c r="BR194" s="14">
        <v>0.28094395018527302</v>
      </c>
      <c r="BS194" s="14">
        <v>0.176853632745297</v>
      </c>
      <c r="BT194" s="14">
        <v>0.182203852327564</v>
      </c>
      <c r="BU194" s="14">
        <v>0.15194982289025299</v>
      </c>
      <c r="BV194" s="14">
        <v>7.9379452797552902E-2</v>
      </c>
      <c r="BW194" s="14">
        <v>0.19687116564853999</v>
      </c>
    </row>
    <row r="195" spans="2:75" x14ac:dyDescent="0.35">
      <c r="B195" t="s">
        <v>147</v>
      </c>
      <c r="C195" s="14">
        <v>0.15670007462004401</v>
      </c>
      <c r="D195" s="14">
        <v>0.16317988562847299</v>
      </c>
      <c r="E195" s="14">
        <v>0.150584728054273</v>
      </c>
      <c r="F195" s="14"/>
      <c r="G195" s="14">
        <v>0.273918319912766</v>
      </c>
      <c r="H195" s="14">
        <v>0.31778201529663902</v>
      </c>
      <c r="I195" s="14">
        <v>0.239718452234748</v>
      </c>
      <c r="J195" s="14">
        <v>0.17794778194180599</v>
      </c>
      <c r="K195" s="14">
        <v>8.8598960575118499E-2</v>
      </c>
      <c r="L195" s="14">
        <v>6.0829056328714701E-2</v>
      </c>
      <c r="M195" s="14"/>
      <c r="N195" s="14">
        <v>0.16397808214766199</v>
      </c>
      <c r="O195" s="14">
        <v>0.14307980338978599</v>
      </c>
      <c r="P195" s="14"/>
      <c r="Q195" s="14">
        <v>0.18634641566698601</v>
      </c>
      <c r="R195" s="14">
        <v>0.122211128342987</v>
      </c>
      <c r="S195" s="14">
        <v>0.12777609692203401</v>
      </c>
      <c r="T195" s="14">
        <v>0.175431183069992</v>
      </c>
      <c r="U195" s="14">
        <v>0.144310955120833</v>
      </c>
      <c r="V195" s="14">
        <v>0.223484516346937</v>
      </c>
      <c r="W195" s="14">
        <v>0.14273554220391901</v>
      </c>
      <c r="X195" s="14">
        <v>0.17650424472829601</v>
      </c>
      <c r="Y195" s="14">
        <v>0.88817017043027202</v>
      </c>
      <c r="Z195" s="14">
        <v>0.10613035250576899</v>
      </c>
      <c r="AA195" s="14"/>
      <c r="AB195" s="14">
        <v>8.8744251098059806E-2</v>
      </c>
      <c r="AC195" s="14">
        <v>0.13832055490814901</v>
      </c>
      <c r="AD195" s="14">
        <v>0.28444707054897</v>
      </c>
      <c r="AE195" s="14"/>
      <c r="AF195" s="14">
        <v>7.0034536292089403E-2</v>
      </c>
      <c r="AG195" s="14">
        <v>0.19818358413867601</v>
      </c>
      <c r="AH195" s="14">
        <v>7.0595420733267897E-2</v>
      </c>
      <c r="AI195" s="14">
        <v>0.17749523847531701</v>
      </c>
      <c r="AJ195" s="14">
        <v>7.6607173722126706E-2</v>
      </c>
      <c r="AK195" s="14">
        <v>0.14008720022708601</v>
      </c>
      <c r="AL195" s="14">
        <v>0.226905541065415</v>
      </c>
      <c r="AM195" s="14">
        <v>0.15029086975279399</v>
      </c>
      <c r="AN195" s="14"/>
      <c r="AO195" s="14">
        <v>5.2271163393338801E-2</v>
      </c>
      <c r="AP195" s="14">
        <v>0.17882036596381001</v>
      </c>
      <c r="AQ195" s="14">
        <v>6.4256339887265895E-2</v>
      </c>
      <c r="AR195" s="14">
        <v>0.155133807440613</v>
      </c>
      <c r="AS195" s="14">
        <v>8.2309520490477198E-2</v>
      </c>
      <c r="AT195" s="14">
        <v>0.12602538180349501</v>
      </c>
      <c r="AU195" s="14">
        <v>0.21723044884588999</v>
      </c>
      <c r="AV195" s="14">
        <v>0.17649858557928499</v>
      </c>
      <c r="AW195" s="14"/>
      <c r="AX195" s="14">
        <v>8.2420766514783902E-2</v>
      </c>
      <c r="AY195" s="14">
        <v>9.9743036688365497E-2</v>
      </c>
      <c r="AZ195" s="14">
        <v>0.23126495356723101</v>
      </c>
      <c r="BA195" s="14"/>
      <c r="BB195" s="14">
        <v>6.7889280698610194E-2</v>
      </c>
      <c r="BC195" s="14">
        <v>0.12569265060399201</v>
      </c>
      <c r="BD195" s="14">
        <v>0.28157902639455601</v>
      </c>
      <c r="BE195" s="14"/>
      <c r="BF195" s="14">
        <v>4.9932362403848303E-2</v>
      </c>
      <c r="BG195" s="14">
        <v>0.111680635021025</v>
      </c>
      <c r="BH195" s="14">
        <v>0.216774219763362</v>
      </c>
      <c r="BI195" s="14"/>
      <c r="BJ195" s="14">
        <v>0.13595796428829701</v>
      </c>
      <c r="BK195" s="14">
        <v>0.16840430309139401</v>
      </c>
      <c r="BL195" s="14"/>
      <c r="BM195" s="14">
        <v>0.20925152274053699</v>
      </c>
      <c r="BN195" s="14">
        <v>0.14383409963484001</v>
      </c>
      <c r="BO195" s="14"/>
      <c r="BP195" s="14">
        <v>0.14230143077103699</v>
      </c>
      <c r="BQ195" s="14">
        <v>0.152824424094406</v>
      </c>
      <c r="BR195" s="14">
        <v>6.3431028062618605E-2</v>
      </c>
      <c r="BS195" s="14">
        <v>0.21561414621225999</v>
      </c>
      <c r="BT195" s="14">
        <v>0.12918516765634599</v>
      </c>
      <c r="BU195" s="14">
        <v>0.24125943644577399</v>
      </c>
      <c r="BV195" s="14">
        <v>7.0142970855694001E-2</v>
      </c>
      <c r="BW195" s="14">
        <v>0.133669865800014</v>
      </c>
    </row>
    <row r="196" spans="2:75" x14ac:dyDescent="0.35">
      <c r="B196" t="s">
        <v>148</v>
      </c>
      <c r="C196" s="14">
        <v>0.14375978126939501</v>
      </c>
      <c r="D196" s="14">
        <v>0.15628356688443701</v>
      </c>
      <c r="E196" s="14">
        <v>0.13194041041864599</v>
      </c>
      <c r="F196" s="14"/>
      <c r="G196" s="14">
        <v>8.8158155475578301E-2</v>
      </c>
      <c r="H196" s="14">
        <v>8.4294799194409395E-2</v>
      </c>
      <c r="I196" s="14">
        <v>6.6454000170765803E-2</v>
      </c>
      <c r="J196" s="14">
        <v>0.168218707458959</v>
      </c>
      <c r="K196" s="14">
        <v>0.175831614697852</v>
      </c>
      <c r="L196" s="14">
        <v>0.181374224435389</v>
      </c>
      <c r="M196" s="14"/>
      <c r="N196" s="14">
        <v>0.15835976064392801</v>
      </c>
      <c r="O196" s="14">
        <v>0.116436962725625</v>
      </c>
      <c r="P196" s="14"/>
      <c r="Q196" s="14">
        <v>9.8840852228020706E-2</v>
      </c>
      <c r="R196" s="14">
        <v>0.13140777470944101</v>
      </c>
      <c r="S196" s="14">
        <v>0.139002733879837</v>
      </c>
      <c r="T196" s="14">
        <v>0.159609714926397</v>
      </c>
      <c r="U196" s="14">
        <v>0.113436933951754</v>
      </c>
      <c r="V196" s="14">
        <v>0.126214596109715</v>
      </c>
      <c r="W196" s="14">
        <v>0.17435863058311701</v>
      </c>
      <c r="X196" s="14">
        <v>0.24517618432884</v>
      </c>
      <c r="Y196" s="14">
        <v>0</v>
      </c>
      <c r="Z196" s="14">
        <v>0.18201829041220899</v>
      </c>
      <c r="AA196" s="14"/>
      <c r="AB196" s="14">
        <v>0.16337302143038901</v>
      </c>
      <c r="AC196" s="14">
        <v>0.144821613003732</v>
      </c>
      <c r="AD196" s="14">
        <v>0.14627688210940201</v>
      </c>
      <c r="AE196" s="14"/>
      <c r="AF196" s="14">
        <v>0.16613540308538299</v>
      </c>
      <c r="AG196" s="14">
        <v>0.17464821400498001</v>
      </c>
      <c r="AH196" s="14">
        <v>0.15013384137747299</v>
      </c>
      <c r="AI196" s="14">
        <v>0.16180213313413</v>
      </c>
      <c r="AJ196" s="14">
        <v>0.120468362378434</v>
      </c>
      <c r="AK196" s="14">
        <v>0.17486326927329099</v>
      </c>
      <c r="AL196" s="14">
        <v>0.125822126840791</v>
      </c>
      <c r="AM196" s="14">
        <v>0.128570310340792</v>
      </c>
      <c r="AN196" s="14"/>
      <c r="AO196" s="14">
        <v>0.15883975310064699</v>
      </c>
      <c r="AP196" s="14">
        <v>0.20643673885909899</v>
      </c>
      <c r="AQ196" s="14">
        <v>0.20121811266848999</v>
      </c>
      <c r="AR196" s="14">
        <v>9.2252246626130005E-2</v>
      </c>
      <c r="AS196" s="14">
        <v>0.107439026076567</v>
      </c>
      <c r="AT196" s="14">
        <v>0.16089996523166</v>
      </c>
      <c r="AU196" s="14">
        <v>0.17360298096018001</v>
      </c>
      <c r="AV196" s="14">
        <v>0.16831320644550399</v>
      </c>
      <c r="AW196" s="14"/>
      <c r="AX196" s="14">
        <v>0.21696149420755201</v>
      </c>
      <c r="AY196" s="14">
        <v>0.15230459369662</v>
      </c>
      <c r="AZ196" s="14">
        <v>0.15475263961923399</v>
      </c>
      <c r="BA196" s="14"/>
      <c r="BB196" s="14">
        <v>0.18844358269559799</v>
      </c>
      <c r="BC196" s="14">
        <v>0.16441746325072101</v>
      </c>
      <c r="BD196" s="14">
        <v>8.8783343967119094E-2</v>
      </c>
      <c r="BE196" s="14"/>
      <c r="BF196" s="14">
        <v>0.227375294691567</v>
      </c>
      <c r="BG196" s="14">
        <v>0.18010563767474499</v>
      </c>
      <c r="BH196" s="14">
        <v>0.12141136064617</v>
      </c>
      <c r="BI196" s="14"/>
      <c r="BJ196" s="14">
        <v>0.143643385821866</v>
      </c>
      <c r="BK196" s="14">
        <v>0.143232875958311</v>
      </c>
      <c r="BL196" s="14"/>
      <c r="BM196" s="14">
        <v>0.18049357237275501</v>
      </c>
      <c r="BN196" s="14">
        <v>0.13355721217220601</v>
      </c>
      <c r="BO196" s="14"/>
      <c r="BP196" s="14">
        <v>0.182451383995302</v>
      </c>
      <c r="BQ196" s="14">
        <v>0.16884476663141401</v>
      </c>
      <c r="BR196" s="14">
        <v>0.23543065592290999</v>
      </c>
      <c r="BS196" s="14">
        <v>0.13037565553807801</v>
      </c>
      <c r="BT196" s="14">
        <v>0.127385882745884</v>
      </c>
      <c r="BU196" s="14">
        <v>0.15851302242135701</v>
      </c>
      <c r="BV196" s="14">
        <v>8.8004408171970305E-2</v>
      </c>
      <c r="BW196" s="14">
        <v>9.2135539853161405E-2</v>
      </c>
    </row>
    <row r="197" spans="2:75" x14ac:dyDescent="0.35">
      <c r="B197" t="s">
        <v>149</v>
      </c>
      <c r="C197" s="14">
        <v>0.10699144078508099</v>
      </c>
      <c r="D197" s="14">
        <v>0.100932785131105</v>
      </c>
      <c r="E197" s="14">
        <v>0.112709320364984</v>
      </c>
      <c r="F197" s="14"/>
      <c r="G197" s="14">
        <v>0.20758143074299301</v>
      </c>
      <c r="H197" s="14">
        <v>0.148274189226998</v>
      </c>
      <c r="I197" s="14">
        <v>0.121661680531216</v>
      </c>
      <c r="J197" s="14">
        <v>8.3527828760945402E-2</v>
      </c>
      <c r="K197" s="14">
        <v>9.4077333899129603E-2</v>
      </c>
      <c r="L197" s="14">
        <v>8.1704364498276394E-2</v>
      </c>
      <c r="M197" s="14"/>
      <c r="N197" s="14">
        <v>0.10807752977349599</v>
      </c>
      <c r="O197" s="14">
        <v>0.104958902821049</v>
      </c>
      <c r="P197" s="14"/>
      <c r="Q197" s="14">
        <v>0.178172929906599</v>
      </c>
      <c r="R197" s="14">
        <v>9.9417995367814704E-2</v>
      </c>
      <c r="S197" s="14">
        <v>0.13679628607334501</v>
      </c>
      <c r="T197" s="14">
        <v>0.121746684954028</v>
      </c>
      <c r="U197" s="14">
        <v>6.7070011152106701E-2</v>
      </c>
      <c r="V197" s="14">
        <v>0.138500756021323</v>
      </c>
      <c r="W197" s="14">
        <v>0.10819831563046201</v>
      </c>
      <c r="X197" s="14">
        <v>0</v>
      </c>
      <c r="Y197" s="14">
        <v>0</v>
      </c>
      <c r="Z197" s="14">
        <v>6.8974295818402406E-2</v>
      </c>
      <c r="AA197" s="14"/>
      <c r="AB197" s="14">
        <v>9.7063537648404599E-2</v>
      </c>
      <c r="AC197" s="14">
        <v>0.108704413719593</v>
      </c>
      <c r="AD197" s="14">
        <v>0.100934795266322</v>
      </c>
      <c r="AE197" s="14"/>
      <c r="AF197" s="14">
        <v>9.3326044501059593E-2</v>
      </c>
      <c r="AG197" s="14">
        <v>0.14444410240644701</v>
      </c>
      <c r="AH197" s="14">
        <v>4.7710968731262501E-2</v>
      </c>
      <c r="AI197" s="14">
        <v>6.4138770399862599E-2</v>
      </c>
      <c r="AJ197" s="14">
        <v>0.11874664782587099</v>
      </c>
      <c r="AK197" s="14">
        <v>8.5399073677613596E-2</v>
      </c>
      <c r="AL197" s="14">
        <v>5.0545473909315297E-2</v>
      </c>
      <c r="AM197" s="14">
        <v>0.13517933991283301</v>
      </c>
      <c r="AN197" s="14"/>
      <c r="AO197" s="14">
        <v>0.107685960747328</v>
      </c>
      <c r="AP197" s="14">
        <v>0.14206961946042301</v>
      </c>
      <c r="AQ197" s="14">
        <v>1.35685689084036E-2</v>
      </c>
      <c r="AR197" s="14">
        <v>3.1770052985144397E-2</v>
      </c>
      <c r="AS197" s="14">
        <v>7.7085036962857595E-2</v>
      </c>
      <c r="AT197" s="14">
        <v>5.4835072976657601E-2</v>
      </c>
      <c r="AU197" s="14">
        <v>0.11623287494474401</v>
      </c>
      <c r="AV197" s="14">
        <v>0.15879756880804499</v>
      </c>
      <c r="AW197" s="14"/>
      <c r="AX197" s="14">
        <v>7.5434271453055105E-2</v>
      </c>
      <c r="AY197" s="14">
        <v>6.8851907373213103E-2</v>
      </c>
      <c r="AZ197" s="14">
        <v>0.149000184446446</v>
      </c>
      <c r="BA197" s="14"/>
      <c r="BB197" s="14">
        <v>7.5563126325860694E-2</v>
      </c>
      <c r="BC197" s="14">
        <v>0.108875051322616</v>
      </c>
      <c r="BD197" s="14">
        <v>0.14828413728237799</v>
      </c>
      <c r="BE197" s="14"/>
      <c r="BF197" s="14">
        <v>8.4073579133784299E-2</v>
      </c>
      <c r="BG197" s="14">
        <v>8.6993247692835493E-2</v>
      </c>
      <c r="BH197" s="14">
        <v>0.134437278669055</v>
      </c>
      <c r="BI197" s="14"/>
      <c r="BJ197" s="14">
        <v>8.1772717314713902E-2</v>
      </c>
      <c r="BK197" s="14">
        <v>0.11532020988802601</v>
      </c>
      <c r="BL197" s="14"/>
      <c r="BM197" s="14">
        <v>0.10087144286231101</v>
      </c>
      <c r="BN197" s="14">
        <v>0.109961046739525</v>
      </c>
      <c r="BO197" s="14"/>
      <c r="BP197" s="14">
        <v>7.5977385121284102E-2</v>
      </c>
      <c r="BQ197" s="14">
        <v>0.13363039014685901</v>
      </c>
      <c r="BR197" s="14">
        <v>5.1761738483118998E-2</v>
      </c>
      <c r="BS197" s="14">
        <v>0.11075757789630999</v>
      </c>
      <c r="BT197" s="14">
        <v>0.121548672102127</v>
      </c>
      <c r="BU197" s="14">
        <v>0.13845458860366799</v>
      </c>
      <c r="BV197" s="14">
        <v>7.2118947703562905E-2</v>
      </c>
      <c r="BW197" s="14">
        <v>7.5239771619526094E-2</v>
      </c>
    </row>
    <row r="198" spans="2:75" x14ac:dyDescent="0.35">
      <c r="B198" t="s">
        <v>150</v>
      </c>
      <c r="C198" s="14">
        <v>8.7524052354421594E-2</v>
      </c>
      <c r="D198" s="14">
        <v>9.4026790979924793E-2</v>
      </c>
      <c r="E198" s="14">
        <v>8.1387067761839904E-2</v>
      </c>
      <c r="F198" s="14"/>
      <c r="G198" s="14">
        <v>3.29166677644172E-2</v>
      </c>
      <c r="H198" s="14">
        <v>0.12218617672238299</v>
      </c>
      <c r="I198" s="14">
        <v>0.123871549528458</v>
      </c>
      <c r="J198" s="14">
        <v>5.5098292992083797E-2</v>
      </c>
      <c r="K198" s="14">
        <v>7.0518808993524598E-2</v>
      </c>
      <c r="L198" s="14">
        <v>9.6885955505903704E-2</v>
      </c>
      <c r="M198" s="14"/>
      <c r="N198" s="14">
        <v>8.2158652375138794E-2</v>
      </c>
      <c r="O198" s="14">
        <v>9.7565015172793895E-2</v>
      </c>
      <c r="P198" s="14"/>
      <c r="Q198" s="14">
        <v>0.23568116074755199</v>
      </c>
      <c r="R198" s="14">
        <v>8.04769291681868E-2</v>
      </c>
      <c r="S198" s="14">
        <v>0.115752877367182</v>
      </c>
      <c r="T198" s="14">
        <v>8.8724710133001206E-2</v>
      </c>
      <c r="U198" s="14">
        <v>7.2700823104591999E-2</v>
      </c>
      <c r="V198" s="14">
        <v>0.103348325233365</v>
      </c>
      <c r="W198" s="14">
        <v>8.1256330363832993E-2</v>
      </c>
      <c r="X198" s="14">
        <v>0</v>
      </c>
      <c r="Y198" s="14">
        <v>0</v>
      </c>
      <c r="Z198" s="14">
        <v>3.7260363203867802E-2</v>
      </c>
      <c r="AA198" s="14"/>
      <c r="AB198" s="14">
        <v>0.13330427842119899</v>
      </c>
      <c r="AC198" s="14">
        <v>8.1254270716560495E-2</v>
      </c>
      <c r="AD198" s="14">
        <v>9.47108439920675E-2</v>
      </c>
      <c r="AE198" s="14"/>
      <c r="AF198" s="14">
        <v>0.119298928570087</v>
      </c>
      <c r="AG198" s="14">
        <v>0.15800786520729901</v>
      </c>
      <c r="AH198" s="14">
        <v>1.5058753195446001E-2</v>
      </c>
      <c r="AI198" s="14">
        <v>9.7856205279449202E-2</v>
      </c>
      <c r="AJ198" s="14">
        <v>7.5575528523145599E-2</v>
      </c>
      <c r="AK198" s="14">
        <v>6.5178122609615502E-2</v>
      </c>
      <c r="AL198" s="14">
        <v>6.6545884339613601E-2</v>
      </c>
      <c r="AM198" s="14">
        <v>0.100911575153238</v>
      </c>
      <c r="AN198" s="14"/>
      <c r="AO198" s="14">
        <v>0.118596725011421</v>
      </c>
      <c r="AP198" s="14">
        <v>0.13329102272487001</v>
      </c>
      <c r="AQ198" s="14">
        <v>4.16857092303606E-2</v>
      </c>
      <c r="AR198" s="14">
        <v>0.16040591536728699</v>
      </c>
      <c r="AS198" s="14">
        <v>7.1328865389630805E-2</v>
      </c>
      <c r="AT198" s="14">
        <v>6.0763900777479299E-2</v>
      </c>
      <c r="AU198" s="14">
        <v>0.14821327343453</v>
      </c>
      <c r="AV198" s="14">
        <v>9.7021565547017102E-2</v>
      </c>
      <c r="AW198" s="14"/>
      <c r="AX198" s="14">
        <v>0.10691594498734899</v>
      </c>
      <c r="AY198" s="14">
        <v>7.7124521551474007E-2</v>
      </c>
      <c r="AZ198" s="14">
        <v>9.5668567193167006E-2</v>
      </c>
      <c r="BA198" s="14"/>
      <c r="BB198" s="14">
        <v>0.104339388985995</v>
      </c>
      <c r="BC198" s="14">
        <v>9.5154805033147993E-2</v>
      </c>
      <c r="BD198" s="14">
        <v>6.3856491872802207E-2</v>
      </c>
      <c r="BE198" s="14"/>
      <c r="BF198" s="14">
        <v>9.6842229177236894E-2</v>
      </c>
      <c r="BG198" s="14">
        <v>0.10966801242405901</v>
      </c>
      <c r="BH198" s="14">
        <v>7.3717336425874094E-2</v>
      </c>
      <c r="BI198" s="14"/>
      <c r="BJ198" s="14">
        <v>0.115802972747653</v>
      </c>
      <c r="BK198" s="14">
        <v>7.9832559205833598E-2</v>
      </c>
      <c r="BL198" s="14"/>
      <c r="BM198" s="14">
        <v>7.7474512913535895E-2</v>
      </c>
      <c r="BN198" s="14">
        <v>0.100638504810938</v>
      </c>
      <c r="BO198" s="14"/>
      <c r="BP198" s="14">
        <v>0.12238861870111301</v>
      </c>
      <c r="BQ198" s="14">
        <v>9.8723848018576393E-2</v>
      </c>
      <c r="BR198" s="14">
        <v>0.25346710948631401</v>
      </c>
      <c r="BS198" s="14">
        <v>6.8390899550126893E-2</v>
      </c>
      <c r="BT198" s="14">
        <v>7.7518869810131105E-2</v>
      </c>
      <c r="BU198" s="14">
        <v>4.1720486256587301E-2</v>
      </c>
      <c r="BV198" s="14">
        <v>0.107358199354641</v>
      </c>
      <c r="BW198" s="14">
        <v>6.26355061910054E-2</v>
      </c>
    </row>
    <row r="199" spans="2:75" x14ac:dyDescent="0.35">
      <c r="B199" t="s">
        <v>151</v>
      </c>
      <c r="C199" s="14">
        <v>4.3147562357256503E-2</v>
      </c>
      <c r="D199" s="14">
        <v>4.7834632623072998E-2</v>
      </c>
      <c r="E199" s="14">
        <v>3.8724121763649998E-2</v>
      </c>
      <c r="F199" s="14"/>
      <c r="G199" s="14">
        <v>9.6513232746435001E-2</v>
      </c>
      <c r="H199" s="14">
        <v>4.6410539580053797E-2</v>
      </c>
      <c r="I199" s="14">
        <v>5.0697623960536002E-2</v>
      </c>
      <c r="J199" s="14">
        <v>2.2228642055153399E-2</v>
      </c>
      <c r="K199" s="14">
        <v>4.0786366419389201E-2</v>
      </c>
      <c r="L199" s="14">
        <v>3.8553336583656797E-2</v>
      </c>
      <c r="M199" s="14"/>
      <c r="N199" s="14">
        <v>5.7941023454288303E-2</v>
      </c>
      <c r="O199" s="14">
        <v>1.5462656589954301E-2</v>
      </c>
      <c r="P199" s="14"/>
      <c r="Q199" s="14">
        <v>8.7525602427683202E-2</v>
      </c>
      <c r="R199" s="14">
        <v>5.8153698227589E-2</v>
      </c>
      <c r="S199" s="14">
        <v>4.0379221188826399E-2</v>
      </c>
      <c r="T199" s="14">
        <v>5.18472737441973E-2</v>
      </c>
      <c r="U199" s="14">
        <v>1.8485621920723599E-2</v>
      </c>
      <c r="V199" s="14">
        <v>6.4715964502044004E-2</v>
      </c>
      <c r="W199" s="14">
        <v>3.5141240727143003E-2</v>
      </c>
      <c r="X199" s="14">
        <v>0</v>
      </c>
      <c r="Y199" s="14">
        <v>0</v>
      </c>
      <c r="Z199" s="14">
        <v>3.4458500080705501E-2</v>
      </c>
      <c r="AA199" s="14"/>
      <c r="AB199" s="14">
        <v>0.10221410412835399</v>
      </c>
      <c r="AC199" s="14">
        <v>3.05812424516003E-2</v>
      </c>
      <c r="AD199" s="14">
        <v>4.6369465347693602E-2</v>
      </c>
      <c r="AE199" s="14"/>
      <c r="AF199" s="14">
        <v>5.0369660118991001E-2</v>
      </c>
      <c r="AG199" s="14">
        <v>3.2861842442424703E-2</v>
      </c>
      <c r="AH199" s="14">
        <v>4.4097923707171902E-2</v>
      </c>
      <c r="AI199" s="14">
        <v>6.7845227075249995E-2</v>
      </c>
      <c r="AJ199" s="14">
        <v>1.33532467197358E-2</v>
      </c>
      <c r="AK199" s="14">
        <v>5.6277376760805901E-2</v>
      </c>
      <c r="AL199" s="14">
        <v>9.6654467958010706E-2</v>
      </c>
      <c r="AM199" s="14">
        <v>5.0167451896632902E-2</v>
      </c>
      <c r="AN199" s="14"/>
      <c r="AO199" s="14">
        <v>7.1997416582441701E-2</v>
      </c>
      <c r="AP199" s="14">
        <v>3.2875633469907697E-2</v>
      </c>
      <c r="AQ199" s="14">
        <v>6.8298995140743099E-2</v>
      </c>
      <c r="AR199" s="14">
        <v>2.8038367777167401E-2</v>
      </c>
      <c r="AS199" s="14">
        <v>1.51276098188777E-2</v>
      </c>
      <c r="AT199" s="14">
        <v>5.21379456614268E-2</v>
      </c>
      <c r="AU199" s="14">
        <v>0.120015476257249</v>
      </c>
      <c r="AV199" s="14">
        <v>5.9495123239781601E-2</v>
      </c>
      <c r="AW199" s="14"/>
      <c r="AX199" s="14">
        <v>9.5475018996503805E-2</v>
      </c>
      <c r="AY199" s="14">
        <v>4.8891978120978098E-2</v>
      </c>
      <c r="AZ199" s="14">
        <v>4.3671854952396102E-2</v>
      </c>
      <c r="BA199" s="14"/>
      <c r="BB199" s="14">
        <v>9.1862813716783107E-2</v>
      </c>
      <c r="BC199" s="14">
        <v>3.4839322032901299E-2</v>
      </c>
      <c r="BD199" s="14">
        <v>5.3894884505201697E-2</v>
      </c>
      <c r="BE199" s="14"/>
      <c r="BF199" s="14">
        <v>6.3654044251766004E-2</v>
      </c>
      <c r="BG199" s="14">
        <v>5.6790276855942998E-2</v>
      </c>
      <c r="BH199" s="14">
        <v>3.8094422013035402E-2</v>
      </c>
      <c r="BI199" s="14"/>
      <c r="BJ199" s="14">
        <v>7.3163821241898006E-2</v>
      </c>
      <c r="BK199" s="14">
        <v>3.5847232632138397E-2</v>
      </c>
      <c r="BL199" s="14"/>
      <c r="BM199" s="14">
        <v>9.2711240966747599E-2</v>
      </c>
      <c r="BN199" s="14">
        <v>2.2973711851336599E-2</v>
      </c>
      <c r="BO199" s="14"/>
      <c r="BP199" s="14">
        <v>6.0841817228556201E-2</v>
      </c>
      <c r="BQ199" s="14">
        <v>1.62680166138576E-2</v>
      </c>
      <c r="BR199" s="14">
        <v>0.147299732477672</v>
      </c>
      <c r="BS199" s="14">
        <v>3.6537300609053101E-2</v>
      </c>
      <c r="BT199" s="14">
        <v>4.5087547545642398E-2</v>
      </c>
      <c r="BU199" s="14">
        <v>1.50130094647077E-2</v>
      </c>
      <c r="BV199" s="14">
        <v>1.7991858559623802E-2</v>
      </c>
      <c r="BW199" s="14">
        <v>2.6730685832319499E-2</v>
      </c>
    </row>
    <row r="200" spans="2:75" x14ac:dyDescent="0.35">
      <c r="B200" t="s">
        <v>152</v>
      </c>
      <c r="C200" s="14">
        <v>4.1318585303070601E-2</v>
      </c>
      <c r="D200" s="14">
        <v>4.4617911814497098E-2</v>
      </c>
      <c r="E200" s="14">
        <v>3.8204833216048201E-2</v>
      </c>
      <c r="F200" s="14"/>
      <c r="G200" s="14">
        <v>0.144236674081623</v>
      </c>
      <c r="H200" s="14">
        <v>3.1536861390497502E-2</v>
      </c>
      <c r="I200" s="14">
        <v>4.19078187734159E-2</v>
      </c>
      <c r="J200" s="14">
        <v>3.6162665593170898E-2</v>
      </c>
      <c r="K200" s="14">
        <v>2.9509752520577299E-3</v>
      </c>
      <c r="L200" s="14">
        <v>4.1205581761919699E-2</v>
      </c>
      <c r="M200" s="14"/>
      <c r="N200" s="14">
        <v>5.2176770436333703E-2</v>
      </c>
      <c r="O200" s="14">
        <v>2.09982674108211E-2</v>
      </c>
      <c r="P200" s="14"/>
      <c r="Q200" s="14">
        <v>0</v>
      </c>
      <c r="R200" s="14">
        <v>1.3066967220891601E-2</v>
      </c>
      <c r="S200" s="14">
        <v>5.1160690322591303E-2</v>
      </c>
      <c r="T200" s="14">
        <v>2.87467337947061E-2</v>
      </c>
      <c r="U200" s="14">
        <v>3.87875496330281E-2</v>
      </c>
      <c r="V200" s="14">
        <v>4.6368201905073701E-2</v>
      </c>
      <c r="W200" s="14">
        <v>7.9478427625710807E-2</v>
      </c>
      <c r="X200" s="14">
        <v>0</v>
      </c>
      <c r="Y200" s="14">
        <v>0</v>
      </c>
      <c r="Z200" s="14">
        <v>4.6471571433314603E-2</v>
      </c>
      <c r="AA200" s="14"/>
      <c r="AB200" s="14">
        <v>7.5529195325937507E-2</v>
      </c>
      <c r="AC200" s="14">
        <v>3.1803263888705302E-2</v>
      </c>
      <c r="AD200" s="14">
        <v>6.4865542092416698E-2</v>
      </c>
      <c r="AE200" s="14"/>
      <c r="AF200" s="14">
        <v>5.07395488972801E-2</v>
      </c>
      <c r="AG200" s="14">
        <v>8.0786209456266397E-2</v>
      </c>
      <c r="AH200" s="14">
        <v>7.9744513101940598E-2</v>
      </c>
      <c r="AI200" s="14">
        <v>4.7403403492007001E-2</v>
      </c>
      <c r="AJ200" s="14">
        <v>1.4490059450189E-2</v>
      </c>
      <c r="AK200" s="14">
        <v>2.88629539115575E-2</v>
      </c>
      <c r="AL200" s="14">
        <v>4.2697581073588897E-2</v>
      </c>
      <c r="AM200" s="14">
        <v>1.8020069270193399E-2</v>
      </c>
      <c r="AN200" s="14"/>
      <c r="AO200" s="14">
        <v>7.1052542367827196E-2</v>
      </c>
      <c r="AP200" s="14">
        <v>5.9509948627636602E-2</v>
      </c>
      <c r="AQ200" s="14">
        <v>9.5241964399115198E-2</v>
      </c>
      <c r="AR200" s="14">
        <v>6.1667915567746298E-2</v>
      </c>
      <c r="AS200" s="14">
        <v>3.1543090654023803E-2</v>
      </c>
      <c r="AT200" s="14">
        <v>4.9794247154576698E-2</v>
      </c>
      <c r="AU200" s="14">
        <v>3.91306932779978E-2</v>
      </c>
      <c r="AV200" s="14">
        <v>2.2245060105754E-2</v>
      </c>
      <c r="AW200" s="14"/>
      <c r="AX200" s="14">
        <v>8.0999998274408694E-2</v>
      </c>
      <c r="AY200" s="14">
        <v>4.9558196262340599E-2</v>
      </c>
      <c r="AZ200" s="14">
        <v>3.6664101890548702E-2</v>
      </c>
      <c r="BA200" s="14"/>
      <c r="BB200" s="14">
        <v>7.9380931314265601E-2</v>
      </c>
      <c r="BC200" s="14">
        <v>3.8313271888341799E-2</v>
      </c>
      <c r="BD200" s="14">
        <v>3.9977257738071398E-2</v>
      </c>
      <c r="BE200" s="14"/>
      <c r="BF200" s="14">
        <v>1.7914747848574001E-2</v>
      </c>
      <c r="BG200" s="14">
        <v>5.7005824877559098E-2</v>
      </c>
      <c r="BH200" s="14">
        <v>4.1589724599994202E-2</v>
      </c>
      <c r="BI200" s="14"/>
      <c r="BJ200" s="14">
        <v>8.9267599121866797E-2</v>
      </c>
      <c r="BK200" s="14">
        <v>2.9614258302238301E-2</v>
      </c>
      <c r="BL200" s="14"/>
      <c r="BM200" s="14">
        <v>0.103779874055212</v>
      </c>
      <c r="BN200" s="14">
        <v>1.9294077788784302E-2</v>
      </c>
      <c r="BO200" s="14"/>
      <c r="BP200" s="14">
        <v>7.1233098055495603E-2</v>
      </c>
      <c r="BQ200" s="14">
        <v>0</v>
      </c>
      <c r="BR200" s="14">
        <v>7.2463233708665795E-2</v>
      </c>
      <c r="BS200" s="14">
        <v>4.2587139252270499E-2</v>
      </c>
      <c r="BT200" s="14">
        <v>3.2848343571701702E-2</v>
      </c>
      <c r="BU200" s="14">
        <v>4.7709966363161598E-2</v>
      </c>
      <c r="BV200" s="14">
        <v>0</v>
      </c>
      <c r="BW200" s="14">
        <v>3.1024938869476701E-2</v>
      </c>
    </row>
    <row r="201" spans="2:75" x14ac:dyDescent="0.35">
      <c r="B201" t="s">
        <v>153</v>
      </c>
      <c r="C201" s="14">
        <v>4.0229998490086002E-2</v>
      </c>
      <c r="D201" s="14">
        <v>2.8291709957416901E-2</v>
      </c>
      <c r="E201" s="14">
        <v>5.1496804217052702E-2</v>
      </c>
      <c r="F201" s="14"/>
      <c r="G201" s="14">
        <v>4.8881660010804698E-2</v>
      </c>
      <c r="H201" s="14">
        <v>4.0604933222914202E-3</v>
      </c>
      <c r="I201" s="14">
        <v>5.0148648695947998E-2</v>
      </c>
      <c r="J201" s="14">
        <v>2.7892526943316599E-2</v>
      </c>
      <c r="K201" s="14">
        <v>5.46787342183397E-2</v>
      </c>
      <c r="L201" s="14">
        <v>4.6639612211320403E-2</v>
      </c>
      <c r="M201" s="14"/>
      <c r="N201" s="14">
        <v>4.7034953465904299E-2</v>
      </c>
      <c r="O201" s="14">
        <v>2.7495011321054499E-2</v>
      </c>
      <c r="P201" s="14"/>
      <c r="Q201" s="14">
        <v>9.8739607633909196E-2</v>
      </c>
      <c r="R201" s="14">
        <v>1.62608075559087E-2</v>
      </c>
      <c r="S201" s="14">
        <v>6.2533492280299099E-2</v>
      </c>
      <c r="T201" s="14">
        <v>4.1648514391129897E-2</v>
      </c>
      <c r="U201" s="14">
        <v>4.99897837685543E-2</v>
      </c>
      <c r="V201" s="14">
        <v>4.9572402939222902E-2</v>
      </c>
      <c r="W201" s="14">
        <v>3.03817873424987E-2</v>
      </c>
      <c r="X201" s="14">
        <v>0</v>
      </c>
      <c r="Y201" s="14">
        <v>0</v>
      </c>
      <c r="Z201" s="14">
        <v>3.5054912345726399E-3</v>
      </c>
      <c r="AA201" s="14"/>
      <c r="AB201" s="14">
        <v>8.7936469514948906E-2</v>
      </c>
      <c r="AC201" s="14">
        <v>4.30168895915388E-2</v>
      </c>
      <c r="AD201" s="14">
        <v>1.49691869344963E-2</v>
      </c>
      <c r="AE201" s="14"/>
      <c r="AF201" s="14">
        <v>5.6164116958291203E-2</v>
      </c>
      <c r="AG201" s="14">
        <v>3.4707573439336899E-2</v>
      </c>
      <c r="AH201" s="14">
        <v>5.5096947485800303E-3</v>
      </c>
      <c r="AI201" s="14">
        <v>7.9485927324426095E-2</v>
      </c>
      <c r="AJ201" s="14">
        <v>4.91386512071528E-2</v>
      </c>
      <c r="AK201" s="14">
        <v>2.6506226306033599E-2</v>
      </c>
      <c r="AL201" s="14">
        <v>9.6654467958010706E-2</v>
      </c>
      <c r="AM201" s="14">
        <v>4.33135805018438E-2</v>
      </c>
      <c r="AN201" s="14"/>
      <c r="AO201" s="14">
        <v>6.8308852742914594E-2</v>
      </c>
      <c r="AP201" s="14">
        <v>1.78910406189954E-2</v>
      </c>
      <c r="AQ201" s="14">
        <v>1.8916382465129101E-2</v>
      </c>
      <c r="AR201" s="14">
        <v>0.10340463118630799</v>
      </c>
      <c r="AS201" s="14">
        <v>5.5668135105230603E-2</v>
      </c>
      <c r="AT201" s="14">
        <v>3.3461942214413398E-2</v>
      </c>
      <c r="AU201" s="14">
        <v>0.133575568605348</v>
      </c>
      <c r="AV201" s="14">
        <v>5.06827028643363E-3</v>
      </c>
      <c r="AW201" s="14"/>
      <c r="AX201" s="14">
        <v>1.0556861916737201E-2</v>
      </c>
      <c r="AY201" s="14">
        <v>3.2384560035429999E-2</v>
      </c>
      <c r="AZ201" s="14">
        <v>5.6201227395811799E-2</v>
      </c>
      <c r="BA201" s="14"/>
      <c r="BB201" s="14">
        <v>6.6103046963000595E-2</v>
      </c>
      <c r="BC201" s="14">
        <v>3.1712194519468898E-2</v>
      </c>
      <c r="BD201" s="14">
        <v>6.0181866797707997E-2</v>
      </c>
      <c r="BE201" s="14"/>
      <c r="BF201" s="14">
        <v>9.0126058219060397E-3</v>
      </c>
      <c r="BG201" s="14">
        <v>6.3872554049398803E-2</v>
      </c>
      <c r="BH201" s="14">
        <v>3.6228075094556701E-2</v>
      </c>
      <c r="BI201" s="14"/>
      <c r="BJ201" s="14">
        <v>8.62499139012467E-2</v>
      </c>
      <c r="BK201" s="14">
        <v>2.8125139320837399E-2</v>
      </c>
      <c r="BL201" s="14"/>
      <c r="BM201" s="14">
        <v>4.6237637728018498E-2</v>
      </c>
      <c r="BN201" s="14">
        <v>4.2613679023672101E-2</v>
      </c>
      <c r="BO201" s="14"/>
      <c r="BP201" s="14">
        <v>2.86095784861112E-2</v>
      </c>
      <c r="BQ201" s="14">
        <v>1.6464075351964699E-2</v>
      </c>
      <c r="BR201" s="14">
        <v>0.18317070117702</v>
      </c>
      <c r="BS201" s="14">
        <v>1.1562326101572399E-2</v>
      </c>
      <c r="BT201" s="14">
        <v>5.0808248365311899E-2</v>
      </c>
      <c r="BU201" s="14">
        <v>1.6736177927939501E-2</v>
      </c>
      <c r="BV201" s="14">
        <v>7.2114429818773695E-2</v>
      </c>
      <c r="BW201" s="14">
        <v>5.1876070791292202E-2</v>
      </c>
    </row>
    <row r="202" spans="2:75" x14ac:dyDescent="0.35">
      <c r="B202" t="s">
        <v>154</v>
      </c>
      <c r="C202" s="14">
        <v>3.30333390287227E-2</v>
      </c>
      <c r="D202" s="14">
        <v>2.3604075406214099E-2</v>
      </c>
      <c r="E202" s="14">
        <v>4.1932242844997601E-2</v>
      </c>
      <c r="F202" s="14"/>
      <c r="G202" s="14">
        <v>2.1887553893495799E-2</v>
      </c>
      <c r="H202" s="14">
        <v>4.7722168739152901E-2</v>
      </c>
      <c r="I202" s="14">
        <v>5.0104005583515701E-2</v>
      </c>
      <c r="J202" s="14">
        <v>5.0394722006688701E-3</v>
      </c>
      <c r="K202" s="14">
        <v>3.3871217240722402E-2</v>
      </c>
      <c r="L202" s="14">
        <v>3.71738342266036E-2</v>
      </c>
      <c r="M202" s="14"/>
      <c r="N202" s="14">
        <v>3.5981508821759198E-2</v>
      </c>
      <c r="O202" s="14">
        <v>2.75160498446116E-2</v>
      </c>
      <c r="P202" s="14"/>
      <c r="Q202" s="14">
        <v>1.43047251889483E-2</v>
      </c>
      <c r="R202" s="14">
        <v>4.9951536329259701E-2</v>
      </c>
      <c r="S202" s="14">
        <v>4.7711487594242798E-2</v>
      </c>
      <c r="T202" s="14">
        <v>1.30960850983149E-2</v>
      </c>
      <c r="U202" s="14">
        <v>6.42802499414174E-2</v>
      </c>
      <c r="V202" s="14">
        <v>1.6783297736407101E-2</v>
      </c>
      <c r="W202" s="14">
        <v>1.40798994690545E-2</v>
      </c>
      <c r="X202" s="14">
        <v>0</v>
      </c>
      <c r="Y202" s="14">
        <v>0</v>
      </c>
      <c r="Z202" s="14">
        <v>3.44461041500249E-2</v>
      </c>
      <c r="AA202" s="14"/>
      <c r="AB202" s="14">
        <v>6.8627369784076395E-2</v>
      </c>
      <c r="AC202" s="14">
        <v>3.0886732924526501E-2</v>
      </c>
      <c r="AD202" s="14">
        <v>2.9600982100633499E-2</v>
      </c>
      <c r="AE202" s="14"/>
      <c r="AF202" s="14">
        <v>4.9337914813291403E-2</v>
      </c>
      <c r="AG202" s="14">
        <v>4.4554046738040497E-2</v>
      </c>
      <c r="AH202" s="14">
        <v>4.1687257430031897E-2</v>
      </c>
      <c r="AI202" s="14">
        <v>0</v>
      </c>
      <c r="AJ202" s="14">
        <v>1.33532467197358E-2</v>
      </c>
      <c r="AK202" s="14">
        <v>1.5736973684317899E-2</v>
      </c>
      <c r="AL202" s="14">
        <v>0</v>
      </c>
      <c r="AM202" s="14">
        <v>3.2259103444860902E-2</v>
      </c>
      <c r="AN202" s="14"/>
      <c r="AO202" s="14">
        <v>5.1136594510156397E-2</v>
      </c>
      <c r="AP202" s="14">
        <v>4.6510432321789003E-2</v>
      </c>
      <c r="AQ202" s="14">
        <v>5.3185096294563701E-2</v>
      </c>
      <c r="AR202" s="14">
        <v>0</v>
      </c>
      <c r="AS202" s="14">
        <v>1.51276098188777E-2</v>
      </c>
      <c r="AT202" s="14">
        <v>3.0892318404802301E-2</v>
      </c>
      <c r="AU202" s="14">
        <v>0</v>
      </c>
      <c r="AV202" s="14">
        <v>1.15649160418183E-2</v>
      </c>
      <c r="AW202" s="14"/>
      <c r="AX202" s="14">
        <v>5.6681649547233801E-2</v>
      </c>
      <c r="AY202" s="14">
        <v>3.2681870124865599E-2</v>
      </c>
      <c r="AZ202" s="14">
        <v>3.5017504935538103E-2</v>
      </c>
      <c r="BA202" s="14"/>
      <c r="BB202" s="14">
        <v>5.6482475135822302E-2</v>
      </c>
      <c r="BC202" s="14">
        <v>3.6502325293337599E-2</v>
      </c>
      <c r="BD202" s="14">
        <v>2.5613189234460799E-2</v>
      </c>
      <c r="BE202" s="14"/>
      <c r="BF202" s="14">
        <v>3.26843866085871E-2</v>
      </c>
      <c r="BG202" s="14">
        <v>3.7030231021554498E-2</v>
      </c>
      <c r="BH202" s="14">
        <v>3.4670067797512E-2</v>
      </c>
      <c r="BI202" s="14"/>
      <c r="BJ202" s="14">
        <v>2.97616437917958E-2</v>
      </c>
      <c r="BK202" s="14">
        <v>3.2293575365912798E-2</v>
      </c>
      <c r="BL202" s="14"/>
      <c r="BM202" s="14">
        <v>4.0186260474799701E-2</v>
      </c>
      <c r="BN202" s="14">
        <v>3.4421054650944902E-2</v>
      </c>
      <c r="BO202" s="14"/>
      <c r="BP202" s="14">
        <v>5.1449318796334499E-2</v>
      </c>
      <c r="BQ202" s="14">
        <v>5.3425261626465097E-2</v>
      </c>
      <c r="BR202" s="14">
        <v>3.59037764608542E-2</v>
      </c>
      <c r="BS202" s="14">
        <v>3.35227265959658E-2</v>
      </c>
      <c r="BT202" s="14">
        <v>2.5961308856434499E-2</v>
      </c>
      <c r="BU202" s="14">
        <v>2.6668668803416101E-2</v>
      </c>
      <c r="BV202" s="14">
        <v>1.9380856557346199E-2</v>
      </c>
      <c r="BW202" s="14">
        <v>1.95931658515608E-2</v>
      </c>
    </row>
    <row r="203" spans="2:75" x14ac:dyDescent="0.35">
      <c r="B203" t="s">
        <v>155</v>
      </c>
      <c r="C203" s="14">
        <v>2.3552621009292299E-2</v>
      </c>
      <c r="D203" s="14">
        <v>2.5453722899368099E-2</v>
      </c>
      <c r="E203" s="14">
        <v>2.17584487873662E-2</v>
      </c>
      <c r="F203" s="14"/>
      <c r="G203" s="14">
        <v>4.6693081129299902E-2</v>
      </c>
      <c r="H203" s="14">
        <v>1.12541874920424E-2</v>
      </c>
      <c r="I203" s="14">
        <v>2.6851164393510801E-2</v>
      </c>
      <c r="J203" s="14">
        <v>3.7464132594131297E-2</v>
      </c>
      <c r="K203" s="14">
        <v>1.10753672082144E-2</v>
      </c>
      <c r="L203" s="14">
        <v>1.9970957200088402E-2</v>
      </c>
      <c r="M203" s="14"/>
      <c r="N203" s="14">
        <v>2.7121524539660699E-2</v>
      </c>
      <c r="O203" s="14">
        <v>1.68736729738885E-2</v>
      </c>
      <c r="P203" s="14"/>
      <c r="Q203" s="14">
        <v>6.8144496595400006E-2</v>
      </c>
      <c r="R203" s="14">
        <v>4.2796316485799899E-3</v>
      </c>
      <c r="S203" s="14">
        <v>4.7057588086861599E-2</v>
      </c>
      <c r="T203" s="14">
        <v>1.5656235130557399E-2</v>
      </c>
      <c r="U203" s="14">
        <v>4.4043603358200699E-2</v>
      </c>
      <c r="V203" s="14">
        <v>2.05475707008443E-2</v>
      </c>
      <c r="W203" s="14">
        <v>4.5160406580285403E-3</v>
      </c>
      <c r="X203" s="14">
        <v>0</v>
      </c>
      <c r="Y203" s="14">
        <v>0</v>
      </c>
      <c r="Z203" s="14">
        <v>1.1530707503403599E-2</v>
      </c>
      <c r="AA203" s="14"/>
      <c r="AB203" s="14">
        <v>7.9600120929157206E-2</v>
      </c>
      <c r="AC203" s="14">
        <v>1.7761343337107299E-2</v>
      </c>
      <c r="AD203" s="14">
        <v>0</v>
      </c>
      <c r="AE203" s="14"/>
      <c r="AF203" s="14">
        <v>1.1938594721200201E-2</v>
      </c>
      <c r="AG203" s="14">
        <v>3.1538540004761702E-2</v>
      </c>
      <c r="AH203" s="14">
        <v>0</v>
      </c>
      <c r="AI203" s="14">
        <v>1.9956044902760199E-2</v>
      </c>
      <c r="AJ203" s="14">
        <v>7.3088233093153807E-2</v>
      </c>
      <c r="AK203" s="14">
        <v>2.63281510194452E-2</v>
      </c>
      <c r="AL203" s="14">
        <v>0</v>
      </c>
      <c r="AM203" s="14">
        <v>5.2767394197858301E-2</v>
      </c>
      <c r="AN203" s="14"/>
      <c r="AO203" s="14">
        <v>2.98073573931898E-2</v>
      </c>
      <c r="AP203" s="14">
        <v>2.7805060447842599E-2</v>
      </c>
      <c r="AQ203" s="14">
        <v>7.7778822729117096E-3</v>
      </c>
      <c r="AR203" s="14">
        <v>1.3305270570621299E-2</v>
      </c>
      <c r="AS203" s="14">
        <v>8.1150359046153406E-2</v>
      </c>
      <c r="AT203" s="14">
        <v>2.1387504720198701E-2</v>
      </c>
      <c r="AU203" s="14">
        <v>7.8368263013436398E-2</v>
      </c>
      <c r="AV203" s="14">
        <v>4.7851757438517996E-3</v>
      </c>
      <c r="AW203" s="14"/>
      <c r="AX203" s="14">
        <v>3.3463574810592298E-2</v>
      </c>
      <c r="AY203" s="14">
        <v>2.6958852105347299E-2</v>
      </c>
      <c r="AZ203" s="14">
        <v>1.7077988343094899E-2</v>
      </c>
      <c r="BA203" s="14"/>
      <c r="BB203" s="14">
        <v>1.8442153233419401E-2</v>
      </c>
      <c r="BC203" s="14">
        <v>2.4560918228527798E-2</v>
      </c>
      <c r="BD203" s="14">
        <v>2.65840811537504E-2</v>
      </c>
      <c r="BE203" s="14"/>
      <c r="BF203" s="14">
        <v>8.6723666937657595E-2</v>
      </c>
      <c r="BG203" s="14">
        <v>1.52063521481643E-2</v>
      </c>
      <c r="BH203" s="14">
        <v>2.8115932422365399E-2</v>
      </c>
      <c r="BI203" s="14"/>
      <c r="BJ203" s="14">
        <v>3.0245274175448599E-2</v>
      </c>
      <c r="BK203" s="14">
        <v>1.5665094673455199E-2</v>
      </c>
      <c r="BL203" s="14"/>
      <c r="BM203" s="14">
        <v>4.2018353530481202E-2</v>
      </c>
      <c r="BN203" s="14">
        <v>1.3800003292689701E-2</v>
      </c>
      <c r="BO203" s="14"/>
      <c r="BP203" s="14">
        <v>2.5828929668827501E-2</v>
      </c>
      <c r="BQ203" s="14">
        <v>0</v>
      </c>
      <c r="BR203" s="14">
        <v>0</v>
      </c>
      <c r="BS203" s="14">
        <v>3.3899258457559298E-2</v>
      </c>
      <c r="BT203" s="14">
        <v>2.5587254984176699E-2</v>
      </c>
      <c r="BU203" s="14">
        <v>0</v>
      </c>
      <c r="BV203" s="14">
        <v>6.8258975524660606E-2</v>
      </c>
      <c r="BW203" s="14">
        <v>3.3261340774787602E-2</v>
      </c>
    </row>
    <row r="204" spans="2:75" x14ac:dyDescent="0.35">
      <c r="B204" t="s">
        <v>156</v>
      </c>
      <c r="C204" s="14">
        <v>1.24291133828596E-2</v>
      </c>
      <c r="D204" s="14">
        <v>9.1663072483291596E-3</v>
      </c>
      <c r="E204" s="14">
        <v>1.55083992236996E-2</v>
      </c>
      <c r="F204" s="14"/>
      <c r="G204" s="14">
        <v>7.7119962834018901E-3</v>
      </c>
      <c r="H204" s="14">
        <v>7.71678127739861E-3</v>
      </c>
      <c r="I204" s="14">
        <v>0</v>
      </c>
      <c r="J204" s="14">
        <v>1.33057760647844E-2</v>
      </c>
      <c r="K204" s="14">
        <v>1.4582601066989701E-2</v>
      </c>
      <c r="L204" s="14">
        <v>1.8710897832836498E-2</v>
      </c>
      <c r="M204" s="14"/>
      <c r="N204" s="14">
        <v>5.9707434231929899E-3</v>
      </c>
      <c r="O204" s="14">
        <v>2.45154914502358E-2</v>
      </c>
      <c r="P204" s="14"/>
      <c r="Q204" s="14">
        <v>0</v>
      </c>
      <c r="R204" s="14">
        <v>1.3953067582380701E-2</v>
      </c>
      <c r="S204" s="14">
        <v>8.27924536400396E-3</v>
      </c>
      <c r="T204" s="14">
        <v>1.26509327841305E-2</v>
      </c>
      <c r="U204" s="14">
        <v>1.9439867114654199E-2</v>
      </c>
      <c r="V204" s="14">
        <v>8.5447019600793997E-3</v>
      </c>
      <c r="W204" s="14">
        <v>1.6952390987273601E-2</v>
      </c>
      <c r="X204" s="14">
        <v>0</v>
      </c>
      <c r="Y204" s="14">
        <v>0</v>
      </c>
      <c r="Z204" s="14">
        <v>5.1826046578632304E-3</v>
      </c>
      <c r="AA204" s="14"/>
      <c r="AB204" s="14">
        <v>1.05669490234551E-2</v>
      </c>
      <c r="AC204" s="14">
        <v>1.42555319913387E-2</v>
      </c>
      <c r="AD204" s="14">
        <v>1.3511100273476901E-2</v>
      </c>
      <c r="AE204" s="14"/>
      <c r="AF204" s="14">
        <v>1.5877904151514601E-2</v>
      </c>
      <c r="AG204" s="14">
        <v>7.4731904060001998E-3</v>
      </c>
      <c r="AH204" s="14">
        <v>7.3943617368668196E-3</v>
      </c>
      <c r="AI204" s="14">
        <v>0</v>
      </c>
      <c r="AJ204" s="14">
        <v>3.1197078781167901E-2</v>
      </c>
      <c r="AK204" s="14">
        <v>2.0898614729588101E-2</v>
      </c>
      <c r="AL204" s="14">
        <v>0</v>
      </c>
      <c r="AM204" s="14">
        <v>1.28304625691019E-2</v>
      </c>
      <c r="AN204" s="14"/>
      <c r="AO204" s="14">
        <v>4.3651166636242099E-3</v>
      </c>
      <c r="AP204" s="14">
        <v>4.0235586996865101E-3</v>
      </c>
      <c r="AQ204" s="14">
        <v>1.1452409407952001E-2</v>
      </c>
      <c r="AR204" s="14">
        <v>3.9154025022386199E-2</v>
      </c>
      <c r="AS204" s="14">
        <v>5.0470118288580702E-2</v>
      </c>
      <c r="AT204" s="14">
        <v>2.9884723725365901E-2</v>
      </c>
      <c r="AU204" s="14">
        <v>0</v>
      </c>
      <c r="AV204" s="14">
        <v>0</v>
      </c>
      <c r="AW204" s="14"/>
      <c r="AX204" s="14">
        <v>9.0773476332045196E-3</v>
      </c>
      <c r="AY204" s="14">
        <v>1.31501192052727E-2</v>
      </c>
      <c r="AZ204" s="14">
        <v>1.2258019905345001E-2</v>
      </c>
      <c r="BA204" s="14"/>
      <c r="BB204" s="14">
        <v>2.2825974898935598E-2</v>
      </c>
      <c r="BC204" s="14">
        <v>1.40961657237407E-2</v>
      </c>
      <c r="BD204" s="14">
        <v>9.5576680022076994E-3</v>
      </c>
      <c r="BE204" s="14"/>
      <c r="BF204" s="14">
        <v>0</v>
      </c>
      <c r="BG204" s="14">
        <v>1.0937603778958501E-2</v>
      </c>
      <c r="BH204" s="14">
        <v>1.4716995051420901E-2</v>
      </c>
      <c r="BI204" s="14"/>
      <c r="BJ204" s="14">
        <v>3.12702510991376E-2</v>
      </c>
      <c r="BK204" s="14">
        <v>6.8753543591917503E-3</v>
      </c>
      <c r="BL204" s="14"/>
      <c r="BM204" s="14">
        <v>2.4067881730346401E-2</v>
      </c>
      <c r="BN204" s="14">
        <v>8.9786155335851298E-3</v>
      </c>
      <c r="BO204" s="14"/>
      <c r="BP204" s="14">
        <v>0</v>
      </c>
      <c r="BQ204" s="14">
        <v>8.0240481914115105E-3</v>
      </c>
      <c r="BR204" s="14">
        <v>0</v>
      </c>
      <c r="BS204" s="14">
        <v>3.8140618255371301E-3</v>
      </c>
      <c r="BT204" s="14">
        <v>2.8351213549943299E-2</v>
      </c>
      <c r="BU204" s="14">
        <v>4.2117257956300396E-3</v>
      </c>
      <c r="BV204" s="14">
        <v>3.7141122981011999E-2</v>
      </c>
      <c r="BW204" s="14">
        <v>0</v>
      </c>
    </row>
    <row r="205" spans="2:75" x14ac:dyDescent="0.35">
      <c r="B205" t="s">
        <v>157</v>
      </c>
      <c r="C205" s="14">
        <v>7.8525404654241193E-3</v>
      </c>
      <c r="D205" s="14">
        <v>7.7330753658310597E-3</v>
      </c>
      <c r="E205" s="14">
        <v>7.9652861127239294E-3</v>
      </c>
      <c r="F205" s="14"/>
      <c r="G205" s="14">
        <v>2.45880550188671E-2</v>
      </c>
      <c r="H205" s="14">
        <v>5.0003080510887402E-3</v>
      </c>
      <c r="I205" s="14">
        <v>2.5678458616802298E-3</v>
      </c>
      <c r="J205" s="14">
        <v>1.32582879899292E-2</v>
      </c>
      <c r="K205" s="14">
        <v>0</v>
      </c>
      <c r="L205" s="14">
        <v>8.0326736721680198E-3</v>
      </c>
      <c r="M205" s="14"/>
      <c r="N205" s="14">
        <v>5.7745722547279804E-3</v>
      </c>
      <c r="O205" s="14">
        <v>1.1741309545441199E-2</v>
      </c>
      <c r="P205" s="14"/>
      <c r="Q205" s="14">
        <v>0</v>
      </c>
      <c r="R205" s="14">
        <v>9.5659157421645706E-3</v>
      </c>
      <c r="S205" s="14">
        <v>1.7102769164419301E-2</v>
      </c>
      <c r="T205" s="14">
        <v>1.1196650165443399E-2</v>
      </c>
      <c r="U205" s="14">
        <v>0</v>
      </c>
      <c r="V205" s="14">
        <v>4.9325990779169101E-3</v>
      </c>
      <c r="W205" s="14">
        <v>1.37852300239688E-2</v>
      </c>
      <c r="X205" s="14">
        <v>0</v>
      </c>
      <c r="Y205" s="14">
        <v>0</v>
      </c>
      <c r="Z205" s="14">
        <v>0</v>
      </c>
      <c r="AA205" s="14"/>
      <c r="AB205" s="14">
        <v>7.1912575779151597E-3</v>
      </c>
      <c r="AC205" s="14">
        <v>1.16927647190247E-2</v>
      </c>
      <c r="AD205" s="14">
        <v>0</v>
      </c>
      <c r="AE205" s="14"/>
      <c r="AF205" s="14">
        <v>3.5858147605508702E-3</v>
      </c>
      <c r="AG205" s="14">
        <v>3.3683649511499998E-2</v>
      </c>
      <c r="AH205" s="14">
        <v>0</v>
      </c>
      <c r="AI205" s="14">
        <v>0</v>
      </c>
      <c r="AJ205" s="14">
        <v>0</v>
      </c>
      <c r="AK205" s="14">
        <v>1.89332028753514E-3</v>
      </c>
      <c r="AL205" s="14">
        <v>0</v>
      </c>
      <c r="AM205" s="14">
        <v>1.2370946273981101E-2</v>
      </c>
      <c r="AN205" s="14"/>
      <c r="AO205" s="14">
        <v>5.0213543623143604E-3</v>
      </c>
      <c r="AP205" s="14">
        <v>1.40839612188913E-2</v>
      </c>
      <c r="AQ205" s="14">
        <v>0</v>
      </c>
      <c r="AR205" s="14">
        <v>0</v>
      </c>
      <c r="AS205" s="14">
        <v>0</v>
      </c>
      <c r="AT205" s="14">
        <v>3.55392475402565E-3</v>
      </c>
      <c r="AU205" s="14">
        <v>7.0371968547249097E-3</v>
      </c>
      <c r="AV205" s="14">
        <v>7.6367120918076799E-3</v>
      </c>
      <c r="AW205" s="14"/>
      <c r="AX205" s="14">
        <v>0</v>
      </c>
      <c r="AY205" s="14">
        <v>5.9066636206680503E-3</v>
      </c>
      <c r="AZ205" s="14">
        <v>1.29727347964569E-2</v>
      </c>
      <c r="BA205" s="14"/>
      <c r="BB205" s="14">
        <v>0</v>
      </c>
      <c r="BC205" s="14">
        <v>9.9793482953658506E-3</v>
      </c>
      <c r="BD205" s="14">
        <v>9.1187989294794491E-3</v>
      </c>
      <c r="BE205" s="14"/>
      <c r="BF205" s="14">
        <v>0</v>
      </c>
      <c r="BG205" s="14">
        <v>6.6868557981106802E-3</v>
      </c>
      <c r="BH205" s="14">
        <v>1.35102936849572E-2</v>
      </c>
      <c r="BI205" s="14"/>
      <c r="BJ205" s="14">
        <v>3.9728172167564002E-3</v>
      </c>
      <c r="BK205" s="14">
        <v>9.2254850057835094E-3</v>
      </c>
      <c r="BL205" s="14"/>
      <c r="BM205" s="14">
        <v>1.91001927147323E-3</v>
      </c>
      <c r="BN205" s="14">
        <v>1.1018078197744899E-2</v>
      </c>
      <c r="BO205" s="14"/>
      <c r="BP205" s="14">
        <v>3.1687337420522798E-3</v>
      </c>
      <c r="BQ205" s="14">
        <v>0</v>
      </c>
      <c r="BR205" s="14">
        <v>1.8456204184334898E-2</v>
      </c>
      <c r="BS205" s="14">
        <v>1.2758363052612499E-2</v>
      </c>
      <c r="BT205" s="14">
        <v>9.6811735262670208E-3</v>
      </c>
      <c r="BU205" s="14">
        <v>5.7207650798465903E-3</v>
      </c>
      <c r="BV205" s="14">
        <v>0</v>
      </c>
      <c r="BW205" s="14">
        <v>4.9903302829100698E-3</v>
      </c>
    </row>
    <row r="206" spans="2:75" x14ac:dyDescent="0.35">
      <c r="B206" t="s">
        <v>158</v>
      </c>
      <c r="C206" s="14">
        <v>3.6192398654781001E-2</v>
      </c>
      <c r="D206" s="14">
        <v>3.1743724752163797E-2</v>
      </c>
      <c r="E206" s="14">
        <v>4.03908517635541E-2</v>
      </c>
      <c r="F206" s="14"/>
      <c r="G206" s="14">
        <v>3.2517947318182E-2</v>
      </c>
      <c r="H206" s="14">
        <v>7.4117675691964605E-2</v>
      </c>
      <c r="I206" s="14">
        <v>4.2722182025598597E-2</v>
      </c>
      <c r="J206" s="14">
        <v>4.1934205792876801E-2</v>
      </c>
      <c r="K206" s="14">
        <v>3.0585383170747799E-2</v>
      </c>
      <c r="L206" s="14">
        <v>2.0803337149125498E-2</v>
      </c>
      <c r="M206" s="14"/>
      <c r="N206" s="14">
        <v>2.7010204349905802E-2</v>
      </c>
      <c r="O206" s="14">
        <v>5.3376219425333202E-2</v>
      </c>
      <c r="P206" s="14"/>
      <c r="Q206" s="14">
        <v>0.13628208840672701</v>
      </c>
      <c r="R206" s="14">
        <v>4.9760879740554202E-2</v>
      </c>
      <c r="S206" s="14">
        <v>3.1046937777894301E-2</v>
      </c>
      <c r="T206" s="14">
        <v>4.7632516631688902E-2</v>
      </c>
      <c r="U206" s="14">
        <v>1.20683056475547E-2</v>
      </c>
      <c r="V206" s="14">
        <v>1.14307558509589E-2</v>
      </c>
      <c r="W206" s="14">
        <v>2.8640060022939898E-2</v>
      </c>
      <c r="X206" s="14">
        <v>0</v>
      </c>
      <c r="Y206" s="14">
        <v>0</v>
      </c>
      <c r="Z206" s="14">
        <v>6.8272436566410993E-2</v>
      </c>
      <c r="AA206" s="14"/>
      <c r="AB206" s="14">
        <v>3.6827232324604602E-2</v>
      </c>
      <c r="AC206" s="14">
        <v>4.3602073135222498E-2</v>
      </c>
      <c r="AD206" s="14">
        <v>7.9340909932619792E-3</v>
      </c>
      <c r="AE206" s="14"/>
      <c r="AF206" s="14">
        <v>0</v>
      </c>
      <c r="AG206" s="14">
        <v>4.2876370116899298E-3</v>
      </c>
      <c r="AH206" s="14">
        <v>0</v>
      </c>
      <c r="AI206" s="14">
        <v>4.6292462582371498E-2</v>
      </c>
      <c r="AJ206" s="14">
        <v>1.08434857577607E-2</v>
      </c>
      <c r="AK206" s="14">
        <v>2.3579923699929901E-2</v>
      </c>
      <c r="AL206" s="14">
        <v>0</v>
      </c>
      <c r="AM206" s="14">
        <v>0.103636306569812</v>
      </c>
      <c r="AN206" s="14"/>
      <c r="AO206" s="14">
        <v>0</v>
      </c>
      <c r="AP206" s="14">
        <v>4.28943639101471E-3</v>
      </c>
      <c r="AQ206" s="14">
        <v>0</v>
      </c>
      <c r="AR206" s="14">
        <v>0</v>
      </c>
      <c r="AS206" s="14">
        <v>0</v>
      </c>
      <c r="AT206" s="14">
        <v>2.5795521608674099E-2</v>
      </c>
      <c r="AU206" s="14">
        <v>9.6818407107100001E-3</v>
      </c>
      <c r="AV206" s="14">
        <v>0.12732172850062101</v>
      </c>
      <c r="AW206" s="14"/>
      <c r="AX206" s="14">
        <v>0</v>
      </c>
      <c r="AY206" s="14">
        <v>2.6542768306672598E-2</v>
      </c>
      <c r="AZ206" s="14">
        <v>3.4605548334772002E-2</v>
      </c>
      <c r="BA206" s="14"/>
      <c r="BB206" s="14">
        <v>2.36348144200485E-2</v>
      </c>
      <c r="BC206" s="14">
        <v>1.88250889608285E-2</v>
      </c>
      <c r="BD206" s="14">
        <v>5.7867211655380398E-2</v>
      </c>
      <c r="BE206" s="14"/>
      <c r="BF206" s="14">
        <v>4.4263528076375402E-2</v>
      </c>
      <c r="BG206" s="14">
        <v>1.9191893628938E-2</v>
      </c>
      <c r="BH206" s="14">
        <v>4.2599023457684897E-2</v>
      </c>
      <c r="BI206" s="14"/>
      <c r="BJ206" s="14">
        <v>1.6914875721542301E-2</v>
      </c>
      <c r="BK206" s="14">
        <v>3.6989651544172601E-2</v>
      </c>
      <c r="BL206" s="14"/>
      <c r="BM206" s="14">
        <v>7.8229544150630308E-3</v>
      </c>
      <c r="BN206" s="14">
        <v>4.6386045587601801E-2</v>
      </c>
      <c r="BO206" s="14"/>
      <c r="BP206" s="14">
        <v>3.4208447507456503E-2</v>
      </c>
      <c r="BQ206" s="14">
        <v>1.62680166138576E-2</v>
      </c>
      <c r="BR206" s="14">
        <v>5.11735618055255E-2</v>
      </c>
      <c r="BS206" s="14">
        <v>2.9849573236686099E-2</v>
      </c>
      <c r="BT206" s="14">
        <v>3.6674539485765899E-2</v>
      </c>
      <c r="BU206" s="14">
        <v>1.8592392983894201E-2</v>
      </c>
      <c r="BV206" s="14">
        <v>8.9789372140063106E-2</v>
      </c>
      <c r="BW206" s="14">
        <v>6.7797222088749901E-2</v>
      </c>
    </row>
    <row r="207" spans="2:75" x14ac:dyDescent="0.35">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c r="BH207" s="14"/>
      <c r="BI207" s="14"/>
      <c r="BJ207" s="14"/>
      <c r="BK207" s="14"/>
      <c r="BL207" s="14"/>
      <c r="BM207" s="14"/>
      <c r="BN207" s="14"/>
      <c r="BO207" s="14"/>
      <c r="BP207" s="14"/>
      <c r="BQ207" s="14"/>
      <c r="BR207" s="14"/>
      <c r="BS207" s="14"/>
      <c r="BT207" s="14"/>
      <c r="BU207" s="14"/>
      <c r="BV207" s="14"/>
      <c r="BW207" s="14"/>
    </row>
    <row r="208" spans="2:75" x14ac:dyDescent="0.35">
      <c r="B208" s="6" t="s">
        <v>171</v>
      </c>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c r="BH208" s="14"/>
      <c r="BI208" s="14"/>
      <c r="BJ208" s="14"/>
      <c r="BK208" s="14"/>
      <c r="BL208" s="14"/>
      <c r="BM208" s="14"/>
      <c r="BN208" s="14"/>
      <c r="BO208" s="14"/>
      <c r="BP208" s="14"/>
      <c r="BQ208" s="14"/>
      <c r="BR208" s="14"/>
      <c r="BS208" s="14"/>
      <c r="BT208" s="14"/>
      <c r="BU208" s="14"/>
      <c r="BV208" s="14"/>
      <c r="BW208" s="14"/>
    </row>
    <row r="209" spans="2:75" x14ac:dyDescent="0.35">
      <c r="B209" s="21" t="s">
        <v>96</v>
      </c>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c r="BH209" s="14"/>
      <c r="BI209" s="14"/>
      <c r="BJ209" s="14"/>
      <c r="BK209" s="14"/>
      <c r="BL209" s="14"/>
      <c r="BM209" s="14"/>
      <c r="BN209" s="14"/>
      <c r="BO209" s="14"/>
      <c r="BP209" s="14"/>
      <c r="BQ209" s="14"/>
      <c r="BR209" s="14"/>
      <c r="BS209" s="14"/>
      <c r="BT209" s="14"/>
      <c r="BU209" s="14"/>
      <c r="BV209" s="14"/>
      <c r="BW209" s="14"/>
    </row>
    <row r="210" spans="2:75" x14ac:dyDescent="0.35">
      <c r="B210" t="s">
        <v>160</v>
      </c>
      <c r="C210" s="14">
        <v>0.77705739136776697</v>
      </c>
      <c r="D210" s="14">
        <v>0.74747126288226795</v>
      </c>
      <c r="E210" s="14">
        <v>0.80497941393800398</v>
      </c>
      <c r="F210" s="14"/>
      <c r="G210" s="14">
        <v>0.63138725490470005</v>
      </c>
      <c r="H210" s="14">
        <v>0.66819095951764396</v>
      </c>
      <c r="I210" s="14">
        <v>0.77783233927103801</v>
      </c>
      <c r="J210" s="14">
        <v>0.75345432696089998</v>
      </c>
      <c r="K210" s="14">
        <v>0.80165629745617095</v>
      </c>
      <c r="L210" s="14">
        <v>0.84811222387130802</v>
      </c>
      <c r="M210" s="14"/>
      <c r="N210" s="14">
        <v>0.78470737296098503</v>
      </c>
      <c r="O210" s="14">
        <v>0.76274099724331401</v>
      </c>
      <c r="P210" s="14"/>
      <c r="Q210" s="14">
        <v>0.76978399807069797</v>
      </c>
      <c r="R210" s="14">
        <v>0.73273723706611604</v>
      </c>
      <c r="S210" s="14">
        <v>0.83772184441543995</v>
      </c>
      <c r="T210" s="14">
        <v>0.82023588500121702</v>
      </c>
      <c r="U210" s="14">
        <v>0.75718391842612398</v>
      </c>
      <c r="V210" s="14">
        <v>0.75285258235329999</v>
      </c>
      <c r="W210" s="14">
        <v>0.79942416626595603</v>
      </c>
      <c r="X210" s="14">
        <v>1</v>
      </c>
      <c r="Y210" s="14">
        <v>1</v>
      </c>
      <c r="Z210" s="14">
        <v>0.66722945804125</v>
      </c>
      <c r="AA210" s="14"/>
      <c r="AB210" s="14">
        <v>0.81706949840768806</v>
      </c>
      <c r="AC210" s="14">
        <v>0.77600750493527704</v>
      </c>
      <c r="AD210" s="14">
        <v>0.79755388929544102</v>
      </c>
      <c r="AE210" s="14"/>
      <c r="AF210" s="14">
        <v>0.81944022598326505</v>
      </c>
      <c r="AG210" s="14">
        <v>0.75951629489580097</v>
      </c>
      <c r="AH210" s="14">
        <v>0.79311933312078797</v>
      </c>
      <c r="AI210" s="14">
        <v>0.71978845977902495</v>
      </c>
      <c r="AJ210" s="14">
        <v>0.71694852706022105</v>
      </c>
      <c r="AK210" s="14">
        <v>0.853644844836839</v>
      </c>
      <c r="AL210" s="14">
        <v>0.76034473618689102</v>
      </c>
      <c r="AM210" s="14">
        <v>0.67742599712106299</v>
      </c>
      <c r="AN210" s="14"/>
      <c r="AO210" s="14">
        <v>0.85876211151525295</v>
      </c>
      <c r="AP210" s="14">
        <v>0.79603223759197805</v>
      </c>
      <c r="AQ210" s="14">
        <v>0.75483293952610897</v>
      </c>
      <c r="AR210" s="14">
        <v>0.769252469439342</v>
      </c>
      <c r="AS210" s="14">
        <v>0.66962612201261296</v>
      </c>
      <c r="AT210" s="14">
        <v>0.82261149065389605</v>
      </c>
      <c r="AU210" s="14">
        <v>0.728533482525206</v>
      </c>
      <c r="AV210" s="14">
        <v>0.61902535500837497</v>
      </c>
      <c r="AW210" s="14"/>
      <c r="AX210" s="14">
        <v>0.70517384873479205</v>
      </c>
      <c r="AY210" s="14">
        <v>0.81421029881010598</v>
      </c>
      <c r="AZ210" s="14">
        <v>0.78403197799469204</v>
      </c>
      <c r="BA210" s="14"/>
      <c r="BB210" s="14">
        <v>0.84027864834111299</v>
      </c>
      <c r="BC210" s="14">
        <v>0.81079716769953003</v>
      </c>
      <c r="BD210" s="14">
        <v>0.72078730881520803</v>
      </c>
      <c r="BE210" s="14"/>
      <c r="BF210" s="14">
        <v>0.74244186123429701</v>
      </c>
      <c r="BG210" s="14">
        <v>0.82990130169923404</v>
      </c>
      <c r="BH210" s="14">
        <v>0.75637561245514495</v>
      </c>
      <c r="BI210" s="14"/>
      <c r="BJ210" s="14">
        <v>0.82037451612392698</v>
      </c>
      <c r="BK210" s="14">
        <v>0.78138674990697199</v>
      </c>
      <c r="BL210" s="14"/>
      <c r="BM210" s="14">
        <v>0.78995776933078699</v>
      </c>
      <c r="BN210" s="14">
        <v>0.78828691502651604</v>
      </c>
      <c r="BO210" s="14"/>
      <c r="BP210" s="14">
        <v>0.70752716389232095</v>
      </c>
      <c r="BQ210" s="14">
        <v>0.77416771957324804</v>
      </c>
      <c r="BR210" s="14">
        <v>0.75467277450030901</v>
      </c>
      <c r="BS210" s="14">
        <v>0.77654896352813896</v>
      </c>
      <c r="BT210" s="14">
        <v>0.80793711271796698</v>
      </c>
      <c r="BU210" s="14">
        <v>0.80922164709678501</v>
      </c>
      <c r="BV210" s="14">
        <v>0.784040006272541</v>
      </c>
      <c r="BW210" s="14">
        <v>0.75603484179075497</v>
      </c>
    </row>
    <row r="211" spans="2:75" x14ac:dyDescent="0.35">
      <c r="B211" t="s">
        <v>143</v>
      </c>
      <c r="C211" s="14">
        <v>0.60762982850542901</v>
      </c>
      <c r="D211" s="14">
        <v>0.57262116133493002</v>
      </c>
      <c r="E211" s="14">
        <v>0.64066939281907997</v>
      </c>
      <c r="F211" s="14"/>
      <c r="G211" s="14">
        <v>0.42360394441165</v>
      </c>
      <c r="H211" s="14">
        <v>0.43736497642657901</v>
      </c>
      <c r="I211" s="14">
        <v>0.55948899199219504</v>
      </c>
      <c r="J211" s="14">
        <v>0.57433459434707301</v>
      </c>
      <c r="K211" s="14">
        <v>0.66492055273947803</v>
      </c>
      <c r="L211" s="14">
        <v>0.71852252864439303</v>
      </c>
      <c r="M211" s="14"/>
      <c r="N211" s="14">
        <v>0.60087117483473795</v>
      </c>
      <c r="O211" s="14">
        <v>0.62027816608914899</v>
      </c>
      <c r="P211" s="14"/>
      <c r="Q211" s="14">
        <v>0.54034018586757204</v>
      </c>
      <c r="R211" s="14">
        <v>0.58545968754058897</v>
      </c>
      <c r="S211" s="14">
        <v>0.59726486651249899</v>
      </c>
      <c r="T211" s="14">
        <v>0.63134572792644705</v>
      </c>
      <c r="U211" s="14">
        <v>0.59868003963710203</v>
      </c>
      <c r="V211" s="14">
        <v>0.53467995493470399</v>
      </c>
      <c r="W211" s="14">
        <v>0.61275162752794698</v>
      </c>
      <c r="X211" s="14">
        <v>0.82798017350442399</v>
      </c>
      <c r="Y211" s="14">
        <v>0.88817017043027202</v>
      </c>
      <c r="Z211" s="14">
        <v>0.69561069411009602</v>
      </c>
      <c r="AA211" s="14"/>
      <c r="AB211" s="14">
        <v>0.55951711491918499</v>
      </c>
      <c r="AC211" s="14">
        <v>0.656649612019789</v>
      </c>
      <c r="AD211" s="14">
        <v>0.50233985890277799</v>
      </c>
      <c r="AE211" s="14"/>
      <c r="AF211" s="14">
        <v>0.710049217535203</v>
      </c>
      <c r="AG211" s="14">
        <v>0.54368921013857896</v>
      </c>
      <c r="AH211" s="14">
        <v>0.68509900277840197</v>
      </c>
      <c r="AI211" s="14">
        <v>0.405535847292324</v>
      </c>
      <c r="AJ211" s="14">
        <v>0.59138186505692103</v>
      </c>
      <c r="AK211" s="14">
        <v>0.64917405746899803</v>
      </c>
      <c r="AL211" s="14">
        <v>0.48684500202640302</v>
      </c>
      <c r="AM211" s="14">
        <v>0.606382839539376</v>
      </c>
      <c r="AN211" s="14"/>
      <c r="AO211" s="14">
        <v>0.70999162355462497</v>
      </c>
      <c r="AP211" s="14">
        <v>0.54729395306869799</v>
      </c>
      <c r="AQ211" s="14">
        <v>0.62141532317217496</v>
      </c>
      <c r="AR211" s="14">
        <v>0.53616158281051296</v>
      </c>
      <c r="AS211" s="14">
        <v>0.60472093696150597</v>
      </c>
      <c r="AT211" s="14">
        <v>0.61443705944777205</v>
      </c>
      <c r="AU211" s="14">
        <v>0.51999112447294804</v>
      </c>
      <c r="AV211" s="14">
        <v>0.59523073909602897</v>
      </c>
      <c r="AW211" s="14"/>
      <c r="AX211" s="14">
        <v>0.59809441247662698</v>
      </c>
      <c r="AY211" s="14">
        <v>0.64943775939090298</v>
      </c>
      <c r="AZ211" s="14">
        <v>0.58254594811093796</v>
      </c>
      <c r="BA211" s="14"/>
      <c r="BB211" s="14">
        <v>0.63947645698710698</v>
      </c>
      <c r="BC211" s="14">
        <v>0.67217687598759202</v>
      </c>
      <c r="BD211" s="14">
        <v>0.48956652534820699</v>
      </c>
      <c r="BE211" s="14"/>
      <c r="BF211" s="14">
        <v>0.62822315458160605</v>
      </c>
      <c r="BG211" s="14">
        <v>0.60304507465652901</v>
      </c>
      <c r="BH211" s="14">
        <v>0.59399949687374598</v>
      </c>
      <c r="BI211" s="14"/>
      <c r="BJ211" s="14">
        <v>0.60231968197049301</v>
      </c>
      <c r="BK211" s="14">
        <v>0.62053036016380902</v>
      </c>
      <c r="BL211" s="14"/>
      <c r="BM211" s="14">
        <v>0.59297298900113704</v>
      </c>
      <c r="BN211" s="14">
        <v>0.620860129126243</v>
      </c>
      <c r="BO211" s="14"/>
      <c r="BP211" s="14">
        <v>0.64718464502537199</v>
      </c>
      <c r="BQ211" s="14">
        <v>0.59754227857495001</v>
      </c>
      <c r="BR211" s="14">
        <v>0.57687727604769901</v>
      </c>
      <c r="BS211" s="14">
        <v>0.54449116490316096</v>
      </c>
      <c r="BT211" s="14">
        <v>0.61857134631870403</v>
      </c>
      <c r="BU211" s="14">
        <v>0.66876560537841201</v>
      </c>
      <c r="BV211" s="14">
        <v>0.51939903398383303</v>
      </c>
      <c r="BW211" s="14">
        <v>0.58463531229564003</v>
      </c>
    </row>
    <row r="212" spans="2:75" x14ac:dyDescent="0.35">
      <c r="B212" t="s">
        <v>161</v>
      </c>
      <c r="C212" s="14">
        <v>0.46192741055266401</v>
      </c>
      <c r="D212" s="14">
        <v>0.44606122281282701</v>
      </c>
      <c r="E212" s="14">
        <v>0.47690118626625499</v>
      </c>
      <c r="F212" s="14"/>
      <c r="G212" s="14">
        <v>0.371288935979252</v>
      </c>
      <c r="H212" s="14">
        <v>0.45081590474671701</v>
      </c>
      <c r="I212" s="14">
        <v>0.55671394341882496</v>
      </c>
      <c r="J212" s="14">
        <v>0.53608293004990604</v>
      </c>
      <c r="K212" s="14">
        <v>0.42764753333001998</v>
      </c>
      <c r="L212" s="14">
        <v>0.42634546548749003</v>
      </c>
      <c r="M212" s="14"/>
      <c r="N212" s="14">
        <v>0.48192947618625598</v>
      </c>
      <c r="O212" s="14">
        <v>0.424494973438371</v>
      </c>
      <c r="P212" s="14"/>
      <c r="Q212" s="14">
        <v>0.50160139018874905</v>
      </c>
      <c r="R212" s="14">
        <v>0.42591470954174399</v>
      </c>
      <c r="S212" s="14">
        <v>0.49530366561091199</v>
      </c>
      <c r="T212" s="14">
        <v>0.39826464638359199</v>
      </c>
      <c r="U212" s="14">
        <v>0.465787787876145</v>
      </c>
      <c r="V212" s="14">
        <v>0.48140546116152699</v>
      </c>
      <c r="W212" s="14">
        <v>0.47521835505534099</v>
      </c>
      <c r="X212" s="14">
        <v>0.50704825614999904</v>
      </c>
      <c r="Y212" s="14">
        <v>1</v>
      </c>
      <c r="Z212" s="14">
        <v>0.506027095425022</v>
      </c>
      <c r="AA212" s="14"/>
      <c r="AB212" s="14">
        <v>0.45355363525101999</v>
      </c>
      <c r="AC212" s="14">
        <v>0.46064802388244303</v>
      </c>
      <c r="AD212" s="14">
        <v>0.38891359572651102</v>
      </c>
      <c r="AE212" s="14"/>
      <c r="AF212" s="14">
        <v>0.46267175614052197</v>
      </c>
      <c r="AG212" s="14">
        <v>0.48298678194417999</v>
      </c>
      <c r="AH212" s="14">
        <v>0.33416039257925301</v>
      </c>
      <c r="AI212" s="14">
        <v>0.498744655557807</v>
      </c>
      <c r="AJ212" s="14">
        <v>0.48975881538267402</v>
      </c>
      <c r="AK212" s="14">
        <v>0.48483699460025298</v>
      </c>
      <c r="AL212" s="14">
        <v>0.51568571067454205</v>
      </c>
      <c r="AM212" s="14">
        <v>0.48800965292849902</v>
      </c>
      <c r="AN212" s="14"/>
      <c r="AO212" s="14">
        <v>0.52907351354309096</v>
      </c>
      <c r="AP212" s="14">
        <v>0.49080479348913802</v>
      </c>
      <c r="AQ212" s="14">
        <v>0.410913279415279</v>
      </c>
      <c r="AR212" s="14">
        <v>0.43743346761417201</v>
      </c>
      <c r="AS212" s="14">
        <v>0.60206417152848801</v>
      </c>
      <c r="AT212" s="14">
        <v>0.453143228243579</v>
      </c>
      <c r="AU212" s="14">
        <v>0.58531385401642899</v>
      </c>
      <c r="AV212" s="14">
        <v>0.456584884416604</v>
      </c>
      <c r="AW212" s="14"/>
      <c r="AX212" s="14">
        <v>0.47251236339476999</v>
      </c>
      <c r="AY212" s="14">
        <v>0.45375068087847498</v>
      </c>
      <c r="AZ212" s="14">
        <v>0.49439534332380602</v>
      </c>
      <c r="BA212" s="14"/>
      <c r="BB212" s="14">
        <v>0.55479047939942505</v>
      </c>
      <c r="BC212" s="14">
        <v>0.44451723395487902</v>
      </c>
      <c r="BD212" s="14">
        <v>0.47623529288112398</v>
      </c>
      <c r="BE212" s="14"/>
      <c r="BF212" s="14">
        <v>0.37947222310984102</v>
      </c>
      <c r="BG212" s="14">
        <v>0.49140525470653501</v>
      </c>
      <c r="BH212" s="14">
        <v>0.46157507539961701</v>
      </c>
      <c r="BI212" s="14"/>
      <c r="BJ212" s="14">
        <v>0.45260916119778799</v>
      </c>
      <c r="BK212" s="14">
        <v>0.465546336385121</v>
      </c>
      <c r="BL212" s="14"/>
      <c r="BM212" s="14">
        <v>0.51136053415278304</v>
      </c>
      <c r="BN212" s="14">
        <v>0.42823948085796998</v>
      </c>
      <c r="BO212" s="14"/>
      <c r="BP212" s="14">
        <v>0.39986811788119397</v>
      </c>
      <c r="BQ212" s="14">
        <v>0.50241002754096298</v>
      </c>
      <c r="BR212" s="14">
        <v>0.48371053225029098</v>
      </c>
      <c r="BS212" s="14">
        <v>0.44864870237776</v>
      </c>
      <c r="BT212" s="14">
        <v>0.50902728182329604</v>
      </c>
      <c r="BU212" s="14">
        <v>0.42682907683715599</v>
      </c>
      <c r="BV212" s="14">
        <v>0.44187690828453502</v>
      </c>
      <c r="BW212" s="14">
        <v>0.43478156707381399</v>
      </c>
    </row>
    <row r="213" spans="2:75" x14ac:dyDescent="0.35">
      <c r="B213" t="s">
        <v>162</v>
      </c>
      <c r="C213" s="14">
        <v>0.33283782895480002</v>
      </c>
      <c r="D213" s="14">
        <v>0.32828852104195999</v>
      </c>
      <c r="E213" s="14">
        <v>0.33713125579784098</v>
      </c>
      <c r="F213" s="14"/>
      <c r="G213" s="14">
        <v>0.34321988230826</v>
      </c>
      <c r="H213" s="14">
        <v>0.23597458101706401</v>
      </c>
      <c r="I213" s="14">
        <v>0.29817110780486</v>
      </c>
      <c r="J213" s="14">
        <v>0.27203793337058202</v>
      </c>
      <c r="K213" s="14">
        <v>0.33052716169487301</v>
      </c>
      <c r="L213" s="14">
        <v>0.40962825162926902</v>
      </c>
      <c r="M213" s="14"/>
      <c r="N213" s="14">
        <v>0.32653030327489302</v>
      </c>
      <c r="O213" s="14">
        <v>0.34464191272719902</v>
      </c>
      <c r="P213" s="14"/>
      <c r="Q213" s="14">
        <v>0.38166810606509499</v>
      </c>
      <c r="R213" s="14">
        <v>0.32922036732822602</v>
      </c>
      <c r="S213" s="14">
        <v>0.42263242628481101</v>
      </c>
      <c r="T213" s="14">
        <v>0.32192547796098397</v>
      </c>
      <c r="U213" s="14">
        <v>0.36380208191639202</v>
      </c>
      <c r="V213" s="14">
        <v>0.23817404975543699</v>
      </c>
      <c r="W213" s="14">
        <v>0.35285302648175199</v>
      </c>
      <c r="X213" s="14">
        <v>0.17650424472829601</v>
      </c>
      <c r="Y213" s="14">
        <v>0.31767777732357899</v>
      </c>
      <c r="Z213" s="14">
        <v>0.26848614503382501</v>
      </c>
      <c r="AA213" s="14"/>
      <c r="AB213" s="14">
        <v>0.34970175669890702</v>
      </c>
      <c r="AC213" s="14">
        <v>0.35796540067721899</v>
      </c>
      <c r="AD213" s="14">
        <v>0.25249824890578498</v>
      </c>
      <c r="AE213" s="14"/>
      <c r="AF213" s="14">
        <v>0.37232214409018999</v>
      </c>
      <c r="AG213" s="14">
        <v>0.33906052838593398</v>
      </c>
      <c r="AH213" s="14">
        <v>0.28908908577936798</v>
      </c>
      <c r="AI213" s="14">
        <v>0.48876410992136898</v>
      </c>
      <c r="AJ213" s="14">
        <v>0.29776865808557001</v>
      </c>
      <c r="AK213" s="14">
        <v>0.42245158224896801</v>
      </c>
      <c r="AL213" s="14">
        <v>0.27472156742804898</v>
      </c>
      <c r="AM213" s="14">
        <v>0.27898350377805298</v>
      </c>
      <c r="AN213" s="14"/>
      <c r="AO213" s="14">
        <v>0.30954091087878</v>
      </c>
      <c r="AP213" s="14">
        <v>0.37871290680341502</v>
      </c>
      <c r="AQ213" s="14">
        <v>0.25957512881342898</v>
      </c>
      <c r="AR213" s="14">
        <v>0.50000391044978199</v>
      </c>
      <c r="AS213" s="14">
        <v>0.22969810404624</v>
      </c>
      <c r="AT213" s="14">
        <v>0.40266091424038802</v>
      </c>
      <c r="AU213" s="14">
        <v>0.36869775459338799</v>
      </c>
      <c r="AV213" s="14">
        <v>0.27005063731191198</v>
      </c>
      <c r="AW213" s="14"/>
      <c r="AX213" s="14">
        <v>0.425490225376838</v>
      </c>
      <c r="AY213" s="14">
        <v>0.349734417286308</v>
      </c>
      <c r="AZ213" s="14">
        <v>0.33768510737846602</v>
      </c>
      <c r="BA213" s="14"/>
      <c r="BB213" s="14">
        <v>0.45289726829313098</v>
      </c>
      <c r="BC213" s="14">
        <v>0.36103701090780399</v>
      </c>
      <c r="BD213" s="14">
        <v>0.26695120798102401</v>
      </c>
      <c r="BE213" s="14"/>
      <c r="BF213" s="14">
        <v>0.30703562704017201</v>
      </c>
      <c r="BG213" s="14">
        <v>0.37976659343549402</v>
      </c>
      <c r="BH213" s="14">
        <v>0.32989829568220302</v>
      </c>
      <c r="BI213" s="14"/>
      <c r="BJ213" s="14">
        <v>0.34004092675682701</v>
      </c>
      <c r="BK213" s="14">
        <v>0.33753505315601401</v>
      </c>
      <c r="BL213" s="14"/>
      <c r="BM213" s="14">
        <v>0.39945152534117701</v>
      </c>
      <c r="BN213" s="14">
        <v>0.306772010302862</v>
      </c>
      <c r="BO213" s="14"/>
      <c r="BP213" s="14">
        <v>0.31224841210575599</v>
      </c>
      <c r="BQ213" s="14">
        <v>0.27645647997117001</v>
      </c>
      <c r="BR213" s="14">
        <v>0.346293814307986</v>
      </c>
      <c r="BS213" s="14">
        <v>0.32071328380248199</v>
      </c>
      <c r="BT213" s="14">
        <v>0.36195849745221997</v>
      </c>
      <c r="BU213" s="14">
        <v>0.32274819349184197</v>
      </c>
      <c r="BV213" s="14">
        <v>0.47469831448704802</v>
      </c>
      <c r="BW213" s="14">
        <v>0.26619814479555198</v>
      </c>
    </row>
    <row r="214" spans="2:75" x14ac:dyDescent="0.35">
      <c r="B214" t="s">
        <v>163</v>
      </c>
      <c r="C214" s="14">
        <v>0.24079656177184799</v>
      </c>
      <c r="D214" s="14">
        <v>0.239251876873634</v>
      </c>
      <c r="E214" s="14">
        <v>0.242254364086638</v>
      </c>
      <c r="F214" s="14"/>
      <c r="G214" s="14">
        <v>0.193753872082712</v>
      </c>
      <c r="H214" s="14">
        <v>0.22419545686468201</v>
      </c>
      <c r="I214" s="14">
        <v>0.198521429344966</v>
      </c>
      <c r="J214" s="14">
        <v>0.20882157101882501</v>
      </c>
      <c r="K214" s="14">
        <v>0.20910484204806801</v>
      </c>
      <c r="L214" s="14">
        <v>0.304218751596464</v>
      </c>
      <c r="M214" s="14"/>
      <c r="N214" s="14">
        <v>0.238860768756567</v>
      </c>
      <c r="O214" s="14">
        <v>0.24441926012901799</v>
      </c>
      <c r="P214" s="14"/>
      <c r="Q214" s="14">
        <v>0.31742492594511001</v>
      </c>
      <c r="R214" s="14">
        <v>0.25901464229174997</v>
      </c>
      <c r="S214" s="14">
        <v>0.27254542451571301</v>
      </c>
      <c r="T214" s="14">
        <v>0.21478420601019901</v>
      </c>
      <c r="U214" s="14">
        <v>0.23639475671026</v>
      </c>
      <c r="V214" s="14">
        <v>0.22111122890557999</v>
      </c>
      <c r="W214" s="14">
        <v>0.24194746306135501</v>
      </c>
      <c r="X214" s="14">
        <v>8.53678270928626E-2</v>
      </c>
      <c r="Y214" s="14">
        <v>0</v>
      </c>
      <c r="Z214" s="14">
        <v>0.26533734579018198</v>
      </c>
      <c r="AA214" s="14"/>
      <c r="AB214" s="14">
        <v>0.27185546347116601</v>
      </c>
      <c r="AC214" s="14">
        <v>0.22942911758580101</v>
      </c>
      <c r="AD214" s="14">
        <v>0.22863222434727601</v>
      </c>
      <c r="AE214" s="14"/>
      <c r="AF214" s="14">
        <v>0.23981484642825199</v>
      </c>
      <c r="AG214" s="14">
        <v>0.202503492850994</v>
      </c>
      <c r="AH214" s="14">
        <v>0.29094758582736002</v>
      </c>
      <c r="AI214" s="14">
        <v>0.25907025437818798</v>
      </c>
      <c r="AJ214" s="14">
        <v>0.33688727040211203</v>
      </c>
      <c r="AK214" s="14">
        <v>0.30541459009156802</v>
      </c>
      <c r="AL214" s="14">
        <v>0.29565540713859201</v>
      </c>
      <c r="AM214" s="14">
        <v>0.18552011040251301</v>
      </c>
      <c r="AN214" s="14"/>
      <c r="AO214" s="14">
        <v>0.21757826647179401</v>
      </c>
      <c r="AP214" s="14">
        <v>0.21816656128662801</v>
      </c>
      <c r="AQ214" s="14">
        <v>0.27635914284264501</v>
      </c>
      <c r="AR214" s="14">
        <v>0.27088778410498698</v>
      </c>
      <c r="AS214" s="14">
        <v>0.43234868751744898</v>
      </c>
      <c r="AT214" s="14">
        <v>0.29605279924609301</v>
      </c>
      <c r="AU214" s="14">
        <v>0.35975380818658098</v>
      </c>
      <c r="AV214" s="14">
        <v>0.156888374699415</v>
      </c>
      <c r="AW214" s="14"/>
      <c r="AX214" s="14">
        <v>0.37540274216576502</v>
      </c>
      <c r="AY214" s="14">
        <v>0.27445492418751</v>
      </c>
      <c r="AZ214" s="14">
        <v>0.21116975546508401</v>
      </c>
      <c r="BA214" s="14"/>
      <c r="BB214" s="14">
        <v>0.33533430607218301</v>
      </c>
      <c r="BC214" s="14">
        <v>0.235631820091628</v>
      </c>
      <c r="BD214" s="14">
        <v>0.24203167460990099</v>
      </c>
      <c r="BE214" s="14"/>
      <c r="BF214" s="14">
        <v>0.25166445044087699</v>
      </c>
      <c r="BG214" s="14">
        <v>0.26890593555398601</v>
      </c>
      <c r="BH214" s="14">
        <v>0.239751667896096</v>
      </c>
      <c r="BI214" s="14"/>
      <c r="BJ214" s="14">
        <v>0.30027425362585197</v>
      </c>
      <c r="BK214" s="14">
        <v>0.222352525807437</v>
      </c>
      <c r="BL214" s="14"/>
      <c r="BM214" s="14">
        <v>0.28636101042349899</v>
      </c>
      <c r="BN214" s="14">
        <v>0.213313426270233</v>
      </c>
      <c r="BO214" s="14"/>
      <c r="BP214" s="14">
        <v>0.24142180393780699</v>
      </c>
      <c r="BQ214" s="14">
        <v>0.27064900832694699</v>
      </c>
      <c r="BR214" s="14">
        <v>0.19422714689050799</v>
      </c>
      <c r="BS214" s="14">
        <v>0.18417212192056701</v>
      </c>
      <c r="BT214" s="14">
        <v>0.27979521281104602</v>
      </c>
      <c r="BU214" s="14">
        <v>0.20117331384558601</v>
      </c>
      <c r="BV214" s="14">
        <v>0.381304212494668</v>
      </c>
      <c r="BW214" s="14">
        <v>0.19864179527831799</v>
      </c>
    </row>
    <row r="215" spans="2:75" x14ac:dyDescent="0.35">
      <c r="B215" t="s">
        <v>164</v>
      </c>
      <c r="C215" s="14">
        <v>0.215842971709586</v>
      </c>
      <c r="D215" s="14">
        <v>0.20399221492509501</v>
      </c>
      <c r="E215" s="14">
        <v>0.22702716901249301</v>
      </c>
      <c r="F215" s="14"/>
      <c r="G215" s="14">
        <v>0.18403838326840699</v>
      </c>
      <c r="H215" s="14">
        <v>0.221748748459209</v>
      </c>
      <c r="I215" s="14">
        <v>0.28977527265556502</v>
      </c>
      <c r="J215" s="14">
        <v>0.21231509282449099</v>
      </c>
      <c r="K215" s="14">
        <v>0.20693943985094401</v>
      </c>
      <c r="L215" s="14">
        <v>0.19699878070771801</v>
      </c>
      <c r="M215" s="14"/>
      <c r="N215" s="14">
        <v>0.20886651400391201</v>
      </c>
      <c r="O215" s="14">
        <v>0.22889891398734799</v>
      </c>
      <c r="P215" s="14"/>
      <c r="Q215" s="14">
        <v>0.27212990517670699</v>
      </c>
      <c r="R215" s="14">
        <v>0.17183283191406301</v>
      </c>
      <c r="S215" s="14">
        <v>0.18656224914691899</v>
      </c>
      <c r="T215" s="14">
        <v>0.24523476200421301</v>
      </c>
      <c r="U215" s="14">
        <v>0.203186168948639</v>
      </c>
      <c r="V215" s="14">
        <v>0.26107582668540202</v>
      </c>
      <c r="W215" s="14">
        <v>0.230610904524094</v>
      </c>
      <c r="X215" s="14">
        <v>0.42043637698664699</v>
      </c>
      <c r="Y215" s="14">
        <v>0.88817017043027202</v>
      </c>
      <c r="Z215" s="14">
        <v>0.12307707134866799</v>
      </c>
      <c r="AA215" s="14"/>
      <c r="AB215" s="14">
        <v>0.153871316696259</v>
      </c>
      <c r="AC215" s="14">
        <v>0.18107697195071201</v>
      </c>
      <c r="AD215" s="14">
        <v>0.36269084553569197</v>
      </c>
      <c r="AE215" s="14"/>
      <c r="AF215" s="14">
        <v>0.113481841780908</v>
      </c>
      <c r="AG215" s="14">
        <v>0.24669086603981899</v>
      </c>
      <c r="AH215" s="14">
        <v>0.18854458542779601</v>
      </c>
      <c r="AI215" s="14">
        <v>0.108117417984854</v>
      </c>
      <c r="AJ215" s="14">
        <v>1.33532467197358E-2</v>
      </c>
      <c r="AK215" s="14">
        <v>0.25870691612193097</v>
      </c>
      <c r="AL215" s="14">
        <v>0.26044959662931499</v>
      </c>
      <c r="AM215" s="14">
        <v>0.18366057847026199</v>
      </c>
      <c r="AN215" s="14"/>
      <c r="AO215" s="14">
        <v>8.81013483307172E-2</v>
      </c>
      <c r="AP215" s="14">
        <v>0.23614449897530501</v>
      </c>
      <c r="AQ215" s="14">
        <v>0.161823295759666</v>
      </c>
      <c r="AR215" s="14">
        <v>6.4907455071185505E-2</v>
      </c>
      <c r="AS215" s="14">
        <v>4.6132961446078397E-2</v>
      </c>
      <c r="AT215" s="14">
        <v>0.25251872307233397</v>
      </c>
      <c r="AU215" s="14">
        <v>0.24011121896215001</v>
      </c>
      <c r="AV215" s="14">
        <v>0.218142685272012</v>
      </c>
      <c r="AW215" s="14"/>
      <c r="AX215" s="14">
        <v>0.10708214951979</v>
      </c>
      <c r="AY215" s="14">
        <v>0.205940768853868</v>
      </c>
      <c r="AZ215" s="14">
        <v>0.26844861951344001</v>
      </c>
      <c r="BA215" s="14"/>
      <c r="BB215" s="14">
        <v>0.18691478268574399</v>
      </c>
      <c r="BC215" s="14">
        <v>0.20076134829702</v>
      </c>
      <c r="BD215" s="14">
        <v>0.29808604090005503</v>
      </c>
      <c r="BE215" s="14"/>
      <c r="BF215" s="14">
        <v>0.164194371663377</v>
      </c>
      <c r="BG215" s="14">
        <v>0.21459075441653599</v>
      </c>
      <c r="BH215" s="14">
        <v>0.251408779508979</v>
      </c>
      <c r="BI215" s="14"/>
      <c r="BJ215" s="14">
        <v>0.202756647054773</v>
      </c>
      <c r="BK215" s="14">
        <v>0.22498121475213501</v>
      </c>
      <c r="BL215" s="14"/>
      <c r="BM215" s="14">
        <v>0.26252481414796103</v>
      </c>
      <c r="BN215" s="14">
        <v>0.19563462205233501</v>
      </c>
      <c r="BO215" s="14"/>
      <c r="BP215" s="14">
        <v>0.217660391216766</v>
      </c>
      <c r="BQ215" s="14">
        <v>0.22565038775214599</v>
      </c>
      <c r="BR215" s="14">
        <v>0.22505406389733601</v>
      </c>
      <c r="BS215" s="14">
        <v>0.19997717288539299</v>
      </c>
      <c r="BT215" s="14">
        <v>0.21327076341370199</v>
      </c>
      <c r="BU215" s="14">
        <v>0.27158611319717701</v>
      </c>
      <c r="BV215" s="14">
        <v>0.20146221427914501</v>
      </c>
      <c r="BW215" s="14">
        <v>0.16811280268870099</v>
      </c>
    </row>
    <row r="216" spans="2:75" x14ac:dyDescent="0.35">
      <c r="B216" t="s">
        <v>165</v>
      </c>
      <c r="C216" s="14">
        <v>0.15033880038813</v>
      </c>
      <c r="D216" s="14">
        <v>0.14719696667701501</v>
      </c>
      <c r="E216" s="14">
        <v>0.153303918039015</v>
      </c>
      <c r="F216" s="14"/>
      <c r="G216" s="14">
        <v>7.6596907599877403E-2</v>
      </c>
      <c r="H216" s="14">
        <v>0.108767975921261</v>
      </c>
      <c r="I216" s="14">
        <v>0.21794671287659301</v>
      </c>
      <c r="J216" s="14">
        <v>0.115297102702992</v>
      </c>
      <c r="K216" s="14">
        <v>0.20523086389954801</v>
      </c>
      <c r="L216" s="14">
        <v>0.14719405281192699</v>
      </c>
      <c r="M216" s="14"/>
      <c r="N216" s="14">
        <v>0.15469258247835299</v>
      </c>
      <c r="O216" s="14">
        <v>0.14219100819071301</v>
      </c>
      <c r="P216" s="14"/>
      <c r="Q216" s="14">
        <v>0.15387610291009701</v>
      </c>
      <c r="R216" s="14">
        <v>0.170357778522994</v>
      </c>
      <c r="S216" s="14">
        <v>0.114200337115971</v>
      </c>
      <c r="T216" s="14">
        <v>0.11866262855148201</v>
      </c>
      <c r="U216" s="14">
        <v>0.14575210432116101</v>
      </c>
      <c r="V216" s="14">
        <v>0.161738162389403</v>
      </c>
      <c r="W216" s="14">
        <v>0.18843418258556499</v>
      </c>
      <c r="X216" s="14">
        <v>0.17650424472829601</v>
      </c>
      <c r="Y216" s="14">
        <v>0.88817017043027202</v>
      </c>
      <c r="Z216" s="14">
        <v>0.146632085975194</v>
      </c>
      <c r="AA216" s="14"/>
      <c r="AB216" s="14">
        <v>0.20729612951743201</v>
      </c>
      <c r="AC216" s="14">
        <v>0.12857029005634099</v>
      </c>
      <c r="AD216" s="14">
        <v>0.20727930406079101</v>
      </c>
      <c r="AE216" s="14"/>
      <c r="AF216" s="14">
        <v>0.123167854793262</v>
      </c>
      <c r="AG216" s="14">
        <v>0.149407510219351</v>
      </c>
      <c r="AH216" s="14">
        <v>0.23729992383752299</v>
      </c>
      <c r="AI216" s="14">
        <v>0.13647721025897899</v>
      </c>
      <c r="AJ216" s="14">
        <v>6.2752913061365601E-2</v>
      </c>
      <c r="AK216" s="14">
        <v>0.20306400531246999</v>
      </c>
      <c r="AL216" s="14">
        <v>0.20356496751682299</v>
      </c>
      <c r="AM216" s="14">
        <v>0.119217093563529</v>
      </c>
      <c r="AN216" s="14"/>
      <c r="AO216" s="14">
        <v>0.1116348003505</v>
      </c>
      <c r="AP216" s="14">
        <v>0.15687330419598799</v>
      </c>
      <c r="AQ216" s="14">
        <v>0.217925883097533</v>
      </c>
      <c r="AR216" s="14">
        <v>0.21719820482069599</v>
      </c>
      <c r="AS216" s="14">
        <v>7.1091443430551196E-2</v>
      </c>
      <c r="AT216" s="14">
        <v>0.207736911950025</v>
      </c>
      <c r="AU216" s="14">
        <v>0.175424960722249</v>
      </c>
      <c r="AV216" s="14">
        <v>0.124462496245969</v>
      </c>
      <c r="AW216" s="14"/>
      <c r="AX216" s="14">
        <v>0.105577572723424</v>
      </c>
      <c r="AY216" s="14">
        <v>0.17342666246102201</v>
      </c>
      <c r="AZ216" s="14">
        <v>0.15198328488042301</v>
      </c>
      <c r="BA216" s="14"/>
      <c r="BB216" s="14">
        <v>0.190941164336528</v>
      </c>
      <c r="BC216" s="14">
        <v>0.163845677782744</v>
      </c>
      <c r="BD216" s="14">
        <v>0.133743929911117</v>
      </c>
      <c r="BE216" s="14"/>
      <c r="BF216" s="14">
        <v>0.14283216941440799</v>
      </c>
      <c r="BG216" s="14">
        <v>0.165688315395698</v>
      </c>
      <c r="BH216" s="14">
        <v>0.160028250833504</v>
      </c>
      <c r="BI216" s="14"/>
      <c r="BJ216" s="14">
        <v>0.19224528215595099</v>
      </c>
      <c r="BK216" s="14">
        <v>0.14041720841485</v>
      </c>
      <c r="BL216" s="14"/>
      <c r="BM216" s="14">
        <v>0.16903936256645599</v>
      </c>
      <c r="BN216" s="14">
        <v>0.15067987253003601</v>
      </c>
      <c r="BO216" s="14"/>
      <c r="BP216" s="14">
        <v>0.194833899800264</v>
      </c>
      <c r="BQ216" s="14">
        <v>0.137722886972656</v>
      </c>
      <c r="BR216" s="14">
        <v>5.7741336914242603E-2</v>
      </c>
      <c r="BS216" s="14">
        <v>9.3679390815510605E-2</v>
      </c>
      <c r="BT216" s="14">
        <v>0.162308707215498</v>
      </c>
      <c r="BU216" s="14">
        <v>0.225081724719816</v>
      </c>
      <c r="BV216" s="14">
        <v>0.14821783135521799</v>
      </c>
      <c r="BW216" s="14">
        <v>7.3063090722119306E-2</v>
      </c>
    </row>
    <row r="217" spans="2:75" x14ac:dyDescent="0.35">
      <c r="B217" t="s">
        <v>166</v>
      </c>
      <c r="C217" s="14">
        <v>0.14618731536006699</v>
      </c>
      <c r="D217" s="14">
        <v>0.12752080253503201</v>
      </c>
      <c r="E217" s="14">
        <v>0.16380390864511801</v>
      </c>
      <c r="F217" s="14"/>
      <c r="G217" s="14">
        <v>0.10799984730053</v>
      </c>
      <c r="H217" s="14">
        <v>0.102236691335299</v>
      </c>
      <c r="I217" s="14">
        <v>0.11178930985568</v>
      </c>
      <c r="J217" s="14">
        <v>0.11836741298678501</v>
      </c>
      <c r="K217" s="14">
        <v>0.17927102066394801</v>
      </c>
      <c r="L217" s="14">
        <v>0.18296402449368099</v>
      </c>
      <c r="M217" s="14"/>
      <c r="N217" s="14">
        <v>0.149013247084363</v>
      </c>
      <c r="O217" s="14">
        <v>0.140898785990314</v>
      </c>
      <c r="P217" s="14"/>
      <c r="Q217" s="14">
        <v>0.20818770465622999</v>
      </c>
      <c r="R217" s="14">
        <v>0.22621724640266599</v>
      </c>
      <c r="S217" s="14">
        <v>0.152902720298391</v>
      </c>
      <c r="T217" s="14">
        <v>0.109110706649238</v>
      </c>
      <c r="U217" s="14">
        <v>0.17203537587637699</v>
      </c>
      <c r="V217" s="14">
        <v>0.16072570976963299</v>
      </c>
      <c r="W217" s="14">
        <v>7.9076784977280004E-2</v>
      </c>
      <c r="X217" s="14">
        <v>8.66519994027138E-2</v>
      </c>
      <c r="Y217" s="14">
        <v>0.31767777732357899</v>
      </c>
      <c r="Z217" s="14">
        <v>0.13388569389506899</v>
      </c>
      <c r="AA217" s="14"/>
      <c r="AB217" s="14">
        <v>0.167744530609374</v>
      </c>
      <c r="AC217" s="14">
        <v>0.137064690914836</v>
      </c>
      <c r="AD217" s="14">
        <v>0.12100583321347901</v>
      </c>
      <c r="AE217" s="14"/>
      <c r="AF217" s="14">
        <v>0.18299137256711401</v>
      </c>
      <c r="AG217" s="14">
        <v>9.2984121119434798E-2</v>
      </c>
      <c r="AH217" s="14">
        <v>0.18001131670336201</v>
      </c>
      <c r="AI217" s="14">
        <v>8.7442328230542099E-2</v>
      </c>
      <c r="AJ217" s="14">
        <v>9.85778311337666E-2</v>
      </c>
      <c r="AK217" s="14">
        <v>0.173486805357839</v>
      </c>
      <c r="AL217" s="14">
        <v>0.15687534438623801</v>
      </c>
      <c r="AM217" s="14">
        <v>0.160254625135405</v>
      </c>
      <c r="AN217" s="14"/>
      <c r="AO217" s="14">
        <v>0.14241019406783201</v>
      </c>
      <c r="AP217" s="14">
        <v>9.0857986431443494E-2</v>
      </c>
      <c r="AQ217" s="14">
        <v>0.17826733382784299</v>
      </c>
      <c r="AR217" s="14">
        <v>0.17635595187722999</v>
      </c>
      <c r="AS217" s="14">
        <v>0.16808497076478501</v>
      </c>
      <c r="AT217" s="14">
        <v>0.18027451640192599</v>
      </c>
      <c r="AU217" s="14">
        <v>0.22292430237309699</v>
      </c>
      <c r="AV217" s="14">
        <v>0.100601567393965</v>
      </c>
      <c r="AW217" s="14"/>
      <c r="AX217" s="14">
        <v>0.241353322922219</v>
      </c>
      <c r="AY217" s="14">
        <v>0.160626495492387</v>
      </c>
      <c r="AZ217" s="14">
        <v>0.133534122490994</v>
      </c>
      <c r="BA217" s="14"/>
      <c r="BB217" s="14">
        <v>0.200765697780348</v>
      </c>
      <c r="BC217" s="14">
        <v>0.15283381369121599</v>
      </c>
      <c r="BD217" s="14">
        <v>0.135862986625924</v>
      </c>
      <c r="BE217" s="14"/>
      <c r="BF217" s="14">
        <v>0.18196000890456401</v>
      </c>
      <c r="BG217" s="14">
        <v>0.15030629023556599</v>
      </c>
      <c r="BH217" s="14">
        <v>0.14265651237760299</v>
      </c>
      <c r="BI217" s="14"/>
      <c r="BJ217" s="14">
        <v>0.19038860556106799</v>
      </c>
      <c r="BK217" s="14">
        <v>0.13343806565583299</v>
      </c>
      <c r="BL217" s="14"/>
      <c r="BM217" s="14">
        <v>0.159051146693302</v>
      </c>
      <c r="BN217" s="14">
        <v>0.12768177599583999</v>
      </c>
      <c r="BO217" s="14"/>
      <c r="BP217" s="14">
        <v>0.15965641547496201</v>
      </c>
      <c r="BQ217" s="14">
        <v>9.9264645145512795E-2</v>
      </c>
      <c r="BR217" s="14">
        <v>0.104497117096795</v>
      </c>
      <c r="BS217" s="14">
        <v>0.15040264900305</v>
      </c>
      <c r="BT217" s="14">
        <v>0.159614078645751</v>
      </c>
      <c r="BU217" s="14">
        <v>0.120182061138107</v>
      </c>
      <c r="BV217" s="14">
        <v>7.87439187877889E-2</v>
      </c>
      <c r="BW217" s="14">
        <v>0.16995736332169101</v>
      </c>
    </row>
    <row r="218" spans="2:75" x14ac:dyDescent="0.35">
      <c r="B218" t="s">
        <v>167</v>
      </c>
      <c r="C218" s="14">
        <v>0.101770938247618</v>
      </c>
      <c r="D218" s="14">
        <v>8.7006185257626406E-2</v>
      </c>
      <c r="E218" s="14">
        <v>0.115705230679038</v>
      </c>
      <c r="F218" s="14"/>
      <c r="G218" s="14">
        <v>0.11963432050445399</v>
      </c>
      <c r="H218" s="14">
        <v>0.11670616118725</v>
      </c>
      <c r="I218" s="14">
        <v>9.0552326528159102E-2</v>
      </c>
      <c r="J218" s="14">
        <v>0.10917643371211699</v>
      </c>
      <c r="K218" s="14">
        <v>9.8365034984857005E-2</v>
      </c>
      <c r="L218" s="14">
        <v>9.4884397696913494E-2</v>
      </c>
      <c r="M218" s="14"/>
      <c r="N218" s="14">
        <v>9.1714835930769206E-2</v>
      </c>
      <c r="O218" s="14">
        <v>0.12059021544057701</v>
      </c>
      <c r="P218" s="14"/>
      <c r="Q218" s="14">
        <v>0.192551984108489</v>
      </c>
      <c r="R218" s="14">
        <v>0.14072544736897999</v>
      </c>
      <c r="S218" s="14">
        <v>6.5316407122179995E-2</v>
      </c>
      <c r="T218" s="14">
        <v>0.102327606939645</v>
      </c>
      <c r="U218" s="14">
        <v>0.111775469397874</v>
      </c>
      <c r="V218" s="14">
        <v>0.12582925894524999</v>
      </c>
      <c r="W218" s="14">
        <v>7.0842037353829504E-2</v>
      </c>
      <c r="X218" s="14">
        <v>0</v>
      </c>
      <c r="Y218" s="14">
        <v>0</v>
      </c>
      <c r="Z218" s="14">
        <v>8.2658439209811696E-2</v>
      </c>
      <c r="AA218" s="14"/>
      <c r="AB218" s="14">
        <v>0.11313734483974899</v>
      </c>
      <c r="AC218" s="14">
        <v>0.11100314181922501</v>
      </c>
      <c r="AD218" s="14">
        <v>7.7905160612235194E-2</v>
      </c>
      <c r="AE218" s="14"/>
      <c r="AF218" s="14">
        <v>0.10229624479176</v>
      </c>
      <c r="AG218" s="14">
        <v>4.7115885645816098E-2</v>
      </c>
      <c r="AH218" s="14">
        <v>9.1869881886819604E-2</v>
      </c>
      <c r="AI218" s="14">
        <v>0.17166224605813599</v>
      </c>
      <c r="AJ218" s="14">
        <v>0.13214173879551899</v>
      </c>
      <c r="AK218" s="14">
        <v>0.15085751016691401</v>
      </c>
      <c r="AL218" s="14">
        <v>4.5718446583622403E-2</v>
      </c>
      <c r="AM218" s="14">
        <v>0.11778655360617001</v>
      </c>
      <c r="AN218" s="14"/>
      <c r="AO218" s="14">
        <v>8.1531248034592801E-2</v>
      </c>
      <c r="AP218" s="14">
        <v>3.6848244074865602E-2</v>
      </c>
      <c r="AQ218" s="14">
        <v>8.1364879253259997E-2</v>
      </c>
      <c r="AR218" s="14">
        <v>0.15310897002302301</v>
      </c>
      <c r="AS218" s="14">
        <v>0.130745385352631</v>
      </c>
      <c r="AT218" s="14">
        <v>0.18188823918693001</v>
      </c>
      <c r="AU218" s="14">
        <v>9.5123457419246493E-2</v>
      </c>
      <c r="AV218" s="14">
        <v>0.119645977322444</v>
      </c>
      <c r="AW218" s="14"/>
      <c r="AX218" s="14">
        <v>6.2538395435115801E-2</v>
      </c>
      <c r="AY218" s="14">
        <v>0.107954048390857</v>
      </c>
      <c r="AZ218" s="14">
        <v>0.108458022032293</v>
      </c>
      <c r="BA218" s="14"/>
      <c r="BB218" s="14">
        <v>0.104782669005152</v>
      </c>
      <c r="BC218" s="14">
        <v>0.118600271804501</v>
      </c>
      <c r="BD218" s="14">
        <v>5.8308754905949597E-2</v>
      </c>
      <c r="BE218" s="14"/>
      <c r="BF218" s="14">
        <v>0.12149914373797099</v>
      </c>
      <c r="BG218" s="14">
        <v>9.4364082921115894E-2</v>
      </c>
      <c r="BH218" s="14">
        <v>0.110598159106087</v>
      </c>
      <c r="BI218" s="14"/>
      <c r="BJ218" s="14">
        <v>0.116851362608257</v>
      </c>
      <c r="BK218" s="14">
        <v>9.4890634030084395E-2</v>
      </c>
      <c r="BL218" s="14"/>
      <c r="BM218" s="14">
        <v>9.6347831753977306E-2</v>
      </c>
      <c r="BN218" s="14">
        <v>0.109410008000547</v>
      </c>
      <c r="BO218" s="14"/>
      <c r="BP218" s="14">
        <v>0.107373785466993</v>
      </c>
      <c r="BQ218" s="14">
        <v>0.117525134017771</v>
      </c>
      <c r="BR218" s="14">
        <v>0.20080280442888901</v>
      </c>
      <c r="BS218" s="14">
        <v>7.9071696293490604E-2</v>
      </c>
      <c r="BT218" s="14">
        <v>0.10836213651613801</v>
      </c>
      <c r="BU218" s="14">
        <v>6.5116553830193005E-2</v>
      </c>
      <c r="BV218" s="14">
        <v>2.60103455263614E-2</v>
      </c>
      <c r="BW218" s="14">
        <v>0.13533429559589299</v>
      </c>
    </row>
    <row r="219" spans="2:75" x14ac:dyDescent="0.35">
      <c r="B219" t="s">
        <v>168</v>
      </c>
      <c r="C219" s="14">
        <v>9.3769829876812094E-2</v>
      </c>
      <c r="D219" s="14">
        <v>0.102184180326028</v>
      </c>
      <c r="E219" s="14">
        <v>8.5828754272004606E-2</v>
      </c>
      <c r="F219" s="14"/>
      <c r="G219" s="14">
        <v>0.11403997481623999</v>
      </c>
      <c r="H219" s="14">
        <v>9.0876883960348598E-2</v>
      </c>
      <c r="I219" s="14">
        <v>8.6539995411398604E-2</v>
      </c>
      <c r="J219" s="14">
        <v>0.107388132882137</v>
      </c>
      <c r="K219" s="14">
        <v>0.106754065587707</v>
      </c>
      <c r="L219" s="14">
        <v>8.0529639269059997E-2</v>
      </c>
      <c r="M219" s="14"/>
      <c r="N219" s="14">
        <v>0.108249371674523</v>
      </c>
      <c r="O219" s="14">
        <v>6.6672401655381894E-2</v>
      </c>
      <c r="P219" s="14"/>
      <c r="Q219" s="14">
        <v>0.13186523999928301</v>
      </c>
      <c r="R219" s="14">
        <v>6.18674657791249E-2</v>
      </c>
      <c r="S219" s="14">
        <v>9.8009038492741493E-2</v>
      </c>
      <c r="T219" s="14">
        <v>7.1680929322752399E-2</v>
      </c>
      <c r="U219" s="14">
        <v>0.100052795802346</v>
      </c>
      <c r="V219" s="14">
        <v>0.117368873712394</v>
      </c>
      <c r="W219" s="14">
        <v>0.138131681626257</v>
      </c>
      <c r="X219" s="14">
        <v>0</v>
      </c>
      <c r="Y219" s="14">
        <v>0</v>
      </c>
      <c r="Z219" s="14">
        <v>6.1657370723568902E-2</v>
      </c>
      <c r="AA219" s="14"/>
      <c r="AB219" s="14">
        <v>0.13393391073143099</v>
      </c>
      <c r="AC219" s="14">
        <v>8.43901881863732E-2</v>
      </c>
      <c r="AD219" s="14">
        <v>8.1051817103170706E-2</v>
      </c>
      <c r="AE219" s="14"/>
      <c r="AF219" s="14">
        <v>0.105223829063173</v>
      </c>
      <c r="AG219" s="14">
        <v>6.6097609080265005E-2</v>
      </c>
      <c r="AH219" s="14">
        <v>0.100956069750057</v>
      </c>
      <c r="AI219" s="14">
        <v>0.154487479460064</v>
      </c>
      <c r="AJ219" s="14">
        <v>0.10951909630065999</v>
      </c>
      <c r="AK219" s="14">
        <v>0.10138286948922701</v>
      </c>
      <c r="AL219" s="14">
        <v>0.15425094422414101</v>
      </c>
      <c r="AM219" s="14">
        <v>9.1877767560077303E-2</v>
      </c>
      <c r="AN219" s="14"/>
      <c r="AO219" s="14">
        <v>8.0717410736881504E-2</v>
      </c>
      <c r="AP219" s="14">
        <v>7.6665223975438096E-2</v>
      </c>
      <c r="AQ219" s="14">
        <v>0.13724234637110799</v>
      </c>
      <c r="AR219" s="14">
        <v>0.30085075173257098</v>
      </c>
      <c r="AS219" s="14">
        <v>0.103856961273984</v>
      </c>
      <c r="AT219" s="14">
        <v>9.4155723407103598E-2</v>
      </c>
      <c r="AU219" s="14">
        <v>0.1730725659998</v>
      </c>
      <c r="AV219" s="14">
        <v>3.6681047383381897E-2</v>
      </c>
      <c r="AW219" s="14"/>
      <c r="AX219" s="14">
        <v>7.1631686251699397E-2</v>
      </c>
      <c r="AY219" s="14">
        <v>0.112983932741507</v>
      </c>
      <c r="AZ219" s="14">
        <v>8.3187490832990499E-2</v>
      </c>
      <c r="BA219" s="14"/>
      <c r="BB219" s="14">
        <v>0.12589240702812099</v>
      </c>
      <c r="BC219" s="14">
        <v>9.2489393717596999E-2</v>
      </c>
      <c r="BD219" s="14">
        <v>8.5405278226669407E-2</v>
      </c>
      <c r="BE219" s="14"/>
      <c r="BF219" s="14">
        <v>8.0991349221634201E-2</v>
      </c>
      <c r="BG219" s="14">
        <v>0.105839317624252</v>
      </c>
      <c r="BH219" s="14">
        <v>9.9868822824815906E-2</v>
      </c>
      <c r="BI219" s="14"/>
      <c r="BJ219" s="14">
        <v>0.127552199167244</v>
      </c>
      <c r="BK219" s="14">
        <v>8.5565993193778403E-2</v>
      </c>
      <c r="BL219" s="14"/>
      <c r="BM219" s="14">
        <v>0.13231748896878401</v>
      </c>
      <c r="BN219" s="14">
        <v>7.4498983283458498E-2</v>
      </c>
      <c r="BO219" s="14"/>
      <c r="BP219" s="14">
        <v>0.111535988674765</v>
      </c>
      <c r="BQ219" s="14">
        <v>7.4426067359929599E-2</v>
      </c>
      <c r="BR219" s="14">
        <v>0.123809262115152</v>
      </c>
      <c r="BS219" s="14">
        <v>6.7120619165434797E-2</v>
      </c>
      <c r="BT219" s="14">
        <v>9.6126079777636195E-2</v>
      </c>
      <c r="BU219" s="14">
        <v>0.106974978260719</v>
      </c>
      <c r="BV219" s="14">
        <v>0.102122501891241</v>
      </c>
      <c r="BW219" s="14">
        <v>8.1331797157724803E-2</v>
      </c>
    </row>
    <row r="220" spans="2:75" x14ac:dyDescent="0.35">
      <c r="B220" t="s">
        <v>169</v>
      </c>
      <c r="C220" s="14">
        <v>8.3972579840292605E-2</v>
      </c>
      <c r="D220" s="14">
        <v>8.1206700726438805E-2</v>
      </c>
      <c r="E220" s="14">
        <v>8.6582888893787902E-2</v>
      </c>
      <c r="F220" s="14"/>
      <c r="G220" s="14">
        <v>3.9681415192579603E-2</v>
      </c>
      <c r="H220" s="14">
        <v>5.1987700052598201E-2</v>
      </c>
      <c r="I220" s="14">
        <v>0.122995431246698</v>
      </c>
      <c r="J220" s="14">
        <v>8.5877589559297293E-2</v>
      </c>
      <c r="K220" s="14">
        <v>9.0793834796596196E-2</v>
      </c>
      <c r="L220" s="14">
        <v>8.5390444432771204E-2</v>
      </c>
      <c r="M220" s="14"/>
      <c r="N220" s="14">
        <v>8.5878849832876997E-2</v>
      </c>
      <c r="O220" s="14">
        <v>8.0405131711313194E-2</v>
      </c>
      <c r="P220" s="14"/>
      <c r="Q220" s="14">
        <v>0.148496900224143</v>
      </c>
      <c r="R220" s="14">
        <v>7.5116549521617101E-2</v>
      </c>
      <c r="S220" s="14">
        <v>8.2060398801150805E-2</v>
      </c>
      <c r="T220" s="14">
        <v>6.5165986353063102E-2</v>
      </c>
      <c r="U220" s="14">
        <v>8.1011105581303297E-2</v>
      </c>
      <c r="V220" s="14">
        <v>5.8661352896875497E-2</v>
      </c>
      <c r="W220" s="14">
        <v>0.11526484452621701</v>
      </c>
      <c r="X220" s="14">
        <v>0.17650424472829601</v>
      </c>
      <c r="Y220" s="14">
        <v>0.31767777732357899</v>
      </c>
      <c r="Z220" s="14">
        <v>9.5273758273468998E-2</v>
      </c>
      <c r="AA220" s="14"/>
      <c r="AB220" s="14">
        <v>0.12757595560357199</v>
      </c>
      <c r="AC220" s="14">
        <v>7.1827465149154099E-2</v>
      </c>
      <c r="AD220" s="14">
        <v>9.2692307335952198E-2</v>
      </c>
      <c r="AE220" s="14"/>
      <c r="AF220" s="14">
        <v>0.117717935451225</v>
      </c>
      <c r="AG220" s="14">
        <v>5.5548066759465102E-2</v>
      </c>
      <c r="AH220" s="14">
        <v>0.11988004707629001</v>
      </c>
      <c r="AI220" s="14">
        <v>8.8840480716180906E-2</v>
      </c>
      <c r="AJ220" s="14">
        <v>1.7843832061432099E-2</v>
      </c>
      <c r="AK220" s="14">
        <v>9.1649549254920401E-2</v>
      </c>
      <c r="AL220" s="14">
        <v>8.5344080412772194E-2</v>
      </c>
      <c r="AM220" s="14">
        <v>8.2167120599171001E-2</v>
      </c>
      <c r="AN220" s="14"/>
      <c r="AO220" s="14">
        <v>0.112397597645176</v>
      </c>
      <c r="AP220" s="14">
        <v>5.4363496139146997E-2</v>
      </c>
      <c r="AQ220" s="14">
        <v>0.150183067666606</v>
      </c>
      <c r="AR220" s="14">
        <v>7.7082964713052801E-2</v>
      </c>
      <c r="AS220" s="14">
        <v>1.13927722852156E-2</v>
      </c>
      <c r="AT220" s="14">
        <v>7.7789202572645794E-2</v>
      </c>
      <c r="AU220" s="14">
        <v>0.126906213182227</v>
      </c>
      <c r="AV220" s="14">
        <v>6.22242345346826E-2</v>
      </c>
      <c r="AW220" s="14"/>
      <c r="AX220" s="14">
        <v>5.3141070781927702E-2</v>
      </c>
      <c r="AY220" s="14">
        <v>8.8248199092218302E-2</v>
      </c>
      <c r="AZ220" s="14">
        <v>7.8445455638151501E-2</v>
      </c>
      <c r="BA220" s="14"/>
      <c r="BB220" s="14">
        <v>0.109134501071309</v>
      </c>
      <c r="BC220" s="14">
        <v>8.5316934045878395E-2</v>
      </c>
      <c r="BD220" s="14">
        <v>7.0992370013453807E-2</v>
      </c>
      <c r="BE220" s="14"/>
      <c r="BF220" s="14">
        <v>0.10580518698342201</v>
      </c>
      <c r="BG220" s="14">
        <v>6.3916578012823799E-2</v>
      </c>
      <c r="BH220" s="14">
        <v>9.7672886403797801E-2</v>
      </c>
      <c r="BI220" s="14"/>
      <c r="BJ220" s="14">
        <v>0.130405259433726</v>
      </c>
      <c r="BK220" s="14">
        <v>7.0438779368283605E-2</v>
      </c>
      <c r="BL220" s="14"/>
      <c r="BM220" s="14">
        <v>8.5581709463635497E-2</v>
      </c>
      <c r="BN220" s="14">
        <v>8.3654240248565104E-2</v>
      </c>
      <c r="BO220" s="14"/>
      <c r="BP220" s="14">
        <v>0.115692689839998</v>
      </c>
      <c r="BQ220" s="14">
        <v>0.105799093085165</v>
      </c>
      <c r="BR220" s="14">
        <v>1.37521066579898E-2</v>
      </c>
      <c r="BS220" s="14">
        <v>5.0590968401165497E-2</v>
      </c>
      <c r="BT220" s="14">
        <v>8.0913989228577801E-2</v>
      </c>
      <c r="BU220" s="14">
        <v>0.120607638007398</v>
      </c>
      <c r="BV220" s="14">
        <v>3.6534654573332201E-2</v>
      </c>
      <c r="BW220" s="14">
        <v>9.0472641357904796E-2</v>
      </c>
    </row>
    <row r="221" spans="2:75" x14ac:dyDescent="0.35">
      <c r="B221" t="s">
        <v>170</v>
      </c>
      <c r="C221" s="14">
        <v>4.4243120492652298E-2</v>
      </c>
      <c r="D221" s="14">
        <v>3.7575784785592897E-2</v>
      </c>
      <c r="E221" s="14">
        <v>5.0535444214125598E-2</v>
      </c>
      <c r="F221" s="14"/>
      <c r="G221" s="14">
        <v>5.96266674187063E-2</v>
      </c>
      <c r="H221" s="14">
        <v>1.9725764394112499E-2</v>
      </c>
      <c r="I221" s="14">
        <v>6.19950321252703E-2</v>
      </c>
      <c r="J221" s="14">
        <v>7.7683914735819898E-2</v>
      </c>
      <c r="K221" s="14">
        <v>4.1621400840153297E-2</v>
      </c>
      <c r="L221" s="14">
        <v>2.66960391629243E-2</v>
      </c>
      <c r="M221" s="14"/>
      <c r="N221" s="14">
        <v>4.7682134150114699E-2</v>
      </c>
      <c r="O221" s="14">
        <v>3.7807252076544E-2</v>
      </c>
      <c r="P221" s="14"/>
      <c r="Q221" s="14">
        <v>6.8144496595400006E-2</v>
      </c>
      <c r="R221" s="14">
        <v>5.7029077856720498E-2</v>
      </c>
      <c r="S221" s="14">
        <v>2.3455728971962599E-2</v>
      </c>
      <c r="T221" s="14">
        <v>2.8390452093052802E-2</v>
      </c>
      <c r="U221" s="14">
        <v>5.1577076725259498E-2</v>
      </c>
      <c r="V221" s="14">
        <v>3.6249537870327898E-2</v>
      </c>
      <c r="W221" s="14">
        <v>6.3004899394309699E-2</v>
      </c>
      <c r="X221" s="14">
        <v>0</v>
      </c>
      <c r="Y221" s="14">
        <v>0.31767777732357899</v>
      </c>
      <c r="Z221" s="14">
        <v>4.3261409289582602E-2</v>
      </c>
      <c r="AA221" s="14"/>
      <c r="AB221" s="14">
        <v>8.1999421432014094E-2</v>
      </c>
      <c r="AC221" s="14">
        <v>2.8877736003939801E-2</v>
      </c>
      <c r="AD221" s="14">
        <v>4.4115111963762103E-2</v>
      </c>
      <c r="AE221" s="14"/>
      <c r="AF221" s="14">
        <v>2.1372267238749701E-2</v>
      </c>
      <c r="AG221" s="14">
        <v>4.3394205680520402E-2</v>
      </c>
      <c r="AH221" s="14">
        <v>7.5931573952352602E-2</v>
      </c>
      <c r="AI221" s="14">
        <v>9.7284394514845392E-3</v>
      </c>
      <c r="AJ221" s="14">
        <v>0</v>
      </c>
      <c r="AK221" s="14">
        <v>6.6326438782426098E-2</v>
      </c>
      <c r="AL221" s="14">
        <v>1.1222251814853699E-2</v>
      </c>
      <c r="AM221" s="14">
        <v>5.9537750039978701E-2</v>
      </c>
      <c r="AN221" s="14"/>
      <c r="AO221" s="14">
        <v>1.9794700797123199E-2</v>
      </c>
      <c r="AP221" s="14">
        <v>4.6762430725360599E-2</v>
      </c>
      <c r="AQ221" s="14">
        <v>9.6472934620258396E-2</v>
      </c>
      <c r="AR221" s="14">
        <v>0</v>
      </c>
      <c r="AS221" s="14">
        <v>0</v>
      </c>
      <c r="AT221" s="14">
        <v>7.9888061516647402E-2</v>
      </c>
      <c r="AU221" s="14">
        <v>3.7694719106676898E-2</v>
      </c>
      <c r="AV221" s="14">
        <v>4.1664057197202002E-2</v>
      </c>
      <c r="AW221" s="14"/>
      <c r="AX221" s="14">
        <v>1.5887764188875299E-2</v>
      </c>
      <c r="AY221" s="14">
        <v>6.87530410409843E-2</v>
      </c>
      <c r="AZ221" s="14">
        <v>3.3369587977135198E-2</v>
      </c>
      <c r="BA221" s="14"/>
      <c r="BB221" s="14">
        <v>6.10454768702961E-2</v>
      </c>
      <c r="BC221" s="14">
        <v>4.4183469317944299E-2</v>
      </c>
      <c r="BD221" s="14">
        <v>5.2704925608472397E-2</v>
      </c>
      <c r="BE221" s="14"/>
      <c r="BF221" s="14">
        <v>7.7843217407527296E-2</v>
      </c>
      <c r="BG221" s="14">
        <v>4.7944651261242602E-2</v>
      </c>
      <c r="BH221" s="14">
        <v>5.1621704609141901E-2</v>
      </c>
      <c r="BI221" s="14"/>
      <c r="BJ221" s="14">
        <v>7.6444617823919897E-2</v>
      </c>
      <c r="BK221" s="14">
        <v>3.6116980617887401E-2</v>
      </c>
      <c r="BL221" s="14"/>
      <c r="BM221" s="14">
        <v>5.7059758073444898E-2</v>
      </c>
      <c r="BN221" s="14">
        <v>3.0190323293003699E-2</v>
      </c>
      <c r="BO221" s="14"/>
      <c r="BP221" s="14">
        <v>6.9212761366731795E-2</v>
      </c>
      <c r="BQ221" s="14">
        <v>6.29691318829044E-2</v>
      </c>
      <c r="BR221" s="14">
        <v>2.3580513819286102E-2</v>
      </c>
      <c r="BS221" s="14">
        <v>5.7697084077938797E-2</v>
      </c>
      <c r="BT221" s="14">
        <v>3.18489706296839E-2</v>
      </c>
      <c r="BU221" s="14">
        <v>2.03405884258499E-2</v>
      </c>
      <c r="BV221" s="14">
        <v>0</v>
      </c>
      <c r="BW221" s="14">
        <v>6.3669557376748107E-2</v>
      </c>
    </row>
    <row r="222" spans="2:75" x14ac:dyDescent="0.35">
      <c r="B222" t="s">
        <v>158</v>
      </c>
      <c r="C222" s="14">
        <v>3.50542937704479E-2</v>
      </c>
      <c r="D222" s="14">
        <v>4.2823963216715298E-2</v>
      </c>
      <c r="E222" s="14">
        <v>2.7721638342134799E-2</v>
      </c>
      <c r="F222" s="14"/>
      <c r="G222" s="14">
        <v>2.4142859236815299E-2</v>
      </c>
      <c r="H222" s="14">
        <v>5.9136827588851602E-2</v>
      </c>
      <c r="I222" s="14">
        <v>3.3836734090018701E-2</v>
      </c>
      <c r="J222" s="14">
        <v>7.1693984314231698E-2</v>
      </c>
      <c r="K222" s="14">
        <v>1.6207688207915402E-2</v>
      </c>
      <c r="L222" s="14">
        <v>1.96991866649689E-2</v>
      </c>
      <c r="M222" s="14"/>
      <c r="N222" s="14">
        <v>2.7455202750240101E-2</v>
      </c>
      <c r="O222" s="14">
        <v>4.92754498225512E-2</v>
      </c>
      <c r="P222" s="14"/>
      <c r="Q222" s="14">
        <v>0.15267371885039899</v>
      </c>
      <c r="R222" s="14">
        <v>4.1374376543877101E-2</v>
      </c>
      <c r="S222" s="14">
        <v>4.0654766580334199E-2</v>
      </c>
      <c r="T222" s="14">
        <v>1.16545889880207E-2</v>
      </c>
      <c r="U222" s="14">
        <v>9.5276033011047392E-3</v>
      </c>
      <c r="V222" s="14">
        <v>3.81964867430327E-2</v>
      </c>
      <c r="W222" s="14">
        <v>2.0994245528054001E-2</v>
      </c>
      <c r="X222" s="14">
        <v>0</v>
      </c>
      <c r="Y222" s="14">
        <v>0</v>
      </c>
      <c r="Z222" s="14">
        <v>0.108402624030115</v>
      </c>
      <c r="AA222" s="14"/>
      <c r="AB222" s="14">
        <v>9.1671512571818107E-3</v>
      </c>
      <c r="AC222" s="14">
        <v>4.0547935860486703E-2</v>
      </c>
      <c r="AD222" s="14">
        <v>3.1094409849853202E-2</v>
      </c>
      <c r="AE222" s="14"/>
      <c r="AF222" s="14">
        <v>9.5577741621091505E-3</v>
      </c>
      <c r="AG222" s="14">
        <v>3.5900053339932701E-2</v>
      </c>
      <c r="AH222" s="14">
        <v>2.1373812333573598E-2</v>
      </c>
      <c r="AI222" s="14">
        <v>0</v>
      </c>
      <c r="AJ222" s="14">
        <v>2.16869715155215E-2</v>
      </c>
      <c r="AK222" s="14">
        <v>9.7501258681965096E-3</v>
      </c>
      <c r="AL222" s="14">
        <v>5.5385944996496302E-2</v>
      </c>
      <c r="AM222" s="14">
        <v>6.01723804881409E-2</v>
      </c>
      <c r="AN222" s="14"/>
      <c r="AO222" s="14">
        <v>1.3384118864954799E-2</v>
      </c>
      <c r="AP222" s="14">
        <v>1.47416895101976E-2</v>
      </c>
      <c r="AQ222" s="14">
        <v>3.3103823989619703E-2</v>
      </c>
      <c r="AR222" s="14">
        <v>0</v>
      </c>
      <c r="AS222" s="14">
        <v>0</v>
      </c>
      <c r="AT222" s="14">
        <v>2.1572153636397001E-2</v>
      </c>
      <c r="AU222" s="14">
        <v>1.6698620970381502E-2</v>
      </c>
      <c r="AV222" s="14">
        <v>6.1336121365881797E-2</v>
      </c>
      <c r="AW222" s="14"/>
      <c r="AX222" s="14">
        <v>1.9068236642647101E-2</v>
      </c>
      <c r="AY222" s="14">
        <v>1.88665419366639E-2</v>
      </c>
      <c r="AZ222" s="14">
        <v>2.8689938487639701E-2</v>
      </c>
      <c r="BA222" s="14"/>
      <c r="BB222" s="14">
        <v>3.98498817271478E-3</v>
      </c>
      <c r="BC222" s="14">
        <v>1.9183526401929399E-2</v>
      </c>
      <c r="BD222" s="14">
        <v>5.1949484285862498E-2</v>
      </c>
      <c r="BE222" s="14"/>
      <c r="BF222" s="14">
        <v>1.0639240127640399E-2</v>
      </c>
      <c r="BG222" s="14">
        <v>1.8650416372238601E-2</v>
      </c>
      <c r="BH222" s="14">
        <v>3.24443186598007E-2</v>
      </c>
      <c r="BI222" s="14"/>
      <c r="BJ222" s="14">
        <v>5.4149068079808703E-3</v>
      </c>
      <c r="BK222" s="14">
        <v>3.7242520594677399E-2</v>
      </c>
      <c r="BL222" s="14"/>
      <c r="BM222" s="14">
        <v>2.98096691034062E-3</v>
      </c>
      <c r="BN222" s="14">
        <v>4.0633406737130999E-2</v>
      </c>
      <c r="BO222" s="14"/>
      <c r="BP222" s="14">
        <v>3.7362707235261701E-2</v>
      </c>
      <c r="BQ222" s="14">
        <v>3.7188258219346099E-2</v>
      </c>
      <c r="BR222" s="14">
        <v>0</v>
      </c>
      <c r="BS222" s="14">
        <v>5.2637854338380197E-2</v>
      </c>
      <c r="BT222" s="14">
        <v>2.4180629045625901E-2</v>
      </c>
      <c r="BU222" s="14">
        <v>4.3507646497844901E-2</v>
      </c>
      <c r="BV222" s="14">
        <v>1.9149264421388201E-2</v>
      </c>
      <c r="BW222" s="14">
        <v>4.9154805994176501E-2</v>
      </c>
    </row>
    <row r="223" spans="2:75" x14ac:dyDescent="0.35">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c r="BI223" s="14"/>
      <c r="BJ223" s="14"/>
      <c r="BK223" s="14"/>
      <c r="BL223" s="14"/>
      <c r="BM223" s="14"/>
      <c r="BN223" s="14"/>
      <c r="BO223" s="14"/>
      <c r="BP223" s="14"/>
      <c r="BQ223" s="14"/>
      <c r="BR223" s="14"/>
      <c r="BS223" s="14"/>
      <c r="BT223" s="14"/>
      <c r="BU223" s="14"/>
      <c r="BV223" s="14"/>
      <c r="BW223" s="14"/>
    </row>
    <row r="224" spans="2:75" x14ac:dyDescent="0.35">
      <c r="B224" s="6" t="s">
        <v>174</v>
      </c>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c r="BI224" s="14"/>
      <c r="BJ224" s="14"/>
      <c r="BK224" s="14"/>
      <c r="BL224" s="14"/>
      <c r="BM224" s="14"/>
      <c r="BN224" s="14"/>
      <c r="BO224" s="14"/>
      <c r="BP224" s="14"/>
      <c r="BQ224" s="14"/>
      <c r="BR224" s="14"/>
      <c r="BS224" s="14"/>
      <c r="BT224" s="14"/>
      <c r="BU224" s="14"/>
      <c r="BV224" s="14"/>
      <c r="BW224" s="14"/>
    </row>
    <row r="225" spans="2:75" x14ac:dyDescent="0.35">
      <c r="B225" s="21" t="s">
        <v>96</v>
      </c>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c r="BI225" s="14"/>
      <c r="BJ225" s="14"/>
      <c r="BK225" s="14"/>
      <c r="BL225" s="14"/>
      <c r="BM225" s="14"/>
      <c r="BN225" s="14"/>
      <c r="BO225" s="14"/>
      <c r="BP225" s="14"/>
      <c r="BQ225" s="14"/>
      <c r="BR225" s="14"/>
      <c r="BS225" s="14"/>
      <c r="BT225" s="14"/>
      <c r="BU225" s="14"/>
      <c r="BV225" s="14"/>
      <c r="BW225" s="14"/>
    </row>
    <row r="226" spans="2:75" x14ac:dyDescent="0.35">
      <c r="B226" t="s">
        <v>172</v>
      </c>
      <c r="C226" s="14">
        <v>0.300322623104681</v>
      </c>
      <c r="D226" s="14">
        <v>0.31785789871755199</v>
      </c>
      <c r="E226" s="14">
        <v>0.28377363929026</v>
      </c>
      <c r="F226" s="14"/>
      <c r="G226" s="14">
        <v>0.371916101142936</v>
      </c>
      <c r="H226" s="14">
        <v>0.279948441067778</v>
      </c>
      <c r="I226" s="14">
        <v>0.32855520718433401</v>
      </c>
      <c r="J226" s="14">
        <v>0.235019968289678</v>
      </c>
      <c r="K226" s="14">
        <v>0.36668700369056301</v>
      </c>
      <c r="L226" s="14">
        <v>0.28304853484794201</v>
      </c>
      <c r="M226" s="14"/>
      <c r="N226" s="14">
        <v>0.33354848398978498</v>
      </c>
      <c r="O226" s="14">
        <v>0.238142797733985</v>
      </c>
      <c r="P226" s="14"/>
      <c r="Q226" s="14">
        <v>0.13367761608595599</v>
      </c>
      <c r="R226" s="14">
        <v>0.23655041593558801</v>
      </c>
      <c r="S226" s="14">
        <v>0.27314139169067703</v>
      </c>
      <c r="T226" s="14">
        <v>0.314608410976768</v>
      </c>
      <c r="U226" s="14">
        <v>0.30623291225205801</v>
      </c>
      <c r="V226" s="14">
        <v>0.33781807850683698</v>
      </c>
      <c r="W226" s="14">
        <v>0.42338817912542298</v>
      </c>
      <c r="X226" s="14">
        <v>0.42103943808722599</v>
      </c>
      <c r="Y226" s="14">
        <v>0.57049239310669397</v>
      </c>
      <c r="Z226" s="14">
        <v>0.16347612751972501</v>
      </c>
      <c r="AA226" s="14"/>
      <c r="AB226" s="14">
        <v>0.37388026679589298</v>
      </c>
      <c r="AC226" s="14">
        <v>0.25397508402160401</v>
      </c>
      <c r="AD226" s="14">
        <v>0.42455734836346498</v>
      </c>
      <c r="AE226" s="14"/>
      <c r="AF226" s="14">
        <v>0.36668405517784602</v>
      </c>
      <c r="AG226" s="14">
        <v>0.30643958981726099</v>
      </c>
      <c r="AH226" s="14">
        <v>0.33035784891495301</v>
      </c>
      <c r="AI226" s="14">
        <v>0.432195862566914</v>
      </c>
      <c r="AJ226" s="14">
        <v>0.16571519049720601</v>
      </c>
      <c r="AK226" s="14">
        <v>0.42038485414132298</v>
      </c>
      <c r="AL226" s="14">
        <v>0.257678447774425</v>
      </c>
      <c r="AM226" s="14">
        <v>0.190151884936029</v>
      </c>
      <c r="AN226" s="14"/>
      <c r="AO226" s="14">
        <v>0.33323367821498201</v>
      </c>
      <c r="AP226" s="14">
        <v>0.27193974628842399</v>
      </c>
      <c r="AQ226" s="14">
        <v>0.32682153645218298</v>
      </c>
      <c r="AR226" s="14">
        <v>0.43092481879722599</v>
      </c>
      <c r="AS226" s="14">
        <v>0.28892426199378601</v>
      </c>
      <c r="AT226" s="14">
        <v>0.47862955397076201</v>
      </c>
      <c r="AU226" s="14">
        <v>0.29775359395266998</v>
      </c>
      <c r="AV226" s="14">
        <v>0.194402669243875</v>
      </c>
      <c r="AW226" s="14"/>
      <c r="AX226" s="14">
        <v>0.44413440309246199</v>
      </c>
      <c r="AY226" s="14">
        <v>0.42066963884338499</v>
      </c>
      <c r="AZ226" s="14">
        <v>0.193242736770248</v>
      </c>
      <c r="BA226" s="14"/>
      <c r="BB226" s="14">
        <v>0.46213330070769598</v>
      </c>
      <c r="BC226" s="14">
        <v>0.30327691468732498</v>
      </c>
      <c r="BD226" s="14">
        <v>0.24237481786073001</v>
      </c>
      <c r="BE226" s="14"/>
      <c r="BF226" s="14">
        <v>0.42457883260125201</v>
      </c>
      <c r="BG226" s="14">
        <v>0.373490745920112</v>
      </c>
      <c r="BH226" s="14">
        <v>0.25181530225981802</v>
      </c>
      <c r="BI226" s="14"/>
      <c r="BJ226" s="14">
        <v>0.46258240411304502</v>
      </c>
      <c r="BK226" s="14">
        <v>0.25831963836868599</v>
      </c>
      <c r="BL226" s="14"/>
      <c r="BM226" s="14">
        <v>0.40835018408787199</v>
      </c>
      <c r="BN226" s="14">
        <v>0.25985479374069798</v>
      </c>
      <c r="BO226" s="14"/>
      <c r="BP226" s="14">
        <v>0.34224294251183801</v>
      </c>
      <c r="BQ226" s="14">
        <v>0.289105068953591</v>
      </c>
      <c r="BR226" s="14">
        <v>0.23848872712678501</v>
      </c>
      <c r="BS226" s="14">
        <v>0.26183834318502203</v>
      </c>
      <c r="BT226" s="14">
        <v>0.30939122658628199</v>
      </c>
      <c r="BU226" s="14">
        <v>0.37089874283379298</v>
      </c>
      <c r="BV226" s="14">
        <v>0.15398269627476699</v>
      </c>
      <c r="BW226" s="14">
        <v>0.24654436884465</v>
      </c>
    </row>
    <row r="227" spans="2:75" x14ac:dyDescent="0.35">
      <c r="B227" t="s">
        <v>173</v>
      </c>
      <c r="C227" s="14">
        <v>0.57119446930259699</v>
      </c>
      <c r="D227" s="14">
        <v>0.59783603973911204</v>
      </c>
      <c r="E227" s="14">
        <v>0.54605138471822701</v>
      </c>
      <c r="F227" s="14"/>
      <c r="G227" s="14">
        <v>0.50622855878793105</v>
      </c>
      <c r="H227" s="14">
        <v>0.620976019715483</v>
      </c>
      <c r="I227" s="14">
        <v>0.51534584877332401</v>
      </c>
      <c r="J227" s="14">
        <v>0.58825230288713304</v>
      </c>
      <c r="K227" s="14">
        <v>0.52782638864540998</v>
      </c>
      <c r="L227" s="14">
        <v>0.60162673149588997</v>
      </c>
      <c r="M227" s="14"/>
      <c r="N227" s="14">
        <v>0.57468675882699005</v>
      </c>
      <c r="O227" s="14">
        <v>0.56465889890694598</v>
      </c>
      <c r="P227" s="14"/>
      <c r="Q227" s="14">
        <v>0.60633753133302404</v>
      </c>
      <c r="R227" s="14">
        <v>0.54875467514107601</v>
      </c>
      <c r="S227" s="14">
        <v>0.65307546374701198</v>
      </c>
      <c r="T227" s="14">
        <v>0.58430232144745298</v>
      </c>
      <c r="U227" s="14">
        <v>0.59945436698186305</v>
      </c>
      <c r="V227" s="14">
        <v>0.57855135624385401</v>
      </c>
      <c r="W227" s="14">
        <v>0.51514521631361498</v>
      </c>
      <c r="X227" s="14">
        <v>0.57896056191277401</v>
      </c>
      <c r="Y227" s="14">
        <v>0.42950760689330603</v>
      </c>
      <c r="Z227" s="14">
        <v>0.46990300821278502</v>
      </c>
      <c r="AA227" s="14"/>
      <c r="AB227" s="14">
        <v>0.56827941568264695</v>
      </c>
      <c r="AC227" s="14">
        <v>0.59324471467155104</v>
      </c>
      <c r="AD227" s="14">
        <v>0.52122492775921203</v>
      </c>
      <c r="AE227" s="14"/>
      <c r="AF227" s="14">
        <v>0.58212829964064705</v>
      </c>
      <c r="AG227" s="14">
        <v>0.65152287024963995</v>
      </c>
      <c r="AH227" s="14">
        <v>0.60241465023823104</v>
      </c>
      <c r="AI227" s="14">
        <v>0.495680159923159</v>
      </c>
      <c r="AJ227" s="14">
        <v>0.57241902733512096</v>
      </c>
      <c r="AK227" s="14">
        <v>0.48155485804647102</v>
      </c>
      <c r="AL227" s="14">
        <v>0.63432463588620003</v>
      </c>
      <c r="AM227" s="14">
        <v>0.55118891012403703</v>
      </c>
      <c r="AN227" s="14"/>
      <c r="AO227" s="14">
        <v>0.61625051122680696</v>
      </c>
      <c r="AP227" s="14">
        <v>0.67969012295657605</v>
      </c>
      <c r="AQ227" s="14">
        <v>0.58425334654507999</v>
      </c>
      <c r="AR227" s="14">
        <v>0.46495565437118902</v>
      </c>
      <c r="AS227" s="14">
        <v>0.52613499404879704</v>
      </c>
      <c r="AT227" s="14">
        <v>0.41151580848555902</v>
      </c>
      <c r="AU227" s="14">
        <v>0.62458814587377398</v>
      </c>
      <c r="AV227" s="14">
        <v>0.57074051820353</v>
      </c>
      <c r="AW227" s="14"/>
      <c r="AX227" s="14">
        <v>0.42755422979596303</v>
      </c>
      <c r="AY227" s="14">
        <v>0.49045152844070899</v>
      </c>
      <c r="AZ227" s="14">
        <v>0.70366142199509996</v>
      </c>
      <c r="BA227" s="14"/>
      <c r="BB227" s="14">
        <v>0.45736706218849599</v>
      </c>
      <c r="BC227" s="14">
        <v>0.58999916513849804</v>
      </c>
      <c r="BD227" s="14">
        <v>0.65825601046133997</v>
      </c>
      <c r="BE227" s="14"/>
      <c r="BF227" s="14">
        <v>0.44830911806208001</v>
      </c>
      <c r="BG227" s="14">
        <v>0.52839070613721295</v>
      </c>
      <c r="BH227" s="14">
        <v>0.66783787283885698</v>
      </c>
      <c r="BI227" s="14"/>
      <c r="BJ227" s="14">
        <v>0.49559351831965998</v>
      </c>
      <c r="BK227" s="14">
        <v>0.59937000093822801</v>
      </c>
      <c r="BL227" s="14"/>
      <c r="BM227" s="14">
        <v>0.54283520800907703</v>
      </c>
      <c r="BN227" s="14">
        <v>0.58041408640358505</v>
      </c>
      <c r="BO227" s="14"/>
      <c r="BP227" s="14">
        <v>0.499542984333325</v>
      </c>
      <c r="BQ227" s="14">
        <v>0.52121822663334005</v>
      </c>
      <c r="BR227" s="14">
        <v>0.62091291357558598</v>
      </c>
      <c r="BS227" s="14">
        <v>0.63338383317535496</v>
      </c>
      <c r="BT227" s="14">
        <v>0.57181824934403103</v>
      </c>
      <c r="BU227" s="14">
        <v>0.52119664181813496</v>
      </c>
      <c r="BV227" s="14">
        <v>0.649998522617103</v>
      </c>
      <c r="BW227" s="14">
        <v>0.64203495781039299</v>
      </c>
    </row>
    <row r="228" spans="2:75" x14ac:dyDescent="0.35">
      <c r="B228" t="s">
        <v>92</v>
      </c>
      <c r="C228" s="14">
        <v>0.12848290759272199</v>
      </c>
      <c r="D228" s="14">
        <v>8.4306061543336197E-2</v>
      </c>
      <c r="E228" s="14">
        <v>0.17017497599151399</v>
      </c>
      <c r="F228" s="14"/>
      <c r="G228" s="14">
        <v>0.121855340069133</v>
      </c>
      <c r="H228" s="14">
        <v>9.9075539216739103E-2</v>
      </c>
      <c r="I228" s="14">
        <v>0.15609894404234201</v>
      </c>
      <c r="J228" s="14">
        <v>0.17672772882318899</v>
      </c>
      <c r="K228" s="14">
        <v>0.105486607664027</v>
      </c>
      <c r="L228" s="14">
        <v>0.11532473365616799</v>
      </c>
      <c r="M228" s="14"/>
      <c r="N228" s="14">
        <v>9.1764757183224105E-2</v>
      </c>
      <c r="O228" s="14">
        <v>0.19719830335906899</v>
      </c>
      <c r="P228" s="14"/>
      <c r="Q228" s="14">
        <v>0.25998485258102</v>
      </c>
      <c r="R228" s="14">
        <v>0.21469490892333601</v>
      </c>
      <c r="S228" s="14">
        <v>7.3783144562311595E-2</v>
      </c>
      <c r="T228" s="14">
        <v>0.10108926757578</v>
      </c>
      <c r="U228" s="14">
        <v>9.4312720766079605E-2</v>
      </c>
      <c r="V228" s="14">
        <v>8.3630565249309299E-2</v>
      </c>
      <c r="W228" s="14">
        <v>6.1466604560961903E-2</v>
      </c>
      <c r="X228" s="14">
        <v>0</v>
      </c>
      <c r="Y228" s="14">
        <v>0</v>
      </c>
      <c r="Z228" s="14">
        <v>0.36662086426749002</v>
      </c>
      <c r="AA228" s="14"/>
      <c r="AB228" s="14">
        <v>5.7840317521461002E-2</v>
      </c>
      <c r="AC228" s="14">
        <v>0.152780201306844</v>
      </c>
      <c r="AD228" s="14">
        <v>5.4217723877322897E-2</v>
      </c>
      <c r="AE228" s="14"/>
      <c r="AF228" s="14">
        <v>5.1187645181507001E-2</v>
      </c>
      <c r="AG228" s="14">
        <v>4.2037539933099902E-2</v>
      </c>
      <c r="AH228" s="14">
        <v>6.7227500846816696E-2</v>
      </c>
      <c r="AI228" s="14">
        <v>7.2123977509927398E-2</v>
      </c>
      <c r="AJ228" s="14">
        <v>0.26186578216767298</v>
      </c>
      <c r="AK228" s="14">
        <v>9.8060287812206104E-2</v>
      </c>
      <c r="AL228" s="14">
        <v>0.107996916339375</v>
      </c>
      <c r="AM228" s="14">
        <v>0.258659204939933</v>
      </c>
      <c r="AN228" s="14"/>
      <c r="AO228" s="14">
        <v>5.0515810558211603E-2</v>
      </c>
      <c r="AP228" s="14">
        <v>4.8370130755000802E-2</v>
      </c>
      <c r="AQ228" s="14">
        <v>8.8925117002737003E-2</v>
      </c>
      <c r="AR228" s="14">
        <v>0.104119526831585</v>
      </c>
      <c r="AS228" s="14">
        <v>0.184940743957417</v>
      </c>
      <c r="AT228" s="14">
        <v>0.109854637543678</v>
      </c>
      <c r="AU228" s="14">
        <v>7.7658260173555996E-2</v>
      </c>
      <c r="AV228" s="14">
        <v>0.234856812552595</v>
      </c>
      <c r="AW228" s="14"/>
      <c r="AX228" s="14">
        <v>0.12831136711157401</v>
      </c>
      <c r="AY228" s="14">
        <v>8.8878832715906297E-2</v>
      </c>
      <c r="AZ228" s="14">
        <v>0.103095841234652</v>
      </c>
      <c r="BA228" s="14"/>
      <c r="BB228" s="14">
        <v>8.0499637103808405E-2</v>
      </c>
      <c r="BC228" s="14">
        <v>0.10672392017417701</v>
      </c>
      <c r="BD228" s="14">
        <v>9.9369171677930204E-2</v>
      </c>
      <c r="BE228" s="14"/>
      <c r="BF228" s="14">
        <v>0.127112049336667</v>
      </c>
      <c r="BG228" s="14">
        <v>9.8118547942675202E-2</v>
      </c>
      <c r="BH228" s="14">
        <v>8.0346824901325706E-2</v>
      </c>
      <c r="BI228" s="14"/>
      <c r="BJ228" s="14">
        <v>4.1824077567294698E-2</v>
      </c>
      <c r="BK228" s="14">
        <v>0.142310360693086</v>
      </c>
      <c r="BL228" s="14"/>
      <c r="BM228" s="14">
        <v>4.8814607903050998E-2</v>
      </c>
      <c r="BN228" s="14">
        <v>0.159731119855717</v>
      </c>
      <c r="BO228" s="14"/>
      <c r="BP228" s="14">
        <v>0.15821407315483599</v>
      </c>
      <c r="BQ228" s="14">
        <v>0.189676704413069</v>
      </c>
      <c r="BR228" s="14">
        <v>0.14059835929762901</v>
      </c>
      <c r="BS228" s="14">
        <v>0.104777823639624</v>
      </c>
      <c r="BT228" s="14">
        <v>0.118790524069687</v>
      </c>
      <c r="BU228" s="14">
        <v>0.107904615348072</v>
      </c>
      <c r="BV228" s="14">
        <v>0.19601878110813101</v>
      </c>
      <c r="BW228" s="14">
        <v>0.11142067334495701</v>
      </c>
    </row>
    <row r="229" spans="2:75" x14ac:dyDescent="0.35">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c r="BI229" s="14"/>
      <c r="BJ229" s="14"/>
      <c r="BK229" s="14"/>
      <c r="BL229" s="14"/>
      <c r="BM229" s="14"/>
      <c r="BN229" s="14"/>
      <c r="BO229" s="14"/>
      <c r="BP229" s="14"/>
      <c r="BQ229" s="14"/>
      <c r="BR229" s="14"/>
      <c r="BS229" s="14"/>
      <c r="BT229" s="14"/>
      <c r="BU229" s="14"/>
      <c r="BV229" s="14"/>
      <c r="BW229" s="14"/>
    </row>
    <row r="230" spans="2:75" x14ac:dyDescent="0.35">
      <c r="B230" s="6" t="s">
        <v>185</v>
      </c>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c r="BI230" s="14"/>
      <c r="BJ230" s="14"/>
      <c r="BK230" s="14"/>
      <c r="BL230" s="14"/>
      <c r="BM230" s="14"/>
      <c r="BN230" s="14"/>
      <c r="BO230" s="14"/>
      <c r="BP230" s="14"/>
      <c r="BQ230" s="14"/>
      <c r="BR230" s="14"/>
      <c r="BS230" s="14"/>
      <c r="BT230" s="14"/>
      <c r="BU230" s="14"/>
      <c r="BV230" s="14"/>
      <c r="BW230" s="14"/>
    </row>
    <row r="231" spans="2:75" x14ac:dyDescent="0.35">
      <c r="B231" s="21" t="s">
        <v>96</v>
      </c>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c r="BI231" s="14"/>
      <c r="BJ231" s="14"/>
      <c r="BK231" s="14"/>
      <c r="BL231" s="14"/>
      <c r="BM231" s="14"/>
      <c r="BN231" s="14"/>
      <c r="BO231" s="14"/>
      <c r="BP231" s="14"/>
      <c r="BQ231" s="14"/>
      <c r="BR231" s="14"/>
      <c r="BS231" s="14"/>
      <c r="BT231" s="14"/>
      <c r="BU231" s="14"/>
      <c r="BV231" s="14"/>
      <c r="BW231" s="14"/>
    </row>
    <row r="232" spans="2:75" x14ac:dyDescent="0.35">
      <c r="B232" t="s">
        <v>180</v>
      </c>
      <c r="C232" s="14">
        <v>6.8701426072199697E-3</v>
      </c>
      <c r="D232" s="14">
        <v>1.20026992234941E-2</v>
      </c>
      <c r="E232" s="14">
        <v>2.02627255667017E-3</v>
      </c>
      <c r="F232" s="14"/>
      <c r="G232" s="14">
        <v>5.81540050494086E-3</v>
      </c>
      <c r="H232" s="14">
        <v>1.96323408270975E-2</v>
      </c>
      <c r="I232" s="14">
        <v>1.6727949447346999E-2</v>
      </c>
      <c r="J232" s="14">
        <v>0</v>
      </c>
      <c r="K232" s="14">
        <v>2.90542920585221E-3</v>
      </c>
      <c r="L232" s="14">
        <v>3.90788467547674E-3</v>
      </c>
      <c r="M232" s="14"/>
      <c r="N232" s="14">
        <v>6.2051678168768502E-3</v>
      </c>
      <c r="O232" s="14">
        <v>8.1145954291477994E-3</v>
      </c>
      <c r="P232" s="14"/>
      <c r="Q232" s="14">
        <v>0</v>
      </c>
      <c r="R232" s="14">
        <v>4.2796316485799899E-3</v>
      </c>
      <c r="S232" s="14">
        <v>3.6854037618902799E-3</v>
      </c>
      <c r="T232" s="14">
        <v>2.1183635579496499E-3</v>
      </c>
      <c r="U232" s="14">
        <v>1.17278128676134E-2</v>
      </c>
      <c r="V232" s="14">
        <v>0</v>
      </c>
      <c r="W232" s="14">
        <v>1.7195803713889402E-2</v>
      </c>
      <c r="X232" s="14">
        <v>0</v>
      </c>
      <c r="Y232" s="14">
        <v>0</v>
      </c>
      <c r="Z232" s="14">
        <v>1.14089118419916E-2</v>
      </c>
      <c r="AA232" s="14"/>
      <c r="AB232" s="14">
        <v>3.3727910132055998E-3</v>
      </c>
      <c r="AC232" s="14">
        <v>4.6594347259508E-3</v>
      </c>
      <c r="AD232" s="14">
        <v>1.8962431565755899E-2</v>
      </c>
      <c r="AE232" s="14"/>
      <c r="AF232" s="14">
        <v>2.48350631414342E-3</v>
      </c>
      <c r="AG232" s="14">
        <v>3.02843375055196E-2</v>
      </c>
      <c r="AH232" s="14">
        <v>4.9424127637884303E-3</v>
      </c>
      <c r="AI232" s="14">
        <v>9.5745197602060197E-3</v>
      </c>
      <c r="AJ232" s="14">
        <v>0</v>
      </c>
      <c r="AK232" s="14">
        <v>2.3089081200949602E-3</v>
      </c>
      <c r="AL232" s="14">
        <v>0</v>
      </c>
      <c r="AM232" s="14">
        <v>3.0198068771814099E-3</v>
      </c>
      <c r="AN232" s="14"/>
      <c r="AO232" s="14">
        <v>3.4777494369072001E-3</v>
      </c>
      <c r="AP232" s="14">
        <v>3.02970468395009E-2</v>
      </c>
      <c r="AQ232" s="14">
        <v>7.6548235599272199E-3</v>
      </c>
      <c r="AR232" s="14">
        <v>1.24556599880779E-2</v>
      </c>
      <c r="AS232" s="14">
        <v>0</v>
      </c>
      <c r="AT232" s="14">
        <v>2.85055411378125E-3</v>
      </c>
      <c r="AU232" s="14">
        <v>1.19275082863954E-2</v>
      </c>
      <c r="AV232" s="14">
        <v>0</v>
      </c>
      <c r="AW232" s="14"/>
      <c r="AX232" s="14">
        <v>1.1768561114581501E-2</v>
      </c>
      <c r="AY232" s="14">
        <v>8.9822967284199293E-3</v>
      </c>
      <c r="AZ232" s="14">
        <v>6.2008056755975503E-3</v>
      </c>
      <c r="BA232" s="14"/>
      <c r="BB232" s="14">
        <v>3.2358526906389698E-2</v>
      </c>
      <c r="BC232" s="14">
        <v>3.5824708455872299E-3</v>
      </c>
      <c r="BD232" s="14">
        <v>1.9970953319593198E-3</v>
      </c>
      <c r="BE232" s="14"/>
      <c r="BF232" s="14">
        <v>1.9380825371996001E-2</v>
      </c>
      <c r="BG232" s="14">
        <v>1.21518148857995E-2</v>
      </c>
      <c r="BH232" s="14">
        <v>2.3269365096571402E-3</v>
      </c>
      <c r="BI232" s="14"/>
      <c r="BJ232" s="14">
        <v>1.31787640776536E-2</v>
      </c>
      <c r="BK232" s="14">
        <v>5.38475903070159E-3</v>
      </c>
      <c r="BL232" s="14"/>
      <c r="BM232" s="14">
        <v>2.0733902739932902E-2</v>
      </c>
      <c r="BN232" s="14">
        <v>1.66377154955317E-3</v>
      </c>
      <c r="BO232" s="14"/>
      <c r="BP232" s="14">
        <v>1.35768182307997E-2</v>
      </c>
      <c r="BQ232" s="14">
        <v>0</v>
      </c>
      <c r="BR232" s="14">
        <v>0</v>
      </c>
      <c r="BS232" s="14">
        <v>5.0986599031062401E-3</v>
      </c>
      <c r="BT232" s="14">
        <v>8.1525678780181004E-3</v>
      </c>
      <c r="BU232" s="14">
        <v>7.7809396589933197E-3</v>
      </c>
      <c r="BV232" s="14">
        <v>0</v>
      </c>
      <c r="BW232" s="14">
        <v>0</v>
      </c>
    </row>
    <row r="233" spans="2:75" x14ac:dyDescent="0.35">
      <c r="B233" t="s">
        <v>181</v>
      </c>
      <c r="C233" s="14">
        <v>7.9150879868520096E-2</v>
      </c>
      <c r="D233" s="14">
        <v>6.9103039215490603E-2</v>
      </c>
      <c r="E233" s="14">
        <v>8.8633568136893895E-2</v>
      </c>
      <c r="F233" s="14"/>
      <c r="G233" s="14">
        <v>0.10494436275163201</v>
      </c>
      <c r="H233" s="14">
        <v>0.112668666968157</v>
      </c>
      <c r="I233" s="14">
        <v>0.104859079587507</v>
      </c>
      <c r="J233" s="14">
        <v>5.38860548195998E-2</v>
      </c>
      <c r="K233" s="14">
        <v>3.2415785002485299E-2</v>
      </c>
      <c r="L233" s="14">
        <v>8.4907591462812307E-2</v>
      </c>
      <c r="M233" s="14"/>
      <c r="N233" s="14">
        <v>8.4783268860173497E-2</v>
      </c>
      <c r="O233" s="14">
        <v>6.8610266184140303E-2</v>
      </c>
      <c r="P233" s="14"/>
      <c r="Q233" s="14">
        <v>9.5853427729413604E-2</v>
      </c>
      <c r="R233" s="14">
        <v>6.1013506763863502E-2</v>
      </c>
      <c r="S233" s="14">
        <v>0.109529710545497</v>
      </c>
      <c r="T233" s="14">
        <v>8.6989470674460001E-2</v>
      </c>
      <c r="U233" s="14">
        <v>0.101040824134946</v>
      </c>
      <c r="V233" s="14">
        <v>6.9255531715093993E-2</v>
      </c>
      <c r="W233" s="14">
        <v>5.1004220893361797E-2</v>
      </c>
      <c r="X233" s="14">
        <v>0</v>
      </c>
      <c r="Y233" s="14">
        <v>0</v>
      </c>
      <c r="Z233" s="14">
        <v>5.5839469391447197E-2</v>
      </c>
      <c r="AA233" s="14"/>
      <c r="AB233" s="14">
        <v>0.13683559312423599</v>
      </c>
      <c r="AC233" s="14">
        <v>8.3197680215042896E-2</v>
      </c>
      <c r="AD233" s="14">
        <v>4.3385602404027099E-2</v>
      </c>
      <c r="AE233" s="14"/>
      <c r="AF233" s="14">
        <v>6.8948099774647595E-2</v>
      </c>
      <c r="AG233" s="14">
        <v>9.9188899929929297E-2</v>
      </c>
      <c r="AH233" s="14">
        <v>2.4236502053400499E-2</v>
      </c>
      <c r="AI233" s="14">
        <v>4.7222034489889403E-2</v>
      </c>
      <c r="AJ233" s="14">
        <v>7.6537585980193903E-2</v>
      </c>
      <c r="AK233" s="14">
        <v>0.102051633942457</v>
      </c>
      <c r="AL233" s="14">
        <v>2.1868757672949699E-2</v>
      </c>
      <c r="AM233" s="14">
        <v>9.8809097934390605E-2</v>
      </c>
      <c r="AN233" s="14"/>
      <c r="AO233" s="14">
        <v>8.0421084786410399E-2</v>
      </c>
      <c r="AP233" s="14">
        <v>0.11024599078354699</v>
      </c>
      <c r="AQ233" s="14">
        <v>6.3478794954864498E-2</v>
      </c>
      <c r="AR233" s="14">
        <v>4.2815394743863998E-2</v>
      </c>
      <c r="AS233" s="14">
        <v>6.6248428215396504E-2</v>
      </c>
      <c r="AT233" s="14">
        <v>0.112342394452529</v>
      </c>
      <c r="AU233" s="14">
        <v>7.4642475861877496E-3</v>
      </c>
      <c r="AV233" s="14">
        <v>0.17819251733493899</v>
      </c>
      <c r="AW233" s="14"/>
      <c r="AX233" s="14">
        <v>0.18861271291255599</v>
      </c>
      <c r="AY233" s="14">
        <v>8.7436019650003194E-2</v>
      </c>
      <c r="AZ233" s="14">
        <v>6.8089758227541305E-2</v>
      </c>
      <c r="BA233" s="14"/>
      <c r="BB233" s="14">
        <v>0.111609980656605</v>
      </c>
      <c r="BC233" s="14">
        <v>6.3825892089866498E-2</v>
      </c>
      <c r="BD233" s="14">
        <v>0.10901579381926201</v>
      </c>
      <c r="BE233" s="14"/>
      <c r="BF233" s="14">
        <v>0.11850135330778699</v>
      </c>
      <c r="BG233" s="14">
        <v>8.1343540077575799E-2</v>
      </c>
      <c r="BH233" s="14">
        <v>8.0596403898285596E-2</v>
      </c>
      <c r="BI233" s="14"/>
      <c r="BJ233" s="14">
        <v>9.1759437072053293E-2</v>
      </c>
      <c r="BK233" s="14">
        <v>7.6619006292403993E-2</v>
      </c>
      <c r="BL233" s="14"/>
      <c r="BM233" s="14">
        <v>9.0681876771143893E-2</v>
      </c>
      <c r="BN233" s="14">
        <v>8.0325316325053298E-2</v>
      </c>
      <c r="BO233" s="14"/>
      <c r="BP233" s="14">
        <v>7.7610617805254897E-2</v>
      </c>
      <c r="BQ233" s="14">
        <v>7.4884112613815806E-2</v>
      </c>
      <c r="BR233" s="14">
        <v>0.14196628521386301</v>
      </c>
      <c r="BS233" s="14">
        <v>5.2305626226143598E-2</v>
      </c>
      <c r="BT233" s="14">
        <v>8.6288759601509904E-2</v>
      </c>
      <c r="BU233" s="14">
        <v>7.0668120256046102E-2</v>
      </c>
      <c r="BV233" s="14">
        <v>0.141984030666651</v>
      </c>
      <c r="BW233" s="14">
        <v>7.0981287363420797E-2</v>
      </c>
    </row>
    <row r="234" spans="2:75" x14ac:dyDescent="0.35">
      <c r="B234" t="s">
        <v>182</v>
      </c>
      <c r="C234" s="14">
        <v>0.21836700674260601</v>
      </c>
      <c r="D234" s="14">
        <v>0.23546680012933199</v>
      </c>
      <c r="E234" s="14">
        <v>0.202229010954323</v>
      </c>
      <c r="F234" s="14"/>
      <c r="G234" s="14">
        <v>0.29398303090077399</v>
      </c>
      <c r="H234" s="14">
        <v>0.21988235512370499</v>
      </c>
      <c r="I234" s="14">
        <v>0.16630465528900701</v>
      </c>
      <c r="J234" s="14">
        <v>0.24895029469859101</v>
      </c>
      <c r="K234" s="14">
        <v>0.18861784685226399</v>
      </c>
      <c r="L234" s="14">
        <v>0.21981641214560699</v>
      </c>
      <c r="M234" s="14"/>
      <c r="N234" s="14">
        <v>0.20292662220180999</v>
      </c>
      <c r="O234" s="14">
        <v>0.24726258352609501</v>
      </c>
      <c r="P234" s="14"/>
      <c r="Q234" s="14">
        <v>0.29656409408116702</v>
      </c>
      <c r="R234" s="14">
        <v>0.28654725583552898</v>
      </c>
      <c r="S234" s="14">
        <v>0.23030628414167001</v>
      </c>
      <c r="T234" s="14">
        <v>0.191162985025605</v>
      </c>
      <c r="U234" s="14">
        <v>0.21066074013644101</v>
      </c>
      <c r="V234" s="14">
        <v>0.178667720882213</v>
      </c>
      <c r="W234" s="14">
        <v>0.222275287188098</v>
      </c>
      <c r="X234" s="14">
        <v>8.53678270928626E-2</v>
      </c>
      <c r="Y234" s="14">
        <v>0</v>
      </c>
      <c r="Z234" s="14">
        <v>0.24156010589678101</v>
      </c>
      <c r="AA234" s="14"/>
      <c r="AB234" s="14">
        <v>0.16414238849208199</v>
      </c>
      <c r="AC234" s="14">
        <v>0.23336855007273499</v>
      </c>
      <c r="AD234" s="14">
        <v>0.19956152591840901</v>
      </c>
      <c r="AE234" s="14"/>
      <c r="AF234" s="14">
        <v>0.16353299255996001</v>
      </c>
      <c r="AG234" s="14">
        <v>0.121895607552664</v>
      </c>
      <c r="AH234" s="14">
        <v>0.281884425307039</v>
      </c>
      <c r="AI234" s="14">
        <v>0.157471248258888</v>
      </c>
      <c r="AJ234" s="14">
        <v>0.35810724932923998</v>
      </c>
      <c r="AK234" s="14">
        <v>0.21722850353727699</v>
      </c>
      <c r="AL234" s="14">
        <v>0.13896201874807099</v>
      </c>
      <c r="AM234" s="14">
        <v>0.25788510218082</v>
      </c>
      <c r="AN234" s="14"/>
      <c r="AO234" s="14">
        <v>0.16819504058277901</v>
      </c>
      <c r="AP234" s="14">
        <v>0.17532969451422101</v>
      </c>
      <c r="AQ234" s="14">
        <v>0.22078048596097899</v>
      </c>
      <c r="AR234" s="14">
        <v>0.13992539651465699</v>
      </c>
      <c r="AS234" s="14">
        <v>0.40427545840411599</v>
      </c>
      <c r="AT234" s="14">
        <v>0.193652161084654</v>
      </c>
      <c r="AU234" s="14">
        <v>0.146951893854603</v>
      </c>
      <c r="AV234" s="14">
        <v>0.252482402987869</v>
      </c>
      <c r="AW234" s="14"/>
      <c r="AX234" s="14">
        <v>0.18618086644277601</v>
      </c>
      <c r="AY234" s="14">
        <v>0.244336941115576</v>
      </c>
      <c r="AZ234" s="14">
        <v>0.14862126664410499</v>
      </c>
      <c r="BA234" s="14"/>
      <c r="BB234" s="14">
        <v>0.19167905034490401</v>
      </c>
      <c r="BC234" s="14">
        <v>0.217708032020591</v>
      </c>
      <c r="BD234" s="14">
        <v>0.15177290716937999</v>
      </c>
      <c r="BE234" s="14"/>
      <c r="BF234" s="14">
        <v>0.199165657971071</v>
      </c>
      <c r="BG234" s="14">
        <v>0.22666528089978399</v>
      </c>
      <c r="BH234" s="14">
        <v>0.174265994863809</v>
      </c>
      <c r="BI234" s="14"/>
      <c r="BJ234" s="14">
        <v>0.14999525770688099</v>
      </c>
      <c r="BK234" s="14">
        <v>0.225874431137397</v>
      </c>
      <c r="BL234" s="14"/>
      <c r="BM234" s="14">
        <v>0.16148016062670101</v>
      </c>
      <c r="BN234" s="14">
        <v>0.24238565424877301</v>
      </c>
      <c r="BO234" s="14"/>
      <c r="BP234" s="14">
        <v>0.20330928906242399</v>
      </c>
      <c r="BQ234" s="14">
        <v>0.20517193327523001</v>
      </c>
      <c r="BR234" s="14">
        <v>0.16652453622739899</v>
      </c>
      <c r="BS234" s="14">
        <v>0.18123528354379001</v>
      </c>
      <c r="BT234" s="14">
        <v>0.23189193817051601</v>
      </c>
      <c r="BU234" s="14">
        <v>0.24520788017669601</v>
      </c>
      <c r="BV234" s="14">
        <v>0.263291307504536</v>
      </c>
      <c r="BW234" s="14">
        <v>0.26079085780231698</v>
      </c>
    </row>
    <row r="235" spans="2:75" x14ac:dyDescent="0.35">
      <c r="B235" t="s">
        <v>183</v>
      </c>
      <c r="C235" s="14">
        <v>0.47517875355454098</v>
      </c>
      <c r="D235" s="14">
        <v>0.48852768581303202</v>
      </c>
      <c r="E235" s="14">
        <v>0.46258064738485999</v>
      </c>
      <c r="F235" s="14"/>
      <c r="G235" s="14">
        <v>0.46583500676666201</v>
      </c>
      <c r="H235" s="14">
        <v>0.44736639170551401</v>
      </c>
      <c r="I235" s="14">
        <v>0.40144371851891297</v>
      </c>
      <c r="J235" s="14">
        <v>0.52040514024379303</v>
      </c>
      <c r="K235" s="14">
        <v>0.48096767350207997</v>
      </c>
      <c r="L235" s="14">
        <v>0.49134520855597602</v>
      </c>
      <c r="M235" s="14"/>
      <c r="N235" s="14">
        <v>0.472836960789838</v>
      </c>
      <c r="O235" s="14">
        <v>0.47956125144277301</v>
      </c>
      <c r="P235" s="14"/>
      <c r="Q235" s="14">
        <v>0.31717881170511802</v>
      </c>
      <c r="R235" s="14">
        <v>0.37861060718071599</v>
      </c>
      <c r="S235" s="14">
        <v>0.47133177649899699</v>
      </c>
      <c r="T235" s="14">
        <v>0.52296091019871505</v>
      </c>
      <c r="U235" s="14">
        <v>0.50435665460004597</v>
      </c>
      <c r="V235" s="14">
        <v>0.50260545445971305</v>
      </c>
      <c r="W235" s="14">
        <v>0.44552582568598897</v>
      </c>
      <c r="X235" s="14">
        <v>0.73812792817884199</v>
      </c>
      <c r="Y235" s="14">
        <v>0.11182982956972801</v>
      </c>
      <c r="Z235" s="14">
        <v>0.48320373839402597</v>
      </c>
      <c r="AA235" s="14"/>
      <c r="AB235" s="14">
        <v>0.40270997180829399</v>
      </c>
      <c r="AC235" s="14">
        <v>0.46116560014448299</v>
      </c>
      <c r="AD235" s="14">
        <v>0.57427053356208801</v>
      </c>
      <c r="AE235" s="14"/>
      <c r="AF235" s="14">
        <v>0.57149085747305495</v>
      </c>
      <c r="AG235" s="14">
        <v>0.50781363387182998</v>
      </c>
      <c r="AH235" s="14">
        <v>0.43934557135563301</v>
      </c>
      <c r="AI235" s="14">
        <v>0.54964050811176002</v>
      </c>
      <c r="AJ235" s="14">
        <v>0.32016869770809703</v>
      </c>
      <c r="AK235" s="14">
        <v>0.45752668668373497</v>
      </c>
      <c r="AL235" s="14">
        <v>0.43850341809939303</v>
      </c>
      <c r="AM235" s="14">
        <v>0.450437551179865</v>
      </c>
      <c r="AN235" s="14"/>
      <c r="AO235" s="14">
        <v>0.60276381507238697</v>
      </c>
      <c r="AP235" s="14">
        <v>0.47771299406258</v>
      </c>
      <c r="AQ235" s="14">
        <v>0.41223249495351499</v>
      </c>
      <c r="AR235" s="14">
        <v>0.55898434175227396</v>
      </c>
      <c r="AS235" s="14">
        <v>0.351088935375092</v>
      </c>
      <c r="AT235" s="14">
        <v>0.49591692588865299</v>
      </c>
      <c r="AU235" s="14">
        <v>0.44615566892887498</v>
      </c>
      <c r="AV235" s="14">
        <v>0.42471507107393103</v>
      </c>
      <c r="AW235" s="14"/>
      <c r="AX235" s="14">
        <v>0.42368817932823699</v>
      </c>
      <c r="AY235" s="14">
        <v>0.48253453005976499</v>
      </c>
      <c r="AZ235" s="14">
        <v>0.49986236006909202</v>
      </c>
      <c r="BA235" s="14"/>
      <c r="BB235" s="14">
        <v>0.46492667493101603</v>
      </c>
      <c r="BC235" s="14">
        <v>0.54650861144154395</v>
      </c>
      <c r="BD235" s="14">
        <v>0.417498088353085</v>
      </c>
      <c r="BE235" s="14"/>
      <c r="BF235" s="14">
        <v>0.52401462142670896</v>
      </c>
      <c r="BG235" s="14">
        <v>0.51600276146772195</v>
      </c>
      <c r="BH235" s="14">
        <v>0.46696612598787401</v>
      </c>
      <c r="BI235" s="14"/>
      <c r="BJ235" s="14">
        <v>0.50635045882258201</v>
      </c>
      <c r="BK235" s="14">
        <v>0.471789076945416</v>
      </c>
      <c r="BL235" s="14"/>
      <c r="BM235" s="14">
        <v>0.52667471233715202</v>
      </c>
      <c r="BN235" s="14">
        <v>0.45637224845274099</v>
      </c>
      <c r="BO235" s="14"/>
      <c r="BP235" s="14">
        <v>0.55935571741191603</v>
      </c>
      <c r="BQ235" s="14">
        <v>0.52392100406006203</v>
      </c>
      <c r="BR235" s="14">
        <v>0.40715682125965103</v>
      </c>
      <c r="BS235" s="14">
        <v>0.57469592012395299</v>
      </c>
      <c r="BT235" s="14">
        <v>0.41969928367750697</v>
      </c>
      <c r="BU235" s="14">
        <v>0.437132493234066</v>
      </c>
      <c r="BV235" s="14">
        <v>0.37299379081379902</v>
      </c>
      <c r="BW235" s="14">
        <v>0.39377283330780299</v>
      </c>
    </row>
    <row r="236" spans="2:75" x14ac:dyDescent="0.35">
      <c r="B236" t="s">
        <v>119</v>
      </c>
      <c r="C236" s="14">
        <v>0.22043321722711301</v>
      </c>
      <c r="D236" s="14">
        <v>0.19489977561865099</v>
      </c>
      <c r="E236" s="14">
        <v>0.24453050096725301</v>
      </c>
      <c r="F236" s="14"/>
      <c r="G236" s="14">
        <v>0.12942219907599101</v>
      </c>
      <c r="H236" s="14">
        <v>0.200450245375526</v>
      </c>
      <c r="I236" s="14">
        <v>0.310664597157226</v>
      </c>
      <c r="J236" s="14">
        <v>0.176758510238017</v>
      </c>
      <c r="K236" s="14">
        <v>0.29509326543731901</v>
      </c>
      <c r="L236" s="14">
        <v>0.200022903160128</v>
      </c>
      <c r="M236" s="14"/>
      <c r="N236" s="14">
        <v>0.23324798033130201</v>
      </c>
      <c r="O236" s="14">
        <v>0.196451303417844</v>
      </c>
      <c r="P236" s="14"/>
      <c r="Q236" s="14">
        <v>0.29040366648430099</v>
      </c>
      <c r="R236" s="14">
        <v>0.26954899857131098</v>
      </c>
      <c r="S236" s="14">
        <v>0.18514682505194599</v>
      </c>
      <c r="T236" s="14">
        <v>0.19676827054327101</v>
      </c>
      <c r="U236" s="14">
        <v>0.172213968260953</v>
      </c>
      <c r="V236" s="14">
        <v>0.24947129294298001</v>
      </c>
      <c r="W236" s="14">
        <v>0.263998862518662</v>
      </c>
      <c r="X236" s="14">
        <v>0.17650424472829601</v>
      </c>
      <c r="Y236" s="14">
        <v>0.88817017043027202</v>
      </c>
      <c r="Z236" s="14">
        <v>0.20798777447575401</v>
      </c>
      <c r="AA236" s="14"/>
      <c r="AB236" s="14">
        <v>0.29293925556218198</v>
      </c>
      <c r="AC236" s="14">
        <v>0.217608734841789</v>
      </c>
      <c r="AD236" s="14">
        <v>0.16381990654971901</v>
      </c>
      <c r="AE236" s="14"/>
      <c r="AF236" s="14">
        <v>0.193544543878194</v>
      </c>
      <c r="AG236" s="14">
        <v>0.240817521140057</v>
      </c>
      <c r="AH236" s="14">
        <v>0.249591088520139</v>
      </c>
      <c r="AI236" s="14">
        <v>0.23609168937925601</v>
      </c>
      <c r="AJ236" s="14">
        <v>0.24518646698247001</v>
      </c>
      <c r="AK236" s="14">
        <v>0.22088426771643599</v>
      </c>
      <c r="AL236" s="14">
        <v>0.40066580547958602</v>
      </c>
      <c r="AM236" s="14">
        <v>0.18984844182774299</v>
      </c>
      <c r="AN236" s="14"/>
      <c r="AO236" s="14">
        <v>0.14514231012151599</v>
      </c>
      <c r="AP236" s="14">
        <v>0.20641427380015101</v>
      </c>
      <c r="AQ236" s="14">
        <v>0.29585340057071502</v>
      </c>
      <c r="AR236" s="14">
        <v>0.245819207001127</v>
      </c>
      <c r="AS236" s="14">
        <v>0.178387178005395</v>
      </c>
      <c r="AT236" s="14">
        <v>0.195237964460383</v>
      </c>
      <c r="AU236" s="14">
        <v>0.387500681343939</v>
      </c>
      <c r="AV236" s="14">
        <v>0.14461000860326201</v>
      </c>
      <c r="AW236" s="14"/>
      <c r="AX236" s="14">
        <v>0.18974968020184901</v>
      </c>
      <c r="AY236" s="14">
        <v>0.176710212446236</v>
      </c>
      <c r="AZ236" s="14">
        <v>0.27722580938366398</v>
      </c>
      <c r="BA236" s="14"/>
      <c r="BB236" s="14">
        <v>0.19942576716108501</v>
      </c>
      <c r="BC236" s="14">
        <v>0.16837499360241101</v>
      </c>
      <c r="BD236" s="14">
        <v>0.319716115326314</v>
      </c>
      <c r="BE236" s="14"/>
      <c r="BF236" s="14">
        <v>0.13893754192243701</v>
      </c>
      <c r="BG236" s="14">
        <v>0.16383660266911801</v>
      </c>
      <c r="BH236" s="14">
        <v>0.27584453874037401</v>
      </c>
      <c r="BI236" s="14"/>
      <c r="BJ236" s="14">
        <v>0.23871608232083</v>
      </c>
      <c r="BK236" s="14">
        <v>0.22033272659408101</v>
      </c>
      <c r="BL236" s="14"/>
      <c r="BM236" s="14">
        <v>0.20042934752507</v>
      </c>
      <c r="BN236" s="14">
        <v>0.21925300942388001</v>
      </c>
      <c r="BO236" s="14"/>
      <c r="BP236" s="14">
        <v>0.14614755748960601</v>
      </c>
      <c r="BQ236" s="14">
        <v>0.19602295005089199</v>
      </c>
      <c r="BR236" s="14">
        <v>0.28435235729908698</v>
      </c>
      <c r="BS236" s="14">
        <v>0.18666451020300701</v>
      </c>
      <c r="BT236" s="14">
        <v>0.25396745067244902</v>
      </c>
      <c r="BU236" s="14">
        <v>0.23921056667419899</v>
      </c>
      <c r="BV236" s="14">
        <v>0.22173087101501401</v>
      </c>
      <c r="BW236" s="14">
        <v>0.27445502152645901</v>
      </c>
    </row>
    <row r="237" spans="2:75" x14ac:dyDescent="0.35">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c r="BI237" s="14"/>
      <c r="BJ237" s="14"/>
      <c r="BK237" s="14"/>
      <c r="BL237" s="14"/>
      <c r="BM237" s="14"/>
      <c r="BN237" s="14"/>
      <c r="BO237" s="14"/>
      <c r="BP237" s="14"/>
      <c r="BQ237" s="14"/>
      <c r="BR237" s="14"/>
      <c r="BS237" s="14"/>
      <c r="BT237" s="14"/>
      <c r="BU237" s="14"/>
      <c r="BV237" s="14"/>
      <c r="BW237" s="14"/>
    </row>
    <row r="238" spans="2:75" x14ac:dyDescent="0.35">
      <c r="B238" s="6" t="s">
        <v>186</v>
      </c>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c r="BI238" s="14"/>
      <c r="BJ238" s="14"/>
      <c r="BK238" s="14"/>
      <c r="BL238" s="14"/>
      <c r="BM238" s="14"/>
      <c r="BN238" s="14"/>
      <c r="BO238" s="14"/>
      <c r="BP238" s="14"/>
      <c r="BQ238" s="14"/>
      <c r="BR238" s="14"/>
      <c r="BS238" s="14"/>
      <c r="BT238" s="14"/>
      <c r="BU238" s="14"/>
      <c r="BV238" s="14"/>
      <c r="BW238" s="14"/>
    </row>
    <row r="239" spans="2:75" x14ac:dyDescent="0.35">
      <c r="B239" s="21" t="s">
        <v>96</v>
      </c>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c r="BI239" s="14"/>
      <c r="BJ239" s="14"/>
      <c r="BK239" s="14"/>
      <c r="BL239" s="14"/>
      <c r="BM239" s="14"/>
      <c r="BN239" s="14"/>
      <c r="BO239" s="14"/>
      <c r="BP239" s="14"/>
      <c r="BQ239" s="14"/>
      <c r="BR239" s="14"/>
      <c r="BS239" s="14"/>
      <c r="BT239" s="14"/>
      <c r="BU239" s="14"/>
      <c r="BV239" s="14"/>
      <c r="BW239" s="14"/>
    </row>
    <row r="240" spans="2:75" x14ac:dyDescent="0.35">
      <c r="B240" t="s">
        <v>180</v>
      </c>
      <c r="C240" s="14">
        <v>4.3185109487328503E-3</v>
      </c>
      <c r="D240" s="14">
        <v>8.8943979380741705E-3</v>
      </c>
      <c r="E240" s="14">
        <v>0</v>
      </c>
      <c r="F240" s="14"/>
      <c r="G240" s="14">
        <v>5.3975589317646396E-3</v>
      </c>
      <c r="H240" s="14">
        <v>0</v>
      </c>
      <c r="I240" s="14">
        <v>0</v>
      </c>
      <c r="J240" s="14">
        <v>1.54884301788327E-3</v>
      </c>
      <c r="K240" s="14">
        <v>6.1305345201150803E-3</v>
      </c>
      <c r="L240" s="14">
        <v>7.8891054559351199E-3</v>
      </c>
      <c r="M240" s="14"/>
      <c r="N240" s="14">
        <v>4.0304056702781402E-3</v>
      </c>
      <c r="O240" s="14">
        <v>4.8576793984123796E-3</v>
      </c>
      <c r="P240" s="14"/>
      <c r="Q240" s="14">
        <v>1.49207069165497E-2</v>
      </c>
      <c r="R240" s="14">
        <v>0</v>
      </c>
      <c r="S240" s="14">
        <v>7.6198426229551804E-3</v>
      </c>
      <c r="T240" s="14">
        <v>2.75509869530921E-3</v>
      </c>
      <c r="U240" s="14">
        <v>2.4732058067302698E-3</v>
      </c>
      <c r="V240" s="14">
        <v>1.39398310876718E-2</v>
      </c>
      <c r="W240" s="14">
        <v>0</v>
      </c>
      <c r="X240" s="14">
        <v>0</v>
      </c>
      <c r="Y240" s="14">
        <v>0</v>
      </c>
      <c r="Z240" s="14">
        <v>2.9007199563463701E-3</v>
      </c>
      <c r="AA240" s="14"/>
      <c r="AB240" s="14">
        <v>1.0238167395423501E-2</v>
      </c>
      <c r="AC240" s="14">
        <v>9.47168427278741E-4</v>
      </c>
      <c r="AD240" s="14">
        <v>1.2423542829866E-2</v>
      </c>
      <c r="AE240" s="14"/>
      <c r="AF240" s="14">
        <v>1.46439207963264E-2</v>
      </c>
      <c r="AG240" s="14">
        <v>4.1871524259627204E-3</v>
      </c>
      <c r="AH240" s="14">
        <v>4.9424127637884303E-3</v>
      </c>
      <c r="AI240" s="14">
        <v>0</v>
      </c>
      <c r="AJ240" s="14">
        <v>0</v>
      </c>
      <c r="AK240" s="14">
        <v>0</v>
      </c>
      <c r="AL240" s="14">
        <v>6.2118393775113896E-3</v>
      </c>
      <c r="AM240" s="14">
        <v>2.8063668641252E-3</v>
      </c>
      <c r="AN240" s="14"/>
      <c r="AO240" s="14">
        <v>2.0506445670585401E-2</v>
      </c>
      <c r="AP240" s="14">
        <v>0</v>
      </c>
      <c r="AQ240" s="14">
        <v>1.4625474590642199E-2</v>
      </c>
      <c r="AR240" s="14">
        <v>0</v>
      </c>
      <c r="AS240" s="14">
        <v>0</v>
      </c>
      <c r="AT240" s="14">
        <v>0</v>
      </c>
      <c r="AU240" s="14">
        <v>5.2906330318493299E-3</v>
      </c>
      <c r="AV240" s="14">
        <v>0</v>
      </c>
      <c r="AW240" s="14"/>
      <c r="AX240" s="14">
        <v>5.2201295253896498E-3</v>
      </c>
      <c r="AY240" s="14">
        <v>6.2477846270282003E-3</v>
      </c>
      <c r="AZ240" s="14">
        <v>3.57441814740426E-3</v>
      </c>
      <c r="BA240" s="14"/>
      <c r="BB240" s="14">
        <v>1.6497538994165398E-2</v>
      </c>
      <c r="BC240" s="14">
        <v>2.8121607843853299E-3</v>
      </c>
      <c r="BD240" s="14">
        <v>0</v>
      </c>
      <c r="BE240" s="14"/>
      <c r="BF240" s="14">
        <v>0</v>
      </c>
      <c r="BG240" s="14">
        <v>6.2822692997138701E-3</v>
      </c>
      <c r="BH240" s="14">
        <v>1.4718716748797101E-3</v>
      </c>
      <c r="BI240" s="14"/>
      <c r="BJ240" s="14">
        <v>0</v>
      </c>
      <c r="BK240" s="14">
        <v>5.6785068172115699E-3</v>
      </c>
      <c r="BL240" s="14"/>
      <c r="BM240" s="14">
        <v>5.0838662259450702E-3</v>
      </c>
      <c r="BN240" s="14">
        <v>4.5753027144993397E-3</v>
      </c>
      <c r="BO240" s="14"/>
      <c r="BP240" s="14">
        <v>0</v>
      </c>
      <c r="BQ240" s="14">
        <v>2.0860846421597402E-2</v>
      </c>
      <c r="BR240" s="14">
        <v>0</v>
      </c>
      <c r="BS240" s="14">
        <v>2.5493299515531201E-3</v>
      </c>
      <c r="BT240" s="14">
        <v>1.63353519334368E-3</v>
      </c>
      <c r="BU240" s="14">
        <v>1.50130094647077E-2</v>
      </c>
      <c r="BV240" s="14">
        <v>1.38511832490488E-2</v>
      </c>
      <c r="BW240" s="14">
        <v>0</v>
      </c>
    </row>
    <row r="241" spans="2:75" x14ac:dyDescent="0.35">
      <c r="B241" t="s">
        <v>181</v>
      </c>
      <c r="C241" s="14">
        <v>5.1073469531004001E-2</v>
      </c>
      <c r="D241" s="14">
        <v>7.0439298562797195E-2</v>
      </c>
      <c r="E241" s="14">
        <v>3.2796893885693901E-2</v>
      </c>
      <c r="F241" s="14"/>
      <c r="G241" s="14">
        <v>0.12604805455745899</v>
      </c>
      <c r="H241" s="14">
        <v>8.2353719088399793E-2</v>
      </c>
      <c r="I241" s="14">
        <v>1.9757196294650399E-2</v>
      </c>
      <c r="J241" s="14">
        <v>5.9986612680904799E-2</v>
      </c>
      <c r="K241" s="14">
        <v>3.8095344241634903E-2</v>
      </c>
      <c r="L241" s="14">
        <v>3.7293392606561102E-2</v>
      </c>
      <c r="M241" s="14"/>
      <c r="N241" s="14">
        <v>4.9598932614993402E-2</v>
      </c>
      <c r="O241" s="14">
        <v>5.3832960045252599E-2</v>
      </c>
      <c r="P241" s="14"/>
      <c r="Q241" s="14">
        <v>1.7278964304375099E-2</v>
      </c>
      <c r="R241" s="14">
        <v>4.13314686273418E-2</v>
      </c>
      <c r="S241" s="14">
        <v>0.12077842775356699</v>
      </c>
      <c r="T241" s="14">
        <v>2.86627871632897E-2</v>
      </c>
      <c r="U241" s="14">
        <v>5.9250451832636102E-2</v>
      </c>
      <c r="V241" s="14">
        <v>2.64592119517847E-2</v>
      </c>
      <c r="W241" s="14">
        <v>6.26071881183103E-2</v>
      </c>
      <c r="X241" s="14">
        <v>8.66519994027138E-2</v>
      </c>
      <c r="Y241" s="14">
        <v>0</v>
      </c>
      <c r="Z241" s="14">
        <v>2.75122882950725E-2</v>
      </c>
      <c r="AA241" s="14"/>
      <c r="AB241" s="14">
        <v>6.5793202261155204E-2</v>
      </c>
      <c r="AC241" s="14">
        <v>4.4453550820382999E-2</v>
      </c>
      <c r="AD241" s="14">
        <v>5.2319881057223502E-2</v>
      </c>
      <c r="AE241" s="14"/>
      <c r="AF241" s="14">
        <v>2.95134775755907E-2</v>
      </c>
      <c r="AG241" s="14">
        <v>7.4656546473139601E-2</v>
      </c>
      <c r="AH241" s="14">
        <v>7.61939042500831E-2</v>
      </c>
      <c r="AI241" s="14">
        <v>0.16810812864935701</v>
      </c>
      <c r="AJ241" s="14">
        <v>0.15980604307290699</v>
      </c>
      <c r="AK241" s="14">
        <v>3.2388145188254898E-2</v>
      </c>
      <c r="AL241" s="14">
        <v>1.9521694954281299E-2</v>
      </c>
      <c r="AM241" s="14">
        <v>4.25074514949682E-2</v>
      </c>
      <c r="AN241" s="14"/>
      <c r="AO241" s="14">
        <v>4.1177817941729498E-2</v>
      </c>
      <c r="AP241" s="14">
        <v>6.8993812585327899E-2</v>
      </c>
      <c r="AQ241" s="14">
        <v>4.7174245344579299E-2</v>
      </c>
      <c r="AR241" s="14">
        <v>0.170714555658144</v>
      </c>
      <c r="AS241" s="14">
        <v>0.17975300368970901</v>
      </c>
      <c r="AT241" s="14">
        <v>6.67953620588599E-2</v>
      </c>
      <c r="AU241" s="14">
        <v>7.4642475861877496E-3</v>
      </c>
      <c r="AV241" s="14">
        <v>6.03760632245815E-2</v>
      </c>
      <c r="AW241" s="14"/>
      <c r="AX241" s="14">
        <v>0.109356928547026</v>
      </c>
      <c r="AY241" s="14">
        <v>7.0556683811497198E-2</v>
      </c>
      <c r="AZ241" s="14">
        <v>2.60428629980545E-2</v>
      </c>
      <c r="BA241" s="14"/>
      <c r="BB241" s="14">
        <v>6.2814979518436106E-2</v>
      </c>
      <c r="BC241" s="14">
        <v>5.0299026318686803E-2</v>
      </c>
      <c r="BD241" s="14">
        <v>4.7843432990675699E-2</v>
      </c>
      <c r="BE241" s="14"/>
      <c r="BF241" s="14">
        <v>6.2430940817854497E-2</v>
      </c>
      <c r="BG241" s="14">
        <v>6.8795884424248693E-2</v>
      </c>
      <c r="BH241" s="14">
        <v>3.6097353071986103E-2</v>
      </c>
      <c r="BI241" s="14"/>
      <c r="BJ241" s="14">
        <v>7.8149356829751201E-2</v>
      </c>
      <c r="BK241" s="14">
        <v>4.1820197155716797E-2</v>
      </c>
      <c r="BL241" s="14"/>
      <c r="BM241" s="14">
        <v>5.4442815603703301E-2</v>
      </c>
      <c r="BN241" s="14">
        <v>4.9124241170514303E-2</v>
      </c>
      <c r="BO241" s="14"/>
      <c r="BP241" s="14">
        <v>9.46718757267552E-2</v>
      </c>
      <c r="BQ241" s="14">
        <v>1.8032489043703699E-2</v>
      </c>
      <c r="BR241" s="14">
        <v>2.25949201972554E-2</v>
      </c>
      <c r="BS241" s="14">
        <v>2.4462133559738301E-2</v>
      </c>
      <c r="BT241" s="14">
        <v>4.2325567552203298E-2</v>
      </c>
      <c r="BU241" s="14">
        <v>8.6569651837959199E-2</v>
      </c>
      <c r="BV241" s="14">
        <v>0</v>
      </c>
      <c r="BW241" s="14">
        <v>6.4280312600476994E-2</v>
      </c>
    </row>
    <row r="242" spans="2:75" x14ac:dyDescent="0.35">
      <c r="B242" t="s">
        <v>182</v>
      </c>
      <c r="C242" s="14">
        <v>0.17839816099618899</v>
      </c>
      <c r="D242" s="14">
        <v>0.19125922389494901</v>
      </c>
      <c r="E242" s="14">
        <v>0.16626048341149199</v>
      </c>
      <c r="F242" s="14"/>
      <c r="G242" s="14">
        <v>0.21488416351001399</v>
      </c>
      <c r="H242" s="14">
        <v>0.16251664122727499</v>
      </c>
      <c r="I242" s="14">
        <v>0.22910333702046001</v>
      </c>
      <c r="J242" s="14">
        <v>0.230031581913475</v>
      </c>
      <c r="K242" s="14">
        <v>0.124433254510561</v>
      </c>
      <c r="L242" s="14">
        <v>0.1537743626077</v>
      </c>
      <c r="M242" s="14"/>
      <c r="N242" s="14">
        <v>0.163887855998822</v>
      </c>
      <c r="O242" s="14">
        <v>0.20555316034840601</v>
      </c>
      <c r="P242" s="14"/>
      <c r="Q242" s="14">
        <v>0.221650884141708</v>
      </c>
      <c r="R242" s="14">
        <v>0.21166651180093299</v>
      </c>
      <c r="S242" s="14">
        <v>0.171955056922173</v>
      </c>
      <c r="T242" s="14">
        <v>0.12036008542283499</v>
      </c>
      <c r="U242" s="14">
        <v>0.20581410562019001</v>
      </c>
      <c r="V242" s="14">
        <v>0.178574203724567</v>
      </c>
      <c r="W242" s="14">
        <v>0.16320788606035899</v>
      </c>
      <c r="X242" s="14">
        <v>0</v>
      </c>
      <c r="Y242" s="14">
        <v>0.57049239310669397</v>
      </c>
      <c r="Z242" s="14">
        <v>0.224308393706322</v>
      </c>
      <c r="AA242" s="14"/>
      <c r="AB242" s="14">
        <v>8.5137873480529605E-2</v>
      </c>
      <c r="AC242" s="14">
        <v>0.206388296787306</v>
      </c>
      <c r="AD242" s="14">
        <v>0.15519997665306901</v>
      </c>
      <c r="AE242" s="14"/>
      <c r="AF242" s="14">
        <v>7.5290372828982502E-2</v>
      </c>
      <c r="AG242" s="14">
        <v>0.108574235370198</v>
      </c>
      <c r="AH242" s="14">
        <v>0.101660692829559</v>
      </c>
      <c r="AI242" s="14">
        <v>3.0988595550461101E-2</v>
      </c>
      <c r="AJ242" s="14">
        <v>0.3288947028027</v>
      </c>
      <c r="AK242" s="14">
        <v>0.18682854819720601</v>
      </c>
      <c r="AL242" s="14">
        <v>0.19585943668187</v>
      </c>
      <c r="AM242" s="14">
        <v>0.30314460661639497</v>
      </c>
      <c r="AN242" s="14"/>
      <c r="AO242" s="14">
        <v>7.1417488609629404E-2</v>
      </c>
      <c r="AP242" s="14">
        <v>0.15899941465988099</v>
      </c>
      <c r="AQ242" s="14">
        <v>0.15254120607489299</v>
      </c>
      <c r="AR242" s="14">
        <v>8.4441379028582106E-2</v>
      </c>
      <c r="AS242" s="14">
        <v>0.32830965922625199</v>
      </c>
      <c r="AT242" s="14">
        <v>0.182231697799798</v>
      </c>
      <c r="AU242" s="14">
        <v>0.18202316963027501</v>
      </c>
      <c r="AV242" s="14">
        <v>0.301936720461498</v>
      </c>
      <c r="AW242" s="14"/>
      <c r="AX242" s="14">
        <v>0.190843263078739</v>
      </c>
      <c r="AY242" s="14">
        <v>0.161883054297013</v>
      </c>
      <c r="AZ242" s="14">
        <v>0.13462148775471799</v>
      </c>
      <c r="BA242" s="14"/>
      <c r="BB242" s="14">
        <v>0.115853785157981</v>
      </c>
      <c r="BC242" s="14">
        <v>0.16746492084915601</v>
      </c>
      <c r="BD242" s="14">
        <v>0.15610945552835001</v>
      </c>
      <c r="BE242" s="14"/>
      <c r="BF242" s="14">
        <v>0.18358544101556001</v>
      </c>
      <c r="BG242" s="14">
        <v>0.161787119085747</v>
      </c>
      <c r="BH242" s="14">
        <v>0.14200400081932399</v>
      </c>
      <c r="BI242" s="14"/>
      <c r="BJ242" s="14">
        <v>0.120774946713423</v>
      </c>
      <c r="BK242" s="14">
        <v>0.18372557962018601</v>
      </c>
      <c r="BL242" s="14"/>
      <c r="BM242" s="14">
        <v>0.148213370287506</v>
      </c>
      <c r="BN242" s="14">
        <v>0.19023776458198999</v>
      </c>
      <c r="BO242" s="14"/>
      <c r="BP242" s="14">
        <v>0.21065357493859299</v>
      </c>
      <c r="BQ242" s="14">
        <v>0.13466717485549701</v>
      </c>
      <c r="BR242" s="14">
        <v>0.19580536914258401</v>
      </c>
      <c r="BS242" s="14">
        <v>0.153056057932214</v>
      </c>
      <c r="BT242" s="14">
        <v>0.198716031602438</v>
      </c>
      <c r="BU242" s="14">
        <v>0.114875818888853</v>
      </c>
      <c r="BV242" s="14">
        <v>0.207522600396914</v>
      </c>
      <c r="BW242" s="14">
        <v>0.181318180333741</v>
      </c>
    </row>
    <row r="243" spans="2:75" x14ac:dyDescent="0.35">
      <c r="B243" t="s">
        <v>183</v>
      </c>
      <c r="C243" s="14">
        <v>0.48280550355174001</v>
      </c>
      <c r="D243" s="14">
        <v>0.46437565165761402</v>
      </c>
      <c r="E243" s="14">
        <v>0.50019874717285495</v>
      </c>
      <c r="F243" s="14"/>
      <c r="G243" s="14">
        <v>0.516713877507332</v>
      </c>
      <c r="H243" s="14">
        <v>0.48545702052717299</v>
      </c>
      <c r="I243" s="14">
        <v>0.472969877165557</v>
      </c>
      <c r="J243" s="14">
        <v>0.46229785646716698</v>
      </c>
      <c r="K243" s="14">
        <v>0.44073620054760199</v>
      </c>
      <c r="L243" s="14">
        <v>0.50730268020442904</v>
      </c>
      <c r="M243" s="14"/>
      <c r="N243" s="14">
        <v>0.49260976827431602</v>
      </c>
      <c r="O243" s="14">
        <v>0.46445752242806099</v>
      </c>
      <c r="P243" s="14"/>
      <c r="Q243" s="14">
        <v>0.46120114754364</v>
      </c>
      <c r="R243" s="14">
        <v>0.389976449479014</v>
      </c>
      <c r="S243" s="14">
        <v>0.37181086241846001</v>
      </c>
      <c r="T243" s="14">
        <v>0.57241149533951496</v>
      </c>
      <c r="U243" s="14">
        <v>0.50106927057765704</v>
      </c>
      <c r="V243" s="14">
        <v>0.467663292766064</v>
      </c>
      <c r="W243" s="14">
        <v>0.50387799788573595</v>
      </c>
      <c r="X243" s="14">
        <v>0.91334800059728605</v>
      </c>
      <c r="Y243" s="14">
        <v>0.11182982956972801</v>
      </c>
      <c r="Z243" s="14">
        <v>0.49001963762856299</v>
      </c>
      <c r="AA243" s="14"/>
      <c r="AB243" s="14">
        <v>0.45909168404295397</v>
      </c>
      <c r="AC243" s="14">
        <v>0.48165025074812301</v>
      </c>
      <c r="AD243" s="14">
        <v>0.50524021261056096</v>
      </c>
      <c r="AE243" s="14"/>
      <c r="AF243" s="14">
        <v>0.57029865692981396</v>
      </c>
      <c r="AG243" s="14">
        <v>0.51409335665640299</v>
      </c>
      <c r="AH243" s="14">
        <v>0.51340047240506703</v>
      </c>
      <c r="AI243" s="14">
        <v>0.45666457305782299</v>
      </c>
      <c r="AJ243" s="14">
        <v>0.333185309826114</v>
      </c>
      <c r="AK243" s="14">
        <v>0.54790542048729296</v>
      </c>
      <c r="AL243" s="14">
        <v>0.35051584652675299</v>
      </c>
      <c r="AM243" s="14">
        <v>0.40677772139111801</v>
      </c>
      <c r="AN243" s="14"/>
      <c r="AO243" s="14">
        <v>0.58148663560053104</v>
      </c>
      <c r="AP243" s="14">
        <v>0.50597839391467603</v>
      </c>
      <c r="AQ243" s="14">
        <v>0.47666459645914</v>
      </c>
      <c r="AR243" s="14">
        <v>0.32920734540262298</v>
      </c>
      <c r="AS243" s="14">
        <v>0.32265508315954</v>
      </c>
      <c r="AT243" s="14">
        <v>0.55431182421229197</v>
      </c>
      <c r="AU243" s="14">
        <v>0.39368420557478501</v>
      </c>
      <c r="AV243" s="14">
        <v>0.37045799723541101</v>
      </c>
      <c r="AW243" s="14"/>
      <c r="AX243" s="14">
        <v>0.60618633320568505</v>
      </c>
      <c r="AY243" s="14">
        <v>0.50887459106627597</v>
      </c>
      <c r="AZ243" s="14">
        <v>0.46656600578903601</v>
      </c>
      <c r="BA243" s="14"/>
      <c r="BB243" s="14">
        <v>0.49544106038928798</v>
      </c>
      <c r="BC243" s="14">
        <v>0.54342549619029201</v>
      </c>
      <c r="BD243" s="14">
        <v>0.38973545659257403</v>
      </c>
      <c r="BE243" s="14"/>
      <c r="BF243" s="14">
        <v>0.52825094778234505</v>
      </c>
      <c r="BG243" s="14">
        <v>0.51466002921125098</v>
      </c>
      <c r="BH243" s="14">
        <v>0.46710691850421199</v>
      </c>
      <c r="BI243" s="14"/>
      <c r="BJ243" s="14">
        <v>0.49942695215453198</v>
      </c>
      <c r="BK243" s="14">
        <v>0.480977318686719</v>
      </c>
      <c r="BL243" s="14"/>
      <c r="BM243" s="14">
        <v>0.47709566880645299</v>
      </c>
      <c r="BN243" s="14">
        <v>0.48863357224111498</v>
      </c>
      <c r="BO243" s="14"/>
      <c r="BP243" s="14">
        <v>0.45267187068292403</v>
      </c>
      <c r="BQ243" s="14">
        <v>0.59799493298654804</v>
      </c>
      <c r="BR243" s="14">
        <v>0.37979530621560997</v>
      </c>
      <c r="BS243" s="14">
        <v>0.53026918032685599</v>
      </c>
      <c r="BT243" s="14">
        <v>0.45886725000254303</v>
      </c>
      <c r="BU243" s="14">
        <v>0.48516211610811799</v>
      </c>
      <c r="BV243" s="14">
        <v>0.53797627284934801</v>
      </c>
      <c r="BW243" s="14">
        <v>0.488158970741711</v>
      </c>
    </row>
    <row r="244" spans="2:75" x14ac:dyDescent="0.35">
      <c r="B244" t="s">
        <v>119</v>
      </c>
      <c r="C244" s="14">
        <v>0.28340435497233402</v>
      </c>
      <c r="D244" s="14">
        <v>0.26503142794656498</v>
      </c>
      <c r="E244" s="14">
        <v>0.30074387552995901</v>
      </c>
      <c r="F244" s="14"/>
      <c r="G244" s="14">
        <v>0.13695634549343</v>
      </c>
      <c r="H244" s="14">
        <v>0.26967261915715202</v>
      </c>
      <c r="I244" s="14">
        <v>0.27816958951933202</v>
      </c>
      <c r="J244" s="14">
        <v>0.24613510592057</v>
      </c>
      <c r="K244" s="14">
        <v>0.39060466618008699</v>
      </c>
      <c r="L244" s="14">
        <v>0.293740459125375</v>
      </c>
      <c r="M244" s="14"/>
      <c r="N244" s="14">
        <v>0.28987303744159099</v>
      </c>
      <c r="O244" s="14">
        <v>0.27129867777986799</v>
      </c>
      <c r="P244" s="14"/>
      <c r="Q244" s="14">
        <v>0.28494829709372799</v>
      </c>
      <c r="R244" s="14">
        <v>0.35702557009271102</v>
      </c>
      <c r="S244" s="14">
        <v>0.32783581028284398</v>
      </c>
      <c r="T244" s="14">
        <v>0.27581053337905098</v>
      </c>
      <c r="U244" s="14">
        <v>0.23139296616278701</v>
      </c>
      <c r="V244" s="14">
        <v>0.31336346046991298</v>
      </c>
      <c r="W244" s="14">
        <v>0.27030692793559502</v>
      </c>
      <c r="X244" s="14">
        <v>0</v>
      </c>
      <c r="Y244" s="14">
        <v>0.31767777732357899</v>
      </c>
      <c r="Z244" s="14">
        <v>0.255258960413697</v>
      </c>
      <c r="AA244" s="14"/>
      <c r="AB244" s="14">
        <v>0.37973907281993702</v>
      </c>
      <c r="AC244" s="14">
        <v>0.26656073321690898</v>
      </c>
      <c r="AD244" s="14">
        <v>0.27481638684928</v>
      </c>
      <c r="AE244" s="14"/>
      <c r="AF244" s="14">
        <v>0.31025357186928598</v>
      </c>
      <c r="AG244" s="14">
        <v>0.29848870907429698</v>
      </c>
      <c r="AH244" s="14">
        <v>0.30380251775150302</v>
      </c>
      <c r="AI244" s="14">
        <v>0.34423870274235902</v>
      </c>
      <c r="AJ244" s="14">
        <v>0.17811394429828001</v>
      </c>
      <c r="AK244" s="14">
        <v>0.232877886127246</v>
      </c>
      <c r="AL244" s="14">
        <v>0.42789118245958402</v>
      </c>
      <c r="AM244" s="14">
        <v>0.24476385363339301</v>
      </c>
      <c r="AN244" s="14"/>
      <c r="AO244" s="14">
        <v>0.28541161217752398</v>
      </c>
      <c r="AP244" s="14">
        <v>0.26602837884011499</v>
      </c>
      <c r="AQ244" s="14">
        <v>0.30899447753074499</v>
      </c>
      <c r="AR244" s="14">
        <v>0.41563671991065099</v>
      </c>
      <c r="AS244" s="14">
        <v>0.169282253924499</v>
      </c>
      <c r="AT244" s="14">
        <v>0.19666111592905</v>
      </c>
      <c r="AU244" s="14">
        <v>0.41153774417690298</v>
      </c>
      <c r="AV244" s="14">
        <v>0.26722921907850999</v>
      </c>
      <c r="AW244" s="14"/>
      <c r="AX244" s="14">
        <v>8.8393345643160204E-2</v>
      </c>
      <c r="AY244" s="14">
        <v>0.25243788619818602</v>
      </c>
      <c r="AZ244" s="14">
        <v>0.36919522531078702</v>
      </c>
      <c r="BA244" s="14"/>
      <c r="BB244" s="14">
        <v>0.30939263594013</v>
      </c>
      <c r="BC244" s="14">
        <v>0.23599839585748</v>
      </c>
      <c r="BD244" s="14">
        <v>0.40631165488840099</v>
      </c>
      <c r="BE244" s="14"/>
      <c r="BF244" s="14">
        <v>0.22573267038424</v>
      </c>
      <c r="BG244" s="14">
        <v>0.24847469797904001</v>
      </c>
      <c r="BH244" s="14">
        <v>0.35331985592959902</v>
      </c>
      <c r="BI244" s="14"/>
      <c r="BJ244" s="14">
        <v>0.30164874430229399</v>
      </c>
      <c r="BK244" s="14">
        <v>0.28779839772016602</v>
      </c>
      <c r="BL244" s="14"/>
      <c r="BM244" s="14">
        <v>0.31516427907639299</v>
      </c>
      <c r="BN244" s="14">
        <v>0.26742911929188201</v>
      </c>
      <c r="BO244" s="14"/>
      <c r="BP244" s="14">
        <v>0.242002678651728</v>
      </c>
      <c r="BQ244" s="14">
        <v>0.22844455669265401</v>
      </c>
      <c r="BR244" s="14">
        <v>0.40180440444455101</v>
      </c>
      <c r="BS244" s="14">
        <v>0.28966329822963899</v>
      </c>
      <c r="BT244" s="14">
        <v>0.29845761564947199</v>
      </c>
      <c r="BU244" s="14">
        <v>0.29837940370036198</v>
      </c>
      <c r="BV244" s="14">
        <v>0.24064994350468899</v>
      </c>
      <c r="BW244" s="14">
        <v>0.26624253632407102</v>
      </c>
    </row>
    <row r="245" spans="2:75" x14ac:dyDescent="0.35">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c r="BH245" s="14"/>
      <c r="BI245" s="14"/>
      <c r="BJ245" s="14"/>
      <c r="BK245" s="14"/>
      <c r="BL245" s="14"/>
      <c r="BM245" s="14"/>
      <c r="BN245" s="14"/>
      <c r="BO245" s="14"/>
      <c r="BP245" s="14"/>
      <c r="BQ245" s="14"/>
      <c r="BR245" s="14"/>
      <c r="BS245" s="14"/>
      <c r="BT245" s="14"/>
      <c r="BU245" s="14"/>
      <c r="BV245" s="14"/>
      <c r="BW245" s="14"/>
    </row>
    <row r="246" spans="2:75" x14ac:dyDescent="0.35">
      <c r="B246" s="6" t="s">
        <v>187</v>
      </c>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c r="BH246" s="14"/>
      <c r="BI246" s="14"/>
      <c r="BJ246" s="14"/>
      <c r="BK246" s="14"/>
      <c r="BL246" s="14"/>
      <c r="BM246" s="14"/>
      <c r="BN246" s="14"/>
      <c r="BO246" s="14"/>
      <c r="BP246" s="14"/>
      <c r="BQ246" s="14"/>
      <c r="BR246" s="14"/>
      <c r="BS246" s="14"/>
      <c r="BT246" s="14"/>
      <c r="BU246" s="14"/>
      <c r="BV246" s="14"/>
      <c r="BW246" s="14"/>
    </row>
    <row r="247" spans="2:75" x14ac:dyDescent="0.35">
      <c r="B247" s="21" t="s">
        <v>96</v>
      </c>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c r="BH247" s="14"/>
      <c r="BI247" s="14"/>
      <c r="BJ247" s="14"/>
      <c r="BK247" s="14"/>
      <c r="BL247" s="14"/>
      <c r="BM247" s="14"/>
      <c r="BN247" s="14"/>
      <c r="BO247" s="14"/>
      <c r="BP247" s="14"/>
      <c r="BQ247" s="14"/>
      <c r="BR247" s="14"/>
      <c r="BS247" s="14"/>
      <c r="BT247" s="14"/>
      <c r="BU247" s="14"/>
      <c r="BV247" s="14"/>
      <c r="BW247" s="14"/>
    </row>
    <row r="248" spans="2:75" x14ac:dyDescent="0.35">
      <c r="B248" t="s">
        <v>180</v>
      </c>
      <c r="C248" s="14">
        <v>4.2120357939390398E-3</v>
      </c>
      <c r="D248" s="14">
        <v>4.7190934460476699E-3</v>
      </c>
      <c r="E248" s="14">
        <v>3.7334981842099498E-3</v>
      </c>
      <c r="F248" s="14"/>
      <c r="G248" s="14">
        <v>0</v>
      </c>
      <c r="H248" s="14">
        <v>7.9188839609907295E-3</v>
      </c>
      <c r="I248" s="14">
        <v>4.5402179777704497E-3</v>
      </c>
      <c r="J248" s="14">
        <v>2.79812553287999E-3</v>
      </c>
      <c r="K248" s="14">
        <v>2.20293364028813E-3</v>
      </c>
      <c r="L248" s="14">
        <v>5.3348137046209604E-3</v>
      </c>
      <c r="M248" s="14"/>
      <c r="N248" s="14">
        <v>0</v>
      </c>
      <c r="O248" s="14">
        <v>1.20945599225964E-2</v>
      </c>
      <c r="P248" s="14"/>
      <c r="Q248" s="14">
        <v>0</v>
      </c>
      <c r="R248" s="14">
        <v>3.2407833325747101E-3</v>
      </c>
      <c r="S248" s="14">
        <v>0</v>
      </c>
      <c r="T248" s="14">
        <v>2.6410670999809801E-3</v>
      </c>
      <c r="U248" s="14">
        <v>1.2148319917549499E-2</v>
      </c>
      <c r="V248" s="14">
        <v>0</v>
      </c>
      <c r="W248" s="14">
        <v>0</v>
      </c>
      <c r="X248" s="14">
        <v>0</v>
      </c>
      <c r="Y248" s="14">
        <v>0</v>
      </c>
      <c r="Z248" s="14">
        <v>1.2130211998940901E-2</v>
      </c>
      <c r="AA248" s="14"/>
      <c r="AB248" s="14">
        <v>3.6721972804487002E-3</v>
      </c>
      <c r="AC248" s="14">
        <v>3.2840474483644502E-3</v>
      </c>
      <c r="AD248" s="14">
        <v>9.2298492914385296E-3</v>
      </c>
      <c r="AE248" s="14"/>
      <c r="AF248" s="14">
        <v>0</v>
      </c>
      <c r="AG248" s="14">
        <v>2.5261830140490501E-3</v>
      </c>
      <c r="AH248" s="14">
        <v>4.9424127637884303E-3</v>
      </c>
      <c r="AI248" s="14">
        <v>0</v>
      </c>
      <c r="AJ248" s="14">
        <v>0</v>
      </c>
      <c r="AK248" s="14">
        <v>1.07188899783904E-2</v>
      </c>
      <c r="AL248" s="14">
        <v>2.2589897049654299E-2</v>
      </c>
      <c r="AM248" s="14">
        <v>3.1281721711634699E-3</v>
      </c>
      <c r="AN248" s="14"/>
      <c r="AO248" s="14">
        <v>0</v>
      </c>
      <c r="AP248" s="14">
        <v>0</v>
      </c>
      <c r="AQ248" s="14">
        <v>7.6548235599272199E-3</v>
      </c>
      <c r="AR248" s="14">
        <v>0</v>
      </c>
      <c r="AS248" s="14">
        <v>0</v>
      </c>
      <c r="AT248" s="14">
        <v>1.2156387077765099E-2</v>
      </c>
      <c r="AU248" s="14">
        <v>9.6818407107100001E-3</v>
      </c>
      <c r="AV248" s="14">
        <v>0</v>
      </c>
      <c r="AW248" s="14"/>
      <c r="AX248" s="14">
        <v>2.70329553891113E-2</v>
      </c>
      <c r="AY248" s="14">
        <v>3.40752728417585E-3</v>
      </c>
      <c r="AZ248" s="14">
        <v>3.44975244382352E-3</v>
      </c>
      <c r="BA248" s="14"/>
      <c r="BB248" s="14">
        <v>9.5684717674439802E-3</v>
      </c>
      <c r="BC248" s="14">
        <v>3.8230751645282101E-3</v>
      </c>
      <c r="BD248" s="14">
        <v>4.1604560750487197E-3</v>
      </c>
      <c r="BE248" s="14"/>
      <c r="BF248" s="14">
        <v>1.8857203038432399E-2</v>
      </c>
      <c r="BG248" s="14">
        <v>3.1727199041075901E-3</v>
      </c>
      <c r="BH248" s="14">
        <v>5.0187869587476298E-3</v>
      </c>
      <c r="BI248" s="14"/>
      <c r="BJ248" s="14">
        <v>0</v>
      </c>
      <c r="BK248" s="14">
        <v>5.5385002502402201E-3</v>
      </c>
      <c r="BL248" s="14"/>
      <c r="BM248" s="14">
        <v>1.01908410142786E-2</v>
      </c>
      <c r="BN248" s="14">
        <v>2.1393529953767699E-3</v>
      </c>
      <c r="BO248" s="14"/>
      <c r="BP248" s="14">
        <v>3.1687337420522798E-3</v>
      </c>
      <c r="BQ248" s="14">
        <v>0</v>
      </c>
      <c r="BR248" s="14">
        <v>0</v>
      </c>
      <c r="BS248" s="14">
        <v>5.2725517488460601E-3</v>
      </c>
      <c r="BT248" s="14">
        <v>7.0103009372477704E-3</v>
      </c>
      <c r="BU248" s="14">
        <v>0</v>
      </c>
      <c r="BV248" s="14">
        <v>0</v>
      </c>
      <c r="BW248" s="14">
        <v>4.7752328870535104E-3</v>
      </c>
    </row>
    <row r="249" spans="2:75" x14ac:dyDescent="0.35">
      <c r="B249" t="s">
        <v>181</v>
      </c>
      <c r="C249" s="14">
        <v>8.5930602100589504E-2</v>
      </c>
      <c r="D249" s="14">
        <v>0.10067030566407301</v>
      </c>
      <c r="E249" s="14">
        <v>7.2019950161796201E-2</v>
      </c>
      <c r="F249" s="14"/>
      <c r="G249" s="14">
        <v>6.9926171888649996E-2</v>
      </c>
      <c r="H249" s="14">
        <v>6.9832879300044295E-2</v>
      </c>
      <c r="I249" s="14">
        <v>0.123576645238181</v>
      </c>
      <c r="J249" s="14">
        <v>9.0322197112404495E-2</v>
      </c>
      <c r="K249" s="14">
        <v>4.9861954023467402E-2</v>
      </c>
      <c r="L249" s="14">
        <v>9.3968974798426197E-2</v>
      </c>
      <c r="M249" s="14"/>
      <c r="N249" s="14">
        <v>9.9861546955324801E-2</v>
      </c>
      <c r="O249" s="14">
        <v>5.9859833872442099E-2</v>
      </c>
      <c r="P249" s="14"/>
      <c r="Q249" s="14">
        <v>0</v>
      </c>
      <c r="R249" s="14">
        <v>5.7337594834819601E-2</v>
      </c>
      <c r="S249" s="14">
        <v>6.9899050123111497E-2</v>
      </c>
      <c r="T249" s="14">
        <v>6.3821641485111893E-2</v>
      </c>
      <c r="U249" s="14">
        <v>9.0765827869503601E-2</v>
      </c>
      <c r="V249" s="14">
        <v>9.9294782241406504E-2</v>
      </c>
      <c r="W249" s="14">
        <v>0.14742905532747</v>
      </c>
      <c r="X249" s="14">
        <v>0</v>
      </c>
      <c r="Y249" s="14">
        <v>0.57049239310669397</v>
      </c>
      <c r="Z249" s="14">
        <v>7.8327167127354394E-2</v>
      </c>
      <c r="AA249" s="14"/>
      <c r="AB249" s="14">
        <v>4.8431819825251E-2</v>
      </c>
      <c r="AC249" s="14">
        <v>7.6331270787476604E-2</v>
      </c>
      <c r="AD249" s="14">
        <v>0.15414879117436101</v>
      </c>
      <c r="AE249" s="14"/>
      <c r="AF249" s="14">
        <v>5.7396053003738803E-2</v>
      </c>
      <c r="AG249" s="14">
        <v>0.10181614188299799</v>
      </c>
      <c r="AH249" s="14">
        <v>0.146568468083732</v>
      </c>
      <c r="AI249" s="14">
        <v>2.1519013759152501E-2</v>
      </c>
      <c r="AJ249" s="14">
        <v>0.112965619220682</v>
      </c>
      <c r="AK249" s="14">
        <v>0.13551874456705501</v>
      </c>
      <c r="AL249" s="14">
        <v>0</v>
      </c>
      <c r="AM249" s="14">
        <v>8.7090567941122604E-2</v>
      </c>
      <c r="AN249" s="14"/>
      <c r="AO249" s="14">
        <v>7.9336551621871004E-2</v>
      </c>
      <c r="AP249" s="14">
        <v>8.4059962505472097E-2</v>
      </c>
      <c r="AQ249" s="14">
        <v>0.17343883889902401</v>
      </c>
      <c r="AR249" s="14">
        <v>1.5338564055281501E-2</v>
      </c>
      <c r="AS249" s="14">
        <v>0.12797635259690601</v>
      </c>
      <c r="AT249" s="14">
        <v>0.18213249817999599</v>
      </c>
      <c r="AU249" s="14">
        <v>9.0636049309369693E-3</v>
      </c>
      <c r="AV249" s="14">
        <v>0.100460191432104</v>
      </c>
      <c r="AW249" s="14"/>
      <c r="AX249" s="14">
        <v>0.18599723332432799</v>
      </c>
      <c r="AY249" s="14">
        <v>0.124105349657366</v>
      </c>
      <c r="AZ249" s="14">
        <v>5.374936117898E-2</v>
      </c>
      <c r="BA249" s="14"/>
      <c r="BB249" s="14">
        <v>9.3876316181406502E-2</v>
      </c>
      <c r="BC249" s="14">
        <v>0.110946125889776</v>
      </c>
      <c r="BD249" s="14">
        <v>6.0438163976546798E-2</v>
      </c>
      <c r="BE249" s="14"/>
      <c r="BF249" s="14">
        <v>0.15586111545595199</v>
      </c>
      <c r="BG249" s="14">
        <v>0.11383743791215301</v>
      </c>
      <c r="BH249" s="14">
        <v>5.2312698601749301E-2</v>
      </c>
      <c r="BI249" s="14"/>
      <c r="BJ249" s="14">
        <v>0.120703357239063</v>
      </c>
      <c r="BK249" s="14">
        <v>7.7304112821735702E-2</v>
      </c>
      <c r="BL249" s="14"/>
      <c r="BM249" s="14">
        <v>9.4022861882872205E-2</v>
      </c>
      <c r="BN249" s="14">
        <v>8.2725763648679895E-2</v>
      </c>
      <c r="BO249" s="14"/>
      <c r="BP249" s="14">
        <v>0.103190296769337</v>
      </c>
      <c r="BQ249" s="14">
        <v>6.9391044096596799E-2</v>
      </c>
      <c r="BR249" s="14">
        <v>0</v>
      </c>
      <c r="BS249" s="14">
        <v>6.4470301750599299E-2</v>
      </c>
      <c r="BT249" s="14">
        <v>0.104862578268447</v>
      </c>
      <c r="BU249" s="14">
        <v>5.3321942663724801E-2</v>
      </c>
      <c r="BV249" s="14">
        <v>9.0690209296191399E-2</v>
      </c>
      <c r="BW249" s="14">
        <v>0.118788603185213</v>
      </c>
    </row>
    <row r="250" spans="2:75" x14ac:dyDescent="0.35">
      <c r="B250" t="s">
        <v>182</v>
      </c>
      <c r="C250" s="14">
        <v>0.22476298261300801</v>
      </c>
      <c r="D250" s="14">
        <v>0.24080624492086999</v>
      </c>
      <c r="E250" s="14">
        <v>0.209622092094671</v>
      </c>
      <c r="F250" s="14"/>
      <c r="G250" s="14">
        <v>0.197634994453045</v>
      </c>
      <c r="H250" s="14">
        <v>0.192513373431274</v>
      </c>
      <c r="I250" s="14">
        <v>0.19298102136165299</v>
      </c>
      <c r="J250" s="14">
        <v>0.22943627792389801</v>
      </c>
      <c r="K250" s="14">
        <v>0.178063972078945</v>
      </c>
      <c r="L250" s="14">
        <v>0.27337715871947599</v>
      </c>
      <c r="M250" s="14"/>
      <c r="N250" s="14">
        <v>0.21232699299373201</v>
      </c>
      <c r="O250" s="14">
        <v>0.24803604890050901</v>
      </c>
      <c r="P250" s="14"/>
      <c r="Q250" s="14">
        <v>0.22037017617677199</v>
      </c>
      <c r="R250" s="14">
        <v>0.27677978032365402</v>
      </c>
      <c r="S250" s="14">
        <v>0.25536458647759902</v>
      </c>
      <c r="T250" s="14">
        <v>0.25274661777395302</v>
      </c>
      <c r="U250" s="14">
        <v>0.24281144305147201</v>
      </c>
      <c r="V250" s="14">
        <v>0.18972956502197499</v>
      </c>
      <c r="W250" s="14">
        <v>0.17684752653646399</v>
      </c>
      <c r="X250" s="14">
        <v>8.53678270928626E-2</v>
      </c>
      <c r="Y250" s="14">
        <v>0</v>
      </c>
      <c r="Z250" s="14">
        <v>0.16376354568998999</v>
      </c>
      <c r="AA250" s="14"/>
      <c r="AB250" s="14">
        <v>0.15878089105023299</v>
      </c>
      <c r="AC250" s="14">
        <v>0.25850391400030098</v>
      </c>
      <c r="AD250" s="14">
        <v>0.15984849524754699</v>
      </c>
      <c r="AE250" s="14"/>
      <c r="AF250" s="14">
        <v>0.208329619893345</v>
      </c>
      <c r="AG250" s="14">
        <v>0.13701844020266399</v>
      </c>
      <c r="AH250" s="14">
        <v>0.22963076338968499</v>
      </c>
      <c r="AI250" s="14">
        <v>0.20384184784235801</v>
      </c>
      <c r="AJ250" s="14">
        <v>0.30160708261414698</v>
      </c>
      <c r="AK250" s="14">
        <v>0.28586972044847397</v>
      </c>
      <c r="AL250" s="14">
        <v>7.0391613654262497E-2</v>
      </c>
      <c r="AM250" s="14">
        <v>0.210214525989424</v>
      </c>
      <c r="AN250" s="14"/>
      <c r="AO250" s="14">
        <v>0.208305653174755</v>
      </c>
      <c r="AP250" s="14">
        <v>0.19882922841334699</v>
      </c>
      <c r="AQ250" s="14">
        <v>0.19292199540232899</v>
      </c>
      <c r="AR250" s="14">
        <v>0.178130829793851</v>
      </c>
      <c r="AS250" s="14">
        <v>0.19618444738198401</v>
      </c>
      <c r="AT250" s="14">
        <v>0.25070375732208</v>
      </c>
      <c r="AU250" s="14">
        <v>0.107257697406007</v>
      </c>
      <c r="AV250" s="14">
        <v>0.25009036021154801</v>
      </c>
      <c r="AW250" s="14"/>
      <c r="AX250" s="14">
        <v>0.25213682546010502</v>
      </c>
      <c r="AY250" s="14">
        <v>0.26628840990615299</v>
      </c>
      <c r="AZ250" s="14">
        <v>0.14577459894356101</v>
      </c>
      <c r="BA250" s="14"/>
      <c r="BB250" s="14">
        <v>0.24569099782145001</v>
      </c>
      <c r="BC250" s="14">
        <v>0.23300156225992699</v>
      </c>
      <c r="BD250" s="14">
        <v>0.14829076815622499</v>
      </c>
      <c r="BE250" s="14"/>
      <c r="BF250" s="14">
        <v>0.33219804493859301</v>
      </c>
      <c r="BG250" s="14">
        <v>0.246217537677031</v>
      </c>
      <c r="BH250" s="14">
        <v>0.15579183401121999</v>
      </c>
      <c r="BI250" s="14"/>
      <c r="BJ250" s="14">
        <v>0.194194405557646</v>
      </c>
      <c r="BK250" s="14">
        <v>0.22158850959728499</v>
      </c>
      <c r="BL250" s="14"/>
      <c r="BM250" s="14">
        <v>0.20790647994508801</v>
      </c>
      <c r="BN250" s="14">
        <v>0.22916053641647399</v>
      </c>
      <c r="BO250" s="14"/>
      <c r="BP250" s="14">
        <v>0.24622294375367701</v>
      </c>
      <c r="BQ250" s="14">
        <v>0.267067970458082</v>
      </c>
      <c r="BR250" s="14">
        <v>0.23151690219398599</v>
      </c>
      <c r="BS250" s="14">
        <v>0.166568200948668</v>
      </c>
      <c r="BT250" s="14">
        <v>0.23539528007737101</v>
      </c>
      <c r="BU250" s="14">
        <v>0.23757674096067399</v>
      </c>
      <c r="BV250" s="14">
        <v>0.28370487195722599</v>
      </c>
      <c r="BW250" s="14">
        <v>0.184918467880895</v>
      </c>
    </row>
    <row r="251" spans="2:75" x14ac:dyDescent="0.35">
      <c r="B251" t="s">
        <v>183</v>
      </c>
      <c r="C251" s="14">
        <v>0.43881737434630202</v>
      </c>
      <c r="D251" s="14">
        <v>0.41813517669190198</v>
      </c>
      <c r="E251" s="14">
        <v>0.45833627794301002</v>
      </c>
      <c r="F251" s="14"/>
      <c r="G251" s="14">
        <v>0.55289564061893504</v>
      </c>
      <c r="H251" s="14">
        <v>0.47903246763978802</v>
      </c>
      <c r="I251" s="14">
        <v>0.38180616399482498</v>
      </c>
      <c r="J251" s="14">
        <v>0.40711931116571898</v>
      </c>
      <c r="K251" s="14">
        <v>0.482812789785382</v>
      </c>
      <c r="L251" s="14">
        <v>0.41829015956523302</v>
      </c>
      <c r="M251" s="14"/>
      <c r="N251" s="14">
        <v>0.43193936601578897</v>
      </c>
      <c r="O251" s="14">
        <v>0.451689075650548</v>
      </c>
      <c r="P251" s="14"/>
      <c r="Q251" s="14">
        <v>0.402705534749764</v>
      </c>
      <c r="R251" s="14">
        <v>0.43728058885089199</v>
      </c>
      <c r="S251" s="14">
        <v>0.42783638161534898</v>
      </c>
      <c r="T251" s="14">
        <v>0.46850748442956502</v>
      </c>
      <c r="U251" s="14">
        <v>0.43540423861651401</v>
      </c>
      <c r="V251" s="14">
        <v>0.450777342456116</v>
      </c>
      <c r="W251" s="14">
        <v>0.43297624714858801</v>
      </c>
      <c r="X251" s="14">
        <v>0.66945598857829702</v>
      </c>
      <c r="Y251" s="14">
        <v>0.11182982956972801</v>
      </c>
      <c r="Z251" s="14">
        <v>0.40203264642734099</v>
      </c>
      <c r="AA251" s="14"/>
      <c r="AB251" s="14">
        <v>0.51935395729660705</v>
      </c>
      <c r="AC251" s="14">
        <v>0.41570922650248598</v>
      </c>
      <c r="AD251" s="14">
        <v>0.44369026302901299</v>
      </c>
      <c r="AE251" s="14"/>
      <c r="AF251" s="14">
        <v>0.52711675413386005</v>
      </c>
      <c r="AG251" s="14">
        <v>0.46872062466041797</v>
      </c>
      <c r="AH251" s="14">
        <v>0.38666293439717703</v>
      </c>
      <c r="AI251" s="14">
        <v>0.47675287141600098</v>
      </c>
      <c r="AJ251" s="14">
        <v>0.44414290195993</v>
      </c>
      <c r="AK251" s="14">
        <v>0.38815827820273202</v>
      </c>
      <c r="AL251" s="14">
        <v>0.41078435427022297</v>
      </c>
      <c r="AM251" s="14">
        <v>0.435058578496272</v>
      </c>
      <c r="AN251" s="14"/>
      <c r="AO251" s="14">
        <v>0.551328002038182</v>
      </c>
      <c r="AP251" s="14">
        <v>0.43773284733566797</v>
      </c>
      <c r="AQ251" s="14">
        <v>0.40628622065648801</v>
      </c>
      <c r="AR251" s="14">
        <v>0.46595236389783001</v>
      </c>
      <c r="AS251" s="14">
        <v>0.52866778017240001</v>
      </c>
      <c r="AT251" s="14">
        <v>0.390595041381254</v>
      </c>
      <c r="AU251" s="14">
        <v>0.32998061687616298</v>
      </c>
      <c r="AV251" s="14">
        <v>0.38217998424661498</v>
      </c>
      <c r="AW251" s="14"/>
      <c r="AX251" s="14">
        <v>0.46733794489271102</v>
      </c>
      <c r="AY251" s="14">
        <v>0.42055032585716901</v>
      </c>
      <c r="AZ251" s="14">
        <v>0.44350791465721401</v>
      </c>
      <c r="BA251" s="14"/>
      <c r="BB251" s="14">
        <v>0.37496968185754198</v>
      </c>
      <c r="BC251" s="14">
        <v>0.46356702137816302</v>
      </c>
      <c r="BD251" s="14">
        <v>0.42474782191801402</v>
      </c>
      <c r="BE251" s="14"/>
      <c r="BF251" s="14">
        <v>0.25979778083732102</v>
      </c>
      <c r="BG251" s="14">
        <v>0.44405388878350899</v>
      </c>
      <c r="BH251" s="14">
        <v>0.47259307323476502</v>
      </c>
      <c r="BI251" s="14"/>
      <c r="BJ251" s="14">
        <v>0.43525153473112899</v>
      </c>
      <c r="BK251" s="14">
        <v>0.44723900898867103</v>
      </c>
      <c r="BL251" s="14"/>
      <c r="BM251" s="14">
        <v>0.46368252608558902</v>
      </c>
      <c r="BN251" s="14">
        <v>0.43199402443479301</v>
      </c>
      <c r="BO251" s="14"/>
      <c r="BP251" s="14">
        <v>0.46812782947547299</v>
      </c>
      <c r="BQ251" s="14">
        <v>0.40542830921169998</v>
      </c>
      <c r="BR251" s="14">
        <v>0.42682307819598198</v>
      </c>
      <c r="BS251" s="14">
        <v>0.52075117994720899</v>
      </c>
      <c r="BT251" s="14">
        <v>0.42766823412486099</v>
      </c>
      <c r="BU251" s="14">
        <v>0.387499538917777</v>
      </c>
      <c r="BV251" s="14">
        <v>0.33222140198046601</v>
      </c>
      <c r="BW251" s="14">
        <v>0.37683533560062699</v>
      </c>
    </row>
    <row r="252" spans="2:75" x14ac:dyDescent="0.35">
      <c r="B252" t="s">
        <v>119</v>
      </c>
      <c r="C252" s="14">
        <v>0.24627700514616199</v>
      </c>
      <c r="D252" s="14">
        <v>0.23566917927710801</v>
      </c>
      <c r="E252" s="14">
        <v>0.25628818161631201</v>
      </c>
      <c r="F252" s="14"/>
      <c r="G252" s="14">
        <v>0.17954319303937</v>
      </c>
      <c r="H252" s="14">
        <v>0.25070239566790198</v>
      </c>
      <c r="I252" s="14">
        <v>0.29709595142757</v>
      </c>
      <c r="J252" s="14">
        <v>0.27032408826509902</v>
      </c>
      <c r="K252" s="14">
        <v>0.28705835047191702</v>
      </c>
      <c r="L252" s="14">
        <v>0.20902889321224399</v>
      </c>
      <c r="M252" s="14"/>
      <c r="N252" s="14">
        <v>0.25587209403515399</v>
      </c>
      <c r="O252" s="14">
        <v>0.22832048165390401</v>
      </c>
      <c r="P252" s="14"/>
      <c r="Q252" s="14">
        <v>0.37692428907346398</v>
      </c>
      <c r="R252" s="14">
        <v>0.22536125265805901</v>
      </c>
      <c r="S252" s="14">
        <v>0.24689998178393999</v>
      </c>
      <c r="T252" s="14">
        <v>0.21228318921139</v>
      </c>
      <c r="U252" s="14">
        <v>0.218870170544961</v>
      </c>
      <c r="V252" s="14">
        <v>0.260198310280502</v>
      </c>
      <c r="W252" s="14">
        <v>0.242747170987478</v>
      </c>
      <c r="X252" s="14">
        <v>0.24517618432884</v>
      </c>
      <c r="Y252" s="14">
        <v>0.31767777732357899</v>
      </c>
      <c r="Z252" s="14">
        <v>0.34374642875637401</v>
      </c>
      <c r="AA252" s="14"/>
      <c r="AB252" s="14">
        <v>0.26976113454745998</v>
      </c>
      <c r="AC252" s="14">
        <v>0.246171541261373</v>
      </c>
      <c r="AD252" s="14">
        <v>0.23308260125763999</v>
      </c>
      <c r="AE252" s="14"/>
      <c r="AF252" s="14">
        <v>0.20715757296905599</v>
      </c>
      <c r="AG252" s="14">
        <v>0.28991861023987098</v>
      </c>
      <c r="AH252" s="14">
        <v>0.23219542136561799</v>
      </c>
      <c r="AI252" s="14">
        <v>0.29788626698248899</v>
      </c>
      <c r="AJ252" s="14">
        <v>0.141284396205241</v>
      </c>
      <c r="AK252" s="14">
        <v>0.17973436680334801</v>
      </c>
      <c r="AL252" s="14">
        <v>0.49623413502586</v>
      </c>
      <c r="AM252" s="14">
        <v>0.264508155402018</v>
      </c>
      <c r="AN252" s="14"/>
      <c r="AO252" s="14">
        <v>0.161029793165192</v>
      </c>
      <c r="AP252" s="14">
        <v>0.27937796174551399</v>
      </c>
      <c r="AQ252" s="14">
        <v>0.219698121482232</v>
      </c>
      <c r="AR252" s="14">
        <v>0.34057824225303701</v>
      </c>
      <c r="AS252" s="14">
        <v>0.14717141984870999</v>
      </c>
      <c r="AT252" s="14">
        <v>0.16441231603890399</v>
      </c>
      <c r="AU252" s="14">
        <v>0.54401624007618299</v>
      </c>
      <c r="AV252" s="14">
        <v>0.26726946410973301</v>
      </c>
      <c r="AW252" s="14"/>
      <c r="AX252" s="14">
        <v>6.7495040933744893E-2</v>
      </c>
      <c r="AY252" s="14">
        <v>0.185648387295136</v>
      </c>
      <c r="AZ252" s="14">
        <v>0.35351837277642201</v>
      </c>
      <c r="BA252" s="14"/>
      <c r="BB252" s="14">
        <v>0.275894532372158</v>
      </c>
      <c r="BC252" s="14">
        <v>0.18866221530760599</v>
      </c>
      <c r="BD252" s="14">
        <v>0.36236278987416598</v>
      </c>
      <c r="BE252" s="14"/>
      <c r="BF252" s="14">
        <v>0.23328585572970201</v>
      </c>
      <c r="BG252" s="14">
        <v>0.1927184157232</v>
      </c>
      <c r="BH252" s="14">
        <v>0.314283607193518</v>
      </c>
      <c r="BI252" s="14"/>
      <c r="BJ252" s="14">
        <v>0.24985070247216201</v>
      </c>
      <c r="BK252" s="14">
        <v>0.24832986834206799</v>
      </c>
      <c r="BL252" s="14"/>
      <c r="BM252" s="14">
        <v>0.22419729107217201</v>
      </c>
      <c r="BN252" s="14">
        <v>0.253980322504677</v>
      </c>
      <c r="BO252" s="14"/>
      <c r="BP252" s="14">
        <v>0.17929019625946099</v>
      </c>
      <c r="BQ252" s="14">
        <v>0.258112676233622</v>
      </c>
      <c r="BR252" s="14">
        <v>0.34166001961003201</v>
      </c>
      <c r="BS252" s="14">
        <v>0.242937765604678</v>
      </c>
      <c r="BT252" s="14">
        <v>0.225063606592073</v>
      </c>
      <c r="BU252" s="14">
        <v>0.32160177745782398</v>
      </c>
      <c r="BV252" s="14">
        <v>0.29338351676611701</v>
      </c>
      <c r="BW252" s="14">
        <v>0.31468236044621101</v>
      </c>
    </row>
    <row r="253" spans="2:75" x14ac:dyDescent="0.35">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c r="BH253" s="14"/>
      <c r="BI253" s="14"/>
      <c r="BJ253" s="14"/>
      <c r="BK253" s="14"/>
      <c r="BL253" s="14"/>
      <c r="BM253" s="14"/>
      <c r="BN253" s="14"/>
      <c r="BO253" s="14"/>
      <c r="BP253" s="14"/>
      <c r="BQ253" s="14"/>
      <c r="BR253" s="14"/>
      <c r="BS253" s="14"/>
      <c r="BT253" s="14"/>
      <c r="BU253" s="14"/>
      <c r="BV253" s="14"/>
      <c r="BW253" s="14"/>
    </row>
    <row r="254" spans="2:75" x14ac:dyDescent="0.35">
      <c r="B254" s="6" t="s">
        <v>188</v>
      </c>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c r="BH254" s="14"/>
      <c r="BI254" s="14"/>
      <c r="BJ254" s="14"/>
      <c r="BK254" s="14"/>
      <c r="BL254" s="14"/>
      <c r="BM254" s="14"/>
      <c r="BN254" s="14"/>
      <c r="BO254" s="14"/>
      <c r="BP254" s="14"/>
      <c r="BQ254" s="14"/>
      <c r="BR254" s="14"/>
      <c r="BS254" s="14"/>
      <c r="BT254" s="14"/>
      <c r="BU254" s="14"/>
      <c r="BV254" s="14"/>
      <c r="BW254" s="14"/>
    </row>
    <row r="255" spans="2:75" x14ac:dyDescent="0.35">
      <c r="B255" s="21" t="s">
        <v>96</v>
      </c>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c r="BH255" s="14"/>
      <c r="BI255" s="14"/>
      <c r="BJ255" s="14"/>
      <c r="BK255" s="14"/>
      <c r="BL255" s="14"/>
      <c r="BM255" s="14"/>
      <c r="BN255" s="14"/>
      <c r="BO255" s="14"/>
      <c r="BP255" s="14"/>
      <c r="BQ255" s="14"/>
      <c r="BR255" s="14"/>
      <c r="BS255" s="14"/>
      <c r="BT255" s="14"/>
      <c r="BU255" s="14"/>
      <c r="BV255" s="14"/>
      <c r="BW255" s="14"/>
    </row>
    <row r="256" spans="2:75" x14ac:dyDescent="0.35">
      <c r="B256" t="s">
        <v>180</v>
      </c>
      <c r="C256" s="14">
        <v>0.28345934624387198</v>
      </c>
      <c r="D256" s="14">
        <v>0.28775298418599599</v>
      </c>
      <c r="E256" s="14">
        <v>0.27940720891920801</v>
      </c>
      <c r="F256" s="14"/>
      <c r="G256" s="14">
        <v>0.123623542358895</v>
      </c>
      <c r="H256" s="14">
        <v>0.26216822613020202</v>
      </c>
      <c r="I256" s="14">
        <v>0.370189431208858</v>
      </c>
      <c r="J256" s="14">
        <v>0.257497257833188</v>
      </c>
      <c r="K256" s="14">
        <v>0.404818838653491</v>
      </c>
      <c r="L256" s="14">
        <v>0.25056887510123399</v>
      </c>
      <c r="M256" s="14"/>
      <c r="N256" s="14">
        <v>0.29733885520879499</v>
      </c>
      <c r="O256" s="14">
        <v>0.25748483660951799</v>
      </c>
      <c r="P256" s="14"/>
      <c r="Q256" s="14">
        <v>0.47411516840032403</v>
      </c>
      <c r="R256" s="14">
        <v>0.25147927677165599</v>
      </c>
      <c r="S256" s="14">
        <v>0.32858125090880402</v>
      </c>
      <c r="T256" s="14">
        <v>0.24177839239066301</v>
      </c>
      <c r="U256" s="14">
        <v>0.23679777192603901</v>
      </c>
      <c r="V256" s="14">
        <v>0.28131022152060497</v>
      </c>
      <c r="W256" s="14">
        <v>0.28745216573565502</v>
      </c>
      <c r="X256" s="14">
        <v>0.42168042905713599</v>
      </c>
      <c r="Y256" s="14">
        <v>0.88817017043027202</v>
      </c>
      <c r="Z256" s="14">
        <v>0.348015502980761</v>
      </c>
      <c r="AA256" s="14"/>
      <c r="AB256" s="14">
        <v>0.37111764713256101</v>
      </c>
      <c r="AC256" s="14">
        <v>0.27124341939421998</v>
      </c>
      <c r="AD256" s="14">
        <v>0.25495304259725698</v>
      </c>
      <c r="AE256" s="14"/>
      <c r="AF256" s="14">
        <v>0.29339392413251902</v>
      </c>
      <c r="AG256" s="14">
        <v>0.30800726397676398</v>
      </c>
      <c r="AH256" s="14">
        <v>0.33750031576414002</v>
      </c>
      <c r="AI256" s="14">
        <v>0.32099292075963398</v>
      </c>
      <c r="AJ256" s="14">
        <v>0.12897529309112701</v>
      </c>
      <c r="AK256" s="14">
        <v>0.26588658485414401</v>
      </c>
      <c r="AL256" s="14">
        <v>0.42520328073763503</v>
      </c>
      <c r="AM256" s="14">
        <v>0.25643245852746399</v>
      </c>
      <c r="AN256" s="14"/>
      <c r="AO256" s="14">
        <v>0.27772702540583599</v>
      </c>
      <c r="AP256" s="14">
        <v>0.270671075567119</v>
      </c>
      <c r="AQ256" s="14">
        <v>0.349078901936689</v>
      </c>
      <c r="AR256" s="14">
        <v>0.38840427745103101</v>
      </c>
      <c r="AS256" s="14">
        <v>0.113614118819269</v>
      </c>
      <c r="AT256" s="14">
        <v>0.22527312046448</v>
      </c>
      <c r="AU256" s="14">
        <v>0.51047316830658895</v>
      </c>
      <c r="AV256" s="14">
        <v>0.22905260590078799</v>
      </c>
      <c r="AW256" s="14"/>
      <c r="AX256" s="14">
        <v>0.15578319888620101</v>
      </c>
      <c r="AY256" s="14">
        <v>0.1995092441877</v>
      </c>
      <c r="AZ256" s="14">
        <v>0.405159527976376</v>
      </c>
      <c r="BA256" s="14"/>
      <c r="BB256" s="14">
        <v>0.25861885198585499</v>
      </c>
      <c r="BC256" s="14">
        <v>0.24395861301016</v>
      </c>
      <c r="BD256" s="14">
        <v>0.390133384814072</v>
      </c>
      <c r="BE256" s="14"/>
      <c r="BF256" s="14">
        <v>0.24993969269639299</v>
      </c>
      <c r="BG256" s="14">
        <v>0.22781891445421901</v>
      </c>
      <c r="BH256" s="14">
        <v>0.35814428090606298</v>
      </c>
      <c r="BI256" s="14"/>
      <c r="BJ256" s="14">
        <v>0.31227756329856698</v>
      </c>
      <c r="BK256" s="14">
        <v>0.282072635071065</v>
      </c>
      <c r="BL256" s="14"/>
      <c r="BM256" s="14">
        <v>0.28697597537862102</v>
      </c>
      <c r="BN256" s="14">
        <v>0.27538727548810998</v>
      </c>
      <c r="BO256" s="14"/>
      <c r="BP256" s="14">
        <v>0.21354304028535201</v>
      </c>
      <c r="BQ256" s="14">
        <v>0.24989116776820899</v>
      </c>
      <c r="BR256" s="14">
        <v>0.32824876711573298</v>
      </c>
      <c r="BS256" s="14">
        <v>0.28877417405990902</v>
      </c>
      <c r="BT256" s="14">
        <v>0.26631242972963698</v>
      </c>
      <c r="BU256" s="14">
        <v>0.36466764982099198</v>
      </c>
      <c r="BV256" s="14">
        <v>0.391729434387112</v>
      </c>
      <c r="BW256" s="14">
        <v>0.34774237762402299</v>
      </c>
    </row>
    <row r="257" spans="2:75" x14ac:dyDescent="0.35">
      <c r="B257" t="s">
        <v>181</v>
      </c>
      <c r="C257" s="14">
        <v>0.471193008689131</v>
      </c>
      <c r="D257" s="14">
        <v>0.43951893235670098</v>
      </c>
      <c r="E257" s="14">
        <v>0.50108554007183703</v>
      </c>
      <c r="F257" s="14"/>
      <c r="G257" s="14">
        <v>0.40609476776181003</v>
      </c>
      <c r="H257" s="14">
        <v>0.46402608873867202</v>
      </c>
      <c r="I257" s="14">
        <v>0.43990698102763198</v>
      </c>
      <c r="J257" s="14">
        <v>0.51544441724107004</v>
      </c>
      <c r="K257" s="14">
        <v>0.40796548216665202</v>
      </c>
      <c r="L257" s="14">
        <v>0.50696463095354605</v>
      </c>
      <c r="M257" s="14"/>
      <c r="N257" s="14">
        <v>0.48056460637621101</v>
      </c>
      <c r="O257" s="14">
        <v>0.45365473301759601</v>
      </c>
      <c r="P257" s="14"/>
      <c r="Q257" s="14">
        <v>0.30961532773952399</v>
      </c>
      <c r="R257" s="14">
        <v>0.47073916280322198</v>
      </c>
      <c r="S257" s="14">
        <v>0.41112224740488701</v>
      </c>
      <c r="T257" s="14">
        <v>0.49282514880074102</v>
      </c>
      <c r="U257" s="14">
        <v>0.50063254154614001</v>
      </c>
      <c r="V257" s="14">
        <v>0.53528062333153104</v>
      </c>
      <c r="W257" s="14">
        <v>0.50323178872867103</v>
      </c>
      <c r="X257" s="14">
        <v>0.49295174385000201</v>
      </c>
      <c r="Y257" s="14">
        <v>0.11182982956972801</v>
      </c>
      <c r="Z257" s="14">
        <v>0.37736569872416198</v>
      </c>
      <c r="AA257" s="14"/>
      <c r="AB257" s="14">
        <v>0.467465210602166</v>
      </c>
      <c r="AC257" s="14">
        <v>0.45294046515250902</v>
      </c>
      <c r="AD257" s="14">
        <v>0.51065234349472699</v>
      </c>
      <c r="AE257" s="14"/>
      <c r="AF257" s="14">
        <v>0.53400196388249799</v>
      </c>
      <c r="AG257" s="14">
        <v>0.55379502536460501</v>
      </c>
      <c r="AH257" s="14">
        <v>0.32932651686035302</v>
      </c>
      <c r="AI257" s="14">
        <v>0.49734440689281001</v>
      </c>
      <c r="AJ257" s="14">
        <v>0.45032257151674399</v>
      </c>
      <c r="AK257" s="14">
        <v>0.43903070813559603</v>
      </c>
      <c r="AL257" s="14">
        <v>0.43014993527111101</v>
      </c>
      <c r="AM257" s="14">
        <v>0.497402590918399</v>
      </c>
      <c r="AN257" s="14"/>
      <c r="AO257" s="14">
        <v>0.56494807847161399</v>
      </c>
      <c r="AP257" s="14">
        <v>0.58336798346826302</v>
      </c>
      <c r="AQ257" s="14">
        <v>0.30003477430068298</v>
      </c>
      <c r="AR257" s="14">
        <v>0.40554072188144002</v>
      </c>
      <c r="AS257" s="14">
        <v>0.45804683140588698</v>
      </c>
      <c r="AT257" s="14">
        <v>0.45146611223201399</v>
      </c>
      <c r="AU257" s="14">
        <v>0.321987281408808</v>
      </c>
      <c r="AV257" s="14">
        <v>0.53580652649180105</v>
      </c>
      <c r="AW257" s="14"/>
      <c r="AX257" s="14">
        <v>0.410791012686611</v>
      </c>
      <c r="AY257" s="14">
        <v>0.540532884449199</v>
      </c>
      <c r="AZ257" s="14">
        <v>0.43077446521807</v>
      </c>
      <c r="BA257" s="14"/>
      <c r="BB257" s="14">
        <v>0.49350567073614399</v>
      </c>
      <c r="BC257" s="14">
        <v>0.52715193622391299</v>
      </c>
      <c r="BD257" s="14">
        <v>0.399209534814012</v>
      </c>
      <c r="BE257" s="14"/>
      <c r="BF257" s="14">
        <v>0.33852770835343998</v>
      </c>
      <c r="BG257" s="14">
        <v>0.53819816083266703</v>
      </c>
      <c r="BH257" s="14">
        <v>0.45403365991104999</v>
      </c>
      <c r="BI257" s="14"/>
      <c r="BJ257" s="14">
        <v>0.42667691360736398</v>
      </c>
      <c r="BK257" s="14">
        <v>0.48842633476741698</v>
      </c>
      <c r="BL257" s="14"/>
      <c r="BM257" s="14">
        <v>0.45550572746767298</v>
      </c>
      <c r="BN257" s="14">
        <v>0.479479836397881</v>
      </c>
      <c r="BO257" s="14"/>
      <c r="BP257" s="14">
        <v>0.47423883125612198</v>
      </c>
      <c r="BQ257" s="14">
        <v>0.51805532137458898</v>
      </c>
      <c r="BR257" s="14">
        <v>0.44847944153718899</v>
      </c>
      <c r="BS257" s="14">
        <v>0.48874995029963902</v>
      </c>
      <c r="BT257" s="14">
        <v>0.48834916664132999</v>
      </c>
      <c r="BU257" s="14">
        <v>0.38555710340618599</v>
      </c>
      <c r="BV257" s="14">
        <v>0.35823174750682701</v>
      </c>
      <c r="BW257" s="14">
        <v>0.49505084426379298</v>
      </c>
    </row>
    <row r="258" spans="2:75" x14ac:dyDescent="0.35">
      <c r="B258" t="s">
        <v>182</v>
      </c>
      <c r="C258" s="14">
        <v>0.167887530970983</v>
      </c>
      <c r="D258" s="14">
        <v>0.172020841082235</v>
      </c>
      <c r="E258" s="14">
        <v>0.163986703653453</v>
      </c>
      <c r="F258" s="14"/>
      <c r="G258" s="14">
        <v>0.190120494240449</v>
      </c>
      <c r="H258" s="14">
        <v>0.16488055425540801</v>
      </c>
      <c r="I258" s="14">
        <v>0.12562515986946901</v>
      </c>
      <c r="J258" s="14">
        <v>0.15248082766207999</v>
      </c>
      <c r="K258" s="14">
        <v>0.13348282580748999</v>
      </c>
      <c r="L258" s="14">
        <v>0.20399578541309099</v>
      </c>
      <c r="M258" s="14"/>
      <c r="N258" s="14">
        <v>0.15395016417318899</v>
      </c>
      <c r="O258" s="14">
        <v>0.193970317406854</v>
      </c>
      <c r="P258" s="14"/>
      <c r="Q258" s="14">
        <v>0.19987787341648</v>
      </c>
      <c r="R258" s="14">
        <v>0.19758643088960701</v>
      </c>
      <c r="S258" s="14">
        <v>0.16618348917513501</v>
      </c>
      <c r="T258" s="14">
        <v>0.17820041787635299</v>
      </c>
      <c r="U258" s="14">
        <v>0.17821112355510699</v>
      </c>
      <c r="V258" s="14">
        <v>0.12366444049954201</v>
      </c>
      <c r="W258" s="14">
        <v>0.138250950379078</v>
      </c>
      <c r="X258" s="14">
        <v>8.53678270928626E-2</v>
      </c>
      <c r="Y258" s="14">
        <v>0</v>
      </c>
      <c r="Z258" s="14">
        <v>0.19852598728906901</v>
      </c>
      <c r="AA258" s="14"/>
      <c r="AB258" s="14">
        <v>7.3430197694152294E-2</v>
      </c>
      <c r="AC258" s="14">
        <v>0.20173745356253101</v>
      </c>
      <c r="AD258" s="14">
        <v>0.146896071220188</v>
      </c>
      <c r="AE258" s="14"/>
      <c r="AF258" s="14">
        <v>0.14578596104574701</v>
      </c>
      <c r="AG258" s="14">
        <v>7.66728330261187E-2</v>
      </c>
      <c r="AH258" s="14">
        <v>0.17687638839850001</v>
      </c>
      <c r="AI258" s="14">
        <v>7.8074457889357296E-2</v>
      </c>
      <c r="AJ258" s="14">
        <v>0.30031909227429299</v>
      </c>
      <c r="AK258" s="14">
        <v>0.192824415005699</v>
      </c>
      <c r="AL258" s="14">
        <v>1.9378532093752E-2</v>
      </c>
      <c r="AM258" s="14">
        <v>0.16406285021848599</v>
      </c>
      <c r="AN258" s="14"/>
      <c r="AO258" s="14">
        <v>0.132548915736592</v>
      </c>
      <c r="AP258" s="14">
        <v>8.1021637117358797E-2</v>
      </c>
      <c r="AQ258" s="14">
        <v>0.19246054777703001</v>
      </c>
      <c r="AR258" s="14">
        <v>0.131931425111705</v>
      </c>
      <c r="AS258" s="14">
        <v>0.20104589198345399</v>
      </c>
      <c r="AT258" s="14">
        <v>0.177609308766528</v>
      </c>
      <c r="AU258" s="14">
        <v>7.3913688921508E-2</v>
      </c>
      <c r="AV258" s="14">
        <v>0.15692744073391601</v>
      </c>
      <c r="AW258" s="14"/>
      <c r="AX258" s="14">
        <v>0.27401411821966598</v>
      </c>
      <c r="AY258" s="14">
        <v>0.156532558811244</v>
      </c>
      <c r="AZ258" s="14">
        <v>0.111596920943907</v>
      </c>
      <c r="BA258" s="14"/>
      <c r="BB258" s="14">
        <v>0.15166684808429301</v>
      </c>
      <c r="BC258" s="14">
        <v>0.15664126772397199</v>
      </c>
      <c r="BD258" s="14">
        <v>0.116138408483196</v>
      </c>
      <c r="BE258" s="14"/>
      <c r="BF258" s="14">
        <v>0.19974602026166499</v>
      </c>
      <c r="BG258" s="14">
        <v>0.159759080379128</v>
      </c>
      <c r="BH258" s="14">
        <v>0.114980816572234</v>
      </c>
      <c r="BI258" s="14"/>
      <c r="BJ258" s="14">
        <v>0.139486974129581</v>
      </c>
      <c r="BK258" s="14">
        <v>0.165169515192681</v>
      </c>
      <c r="BL258" s="14"/>
      <c r="BM258" s="14">
        <v>0.133859972257654</v>
      </c>
      <c r="BN258" s="14">
        <v>0.185015202438924</v>
      </c>
      <c r="BO258" s="14"/>
      <c r="BP258" s="14">
        <v>0.201362493910301</v>
      </c>
      <c r="BQ258" s="14">
        <v>0.140413773465414</v>
      </c>
      <c r="BR258" s="14">
        <v>0.147740523455647</v>
      </c>
      <c r="BS258" s="14">
        <v>0.14131242856499801</v>
      </c>
      <c r="BT258" s="14">
        <v>0.17686613954650099</v>
      </c>
      <c r="BU258" s="14">
        <v>0.17623737491636099</v>
      </c>
      <c r="BV258" s="14">
        <v>0.213475697953808</v>
      </c>
      <c r="BW258" s="14">
        <v>0.11247115071814701</v>
      </c>
    </row>
    <row r="259" spans="2:75" x14ac:dyDescent="0.35">
      <c r="B259" t="s">
        <v>183</v>
      </c>
      <c r="C259" s="14">
        <v>6.4835051691208997E-2</v>
      </c>
      <c r="D259" s="14">
        <v>9.3488805549822196E-2</v>
      </c>
      <c r="E259" s="14">
        <v>3.7792961261757699E-2</v>
      </c>
      <c r="F259" s="14"/>
      <c r="G259" s="14">
        <v>0.23679023275607899</v>
      </c>
      <c r="H259" s="14">
        <v>8.4917517501257395E-2</v>
      </c>
      <c r="I259" s="14">
        <v>5.40579502602287E-2</v>
      </c>
      <c r="J259" s="14">
        <v>6.9429616968256294E-2</v>
      </c>
      <c r="K259" s="14">
        <v>4.2325480899410003E-2</v>
      </c>
      <c r="L259" s="14">
        <v>3.1449686412822302E-2</v>
      </c>
      <c r="M259" s="14"/>
      <c r="N259" s="14">
        <v>5.9799556338791797E-2</v>
      </c>
      <c r="O259" s="14">
        <v>7.4258621565018307E-2</v>
      </c>
      <c r="P259" s="14"/>
      <c r="Q259" s="14">
        <v>1.6391630443672402E-2</v>
      </c>
      <c r="R259" s="14">
        <v>4.0436977997474401E-2</v>
      </c>
      <c r="S259" s="14">
        <v>7.8115024629292207E-2</v>
      </c>
      <c r="T259" s="14">
        <v>7.61906015316417E-2</v>
      </c>
      <c r="U259" s="14">
        <v>7.1590187232731001E-2</v>
      </c>
      <c r="V259" s="14">
        <v>5.6218054916359103E-2</v>
      </c>
      <c r="W259" s="14">
        <v>6.6912476240448507E-2</v>
      </c>
      <c r="X259" s="14">
        <v>0</v>
      </c>
      <c r="Y259" s="14">
        <v>0</v>
      </c>
      <c r="Z259" s="14">
        <v>6.5757436208313605E-2</v>
      </c>
      <c r="AA259" s="14"/>
      <c r="AB259" s="14">
        <v>8.1337794876644401E-2</v>
      </c>
      <c r="AC259" s="14">
        <v>5.8148513878942702E-2</v>
      </c>
      <c r="AD259" s="14">
        <v>7.5407683756258198E-2</v>
      </c>
      <c r="AE259" s="14"/>
      <c r="AF259" s="14">
        <v>2.4334644625092699E-2</v>
      </c>
      <c r="AG259" s="14">
        <v>5.2276441004194901E-2</v>
      </c>
      <c r="AH259" s="14">
        <v>9.7082876159047204E-2</v>
      </c>
      <c r="AI259" s="14">
        <v>9.4013694697992603E-2</v>
      </c>
      <c r="AJ259" s="14">
        <v>0.120383043117836</v>
      </c>
      <c r="AK259" s="14">
        <v>8.9802961047979302E-2</v>
      </c>
      <c r="AL259" s="14">
        <v>0.119056412519991</v>
      </c>
      <c r="AM259" s="14">
        <v>7.3817418674543001E-2</v>
      </c>
      <c r="AN259" s="14"/>
      <c r="AO259" s="14">
        <v>2.12982309490512E-2</v>
      </c>
      <c r="AP259" s="14">
        <v>5.91397539131805E-2</v>
      </c>
      <c r="AQ259" s="14">
        <v>8.6713259366072201E-2</v>
      </c>
      <c r="AR259" s="14">
        <v>6.1667915567746298E-2</v>
      </c>
      <c r="AS259" s="14">
        <v>0.212165547972512</v>
      </c>
      <c r="AT259" s="14">
        <v>0.13791167022234199</v>
      </c>
      <c r="AU259" s="14">
        <v>8.8335228331245602E-2</v>
      </c>
      <c r="AV259" s="14">
        <v>6.3336001657685007E-2</v>
      </c>
      <c r="AW259" s="14"/>
      <c r="AX259" s="14">
        <v>0.14191485624170999</v>
      </c>
      <c r="AY259" s="14">
        <v>8.7531352438584495E-2</v>
      </c>
      <c r="AZ259" s="14">
        <v>3.9975818018235298E-2</v>
      </c>
      <c r="BA259" s="14"/>
      <c r="BB259" s="14">
        <v>8.6278867471712706E-2</v>
      </c>
      <c r="BC259" s="14">
        <v>5.7138875708592399E-2</v>
      </c>
      <c r="BD259" s="14">
        <v>8.11576323232336E-2</v>
      </c>
      <c r="BE259" s="14"/>
      <c r="BF259" s="14">
        <v>0.19192636445856501</v>
      </c>
      <c r="BG259" s="14">
        <v>6.3104249289835795E-2</v>
      </c>
      <c r="BH259" s="14">
        <v>5.97891030987341E-2</v>
      </c>
      <c r="BI259" s="14"/>
      <c r="BJ259" s="14">
        <v>0.103257224824815</v>
      </c>
      <c r="BK259" s="14">
        <v>5.3691071543268E-2</v>
      </c>
      <c r="BL259" s="14"/>
      <c r="BM259" s="14">
        <v>0.106315624071912</v>
      </c>
      <c r="BN259" s="14">
        <v>4.78430779606311E-2</v>
      </c>
      <c r="BO259" s="14"/>
      <c r="BP259" s="14">
        <v>9.9256125046133598E-2</v>
      </c>
      <c r="BQ259" s="14">
        <v>8.70469075840479E-2</v>
      </c>
      <c r="BR259" s="14">
        <v>5.7075063707096002E-2</v>
      </c>
      <c r="BS259" s="14">
        <v>6.42247968860791E-2</v>
      </c>
      <c r="BT259" s="14">
        <v>5.5172556319852503E-2</v>
      </c>
      <c r="BU259" s="14">
        <v>5.49140238776233E-2</v>
      </c>
      <c r="BV259" s="14">
        <v>3.6563120152252299E-2</v>
      </c>
      <c r="BW259" s="14">
        <v>4.4735627394036699E-2</v>
      </c>
    </row>
    <row r="260" spans="2:75" x14ac:dyDescent="0.35">
      <c r="B260" t="s">
        <v>119</v>
      </c>
      <c r="C260" s="14">
        <v>1.2625062404804601E-2</v>
      </c>
      <c r="D260" s="14">
        <v>7.2184368252454102E-3</v>
      </c>
      <c r="E260" s="14">
        <v>1.7727586093744401E-2</v>
      </c>
      <c r="F260" s="14"/>
      <c r="G260" s="14">
        <v>4.3370962882766997E-2</v>
      </c>
      <c r="H260" s="14">
        <v>2.4007613374461102E-2</v>
      </c>
      <c r="I260" s="14">
        <v>1.0220477633813301E-2</v>
      </c>
      <c r="J260" s="14">
        <v>5.1478802954061697E-3</v>
      </c>
      <c r="K260" s="14">
        <v>1.1407372472956799E-2</v>
      </c>
      <c r="L260" s="14">
        <v>7.0210221193065204E-3</v>
      </c>
      <c r="M260" s="14"/>
      <c r="N260" s="14">
        <v>8.3468179030128792E-3</v>
      </c>
      <c r="O260" s="14">
        <v>2.06314914010148E-2</v>
      </c>
      <c r="P260" s="14"/>
      <c r="Q260" s="14">
        <v>0</v>
      </c>
      <c r="R260" s="14">
        <v>3.9758151538041103E-2</v>
      </c>
      <c r="S260" s="14">
        <v>1.5997987881881299E-2</v>
      </c>
      <c r="T260" s="14">
        <v>1.10054394006011E-2</v>
      </c>
      <c r="U260" s="14">
        <v>1.27683757399829E-2</v>
      </c>
      <c r="V260" s="14">
        <v>3.5266597319635702E-3</v>
      </c>
      <c r="W260" s="14">
        <v>4.1526189161475704E-3</v>
      </c>
      <c r="X260" s="14">
        <v>0</v>
      </c>
      <c r="Y260" s="14">
        <v>0</v>
      </c>
      <c r="Z260" s="14">
        <v>1.0335374797694001E-2</v>
      </c>
      <c r="AA260" s="14"/>
      <c r="AB260" s="14">
        <v>6.6491496944768797E-3</v>
      </c>
      <c r="AC260" s="14">
        <v>1.59301480117971E-2</v>
      </c>
      <c r="AD260" s="14">
        <v>1.20908589315692E-2</v>
      </c>
      <c r="AE260" s="14"/>
      <c r="AF260" s="14">
        <v>2.48350631414342E-3</v>
      </c>
      <c r="AG260" s="14">
        <v>9.2484366283167394E-3</v>
      </c>
      <c r="AH260" s="14">
        <v>5.9213902817959498E-2</v>
      </c>
      <c r="AI260" s="14">
        <v>9.5745197602060197E-3</v>
      </c>
      <c r="AJ260" s="14">
        <v>0</v>
      </c>
      <c r="AK260" s="14">
        <v>1.2455330956582E-2</v>
      </c>
      <c r="AL260" s="14">
        <v>6.2118393775113896E-3</v>
      </c>
      <c r="AM260" s="14">
        <v>8.2846816611075805E-3</v>
      </c>
      <c r="AN260" s="14"/>
      <c r="AO260" s="14">
        <v>3.4777494369072001E-3</v>
      </c>
      <c r="AP260" s="14">
        <v>5.7995499340784797E-3</v>
      </c>
      <c r="AQ260" s="14">
        <v>7.1712516619525393E-2</v>
      </c>
      <c r="AR260" s="14">
        <v>1.24556599880779E-2</v>
      </c>
      <c r="AS260" s="14">
        <v>1.51276098188777E-2</v>
      </c>
      <c r="AT260" s="14">
        <v>7.7397883146364402E-3</v>
      </c>
      <c r="AU260" s="14">
        <v>5.2906330318493299E-3</v>
      </c>
      <c r="AV260" s="14">
        <v>1.48774252158101E-2</v>
      </c>
      <c r="AW260" s="14"/>
      <c r="AX260" s="14">
        <v>1.7496813965812801E-2</v>
      </c>
      <c r="AY260" s="14">
        <v>1.5893960113272598E-2</v>
      </c>
      <c r="AZ260" s="14">
        <v>1.2493267843412099E-2</v>
      </c>
      <c r="BA260" s="14"/>
      <c r="BB260" s="14">
        <v>9.9297617219953095E-3</v>
      </c>
      <c r="BC260" s="14">
        <v>1.5109307333362999E-2</v>
      </c>
      <c r="BD260" s="14">
        <v>1.33610395654869E-2</v>
      </c>
      <c r="BE260" s="14"/>
      <c r="BF260" s="14">
        <v>1.98602142299369E-2</v>
      </c>
      <c r="BG260" s="14">
        <v>1.11195950441502E-2</v>
      </c>
      <c r="BH260" s="14">
        <v>1.3052139511919501E-2</v>
      </c>
      <c r="BI260" s="14"/>
      <c r="BJ260" s="14">
        <v>1.8301324139673999E-2</v>
      </c>
      <c r="BK260" s="14">
        <v>1.0640443425567799E-2</v>
      </c>
      <c r="BL260" s="14"/>
      <c r="BM260" s="14">
        <v>1.7342700824140401E-2</v>
      </c>
      <c r="BN260" s="14">
        <v>1.22746077144533E-2</v>
      </c>
      <c r="BO260" s="14"/>
      <c r="BP260" s="14">
        <v>1.15995095020918E-2</v>
      </c>
      <c r="BQ260" s="14">
        <v>4.5928298077398304E-3</v>
      </c>
      <c r="BR260" s="14">
        <v>1.8456204184334898E-2</v>
      </c>
      <c r="BS260" s="14">
        <v>1.6938650189374301E-2</v>
      </c>
      <c r="BT260" s="14">
        <v>1.3299707762679301E-2</v>
      </c>
      <c r="BU260" s="14">
        <v>1.8623847978838499E-2</v>
      </c>
      <c r="BV260" s="14">
        <v>0</v>
      </c>
      <c r="BW260" s="14">
        <v>0</v>
      </c>
    </row>
    <row r="261" spans="2:75" x14ac:dyDescent="0.35">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c r="BH261" s="14"/>
      <c r="BI261" s="14"/>
      <c r="BJ261" s="14"/>
      <c r="BK261" s="14"/>
      <c r="BL261" s="14"/>
      <c r="BM261" s="14"/>
      <c r="BN261" s="14"/>
      <c r="BO261" s="14"/>
      <c r="BP261" s="14"/>
      <c r="BQ261" s="14"/>
      <c r="BR261" s="14"/>
      <c r="BS261" s="14"/>
      <c r="BT261" s="14"/>
      <c r="BU261" s="14"/>
      <c r="BV261" s="14"/>
      <c r="BW261" s="14"/>
    </row>
    <row r="262" spans="2:75" x14ac:dyDescent="0.35">
      <c r="B262" s="6" t="s">
        <v>189</v>
      </c>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c r="BH262" s="14"/>
      <c r="BI262" s="14"/>
      <c r="BJ262" s="14"/>
      <c r="BK262" s="14"/>
      <c r="BL262" s="14"/>
      <c r="BM262" s="14"/>
      <c r="BN262" s="14"/>
      <c r="BO262" s="14"/>
      <c r="BP262" s="14"/>
      <c r="BQ262" s="14"/>
      <c r="BR262" s="14"/>
      <c r="BS262" s="14"/>
      <c r="BT262" s="14"/>
      <c r="BU262" s="14"/>
      <c r="BV262" s="14"/>
      <c r="BW262" s="14"/>
    </row>
    <row r="263" spans="2:75" x14ac:dyDescent="0.35">
      <c r="B263" s="21" t="s">
        <v>96</v>
      </c>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c r="BH263" s="14"/>
      <c r="BI263" s="14"/>
      <c r="BJ263" s="14"/>
      <c r="BK263" s="14"/>
      <c r="BL263" s="14"/>
      <c r="BM263" s="14"/>
      <c r="BN263" s="14"/>
      <c r="BO263" s="14"/>
      <c r="BP263" s="14"/>
      <c r="BQ263" s="14"/>
      <c r="BR263" s="14"/>
      <c r="BS263" s="14"/>
      <c r="BT263" s="14"/>
      <c r="BU263" s="14"/>
      <c r="BV263" s="14"/>
      <c r="BW263" s="14"/>
    </row>
    <row r="264" spans="2:75" x14ac:dyDescent="0.35">
      <c r="B264" t="s">
        <v>180</v>
      </c>
      <c r="C264" s="14">
        <v>0.32202758604671999</v>
      </c>
      <c r="D264" s="14">
        <v>0.32438233009376599</v>
      </c>
      <c r="E264" s="14">
        <v>0.31980528729408197</v>
      </c>
      <c r="F264" s="14"/>
      <c r="G264" s="14">
        <v>0.13567252686193099</v>
      </c>
      <c r="H264" s="14">
        <v>0.31178503573793698</v>
      </c>
      <c r="I264" s="14">
        <v>0.44384631650878997</v>
      </c>
      <c r="J264" s="14">
        <v>0.308559971005059</v>
      </c>
      <c r="K264" s="14">
        <v>0.38280801744944698</v>
      </c>
      <c r="L264" s="14">
        <v>0.29799541029523502</v>
      </c>
      <c r="M264" s="14"/>
      <c r="N264" s="14">
        <v>0.32359017350477398</v>
      </c>
      <c r="O264" s="14">
        <v>0.31910331523236302</v>
      </c>
      <c r="P264" s="14"/>
      <c r="Q264" s="14">
        <v>0.50052649024677398</v>
      </c>
      <c r="R264" s="14">
        <v>0.33029003025991199</v>
      </c>
      <c r="S264" s="14">
        <v>0.35497884602247798</v>
      </c>
      <c r="T264" s="14">
        <v>0.25115255203583797</v>
      </c>
      <c r="U264" s="14">
        <v>0.29413432282542201</v>
      </c>
      <c r="V264" s="14">
        <v>0.37599400711877201</v>
      </c>
      <c r="W264" s="14">
        <v>0.29565971284258802</v>
      </c>
      <c r="X264" s="14">
        <v>0.17650424472829601</v>
      </c>
      <c r="Y264" s="14">
        <v>0.88817017043027202</v>
      </c>
      <c r="Z264" s="14">
        <v>0.37724511436515301</v>
      </c>
      <c r="AA264" s="14"/>
      <c r="AB264" s="14">
        <v>0.44802788755549899</v>
      </c>
      <c r="AC264" s="14">
        <v>0.29722908262819597</v>
      </c>
      <c r="AD264" s="14">
        <v>0.31836893789065901</v>
      </c>
      <c r="AE264" s="14"/>
      <c r="AF264" s="14">
        <v>0.35508454729904498</v>
      </c>
      <c r="AG264" s="14">
        <v>0.289578763464091</v>
      </c>
      <c r="AH264" s="14">
        <v>0.37302622492012599</v>
      </c>
      <c r="AI264" s="14">
        <v>0.32902607815948198</v>
      </c>
      <c r="AJ264" s="14">
        <v>0.21855133147859901</v>
      </c>
      <c r="AK264" s="14">
        <v>0.268014121380729</v>
      </c>
      <c r="AL264" s="14">
        <v>0.54452857932295096</v>
      </c>
      <c r="AM264" s="14">
        <v>0.32236368477802502</v>
      </c>
      <c r="AN264" s="14"/>
      <c r="AO264" s="14">
        <v>0.363395336108223</v>
      </c>
      <c r="AP264" s="14">
        <v>0.241486334506364</v>
      </c>
      <c r="AQ264" s="14">
        <v>0.40512893474405798</v>
      </c>
      <c r="AR264" s="14">
        <v>0.383231553171269</v>
      </c>
      <c r="AS264" s="14">
        <v>0.19674004484105601</v>
      </c>
      <c r="AT264" s="14">
        <v>0.24895898099265301</v>
      </c>
      <c r="AU264" s="14">
        <v>0.50423231958933401</v>
      </c>
      <c r="AV264" s="14">
        <v>0.30036846127839401</v>
      </c>
      <c r="AW264" s="14"/>
      <c r="AX264" s="14">
        <v>0.16011341145601199</v>
      </c>
      <c r="AY264" s="14">
        <v>0.26057574078974499</v>
      </c>
      <c r="AZ264" s="14">
        <v>0.43960696655294301</v>
      </c>
      <c r="BA264" s="14"/>
      <c r="BB264" s="14">
        <v>0.33567567870752602</v>
      </c>
      <c r="BC264" s="14">
        <v>0.29373281551750302</v>
      </c>
      <c r="BD264" s="14">
        <v>0.40759900055233</v>
      </c>
      <c r="BE264" s="14"/>
      <c r="BF264" s="14">
        <v>0.27701408746605499</v>
      </c>
      <c r="BG264" s="14">
        <v>0.27538929788783401</v>
      </c>
      <c r="BH264" s="14">
        <v>0.39275041240520697</v>
      </c>
      <c r="BI264" s="14"/>
      <c r="BJ264" s="14">
        <v>0.32700019036807498</v>
      </c>
      <c r="BK264" s="14">
        <v>0.32749223778946601</v>
      </c>
      <c r="BL264" s="14"/>
      <c r="BM264" s="14">
        <v>0.34844523327941601</v>
      </c>
      <c r="BN264" s="14">
        <v>0.31378398634044402</v>
      </c>
      <c r="BO264" s="14"/>
      <c r="BP264" s="14">
        <v>0.261378730888224</v>
      </c>
      <c r="BQ264" s="14">
        <v>0.24073561209189601</v>
      </c>
      <c r="BR264" s="14">
        <v>0.34758626102344198</v>
      </c>
      <c r="BS264" s="14">
        <v>0.290126489915843</v>
      </c>
      <c r="BT264" s="14">
        <v>0.35918952369999002</v>
      </c>
      <c r="BU264" s="14">
        <v>0.38039551571258001</v>
      </c>
      <c r="BV264" s="14">
        <v>0.38239159680398999</v>
      </c>
      <c r="BW264" s="14">
        <v>0.301219575989776</v>
      </c>
    </row>
    <row r="265" spans="2:75" x14ac:dyDescent="0.35">
      <c r="B265" t="s">
        <v>181</v>
      </c>
      <c r="C265" s="14">
        <v>0.46625960425431701</v>
      </c>
      <c r="D265" s="14">
        <v>0.43849848970730798</v>
      </c>
      <c r="E265" s="14">
        <v>0.49245926289963299</v>
      </c>
      <c r="F265" s="14"/>
      <c r="G265" s="14">
        <v>0.49285583081837397</v>
      </c>
      <c r="H265" s="14">
        <v>0.41779298005028997</v>
      </c>
      <c r="I265" s="14">
        <v>0.36592392231443299</v>
      </c>
      <c r="J265" s="14">
        <v>0.43836035626347902</v>
      </c>
      <c r="K265" s="14">
        <v>0.43328161905370499</v>
      </c>
      <c r="L265" s="14">
        <v>0.54614233513681698</v>
      </c>
      <c r="M265" s="14"/>
      <c r="N265" s="14">
        <v>0.48300716935926602</v>
      </c>
      <c r="O265" s="14">
        <v>0.43491773241505599</v>
      </c>
      <c r="P265" s="14"/>
      <c r="Q265" s="14">
        <v>0.28320400589307398</v>
      </c>
      <c r="R265" s="14">
        <v>0.42539948054682902</v>
      </c>
      <c r="S265" s="14">
        <v>0.41000487310331202</v>
      </c>
      <c r="T265" s="14">
        <v>0.55979676477460805</v>
      </c>
      <c r="U265" s="14">
        <v>0.490284157539842</v>
      </c>
      <c r="V265" s="14">
        <v>0.42056245103796402</v>
      </c>
      <c r="W265" s="14">
        <v>0.49681927188720598</v>
      </c>
      <c r="X265" s="14">
        <v>0.57447614368005495</v>
      </c>
      <c r="Y265" s="14">
        <v>0.11182982956972801</v>
      </c>
      <c r="Z265" s="14">
        <v>0.41343614057198702</v>
      </c>
      <c r="AA265" s="14"/>
      <c r="AB265" s="14">
        <v>0.40385396468755602</v>
      </c>
      <c r="AC265" s="14">
        <v>0.48096610485346503</v>
      </c>
      <c r="AD265" s="14">
        <v>0.452294831504374</v>
      </c>
      <c r="AE265" s="14"/>
      <c r="AF265" s="14">
        <v>0.51423507916657096</v>
      </c>
      <c r="AG265" s="14">
        <v>0.50584915272001796</v>
      </c>
      <c r="AH265" s="14">
        <v>0.445816637917199</v>
      </c>
      <c r="AI265" s="14">
        <v>0.61867870493192501</v>
      </c>
      <c r="AJ265" s="14">
        <v>0.330259881089283</v>
      </c>
      <c r="AK265" s="14">
        <v>0.50733203320973796</v>
      </c>
      <c r="AL265" s="14">
        <v>0.31082463668579502</v>
      </c>
      <c r="AM265" s="14">
        <v>0.40973021595960302</v>
      </c>
      <c r="AN265" s="14"/>
      <c r="AO265" s="14">
        <v>0.50659564927632394</v>
      </c>
      <c r="AP265" s="14">
        <v>0.56080900828984703</v>
      </c>
      <c r="AQ265" s="14">
        <v>0.37731348412000898</v>
      </c>
      <c r="AR265" s="14">
        <v>0.50937898625183298</v>
      </c>
      <c r="AS265" s="14">
        <v>0.34235954003307201</v>
      </c>
      <c r="AT265" s="14">
        <v>0.50635348050614504</v>
      </c>
      <c r="AU265" s="14">
        <v>0.34138393988110899</v>
      </c>
      <c r="AV265" s="14">
        <v>0.40940359821621602</v>
      </c>
      <c r="AW265" s="14"/>
      <c r="AX265" s="14">
        <v>0.54346459447143602</v>
      </c>
      <c r="AY265" s="14">
        <v>0.51956590138728698</v>
      </c>
      <c r="AZ265" s="14">
        <v>0.40671771390696199</v>
      </c>
      <c r="BA265" s="14"/>
      <c r="BB265" s="14">
        <v>0.47301239722011301</v>
      </c>
      <c r="BC265" s="14">
        <v>0.51899294185562805</v>
      </c>
      <c r="BD265" s="14">
        <v>0.38731539524656</v>
      </c>
      <c r="BE265" s="14"/>
      <c r="BF265" s="14">
        <v>0.43011541187226099</v>
      </c>
      <c r="BG265" s="14">
        <v>0.52030816873613095</v>
      </c>
      <c r="BH265" s="14">
        <v>0.43529203109248898</v>
      </c>
      <c r="BI265" s="14"/>
      <c r="BJ265" s="14">
        <v>0.46997554443901401</v>
      </c>
      <c r="BK265" s="14">
        <v>0.47442689219571399</v>
      </c>
      <c r="BL265" s="14"/>
      <c r="BM265" s="14">
        <v>0.45121155017356401</v>
      </c>
      <c r="BN265" s="14">
        <v>0.47559023812229601</v>
      </c>
      <c r="BO265" s="14"/>
      <c r="BP265" s="14">
        <v>0.48037350792942701</v>
      </c>
      <c r="BQ265" s="14">
        <v>0.48286767536896502</v>
      </c>
      <c r="BR265" s="14">
        <v>0.44928773574948799</v>
      </c>
      <c r="BS265" s="14">
        <v>0.54409011049217904</v>
      </c>
      <c r="BT265" s="14">
        <v>0.42423821818664897</v>
      </c>
      <c r="BU265" s="14">
        <v>0.43223105063642803</v>
      </c>
      <c r="BV265" s="14">
        <v>0.42151809539414598</v>
      </c>
      <c r="BW265" s="14">
        <v>0.50890442635022903</v>
      </c>
    </row>
    <row r="266" spans="2:75" x14ac:dyDescent="0.35">
      <c r="B266" t="s">
        <v>182</v>
      </c>
      <c r="C266" s="14">
        <v>0.13842210757131501</v>
      </c>
      <c r="D266" s="14">
        <v>0.15074732843385799</v>
      </c>
      <c r="E266" s="14">
        <v>0.126790132969577</v>
      </c>
      <c r="F266" s="14"/>
      <c r="G266" s="14">
        <v>0.159231309344051</v>
      </c>
      <c r="H266" s="14">
        <v>0.18270308226030699</v>
      </c>
      <c r="I266" s="14">
        <v>0.111778405855571</v>
      </c>
      <c r="J266" s="14">
        <v>0.16751805363424699</v>
      </c>
      <c r="K266" s="14">
        <v>0.11944116323763</v>
      </c>
      <c r="L266" s="14">
        <v>0.122949025457081</v>
      </c>
      <c r="M266" s="14"/>
      <c r="N266" s="14">
        <v>0.12636254481247999</v>
      </c>
      <c r="O266" s="14">
        <v>0.16099071787713501</v>
      </c>
      <c r="P266" s="14"/>
      <c r="Q266" s="14">
        <v>0.19987787341648</v>
      </c>
      <c r="R266" s="14">
        <v>0.19187050145634299</v>
      </c>
      <c r="S266" s="14">
        <v>0.16799946260542001</v>
      </c>
      <c r="T266" s="14">
        <v>9.6867991381706695E-2</v>
      </c>
      <c r="U266" s="14">
        <v>0.134133789112345</v>
      </c>
      <c r="V266" s="14">
        <v>0.11985829617558399</v>
      </c>
      <c r="W266" s="14">
        <v>0.14110384574231799</v>
      </c>
      <c r="X266" s="14">
        <v>0.24901961159165001</v>
      </c>
      <c r="Y266" s="14">
        <v>0</v>
      </c>
      <c r="Z266" s="14">
        <v>0.140586422770937</v>
      </c>
      <c r="AA266" s="14"/>
      <c r="AB266" s="14">
        <v>4.8688783896411299E-2</v>
      </c>
      <c r="AC266" s="14">
        <v>0.16836118132043401</v>
      </c>
      <c r="AD266" s="14">
        <v>0.10600701202545799</v>
      </c>
      <c r="AE266" s="14"/>
      <c r="AF266" s="14">
        <v>9.6425309448023605E-2</v>
      </c>
      <c r="AG266" s="14">
        <v>0.119748080754149</v>
      </c>
      <c r="AH266" s="14">
        <v>0.11942925936818199</v>
      </c>
      <c r="AI266" s="14">
        <v>2.1309701450972999E-2</v>
      </c>
      <c r="AJ266" s="14">
        <v>0.329274918802758</v>
      </c>
      <c r="AK266" s="14">
        <v>0.116852384675349</v>
      </c>
      <c r="AL266" s="14">
        <v>3.0136302806784698E-2</v>
      </c>
      <c r="AM266" s="14">
        <v>0.18502782818064301</v>
      </c>
      <c r="AN266" s="14"/>
      <c r="AO266" s="14">
        <v>9.9183955301004795E-2</v>
      </c>
      <c r="AP266" s="14">
        <v>0.13182317844934399</v>
      </c>
      <c r="AQ266" s="14">
        <v>0.117356217429276</v>
      </c>
      <c r="AR266" s="14">
        <v>9.5269718451889904E-2</v>
      </c>
      <c r="AS266" s="14">
        <v>0.2439053029131</v>
      </c>
      <c r="AT266" s="14">
        <v>0.12216489853254001</v>
      </c>
      <c r="AU266" s="14">
        <v>7.9503324808108802E-2</v>
      </c>
      <c r="AV266" s="14">
        <v>0.19212416326746601</v>
      </c>
      <c r="AW266" s="14"/>
      <c r="AX266" s="14">
        <v>0.123846786377579</v>
      </c>
      <c r="AY266" s="14">
        <v>0.12989641193211299</v>
      </c>
      <c r="AZ266" s="14">
        <v>9.7566308681015901E-2</v>
      </c>
      <c r="BA266" s="14"/>
      <c r="BB266" s="14">
        <v>0.10328162918912</v>
      </c>
      <c r="BC266" s="14">
        <v>0.11690293483211001</v>
      </c>
      <c r="BD266" s="14">
        <v>0.11877699407457799</v>
      </c>
      <c r="BE266" s="14"/>
      <c r="BF266" s="14">
        <v>0.111974645717074</v>
      </c>
      <c r="BG266" s="14">
        <v>0.13498590346853201</v>
      </c>
      <c r="BH266" s="14">
        <v>9.9496043541022802E-2</v>
      </c>
      <c r="BI266" s="14"/>
      <c r="BJ266" s="14">
        <v>8.6321418789945606E-2</v>
      </c>
      <c r="BK266" s="14">
        <v>0.136317096000105</v>
      </c>
      <c r="BL266" s="14"/>
      <c r="BM266" s="14">
        <v>8.1735358378326406E-2</v>
      </c>
      <c r="BN266" s="14">
        <v>0.15731553430234099</v>
      </c>
      <c r="BO266" s="14"/>
      <c r="BP266" s="14">
        <v>0.15372137046548701</v>
      </c>
      <c r="BQ266" s="14">
        <v>0.16223210868607199</v>
      </c>
      <c r="BR266" s="14">
        <v>0.10744471176187501</v>
      </c>
      <c r="BS266" s="14">
        <v>9.5848121912394696E-2</v>
      </c>
      <c r="BT266" s="14">
        <v>0.14057935415189099</v>
      </c>
      <c r="BU266" s="14">
        <v>0.151645813422815</v>
      </c>
      <c r="BV266" s="14">
        <v>0.15952718764961199</v>
      </c>
      <c r="BW266" s="14">
        <v>0.166711803517051</v>
      </c>
    </row>
    <row r="267" spans="2:75" x14ac:dyDescent="0.35">
      <c r="B267" t="s">
        <v>183</v>
      </c>
      <c r="C267" s="14">
        <v>6.1978459156882701E-2</v>
      </c>
      <c r="D267" s="14">
        <v>7.0866842437372402E-2</v>
      </c>
      <c r="E267" s="14">
        <v>5.3590013244049002E-2</v>
      </c>
      <c r="F267" s="14"/>
      <c r="G267" s="14">
        <v>0.20484753078894</v>
      </c>
      <c r="H267" s="14">
        <v>8.4020207384881807E-2</v>
      </c>
      <c r="I267" s="14">
        <v>6.3078212370547407E-2</v>
      </c>
      <c r="J267" s="14">
        <v>7.4332630657255302E-2</v>
      </c>
      <c r="K267" s="14">
        <v>5.77394854304168E-2</v>
      </c>
      <c r="L267" s="14">
        <v>1.7605140743333799E-2</v>
      </c>
      <c r="M267" s="14"/>
      <c r="N267" s="14">
        <v>5.7611793967929502E-2</v>
      </c>
      <c r="O267" s="14">
        <v>7.0150361153352103E-2</v>
      </c>
      <c r="P267" s="14"/>
      <c r="Q267" s="14">
        <v>1.6391630443672402E-2</v>
      </c>
      <c r="R267" s="14">
        <v>3.7455995729835302E-2</v>
      </c>
      <c r="S267" s="14">
        <v>6.2478415508483397E-2</v>
      </c>
      <c r="T267" s="14">
        <v>8.4477066670399906E-2</v>
      </c>
      <c r="U267" s="14">
        <v>5.5943931271095503E-2</v>
      </c>
      <c r="V267" s="14">
        <v>8.3585245667679997E-2</v>
      </c>
      <c r="W267" s="14">
        <v>5.8786647944189703E-2</v>
      </c>
      <c r="X267" s="14">
        <v>0</v>
      </c>
      <c r="Y267" s="14">
        <v>0</v>
      </c>
      <c r="Z267" s="14">
        <v>4.7866040657601201E-2</v>
      </c>
      <c r="AA267" s="14"/>
      <c r="AB267" s="14">
        <v>9.5141718193388305E-2</v>
      </c>
      <c r="AC267" s="14">
        <v>3.9902337173121402E-2</v>
      </c>
      <c r="AD267" s="14">
        <v>0.109125719686851</v>
      </c>
      <c r="AE267" s="14"/>
      <c r="AF267" s="14">
        <v>2.5668466551254699E-2</v>
      </c>
      <c r="AG267" s="14">
        <v>8.4824003061742106E-2</v>
      </c>
      <c r="AH267" s="14">
        <v>6.1727877794492403E-2</v>
      </c>
      <c r="AI267" s="14">
        <v>3.09855154576201E-2</v>
      </c>
      <c r="AJ267" s="14">
        <v>7.4075361632357395E-2</v>
      </c>
      <c r="AK267" s="14">
        <v>7.9003144366522296E-2</v>
      </c>
      <c r="AL267" s="14">
        <v>0.108298641806958</v>
      </c>
      <c r="AM267" s="14">
        <v>7.9811125152787807E-2</v>
      </c>
      <c r="AN267" s="14"/>
      <c r="AO267" s="14">
        <v>2.3166033106922598E-2</v>
      </c>
      <c r="AP267" s="14">
        <v>6.5881478754445097E-2</v>
      </c>
      <c r="AQ267" s="14">
        <v>0.100201363706656</v>
      </c>
      <c r="AR267" s="14">
        <v>0</v>
      </c>
      <c r="AS267" s="14">
        <v>0.16279988289084801</v>
      </c>
      <c r="AT267" s="14">
        <v>9.5184941968802297E-2</v>
      </c>
      <c r="AU267" s="14">
        <v>6.95897826895987E-2</v>
      </c>
      <c r="AV267" s="14">
        <v>9.2326015297686206E-2</v>
      </c>
      <c r="AW267" s="14"/>
      <c r="AX267" s="14">
        <v>0.167355078169583</v>
      </c>
      <c r="AY267" s="14">
        <v>7.1811070614156397E-2</v>
      </c>
      <c r="AZ267" s="14">
        <v>4.8518067962466202E-2</v>
      </c>
      <c r="BA267" s="14"/>
      <c r="BB267" s="14">
        <v>6.6980179221429903E-2</v>
      </c>
      <c r="BC267" s="14">
        <v>5.7770763976221703E-2</v>
      </c>
      <c r="BD267" s="14">
        <v>8.1731611383510094E-2</v>
      </c>
      <c r="BE267" s="14"/>
      <c r="BF267" s="14">
        <v>0.17014351571203301</v>
      </c>
      <c r="BG267" s="14">
        <v>5.6798855028384401E-2</v>
      </c>
      <c r="BH267" s="14">
        <v>6.2302536451822599E-2</v>
      </c>
      <c r="BI267" s="14"/>
      <c r="BJ267" s="14">
        <v>0.10335212177717799</v>
      </c>
      <c r="BK267" s="14">
        <v>5.0585610232889898E-2</v>
      </c>
      <c r="BL267" s="14"/>
      <c r="BM267" s="14">
        <v>0.10273273052144</v>
      </c>
      <c r="BN267" s="14">
        <v>4.4013336018165601E-2</v>
      </c>
      <c r="BO267" s="14"/>
      <c r="BP267" s="14">
        <v>9.8566594903562801E-2</v>
      </c>
      <c r="BQ267" s="14">
        <v>7.4538485695872805E-2</v>
      </c>
      <c r="BR267" s="14">
        <v>4.7246656545799702E-2</v>
      </c>
      <c r="BS267" s="14">
        <v>6.70933398411694E-2</v>
      </c>
      <c r="BT267" s="14">
        <v>6.1001386796596398E-2</v>
      </c>
      <c r="BU267" s="14">
        <v>3.5727620228177298E-2</v>
      </c>
      <c r="BV267" s="14">
        <v>3.6563120152252299E-2</v>
      </c>
      <c r="BW267" s="14">
        <v>1.6767453989362E-2</v>
      </c>
    </row>
    <row r="268" spans="2:75" x14ac:dyDescent="0.35">
      <c r="B268" t="s">
        <v>119</v>
      </c>
      <c r="C268" s="14">
        <v>1.13122429707648E-2</v>
      </c>
      <c r="D268" s="14">
        <v>1.55050093276959E-2</v>
      </c>
      <c r="E268" s="14">
        <v>7.3553035926592599E-3</v>
      </c>
      <c r="F268" s="14"/>
      <c r="G268" s="14">
        <v>7.3928021867044101E-3</v>
      </c>
      <c r="H268" s="14">
        <v>3.6986945665841899E-3</v>
      </c>
      <c r="I268" s="14">
        <v>1.5373142950658201E-2</v>
      </c>
      <c r="J268" s="14">
        <v>1.1228988439960201E-2</v>
      </c>
      <c r="K268" s="14">
        <v>6.7297148288017897E-3</v>
      </c>
      <c r="L268" s="14">
        <v>1.5308088367533701E-2</v>
      </c>
      <c r="M268" s="14"/>
      <c r="N268" s="14">
        <v>9.4283183555509097E-3</v>
      </c>
      <c r="O268" s="14">
        <v>1.48378733220937E-2</v>
      </c>
      <c r="P268" s="14"/>
      <c r="Q268" s="14">
        <v>0</v>
      </c>
      <c r="R268" s="14">
        <v>1.49839920070804E-2</v>
      </c>
      <c r="S268" s="14">
        <v>4.5384027603063001E-3</v>
      </c>
      <c r="T268" s="14">
        <v>7.7056251374474404E-3</v>
      </c>
      <c r="U268" s="14">
        <v>2.5503799251296099E-2</v>
      </c>
      <c r="V268" s="14">
        <v>0</v>
      </c>
      <c r="W268" s="14">
        <v>7.6305215836986002E-3</v>
      </c>
      <c r="X268" s="14">
        <v>0</v>
      </c>
      <c r="Y268" s="14">
        <v>0</v>
      </c>
      <c r="Z268" s="14">
        <v>2.0866281634321901E-2</v>
      </c>
      <c r="AA268" s="14"/>
      <c r="AB268" s="14">
        <v>4.28764566714514E-3</v>
      </c>
      <c r="AC268" s="14">
        <v>1.35412940247842E-2</v>
      </c>
      <c r="AD268" s="14">
        <v>1.42034988926577E-2</v>
      </c>
      <c r="AE268" s="14"/>
      <c r="AF268" s="14">
        <v>8.5865975351058204E-3</v>
      </c>
      <c r="AG268" s="14">
        <v>0</v>
      </c>
      <c r="AH268" s="14">
        <v>0</v>
      </c>
      <c r="AI268" s="14">
        <v>0</v>
      </c>
      <c r="AJ268" s="14">
        <v>4.7838506997003601E-2</v>
      </c>
      <c r="AK268" s="14">
        <v>2.87983163676611E-2</v>
      </c>
      <c r="AL268" s="14">
        <v>6.2118393775113896E-3</v>
      </c>
      <c r="AM268" s="14">
        <v>3.0671459289410702E-3</v>
      </c>
      <c r="AN268" s="14"/>
      <c r="AO268" s="14">
        <v>7.6590262075255603E-3</v>
      </c>
      <c r="AP268" s="14">
        <v>0</v>
      </c>
      <c r="AQ268" s="14">
        <v>0</v>
      </c>
      <c r="AR268" s="14">
        <v>1.21197421250081E-2</v>
      </c>
      <c r="AS268" s="14">
        <v>5.41952293219247E-2</v>
      </c>
      <c r="AT268" s="14">
        <v>2.7337697999859498E-2</v>
      </c>
      <c r="AU268" s="14">
        <v>5.2906330318493299E-3</v>
      </c>
      <c r="AV268" s="14">
        <v>5.7777619402379996E-3</v>
      </c>
      <c r="AW268" s="14"/>
      <c r="AX268" s="14">
        <v>5.2201295253896498E-3</v>
      </c>
      <c r="AY268" s="14">
        <v>1.8150875276698002E-2</v>
      </c>
      <c r="AZ268" s="14">
        <v>7.5909428966122704E-3</v>
      </c>
      <c r="BA268" s="14"/>
      <c r="BB268" s="14">
        <v>2.10501156618111E-2</v>
      </c>
      <c r="BC268" s="14">
        <v>1.26005438185374E-2</v>
      </c>
      <c r="BD268" s="14">
        <v>4.5769987430209803E-3</v>
      </c>
      <c r="BE268" s="14"/>
      <c r="BF268" s="14">
        <v>1.0752339232576701E-2</v>
      </c>
      <c r="BG268" s="14">
        <v>1.2517774879118799E-2</v>
      </c>
      <c r="BH268" s="14">
        <v>1.01589765094583E-2</v>
      </c>
      <c r="BI268" s="14"/>
      <c r="BJ268" s="14">
        <v>1.33507246257876E-2</v>
      </c>
      <c r="BK268" s="14">
        <v>1.11781637818255E-2</v>
      </c>
      <c r="BL268" s="14"/>
      <c r="BM268" s="14">
        <v>1.5875127647253899E-2</v>
      </c>
      <c r="BN268" s="14">
        <v>9.2969052167534393E-3</v>
      </c>
      <c r="BO268" s="14"/>
      <c r="BP268" s="14">
        <v>5.9597958132992998E-3</v>
      </c>
      <c r="BQ268" s="14">
        <v>3.9626118157194398E-2</v>
      </c>
      <c r="BR268" s="14">
        <v>4.84346349193958E-2</v>
      </c>
      <c r="BS268" s="14">
        <v>2.8419378384138701E-3</v>
      </c>
      <c r="BT268" s="14">
        <v>1.4991517164873999E-2</v>
      </c>
      <c r="BU268" s="14">
        <v>0</v>
      </c>
      <c r="BV268" s="14">
        <v>0</v>
      </c>
      <c r="BW268" s="14">
        <v>6.3967401535817599E-3</v>
      </c>
    </row>
    <row r="269" spans="2:75" x14ac:dyDescent="0.35">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c r="BH269" s="14"/>
      <c r="BI269" s="14"/>
      <c r="BJ269" s="14"/>
      <c r="BK269" s="14"/>
      <c r="BL269" s="14"/>
      <c r="BM269" s="14"/>
      <c r="BN269" s="14"/>
      <c r="BO269" s="14"/>
      <c r="BP269" s="14"/>
      <c r="BQ269" s="14"/>
      <c r="BR269" s="14"/>
      <c r="BS269" s="14"/>
      <c r="BT269" s="14"/>
      <c r="BU269" s="14"/>
      <c r="BV269" s="14"/>
      <c r="BW269" s="14"/>
    </row>
    <row r="270" spans="2:75" x14ac:dyDescent="0.35">
      <c r="B270" s="6" t="s">
        <v>199</v>
      </c>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c r="BH270" s="14"/>
      <c r="BI270" s="14"/>
      <c r="BJ270" s="14"/>
      <c r="BK270" s="14"/>
      <c r="BL270" s="14"/>
      <c r="BM270" s="14"/>
      <c r="BN270" s="14"/>
      <c r="BO270" s="14"/>
      <c r="BP270" s="14"/>
      <c r="BQ270" s="14"/>
      <c r="BR270" s="14"/>
      <c r="BS270" s="14"/>
      <c r="BT270" s="14"/>
      <c r="BU270" s="14"/>
      <c r="BV270" s="14"/>
      <c r="BW270" s="14"/>
    </row>
    <row r="271" spans="2:75" x14ac:dyDescent="0.35">
      <c r="B271" s="21" t="s">
        <v>96</v>
      </c>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c r="BH271" s="14"/>
      <c r="BI271" s="14"/>
      <c r="BJ271" s="14"/>
      <c r="BK271" s="14"/>
      <c r="BL271" s="14"/>
      <c r="BM271" s="14"/>
      <c r="BN271" s="14"/>
      <c r="BO271" s="14"/>
      <c r="BP271" s="14"/>
      <c r="BQ271" s="14"/>
      <c r="BR271" s="14"/>
      <c r="BS271" s="14"/>
      <c r="BT271" s="14"/>
      <c r="BU271" s="14"/>
      <c r="BV271" s="14"/>
      <c r="BW271" s="14"/>
    </row>
    <row r="272" spans="2:75" x14ac:dyDescent="0.35">
      <c r="B272" t="s">
        <v>194</v>
      </c>
      <c r="C272" s="14">
        <v>0.22055117437079899</v>
      </c>
      <c r="D272" s="14">
        <v>0.24641099219240301</v>
      </c>
      <c r="E272" s="14">
        <v>0.19614587182400101</v>
      </c>
      <c r="F272" s="14"/>
      <c r="G272" s="14">
        <v>0.190079460971319</v>
      </c>
      <c r="H272" s="14">
        <v>0.123442138231839</v>
      </c>
      <c r="I272" s="14">
        <v>0.22447361097208901</v>
      </c>
      <c r="J272" s="14">
        <v>0.22316782955009001</v>
      </c>
      <c r="K272" s="14">
        <v>0.27089282277228999</v>
      </c>
      <c r="L272" s="14">
        <v>0.23585126481569599</v>
      </c>
      <c r="M272" s="14"/>
      <c r="N272" s="14">
        <v>0.22841750769276101</v>
      </c>
      <c r="O272" s="14">
        <v>0.20582989343969901</v>
      </c>
      <c r="P272" s="14"/>
      <c r="Q272" s="14">
        <v>0.36939310506143003</v>
      </c>
      <c r="R272" s="14">
        <v>0.221781808724893</v>
      </c>
      <c r="S272" s="14">
        <v>0.182186120838674</v>
      </c>
      <c r="T272" s="14">
        <v>0.225050434170949</v>
      </c>
      <c r="U272" s="14">
        <v>0.214489935671062</v>
      </c>
      <c r="V272" s="14">
        <v>0.26822874317260298</v>
      </c>
      <c r="W272" s="14">
        <v>0.141480073082875</v>
      </c>
      <c r="X272" s="14">
        <v>0</v>
      </c>
      <c r="Y272" s="14">
        <v>0.31767777732357899</v>
      </c>
      <c r="Z272" s="14">
        <v>0.291034693187189</v>
      </c>
      <c r="AA272" s="14"/>
      <c r="AB272" s="14">
        <v>0.34951156867927902</v>
      </c>
      <c r="AC272" s="14">
        <v>0.19628575704071599</v>
      </c>
      <c r="AD272" s="14">
        <v>0.19426406830501899</v>
      </c>
      <c r="AE272" s="14"/>
      <c r="AF272" s="14">
        <v>0.30929738680804802</v>
      </c>
      <c r="AG272" s="14">
        <v>0.16641758300723999</v>
      </c>
      <c r="AH272" s="14">
        <v>0.27034084572279898</v>
      </c>
      <c r="AI272" s="14">
        <v>0.22507202269241999</v>
      </c>
      <c r="AJ272" s="14">
        <v>0.15173404915744901</v>
      </c>
      <c r="AK272" s="14">
        <v>0.150041532869164</v>
      </c>
      <c r="AL272" s="14">
        <v>0.39013903015256202</v>
      </c>
      <c r="AM272" s="14">
        <v>0.228331456496006</v>
      </c>
      <c r="AN272" s="14"/>
      <c r="AO272" s="14">
        <v>0.31743571669953402</v>
      </c>
      <c r="AP272" s="14">
        <v>0.15972974181768099</v>
      </c>
      <c r="AQ272" s="14">
        <v>0.33378992689769799</v>
      </c>
      <c r="AR272" s="14">
        <v>0.30910923564447901</v>
      </c>
      <c r="AS272" s="14">
        <v>0.11193923965147</v>
      </c>
      <c r="AT272" s="14">
        <v>0.14239808301628201</v>
      </c>
      <c r="AU272" s="14">
        <v>0.38081671765634401</v>
      </c>
      <c r="AV272" s="14">
        <v>0.28464511064548598</v>
      </c>
      <c r="AW272" s="14"/>
      <c r="AX272" s="14">
        <v>0.17168146212902799</v>
      </c>
      <c r="AY272" s="14">
        <v>0.167754093971971</v>
      </c>
      <c r="AZ272" s="14">
        <v>0.31348769185924302</v>
      </c>
      <c r="BA272" s="14"/>
      <c r="BB272" s="14">
        <v>0.30948231536238502</v>
      </c>
      <c r="BC272" s="14">
        <v>0.18774500730680299</v>
      </c>
      <c r="BD272" s="14">
        <v>0.26389728099619503</v>
      </c>
      <c r="BE272" s="14"/>
      <c r="BF272" s="14">
        <v>0.33468495008516402</v>
      </c>
      <c r="BG272" s="14">
        <v>0.221959692911356</v>
      </c>
      <c r="BH272" s="14">
        <v>0.24222593761869901</v>
      </c>
      <c r="BI272" s="14"/>
      <c r="BJ272" s="14">
        <v>0.21431534202541</v>
      </c>
      <c r="BK272" s="14">
        <v>0.224017367184635</v>
      </c>
      <c r="BL272" s="14"/>
      <c r="BM272" s="14">
        <v>0.223536254089474</v>
      </c>
      <c r="BN272" s="14">
        <v>0.218866287398363</v>
      </c>
      <c r="BO272" s="14"/>
      <c r="BP272" s="14">
        <v>0.204837221426762</v>
      </c>
      <c r="BQ272" s="14">
        <v>0.233775852321673</v>
      </c>
      <c r="BR272" s="14">
        <v>0.31028247814343002</v>
      </c>
      <c r="BS272" s="14">
        <v>0.23213899115074599</v>
      </c>
      <c r="BT272" s="14">
        <v>0.21604633339189699</v>
      </c>
      <c r="BU272" s="14">
        <v>0.23133100207031801</v>
      </c>
      <c r="BV272" s="14">
        <v>0.14196461886216999</v>
      </c>
      <c r="BW272" s="14">
        <v>0.20548262290689301</v>
      </c>
    </row>
    <row r="273" spans="2:75" x14ac:dyDescent="0.35">
      <c r="B273" t="s">
        <v>195</v>
      </c>
      <c r="C273" s="14">
        <v>0.38078850863262598</v>
      </c>
      <c r="D273" s="14">
        <v>0.41480036295005701</v>
      </c>
      <c r="E273" s="14">
        <v>0.34868969028360097</v>
      </c>
      <c r="F273" s="14"/>
      <c r="G273" s="14">
        <v>0.37781401988264601</v>
      </c>
      <c r="H273" s="14">
        <v>0.424486155870547</v>
      </c>
      <c r="I273" s="14">
        <v>0.31382082476762702</v>
      </c>
      <c r="J273" s="14">
        <v>0.39808105488015599</v>
      </c>
      <c r="K273" s="14">
        <v>0.37165675268550102</v>
      </c>
      <c r="L273" s="14">
        <v>0.38850297499777597</v>
      </c>
      <c r="M273" s="14"/>
      <c r="N273" s="14">
        <v>0.38796776681414802</v>
      </c>
      <c r="O273" s="14">
        <v>0.367353039750064</v>
      </c>
      <c r="P273" s="14"/>
      <c r="Q273" s="14">
        <v>0.19256927886897801</v>
      </c>
      <c r="R273" s="14">
        <v>0.42921653960629003</v>
      </c>
      <c r="S273" s="14">
        <v>0.45370305842404701</v>
      </c>
      <c r="T273" s="14">
        <v>0.36029831034813198</v>
      </c>
      <c r="U273" s="14">
        <v>0.42232681079128498</v>
      </c>
      <c r="V273" s="14">
        <v>0.32430682205963202</v>
      </c>
      <c r="W273" s="14">
        <v>0.39323274317988299</v>
      </c>
      <c r="X273" s="14">
        <v>0.26187207182115801</v>
      </c>
      <c r="Y273" s="14">
        <v>0</v>
      </c>
      <c r="Z273" s="14">
        <v>0.327513567116472</v>
      </c>
      <c r="AA273" s="14"/>
      <c r="AB273" s="14">
        <v>0.46113786978670201</v>
      </c>
      <c r="AC273" s="14">
        <v>0.368169134889059</v>
      </c>
      <c r="AD273" s="14">
        <v>0.38864454308116198</v>
      </c>
      <c r="AE273" s="14"/>
      <c r="AF273" s="14">
        <v>0.479887843014555</v>
      </c>
      <c r="AG273" s="14">
        <v>0.40080283485681001</v>
      </c>
      <c r="AH273" s="14">
        <v>0.37843671643426902</v>
      </c>
      <c r="AI273" s="14">
        <v>0.50169757107089896</v>
      </c>
      <c r="AJ273" s="14">
        <v>0.50569200015573901</v>
      </c>
      <c r="AK273" s="14">
        <v>0.366630205571779</v>
      </c>
      <c r="AL273" s="14">
        <v>0.34151644465872799</v>
      </c>
      <c r="AM273" s="14">
        <v>0.28674813461077597</v>
      </c>
      <c r="AN273" s="14"/>
      <c r="AO273" s="14">
        <v>0.50818540744248997</v>
      </c>
      <c r="AP273" s="14">
        <v>0.432465868048373</v>
      </c>
      <c r="AQ273" s="14">
        <v>0.37569299578104198</v>
      </c>
      <c r="AR273" s="14">
        <v>0.48577984750318698</v>
      </c>
      <c r="AS273" s="14">
        <v>0.50863637371556603</v>
      </c>
      <c r="AT273" s="14">
        <v>0.36667073201613798</v>
      </c>
      <c r="AU273" s="14">
        <v>0.28261764092935598</v>
      </c>
      <c r="AV273" s="14">
        <v>0.246900901086202</v>
      </c>
      <c r="AW273" s="14"/>
      <c r="AX273" s="14">
        <v>0.394403203251037</v>
      </c>
      <c r="AY273" s="14">
        <v>0.45235039046613401</v>
      </c>
      <c r="AZ273" s="14">
        <v>0.309290483282322</v>
      </c>
      <c r="BA273" s="14"/>
      <c r="BB273" s="14">
        <v>0.492830763332822</v>
      </c>
      <c r="BC273" s="14">
        <v>0.44222423999593202</v>
      </c>
      <c r="BD273" s="14">
        <v>0.25298414017600701</v>
      </c>
      <c r="BE273" s="14"/>
      <c r="BF273" s="14">
        <v>0.42788955420494901</v>
      </c>
      <c r="BG273" s="14">
        <v>0.47978349621403199</v>
      </c>
      <c r="BH273" s="14">
        <v>0.29927076353155102</v>
      </c>
      <c r="BI273" s="14"/>
      <c r="BJ273" s="14">
        <v>0.40423229631837498</v>
      </c>
      <c r="BK273" s="14">
        <v>0.37557457786925202</v>
      </c>
      <c r="BL273" s="14"/>
      <c r="BM273" s="14">
        <v>0.42284708317751601</v>
      </c>
      <c r="BN273" s="14">
        <v>0.37051845477043999</v>
      </c>
      <c r="BO273" s="14"/>
      <c r="BP273" s="14">
        <v>0.46732053187178102</v>
      </c>
      <c r="BQ273" s="14">
        <v>0.33870590446941401</v>
      </c>
      <c r="BR273" s="14">
        <v>0.41336331471731302</v>
      </c>
      <c r="BS273" s="14">
        <v>0.30720580041640699</v>
      </c>
      <c r="BT273" s="14">
        <v>0.36295981597305699</v>
      </c>
      <c r="BU273" s="14">
        <v>0.41056286580407397</v>
      </c>
      <c r="BV273" s="14">
        <v>0.40841658095058497</v>
      </c>
      <c r="BW273" s="14">
        <v>0.40245511515437099</v>
      </c>
    </row>
    <row r="274" spans="2:75" x14ac:dyDescent="0.35">
      <c r="B274" t="s">
        <v>88</v>
      </c>
      <c r="C274" s="14">
        <v>0.23153252032184601</v>
      </c>
      <c r="D274" s="14">
        <v>0.205564604934208</v>
      </c>
      <c r="E274" s="14">
        <v>0.25603984036242</v>
      </c>
      <c r="F274" s="14"/>
      <c r="G274" s="14">
        <v>0.26405559721048699</v>
      </c>
      <c r="H274" s="14">
        <v>0.23992237926013599</v>
      </c>
      <c r="I274" s="14">
        <v>0.28145235320636802</v>
      </c>
      <c r="J274" s="14">
        <v>0.24743220965742099</v>
      </c>
      <c r="K274" s="14">
        <v>0.23405664562490799</v>
      </c>
      <c r="L274" s="14">
        <v>0.19223741714524201</v>
      </c>
      <c r="M274" s="14"/>
      <c r="N274" s="14">
        <v>0.218345130308256</v>
      </c>
      <c r="O274" s="14">
        <v>0.256211778775851</v>
      </c>
      <c r="P274" s="14"/>
      <c r="Q274" s="14">
        <v>0.30191909184446197</v>
      </c>
      <c r="R274" s="14">
        <v>0.173276204770657</v>
      </c>
      <c r="S274" s="14">
        <v>0.29341888980764103</v>
      </c>
      <c r="T274" s="14">
        <v>0.242389670396155</v>
      </c>
      <c r="U274" s="14">
        <v>0.23102146999347101</v>
      </c>
      <c r="V274" s="14">
        <v>0.23654628354732099</v>
      </c>
      <c r="W274" s="14">
        <v>0.19215011071976501</v>
      </c>
      <c r="X274" s="14">
        <v>0.406299744447288</v>
      </c>
      <c r="Y274" s="14">
        <v>0.11182982956972801</v>
      </c>
      <c r="Z274" s="14">
        <v>0.217599833342217</v>
      </c>
      <c r="AA274" s="14"/>
      <c r="AB274" s="14">
        <v>7.5631761957257099E-2</v>
      </c>
      <c r="AC274" s="14">
        <v>0.25881645354416699</v>
      </c>
      <c r="AD274" s="14">
        <v>0.25249059107199601</v>
      </c>
      <c r="AE274" s="14"/>
      <c r="AF274" s="14">
        <v>0.106122794890814</v>
      </c>
      <c r="AG274" s="14">
        <v>0.27279160543440001</v>
      </c>
      <c r="AH274" s="14">
        <v>0.13509939704909199</v>
      </c>
      <c r="AI274" s="14">
        <v>0.203573781186425</v>
      </c>
      <c r="AJ274" s="14">
        <v>0.188828414577105</v>
      </c>
      <c r="AK274" s="14">
        <v>0.25912964470201599</v>
      </c>
      <c r="AL274" s="14">
        <v>0.104986276441441</v>
      </c>
      <c r="AM274" s="14">
        <v>0.290126063336063</v>
      </c>
      <c r="AN274" s="14"/>
      <c r="AO274" s="14">
        <v>0.11345417144513301</v>
      </c>
      <c r="AP274" s="14">
        <v>0.25491330462614198</v>
      </c>
      <c r="AQ274" s="14">
        <v>0.150023961848299</v>
      </c>
      <c r="AR274" s="14">
        <v>0.192655256864257</v>
      </c>
      <c r="AS274" s="14">
        <v>0.32908799907028602</v>
      </c>
      <c r="AT274" s="14">
        <v>0.24260327834566001</v>
      </c>
      <c r="AU274" s="14">
        <v>0.12928017748571599</v>
      </c>
      <c r="AV274" s="14">
        <v>0.31532534917416899</v>
      </c>
      <c r="AW274" s="14"/>
      <c r="AX274" s="14">
        <v>0.267353264797626</v>
      </c>
      <c r="AY274" s="14">
        <v>0.223695844899616</v>
      </c>
      <c r="AZ274" s="14">
        <v>0.21079528927500599</v>
      </c>
      <c r="BA274" s="14"/>
      <c r="BB274" s="14">
        <v>9.0478271546799494E-2</v>
      </c>
      <c r="BC274" s="14">
        <v>0.22736626357870901</v>
      </c>
      <c r="BD274" s="14">
        <v>0.27817695919029001</v>
      </c>
      <c r="BE274" s="14"/>
      <c r="BF274" s="14">
        <v>0.112333509392569</v>
      </c>
      <c r="BG274" s="14">
        <v>0.19089555017129201</v>
      </c>
      <c r="BH274" s="14">
        <v>0.23757084282186999</v>
      </c>
      <c r="BI274" s="14"/>
      <c r="BJ274" s="14">
        <v>0.19496426173898401</v>
      </c>
      <c r="BK274" s="14">
        <v>0.23980035667735899</v>
      </c>
      <c r="BL274" s="14"/>
      <c r="BM274" s="14">
        <v>0.20022178754617401</v>
      </c>
      <c r="BN274" s="14">
        <v>0.24038256901572</v>
      </c>
      <c r="BO274" s="14"/>
      <c r="BP274" s="14">
        <v>0.15622974290354599</v>
      </c>
      <c r="BQ274" s="14">
        <v>0.31978840084626298</v>
      </c>
      <c r="BR274" s="14">
        <v>0.20202354938608399</v>
      </c>
      <c r="BS274" s="14">
        <v>0.27999216977254499</v>
      </c>
      <c r="BT274" s="14">
        <v>0.231628142313309</v>
      </c>
      <c r="BU274" s="14">
        <v>0.19956327001160401</v>
      </c>
      <c r="BV274" s="14">
        <v>0.201980790564638</v>
      </c>
      <c r="BW274" s="14">
        <v>0.297100788939055</v>
      </c>
    </row>
    <row r="275" spans="2:75" x14ac:dyDescent="0.35">
      <c r="B275" t="s">
        <v>196</v>
      </c>
      <c r="C275" s="14">
        <v>8.8508293922041903E-2</v>
      </c>
      <c r="D275" s="14">
        <v>7.3816903501464096E-2</v>
      </c>
      <c r="E275" s="14">
        <v>0.102373350146367</v>
      </c>
      <c r="F275" s="14"/>
      <c r="G275" s="14">
        <v>8.3960972489139293E-2</v>
      </c>
      <c r="H275" s="14">
        <v>0.117538155920846</v>
      </c>
      <c r="I275" s="14">
        <v>9.62391735754035E-2</v>
      </c>
      <c r="J275" s="14">
        <v>3.4680765450774302E-2</v>
      </c>
      <c r="K275" s="14">
        <v>8.5346361794206294E-2</v>
      </c>
      <c r="L275" s="14">
        <v>0.104614533418353</v>
      </c>
      <c r="M275" s="14"/>
      <c r="N275" s="14">
        <v>9.1211946030237204E-2</v>
      </c>
      <c r="O275" s="14">
        <v>8.3448602119562107E-2</v>
      </c>
      <c r="P275" s="14"/>
      <c r="Q275" s="14">
        <v>1.27218413738761E-2</v>
      </c>
      <c r="R275" s="14">
        <v>0.11385098287351</v>
      </c>
      <c r="S275" s="14">
        <v>2.4216317485903499E-2</v>
      </c>
      <c r="T275" s="14">
        <v>8.5193166545531704E-2</v>
      </c>
      <c r="U275" s="14">
        <v>0.10086137386993101</v>
      </c>
      <c r="V275" s="14">
        <v>7.4880666581363498E-2</v>
      </c>
      <c r="W275" s="14">
        <v>0.15871336727312699</v>
      </c>
      <c r="X275" s="14">
        <v>0.33182818373155398</v>
      </c>
      <c r="Y275" s="14">
        <v>0</v>
      </c>
      <c r="Z275" s="14">
        <v>5.5122310643153198E-2</v>
      </c>
      <c r="AA275" s="14"/>
      <c r="AB275" s="14">
        <v>6.0229646020993503E-2</v>
      </c>
      <c r="AC275" s="14">
        <v>0.102478458141246</v>
      </c>
      <c r="AD275" s="14">
        <v>7.5839329347983694E-2</v>
      </c>
      <c r="AE275" s="14"/>
      <c r="AF275" s="14">
        <v>7.6362664434127606E-2</v>
      </c>
      <c r="AG275" s="14">
        <v>0.11553908905160599</v>
      </c>
      <c r="AH275" s="14">
        <v>0.114441584995773</v>
      </c>
      <c r="AI275" s="14">
        <v>3.3078708968421598E-2</v>
      </c>
      <c r="AJ275" s="14">
        <v>0.103467823136808</v>
      </c>
      <c r="AK275" s="14">
        <v>9.8902847315369205E-2</v>
      </c>
      <c r="AL275" s="14">
        <v>0.14300814272986301</v>
      </c>
      <c r="AM275" s="14">
        <v>9.5484661463104498E-2</v>
      </c>
      <c r="AN275" s="14"/>
      <c r="AO275" s="14">
        <v>3.9455290161347897E-2</v>
      </c>
      <c r="AP275" s="14">
        <v>7.4073894829227799E-2</v>
      </c>
      <c r="AQ275" s="14">
        <v>9.1436460925914606E-2</v>
      </c>
      <c r="AR275" s="14">
        <v>1.24556599880779E-2</v>
      </c>
      <c r="AS275" s="14">
        <v>5.0336387562678997E-2</v>
      </c>
      <c r="AT275" s="14">
        <v>0.113996163905648</v>
      </c>
      <c r="AU275" s="14">
        <v>0.17073966749345301</v>
      </c>
      <c r="AV275" s="14">
        <v>7.5190965842124799E-2</v>
      </c>
      <c r="AW275" s="14"/>
      <c r="AX275" s="14">
        <v>3.3762074799423399E-2</v>
      </c>
      <c r="AY275" s="14">
        <v>9.9678027219660903E-2</v>
      </c>
      <c r="AZ275" s="14">
        <v>9.3785396728275502E-2</v>
      </c>
      <c r="BA275" s="14"/>
      <c r="BB275" s="14">
        <v>5.8611191806080598E-2</v>
      </c>
      <c r="BC275" s="14">
        <v>9.3768111047156502E-2</v>
      </c>
      <c r="BD275" s="14">
        <v>0.119318481610524</v>
      </c>
      <c r="BE275" s="14"/>
      <c r="BF275" s="14">
        <v>9.9551749266147405E-2</v>
      </c>
      <c r="BG275" s="14">
        <v>6.3054017946019197E-2</v>
      </c>
      <c r="BH275" s="14">
        <v>0.13475357650696801</v>
      </c>
      <c r="BI275" s="14"/>
      <c r="BJ275" s="14">
        <v>0.10801051418855299</v>
      </c>
      <c r="BK275" s="14">
        <v>8.2902953343816602E-2</v>
      </c>
      <c r="BL275" s="14"/>
      <c r="BM275" s="14">
        <v>7.3168239792765405E-2</v>
      </c>
      <c r="BN275" s="14">
        <v>9.7351067651638395E-2</v>
      </c>
      <c r="BO275" s="14"/>
      <c r="BP275" s="14">
        <v>4.6249508924794097E-2</v>
      </c>
      <c r="BQ275" s="14">
        <v>8.4255377608465798E-2</v>
      </c>
      <c r="BR275" s="14">
        <v>1.8456204184334898E-2</v>
      </c>
      <c r="BS275" s="14">
        <v>0.10911246837897801</v>
      </c>
      <c r="BT275" s="14">
        <v>0.121127103518576</v>
      </c>
      <c r="BU275" s="14">
        <v>5.5880127421981902E-2</v>
      </c>
      <c r="BV275" s="14">
        <v>8.5644365676604495E-2</v>
      </c>
      <c r="BW275" s="14">
        <v>7.5780875234022896E-2</v>
      </c>
    </row>
    <row r="276" spans="2:75" x14ac:dyDescent="0.35">
      <c r="B276" t="s">
        <v>197</v>
      </c>
      <c r="C276" s="14">
        <v>4.4004698119579098E-2</v>
      </c>
      <c r="D276" s="14">
        <v>3.8130185374110899E-2</v>
      </c>
      <c r="E276" s="14">
        <v>4.9548792121215803E-2</v>
      </c>
      <c r="F276" s="14"/>
      <c r="G276" s="14">
        <v>6.6323063379270894E-2</v>
      </c>
      <c r="H276" s="14">
        <v>4.9462382646375702E-2</v>
      </c>
      <c r="I276" s="14">
        <v>4.85134633750154E-2</v>
      </c>
      <c r="J276" s="14">
        <v>5.50094875807123E-2</v>
      </c>
      <c r="K276" s="14">
        <v>2.65807199752153E-2</v>
      </c>
      <c r="L276" s="14">
        <v>3.7592282660807698E-2</v>
      </c>
      <c r="M276" s="14"/>
      <c r="N276" s="14">
        <v>4.8796835046975302E-2</v>
      </c>
      <c r="O276" s="14">
        <v>3.5036556155451801E-2</v>
      </c>
      <c r="P276" s="14"/>
      <c r="Q276" s="14">
        <v>3.1008544337851201E-2</v>
      </c>
      <c r="R276" s="14">
        <v>3.3101805161960603E-2</v>
      </c>
      <c r="S276" s="14">
        <v>2.3440607235069001E-2</v>
      </c>
      <c r="T276" s="14">
        <v>2.7919600443669999E-2</v>
      </c>
      <c r="U276" s="14">
        <v>2.3298076056168501E-2</v>
      </c>
      <c r="V276" s="14">
        <v>7.2541895462471306E-2</v>
      </c>
      <c r="W276" s="14">
        <v>0.103908109819392</v>
      </c>
      <c r="X276" s="14">
        <v>0</v>
      </c>
      <c r="Y276" s="14">
        <v>0.57049239310669397</v>
      </c>
      <c r="Z276" s="14">
        <v>1.6044143927229498E-2</v>
      </c>
      <c r="AA276" s="14"/>
      <c r="AB276" s="14">
        <v>3.2348771552767198E-2</v>
      </c>
      <c r="AC276" s="14">
        <v>3.1789178923665597E-2</v>
      </c>
      <c r="AD276" s="14">
        <v>8.8761468193838802E-2</v>
      </c>
      <c r="AE276" s="14"/>
      <c r="AF276" s="14">
        <v>2.36656762599224E-2</v>
      </c>
      <c r="AG276" s="14">
        <v>4.0161250638254598E-2</v>
      </c>
      <c r="AH276" s="14">
        <v>5.1600041492211902E-2</v>
      </c>
      <c r="AI276" s="14">
        <v>0</v>
      </c>
      <c r="AJ276" s="14">
        <v>2.7043689346117401E-2</v>
      </c>
      <c r="AK276" s="14">
        <v>8.9387159262093896E-2</v>
      </c>
      <c r="AL276" s="14">
        <v>2.0350106017405899E-2</v>
      </c>
      <c r="AM276" s="14">
        <v>4.11231955910051E-2</v>
      </c>
      <c r="AN276" s="14"/>
      <c r="AO276" s="14">
        <v>2.1469414251495102E-2</v>
      </c>
      <c r="AP276" s="14">
        <v>7.4527754287562004E-2</v>
      </c>
      <c r="AQ276" s="14">
        <v>3.4953546766381099E-2</v>
      </c>
      <c r="AR276" s="14">
        <v>0</v>
      </c>
      <c r="AS276" s="14">
        <v>0</v>
      </c>
      <c r="AT276" s="14">
        <v>0.110099728922808</v>
      </c>
      <c r="AU276" s="14">
        <v>1.45701433215713E-2</v>
      </c>
      <c r="AV276" s="14">
        <v>3.4200482672891601E-2</v>
      </c>
      <c r="AW276" s="14"/>
      <c r="AX276" s="14">
        <v>4.3717437317627499E-2</v>
      </c>
      <c r="AY276" s="14">
        <v>4.0532609203860502E-2</v>
      </c>
      <c r="AZ276" s="14">
        <v>5.0534842037294303E-2</v>
      </c>
      <c r="BA276" s="14"/>
      <c r="BB276" s="14">
        <v>1.5225902934515499E-2</v>
      </c>
      <c r="BC276" s="14">
        <v>3.6425423995703199E-2</v>
      </c>
      <c r="BD276" s="14">
        <v>7.5026028842644199E-2</v>
      </c>
      <c r="BE276" s="14"/>
      <c r="BF276" s="14">
        <v>0</v>
      </c>
      <c r="BG276" s="14">
        <v>3.1346900963255202E-2</v>
      </c>
      <c r="BH276" s="14">
        <v>6.3729620710068796E-2</v>
      </c>
      <c r="BI276" s="14"/>
      <c r="BJ276" s="14">
        <v>7.2100917925656205E-2</v>
      </c>
      <c r="BK276" s="14">
        <v>3.6422153977689997E-2</v>
      </c>
      <c r="BL276" s="14"/>
      <c r="BM276" s="14">
        <v>6.1022100810869499E-2</v>
      </c>
      <c r="BN276" s="14">
        <v>3.7553144759904303E-2</v>
      </c>
      <c r="BO276" s="14"/>
      <c r="BP276" s="14">
        <v>3.6157417000398401E-2</v>
      </c>
      <c r="BQ276" s="14">
        <v>0</v>
      </c>
      <c r="BR276" s="14">
        <v>3.7418249384503298E-2</v>
      </c>
      <c r="BS276" s="14">
        <v>4.93536215204472E-2</v>
      </c>
      <c r="BT276" s="14">
        <v>4.91976603622599E-2</v>
      </c>
      <c r="BU276" s="14">
        <v>4.8619951768285603E-2</v>
      </c>
      <c r="BV276" s="14">
        <v>0.16199364394600199</v>
      </c>
      <c r="BW276" s="14">
        <v>6.6027383629410699E-3</v>
      </c>
    </row>
    <row r="277" spans="2:75" x14ac:dyDescent="0.35">
      <c r="B277" t="s">
        <v>92</v>
      </c>
      <c r="C277" s="14">
        <v>3.4614804633107697E-2</v>
      </c>
      <c r="D277" s="14">
        <v>2.12769510477572E-2</v>
      </c>
      <c r="E277" s="14">
        <v>4.7202455262395603E-2</v>
      </c>
      <c r="F277" s="14"/>
      <c r="G277" s="14">
        <v>1.7766886067137801E-2</v>
      </c>
      <c r="H277" s="14">
        <v>4.5148788070255498E-2</v>
      </c>
      <c r="I277" s="14">
        <v>3.5500574103497003E-2</v>
      </c>
      <c r="J277" s="14">
        <v>4.1628652880845898E-2</v>
      </c>
      <c r="K277" s="14">
        <v>1.1466697147878501E-2</v>
      </c>
      <c r="L277" s="14">
        <v>4.1201526962125E-2</v>
      </c>
      <c r="M277" s="14"/>
      <c r="N277" s="14">
        <v>2.5260814107622799E-2</v>
      </c>
      <c r="O277" s="14">
        <v>5.2120129759372399E-2</v>
      </c>
      <c r="P277" s="14"/>
      <c r="Q277" s="14">
        <v>9.2388138513402496E-2</v>
      </c>
      <c r="R277" s="14">
        <v>2.87726588626896E-2</v>
      </c>
      <c r="S277" s="14">
        <v>2.30350062086658E-2</v>
      </c>
      <c r="T277" s="14">
        <v>5.9148818095562397E-2</v>
      </c>
      <c r="U277" s="14">
        <v>8.0023336180827607E-3</v>
      </c>
      <c r="V277" s="14">
        <v>2.3495589176609301E-2</v>
      </c>
      <c r="W277" s="14">
        <v>1.0515595924956799E-2</v>
      </c>
      <c r="X277" s="14">
        <v>0</v>
      </c>
      <c r="Y277" s="14">
        <v>0</v>
      </c>
      <c r="Z277" s="14">
        <v>9.2685451783739298E-2</v>
      </c>
      <c r="AA277" s="14"/>
      <c r="AB277" s="14">
        <v>2.1140382003001099E-2</v>
      </c>
      <c r="AC277" s="14">
        <v>4.2461017461145903E-2</v>
      </c>
      <c r="AD277" s="14">
        <v>0</v>
      </c>
      <c r="AE277" s="14"/>
      <c r="AF277" s="14">
        <v>4.6636345925325003E-3</v>
      </c>
      <c r="AG277" s="14">
        <v>4.2876370116899298E-3</v>
      </c>
      <c r="AH277" s="14">
        <v>5.0081414305855602E-2</v>
      </c>
      <c r="AI277" s="14">
        <v>3.6577916081834597E-2</v>
      </c>
      <c r="AJ277" s="14">
        <v>2.32340236267818E-2</v>
      </c>
      <c r="AK277" s="14">
        <v>3.5908610279578299E-2</v>
      </c>
      <c r="AL277" s="14">
        <v>0</v>
      </c>
      <c r="AM277" s="14">
        <v>5.8186488503045003E-2</v>
      </c>
      <c r="AN277" s="14"/>
      <c r="AO277" s="14">
        <v>0</v>
      </c>
      <c r="AP277" s="14">
        <v>4.28943639101471E-3</v>
      </c>
      <c r="AQ277" s="14">
        <v>1.4103107780665E-2</v>
      </c>
      <c r="AR277" s="14">
        <v>0</v>
      </c>
      <c r="AS277" s="14">
        <v>0</v>
      </c>
      <c r="AT277" s="14">
        <v>2.4232013793463798E-2</v>
      </c>
      <c r="AU277" s="14">
        <v>2.1975653113559201E-2</v>
      </c>
      <c r="AV277" s="14">
        <v>4.3737190579126797E-2</v>
      </c>
      <c r="AW277" s="14"/>
      <c r="AX277" s="14">
        <v>8.9082557705257998E-2</v>
      </c>
      <c r="AY277" s="14">
        <v>1.5989034238756202E-2</v>
      </c>
      <c r="AZ277" s="14">
        <v>2.21062968178589E-2</v>
      </c>
      <c r="BA277" s="14"/>
      <c r="BB277" s="14">
        <v>3.3371555017396699E-2</v>
      </c>
      <c r="BC277" s="14">
        <v>1.2470954075697401E-2</v>
      </c>
      <c r="BD277" s="14">
        <v>1.05971091843389E-2</v>
      </c>
      <c r="BE277" s="14"/>
      <c r="BF277" s="14">
        <v>2.55402370511718E-2</v>
      </c>
      <c r="BG277" s="14">
        <v>1.2960341794045401E-2</v>
      </c>
      <c r="BH277" s="14">
        <v>2.2449258810841699E-2</v>
      </c>
      <c r="BI277" s="14"/>
      <c r="BJ277" s="14">
        <v>6.3766678030205103E-3</v>
      </c>
      <c r="BK277" s="14">
        <v>4.12825909472464E-2</v>
      </c>
      <c r="BL277" s="14"/>
      <c r="BM277" s="14">
        <v>1.9204534583201701E-2</v>
      </c>
      <c r="BN277" s="14">
        <v>3.5328476403934099E-2</v>
      </c>
      <c r="BO277" s="14"/>
      <c r="BP277" s="14">
        <v>8.9205577872718295E-2</v>
      </c>
      <c r="BQ277" s="14">
        <v>2.3474464754183799E-2</v>
      </c>
      <c r="BR277" s="14">
        <v>1.8456204184334898E-2</v>
      </c>
      <c r="BS277" s="14">
        <v>2.21969487608774E-2</v>
      </c>
      <c r="BT277" s="14">
        <v>1.9040944440901798E-2</v>
      </c>
      <c r="BU277" s="14">
        <v>5.4042782923737299E-2</v>
      </c>
      <c r="BV277" s="14">
        <v>0</v>
      </c>
      <c r="BW277" s="14">
        <v>1.2577859402717899E-2</v>
      </c>
    </row>
    <row r="278" spans="2:75" x14ac:dyDescent="0.35">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c r="BH278" s="14"/>
      <c r="BI278" s="14"/>
      <c r="BJ278" s="14"/>
      <c r="BK278" s="14"/>
      <c r="BL278" s="14"/>
      <c r="BM278" s="14"/>
      <c r="BN278" s="14"/>
      <c r="BO278" s="14"/>
      <c r="BP278" s="14"/>
      <c r="BQ278" s="14"/>
      <c r="BR278" s="14"/>
      <c r="BS278" s="14"/>
      <c r="BT278" s="14"/>
      <c r="BU278" s="14"/>
      <c r="BV278" s="14"/>
      <c r="BW278" s="14"/>
    </row>
    <row r="279" spans="2:75" x14ac:dyDescent="0.35">
      <c r="B279" s="6" t="s">
        <v>200</v>
      </c>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c r="BH279" s="14"/>
      <c r="BI279" s="14"/>
      <c r="BJ279" s="14"/>
      <c r="BK279" s="14"/>
      <c r="BL279" s="14"/>
      <c r="BM279" s="14"/>
      <c r="BN279" s="14"/>
      <c r="BO279" s="14"/>
      <c r="BP279" s="14"/>
      <c r="BQ279" s="14"/>
      <c r="BR279" s="14"/>
      <c r="BS279" s="14"/>
      <c r="BT279" s="14"/>
      <c r="BU279" s="14"/>
      <c r="BV279" s="14"/>
      <c r="BW279" s="14"/>
    </row>
    <row r="280" spans="2:75" x14ac:dyDescent="0.35">
      <c r="B280" s="21" t="s">
        <v>96</v>
      </c>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c r="BH280" s="14"/>
      <c r="BI280" s="14"/>
      <c r="BJ280" s="14"/>
      <c r="BK280" s="14"/>
      <c r="BL280" s="14"/>
      <c r="BM280" s="14"/>
      <c r="BN280" s="14"/>
      <c r="BO280" s="14"/>
      <c r="BP280" s="14"/>
      <c r="BQ280" s="14"/>
      <c r="BR280" s="14"/>
      <c r="BS280" s="14"/>
      <c r="BT280" s="14"/>
      <c r="BU280" s="14"/>
      <c r="BV280" s="14"/>
      <c r="BW280" s="14"/>
    </row>
    <row r="281" spans="2:75" x14ac:dyDescent="0.35">
      <c r="B281" t="s">
        <v>194</v>
      </c>
      <c r="C281" s="14">
        <v>1.41386781498694E-2</v>
      </c>
      <c r="D281" s="14">
        <v>1.8464140097186301E-2</v>
      </c>
      <c r="E281" s="14">
        <v>1.0056506797883299E-2</v>
      </c>
      <c r="F281" s="14"/>
      <c r="G281" s="14">
        <v>8.7550215573983001E-2</v>
      </c>
      <c r="H281" s="14">
        <v>0</v>
      </c>
      <c r="I281" s="14">
        <v>3.9282006945547801E-2</v>
      </c>
      <c r="J281" s="14">
        <v>0</v>
      </c>
      <c r="K281" s="14">
        <v>0</v>
      </c>
      <c r="L281" s="14">
        <v>5.9548490650070604E-3</v>
      </c>
      <c r="M281" s="14"/>
      <c r="N281" s="14">
        <v>1.6652475260525702E-2</v>
      </c>
      <c r="O281" s="14">
        <v>9.4342864142125792E-3</v>
      </c>
      <c r="P281" s="14"/>
      <c r="Q281" s="14">
        <v>0</v>
      </c>
      <c r="R281" s="14">
        <v>0</v>
      </c>
      <c r="S281" s="14">
        <v>2.9996538186415001E-2</v>
      </c>
      <c r="T281" s="14">
        <v>3.6227489621740598E-2</v>
      </c>
      <c r="U281" s="14">
        <v>3.50350896515327E-3</v>
      </c>
      <c r="V281" s="14">
        <v>0</v>
      </c>
      <c r="W281" s="14">
        <v>0</v>
      </c>
      <c r="X281" s="14">
        <v>0</v>
      </c>
      <c r="Y281" s="14">
        <v>0.57049239310669397</v>
      </c>
      <c r="Z281" s="14">
        <v>0</v>
      </c>
      <c r="AA281" s="14"/>
      <c r="AB281" s="14">
        <v>4.7185936039307298E-2</v>
      </c>
      <c r="AC281" s="14">
        <v>5.3510522802977297E-3</v>
      </c>
      <c r="AD281" s="14">
        <v>2.4502163441976098E-2</v>
      </c>
      <c r="AE281" s="14"/>
      <c r="AF281" s="14">
        <v>0</v>
      </c>
      <c r="AG281" s="14">
        <v>2.5111277007630099E-2</v>
      </c>
      <c r="AH281" s="14">
        <v>0</v>
      </c>
      <c r="AI281" s="14">
        <v>0</v>
      </c>
      <c r="AJ281" s="14">
        <v>0</v>
      </c>
      <c r="AK281" s="14">
        <v>3.4275671921647197E-2</v>
      </c>
      <c r="AL281" s="14">
        <v>3.9296288857532301E-2</v>
      </c>
      <c r="AM281" s="14">
        <v>8.4614105733284307E-3</v>
      </c>
      <c r="AN281" s="14"/>
      <c r="AO281" s="14">
        <v>1.3089283904644001E-2</v>
      </c>
      <c r="AP281" s="14">
        <v>2.5121815379358699E-2</v>
      </c>
      <c r="AQ281" s="14">
        <v>1.05085227965482E-2</v>
      </c>
      <c r="AR281" s="14">
        <v>0</v>
      </c>
      <c r="AS281" s="14">
        <v>0</v>
      </c>
      <c r="AT281" s="14">
        <v>2.74920617308918E-2</v>
      </c>
      <c r="AU281" s="14">
        <v>3.3468708899882002E-2</v>
      </c>
      <c r="AV281" s="14">
        <v>7.9696266666032193E-3</v>
      </c>
      <c r="AW281" s="14"/>
      <c r="AX281" s="14">
        <v>4.5740259251015498E-2</v>
      </c>
      <c r="AY281" s="14">
        <v>1.8280832820290999E-2</v>
      </c>
      <c r="AZ281" s="14">
        <v>1.0353558574673899E-2</v>
      </c>
      <c r="BA281" s="14"/>
      <c r="BB281" s="14">
        <v>2.7878608005911298E-2</v>
      </c>
      <c r="BC281" s="14">
        <v>9.6249674225083303E-3</v>
      </c>
      <c r="BD281" s="14">
        <v>2.3629492299831498E-2</v>
      </c>
      <c r="BE281" s="14"/>
      <c r="BF281" s="14">
        <v>4.31536391444746E-2</v>
      </c>
      <c r="BG281" s="14">
        <v>2.2503537684508499E-2</v>
      </c>
      <c r="BH281" s="14">
        <v>7.0079030882665696E-3</v>
      </c>
      <c r="BI281" s="14"/>
      <c r="BJ281" s="14">
        <v>2.38879120334369E-2</v>
      </c>
      <c r="BK281" s="14">
        <v>1.19771629018016E-2</v>
      </c>
      <c r="BL281" s="14"/>
      <c r="BM281" s="14">
        <v>4.0966116025544598E-2</v>
      </c>
      <c r="BN281" s="14">
        <v>4.1806099799532098E-3</v>
      </c>
      <c r="BO281" s="14"/>
      <c r="BP281" s="14">
        <v>4.9692584511529497E-2</v>
      </c>
      <c r="BQ281" s="14">
        <v>0</v>
      </c>
      <c r="BR281" s="14">
        <v>0</v>
      </c>
      <c r="BS281" s="14">
        <v>0</v>
      </c>
      <c r="BT281" s="14">
        <v>1.4869307004620601E-2</v>
      </c>
      <c r="BU281" s="14">
        <v>5.7207650798465903E-3</v>
      </c>
      <c r="BV281" s="14">
        <v>0</v>
      </c>
      <c r="BW281" s="14">
        <v>0</v>
      </c>
    </row>
    <row r="282" spans="2:75" x14ac:dyDescent="0.35">
      <c r="B282" t="s">
        <v>195</v>
      </c>
      <c r="C282" s="14">
        <v>8.28819098323028E-2</v>
      </c>
      <c r="D282" s="14">
        <v>8.2221317170219105E-2</v>
      </c>
      <c r="E282" s="14">
        <v>8.35053466983149E-2</v>
      </c>
      <c r="F282" s="14"/>
      <c r="G282" s="14">
        <v>0.156978573294795</v>
      </c>
      <c r="H282" s="14">
        <v>0.12568187080016399</v>
      </c>
      <c r="I282" s="14">
        <v>7.9045687526258596E-2</v>
      </c>
      <c r="J282" s="14">
        <v>4.5009816595686397E-2</v>
      </c>
      <c r="K282" s="14">
        <v>6.5841231441929896E-2</v>
      </c>
      <c r="L282" s="14">
        <v>7.9460173573744006E-2</v>
      </c>
      <c r="M282" s="14"/>
      <c r="N282" s="14">
        <v>8.3835952938479702E-2</v>
      </c>
      <c r="O282" s="14">
        <v>8.1096486305028803E-2</v>
      </c>
      <c r="P282" s="14"/>
      <c r="Q282" s="14">
        <v>0</v>
      </c>
      <c r="R282" s="14">
        <v>7.9714294244894096E-2</v>
      </c>
      <c r="S282" s="14">
        <v>7.1433584944977702E-2</v>
      </c>
      <c r="T282" s="14">
        <v>9.8674603268725694E-2</v>
      </c>
      <c r="U282" s="14">
        <v>7.9802682295009794E-2</v>
      </c>
      <c r="V282" s="14">
        <v>5.8703512230657701E-2</v>
      </c>
      <c r="W282" s="14">
        <v>0.11928256290424701</v>
      </c>
      <c r="X282" s="14">
        <v>0</v>
      </c>
      <c r="Y282" s="14">
        <v>0</v>
      </c>
      <c r="Z282" s="14">
        <v>8.4601696142609498E-2</v>
      </c>
      <c r="AA282" s="14"/>
      <c r="AB282" s="14">
        <v>7.6265265989856404E-2</v>
      </c>
      <c r="AC282" s="14">
        <v>6.79804017271739E-2</v>
      </c>
      <c r="AD282" s="14">
        <v>0.14317697026072199</v>
      </c>
      <c r="AE282" s="14"/>
      <c r="AF282" s="14">
        <v>3.53548030510571E-2</v>
      </c>
      <c r="AG282" s="14">
        <v>8.0063936938831695E-2</v>
      </c>
      <c r="AH282" s="14">
        <v>0.16181388744788999</v>
      </c>
      <c r="AI282" s="14">
        <v>0</v>
      </c>
      <c r="AJ282" s="14">
        <v>6.5389491759076199E-2</v>
      </c>
      <c r="AK282" s="14">
        <v>0.124899795292787</v>
      </c>
      <c r="AL282" s="14">
        <v>5.3111226952184301E-2</v>
      </c>
      <c r="AM282" s="14">
        <v>8.98270030632142E-2</v>
      </c>
      <c r="AN282" s="14"/>
      <c r="AO282" s="14">
        <v>6.1909242921549E-2</v>
      </c>
      <c r="AP282" s="14">
        <v>5.4054604637348298E-2</v>
      </c>
      <c r="AQ282" s="14">
        <v>0.18743176475308501</v>
      </c>
      <c r="AR282" s="14">
        <v>1.6205943474070301E-2</v>
      </c>
      <c r="AS282" s="14">
        <v>6.5011761148465505E-2</v>
      </c>
      <c r="AT282" s="14">
        <v>0.18405185558484199</v>
      </c>
      <c r="AU282" s="14">
        <v>3.83063295529796E-2</v>
      </c>
      <c r="AV282" s="14">
        <v>0.105221784859752</v>
      </c>
      <c r="AW282" s="14"/>
      <c r="AX282" s="14">
        <v>9.0164017708651595E-2</v>
      </c>
      <c r="AY282" s="14">
        <v>0.12175373535336199</v>
      </c>
      <c r="AZ282" s="14">
        <v>4.84722381161918E-2</v>
      </c>
      <c r="BA282" s="14"/>
      <c r="BB282" s="14">
        <v>7.2550558403927906E-2</v>
      </c>
      <c r="BC282" s="14">
        <v>8.5008430596419493E-2</v>
      </c>
      <c r="BD282" s="14">
        <v>9.6585157148664294E-2</v>
      </c>
      <c r="BE282" s="14"/>
      <c r="BF282" s="14">
        <v>0.17518298070855601</v>
      </c>
      <c r="BG282" s="14">
        <v>9.6707145979166104E-2</v>
      </c>
      <c r="BH282" s="14">
        <v>6.4721176100694194E-2</v>
      </c>
      <c r="BI282" s="14"/>
      <c r="BJ282" s="14">
        <v>0.130364580105928</v>
      </c>
      <c r="BK282" s="14">
        <v>6.8831719578684197E-2</v>
      </c>
      <c r="BL282" s="14"/>
      <c r="BM282" s="14">
        <v>9.3229332728220399E-2</v>
      </c>
      <c r="BN282" s="14">
        <v>8.3194090899729498E-2</v>
      </c>
      <c r="BO282" s="14"/>
      <c r="BP282" s="14">
        <v>8.6452885243505001E-2</v>
      </c>
      <c r="BQ282" s="14">
        <v>6.6161006282964299E-2</v>
      </c>
      <c r="BR282" s="14">
        <v>5.6755743292211898E-2</v>
      </c>
      <c r="BS282" s="14">
        <v>7.8071040594971497E-2</v>
      </c>
      <c r="BT282" s="14">
        <v>0.120676889958516</v>
      </c>
      <c r="BU282" s="14">
        <v>5.38118875786332E-2</v>
      </c>
      <c r="BV282" s="14">
        <v>0</v>
      </c>
      <c r="BW282" s="14">
        <v>1.29994785165228E-2</v>
      </c>
    </row>
    <row r="283" spans="2:75" x14ac:dyDescent="0.35">
      <c r="B283" t="s">
        <v>88</v>
      </c>
      <c r="C283" s="14">
        <v>0.26941587483248303</v>
      </c>
      <c r="D283" s="14">
        <v>0.23231916775928299</v>
      </c>
      <c r="E283" s="14">
        <v>0.30442603483658998</v>
      </c>
      <c r="F283" s="14"/>
      <c r="G283" s="14">
        <v>0.35808208560280602</v>
      </c>
      <c r="H283" s="14">
        <v>0.27672932865677302</v>
      </c>
      <c r="I283" s="14">
        <v>0.24574516760930401</v>
      </c>
      <c r="J283" s="14">
        <v>0.303291712881819</v>
      </c>
      <c r="K283" s="14">
        <v>0.24013740771900999</v>
      </c>
      <c r="L283" s="14">
        <v>0.25268246350419499</v>
      </c>
      <c r="M283" s="14"/>
      <c r="N283" s="14">
        <v>0.27671828948404797</v>
      </c>
      <c r="O283" s="14">
        <v>0.25574992741312602</v>
      </c>
      <c r="P283" s="14"/>
      <c r="Q283" s="14">
        <v>0.31151258953987798</v>
      </c>
      <c r="R283" s="14">
        <v>0.27779649567106401</v>
      </c>
      <c r="S283" s="14">
        <v>0.26703747300967801</v>
      </c>
      <c r="T283" s="14">
        <v>0.27600575950240103</v>
      </c>
      <c r="U283" s="14">
        <v>0.26099946153025799</v>
      </c>
      <c r="V283" s="14">
        <v>0.25845271847595702</v>
      </c>
      <c r="W283" s="14">
        <v>0.30090903241032402</v>
      </c>
      <c r="X283" s="14">
        <v>0.33182818373155398</v>
      </c>
      <c r="Y283" s="14">
        <v>0.11182982956972801</v>
      </c>
      <c r="Z283" s="14">
        <v>0.22387139627583399</v>
      </c>
      <c r="AA283" s="14"/>
      <c r="AB283" s="14">
        <v>0.14225598920296301</v>
      </c>
      <c r="AC283" s="14">
        <v>0.31447052514257701</v>
      </c>
      <c r="AD283" s="14">
        <v>0.228806089531609</v>
      </c>
      <c r="AE283" s="14"/>
      <c r="AF283" s="14">
        <v>0.19310116524171</v>
      </c>
      <c r="AG283" s="14">
        <v>0.26638125582064998</v>
      </c>
      <c r="AH283" s="14">
        <v>0.20771079988809299</v>
      </c>
      <c r="AI283" s="14">
        <v>0.206524245024689</v>
      </c>
      <c r="AJ283" s="14">
        <v>0.41624785000440501</v>
      </c>
      <c r="AK283" s="14">
        <v>0.32553873979167902</v>
      </c>
      <c r="AL283" s="14">
        <v>0.10881572702205899</v>
      </c>
      <c r="AM283" s="14">
        <v>0.30702436526028998</v>
      </c>
      <c r="AN283" s="14"/>
      <c r="AO283" s="14">
        <v>0.19247507347749901</v>
      </c>
      <c r="AP283" s="14">
        <v>0.21344518738988</v>
      </c>
      <c r="AQ283" s="14">
        <v>0.13332363983793299</v>
      </c>
      <c r="AR283" s="14">
        <v>0.28590639967954801</v>
      </c>
      <c r="AS283" s="14">
        <v>0.55598591929973395</v>
      </c>
      <c r="AT283" s="14">
        <v>0.32104499385445101</v>
      </c>
      <c r="AU283" s="14">
        <v>0.12566179247424</v>
      </c>
      <c r="AV283" s="14">
        <v>0.33743121570801299</v>
      </c>
      <c r="AW283" s="14"/>
      <c r="AX283" s="14">
        <v>0.455135596675524</v>
      </c>
      <c r="AY283" s="14">
        <v>0.28359008747889702</v>
      </c>
      <c r="AZ283" s="14">
        <v>0.18834209385501399</v>
      </c>
      <c r="BA283" s="14"/>
      <c r="BB283" s="14">
        <v>0.253915592919355</v>
      </c>
      <c r="BC283" s="14">
        <v>0.27397455458215703</v>
      </c>
      <c r="BD283" s="14">
        <v>0.22966294393181599</v>
      </c>
      <c r="BE283" s="14"/>
      <c r="BF283" s="14">
        <v>0.33314256918554302</v>
      </c>
      <c r="BG283" s="14">
        <v>0.26798062108158299</v>
      </c>
      <c r="BH283" s="14">
        <v>0.22451831449679099</v>
      </c>
      <c r="BI283" s="14"/>
      <c r="BJ283" s="14">
        <v>0.239161850813285</v>
      </c>
      <c r="BK283" s="14">
        <v>0.27150079772275698</v>
      </c>
      <c r="BL283" s="14"/>
      <c r="BM283" s="14">
        <v>0.24975748593479799</v>
      </c>
      <c r="BN283" s="14">
        <v>0.27025196123886902</v>
      </c>
      <c r="BO283" s="14"/>
      <c r="BP283" s="14">
        <v>0.27852266959114502</v>
      </c>
      <c r="BQ283" s="14">
        <v>0.27366129129961603</v>
      </c>
      <c r="BR283" s="14">
        <v>0.31620657418954101</v>
      </c>
      <c r="BS283" s="14">
        <v>0.32691797287605801</v>
      </c>
      <c r="BT283" s="14">
        <v>0.23249819736670499</v>
      </c>
      <c r="BU283" s="14">
        <v>0.235535812687031</v>
      </c>
      <c r="BV283" s="14">
        <v>0.357234392406794</v>
      </c>
      <c r="BW283" s="14">
        <v>0.268497603703444</v>
      </c>
    </row>
    <row r="284" spans="2:75" x14ac:dyDescent="0.35">
      <c r="B284" t="s">
        <v>196</v>
      </c>
      <c r="C284" s="14">
        <v>0.33834598505982899</v>
      </c>
      <c r="D284" s="14">
        <v>0.34771132935243898</v>
      </c>
      <c r="E284" s="14">
        <v>0.32950740535703099</v>
      </c>
      <c r="F284" s="14"/>
      <c r="G284" s="14">
        <v>0.21750513732959401</v>
      </c>
      <c r="H284" s="14">
        <v>0.33525626607068698</v>
      </c>
      <c r="I284" s="14">
        <v>0.26152407845074499</v>
      </c>
      <c r="J284" s="14">
        <v>0.33413606521468298</v>
      </c>
      <c r="K284" s="14">
        <v>0.34555902567078201</v>
      </c>
      <c r="L284" s="14">
        <v>0.39614107005320998</v>
      </c>
      <c r="M284" s="14"/>
      <c r="N284" s="14">
        <v>0.34783671846728698</v>
      </c>
      <c r="O284" s="14">
        <v>0.32058475539730102</v>
      </c>
      <c r="P284" s="14"/>
      <c r="Q284" s="14">
        <v>0.21506780656634</v>
      </c>
      <c r="R284" s="14">
        <v>0.27645233138500502</v>
      </c>
      <c r="S284" s="14">
        <v>0.29640987311462402</v>
      </c>
      <c r="T284" s="14">
        <v>0.36825515686874499</v>
      </c>
      <c r="U284" s="14">
        <v>0.40119483235824199</v>
      </c>
      <c r="V284" s="14">
        <v>0.40770939144434598</v>
      </c>
      <c r="W284" s="14">
        <v>0.32097978392262899</v>
      </c>
      <c r="X284" s="14">
        <v>0.66817181626844602</v>
      </c>
      <c r="Y284" s="14">
        <v>0</v>
      </c>
      <c r="Z284" s="14">
        <v>0.240759590260609</v>
      </c>
      <c r="AA284" s="14"/>
      <c r="AB284" s="14">
        <v>0.395198160725245</v>
      </c>
      <c r="AC284" s="14">
        <v>0.334705080752911</v>
      </c>
      <c r="AD284" s="14">
        <v>0.351093266618001</v>
      </c>
      <c r="AE284" s="14"/>
      <c r="AF284" s="14">
        <v>0.49924366255453301</v>
      </c>
      <c r="AG284" s="14">
        <v>0.345446748093022</v>
      </c>
      <c r="AH284" s="14">
        <v>0.30706184385735003</v>
      </c>
      <c r="AI284" s="14">
        <v>0.43604940860804497</v>
      </c>
      <c r="AJ284" s="14">
        <v>0.31101954903676698</v>
      </c>
      <c r="AK284" s="14">
        <v>0.30166846111165802</v>
      </c>
      <c r="AL284" s="14">
        <v>0.29099670215588103</v>
      </c>
      <c r="AM284" s="14">
        <v>0.26524089560501601</v>
      </c>
      <c r="AN284" s="14"/>
      <c r="AO284" s="14">
        <v>0.50406669706214502</v>
      </c>
      <c r="AP284" s="14">
        <v>0.38786688046094803</v>
      </c>
      <c r="AQ284" s="14">
        <v>0.32435906792476299</v>
      </c>
      <c r="AR284" s="14">
        <v>0.364967139389268</v>
      </c>
      <c r="AS284" s="14">
        <v>0.26783891816024302</v>
      </c>
      <c r="AT284" s="14">
        <v>0.28834407218588398</v>
      </c>
      <c r="AU284" s="14">
        <v>0.29695590669180399</v>
      </c>
      <c r="AV284" s="14">
        <v>0.235179263319858</v>
      </c>
      <c r="AW284" s="14"/>
      <c r="AX284" s="14">
        <v>0.20257570147940901</v>
      </c>
      <c r="AY284" s="14">
        <v>0.40172485666980601</v>
      </c>
      <c r="AZ284" s="14">
        <v>0.31141063991513801</v>
      </c>
      <c r="BA284" s="14"/>
      <c r="BB284" s="14">
        <v>0.39203666478612498</v>
      </c>
      <c r="BC284" s="14">
        <v>0.384643414239564</v>
      </c>
      <c r="BD284" s="14">
        <v>0.24471192700052499</v>
      </c>
      <c r="BE284" s="14"/>
      <c r="BF284" s="14">
        <v>0.27013925482240297</v>
      </c>
      <c r="BG284" s="14">
        <v>0.39283769752348702</v>
      </c>
      <c r="BH284" s="14">
        <v>0.30299043400269399</v>
      </c>
      <c r="BI284" s="14"/>
      <c r="BJ284" s="14">
        <v>0.32306591550181901</v>
      </c>
      <c r="BK284" s="14">
        <v>0.34851308680785098</v>
      </c>
      <c r="BL284" s="14"/>
      <c r="BM284" s="14">
        <v>0.38080627505992598</v>
      </c>
      <c r="BN284" s="14">
        <v>0.33467943636384401</v>
      </c>
      <c r="BO284" s="14"/>
      <c r="BP284" s="14">
        <v>0.32798684635253</v>
      </c>
      <c r="BQ284" s="14">
        <v>0.36799065389645302</v>
      </c>
      <c r="BR284" s="14">
        <v>0.252218722818075</v>
      </c>
      <c r="BS284" s="14">
        <v>0.29701848358571398</v>
      </c>
      <c r="BT284" s="14">
        <v>0.37301884476035202</v>
      </c>
      <c r="BU284" s="14">
        <v>0.32625243990542702</v>
      </c>
      <c r="BV284" s="14">
        <v>0.35721854093543798</v>
      </c>
      <c r="BW284" s="14">
        <v>0.33492517222315898</v>
      </c>
    </row>
    <row r="285" spans="2:75" x14ac:dyDescent="0.35">
      <c r="B285" t="s">
        <v>197</v>
      </c>
      <c r="C285" s="14">
        <v>0.25526529962848099</v>
      </c>
      <c r="D285" s="14">
        <v>0.29372345480409001</v>
      </c>
      <c r="E285" s="14">
        <v>0.21897026774050199</v>
      </c>
      <c r="F285" s="14"/>
      <c r="G285" s="14">
        <v>0.133698626973976</v>
      </c>
      <c r="H285" s="14">
        <v>0.226912309352059</v>
      </c>
      <c r="I285" s="14">
        <v>0.31205394817179899</v>
      </c>
      <c r="J285" s="14">
        <v>0.27409384401994802</v>
      </c>
      <c r="K285" s="14">
        <v>0.30525208684102001</v>
      </c>
      <c r="L285" s="14">
        <v>0.23781766673048399</v>
      </c>
      <c r="M285" s="14"/>
      <c r="N285" s="14">
        <v>0.25159648995811401</v>
      </c>
      <c r="O285" s="14">
        <v>0.26213121486874003</v>
      </c>
      <c r="P285" s="14"/>
      <c r="Q285" s="14">
        <v>0.33814490293708199</v>
      </c>
      <c r="R285" s="14">
        <v>0.277090844150361</v>
      </c>
      <c r="S285" s="14">
        <v>0.31152116795465601</v>
      </c>
      <c r="T285" s="14">
        <v>0.194536707051193</v>
      </c>
      <c r="U285" s="14">
        <v>0.24585904672596301</v>
      </c>
      <c r="V285" s="14">
        <v>0.25208728051920998</v>
      </c>
      <c r="W285" s="14">
        <v>0.24867908248156601</v>
      </c>
      <c r="X285" s="14">
        <v>0</v>
      </c>
      <c r="Y285" s="14">
        <v>0.31767777732357899</v>
      </c>
      <c r="Z285" s="14">
        <v>0.30916889670195402</v>
      </c>
      <c r="AA285" s="14"/>
      <c r="AB285" s="14">
        <v>0.29263984207772897</v>
      </c>
      <c r="AC285" s="14">
        <v>0.23971907856883701</v>
      </c>
      <c r="AD285" s="14">
        <v>0.24332257831528001</v>
      </c>
      <c r="AE285" s="14"/>
      <c r="AF285" s="14">
        <v>0.25452200125236302</v>
      </c>
      <c r="AG285" s="14">
        <v>0.27103107954684003</v>
      </c>
      <c r="AH285" s="14">
        <v>0.287556567651513</v>
      </c>
      <c r="AI285" s="14">
        <v>0.31535852519376001</v>
      </c>
      <c r="AJ285" s="14">
        <v>0.18410908557297101</v>
      </c>
      <c r="AK285" s="14">
        <v>0.19848595315715001</v>
      </c>
      <c r="AL285" s="14">
        <v>0.50778005501234402</v>
      </c>
      <c r="AM285" s="14">
        <v>0.24238661621097701</v>
      </c>
      <c r="AN285" s="14"/>
      <c r="AO285" s="14">
        <v>0.203563970095688</v>
      </c>
      <c r="AP285" s="14">
        <v>0.310979467988792</v>
      </c>
      <c r="AQ285" s="14">
        <v>0.309177888477915</v>
      </c>
      <c r="AR285" s="14">
        <v>0.27819375412071701</v>
      </c>
      <c r="AS285" s="14">
        <v>0.111163401391558</v>
      </c>
      <c r="AT285" s="14">
        <v>0.167303112665385</v>
      </c>
      <c r="AU285" s="14">
        <v>0.48363160926753501</v>
      </c>
      <c r="AV285" s="14">
        <v>0.26167576846221402</v>
      </c>
      <c r="AW285" s="14"/>
      <c r="AX285" s="14">
        <v>0.179313311366053</v>
      </c>
      <c r="AY285" s="14">
        <v>0.159502284231018</v>
      </c>
      <c r="AZ285" s="14">
        <v>0.408584526497901</v>
      </c>
      <c r="BA285" s="14"/>
      <c r="BB285" s="14">
        <v>0.24391236698687199</v>
      </c>
      <c r="BC285" s="14">
        <v>0.22583917353598501</v>
      </c>
      <c r="BD285" s="14">
        <v>0.37528621871956103</v>
      </c>
      <c r="BE285" s="14"/>
      <c r="BF285" s="14">
        <v>0.16348055921549201</v>
      </c>
      <c r="BG285" s="14">
        <v>0.202292652447528</v>
      </c>
      <c r="BH285" s="14">
        <v>0.37032663443298203</v>
      </c>
      <c r="BI285" s="14"/>
      <c r="BJ285" s="14">
        <v>0.25918991664839802</v>
      </c>
      <c r="BK285" s="14">
        <v>0.25957066150936597</v>
      </c>
      <c r="BL285" s="14"/>
      <c r="BM285" s="14">
        <v>0.22414833734054901</v>
      </c>
      <c r="BN285" s="14">
        <v>0.25879231368986899</v>
      </c>
      <c r="BO285" s="14"/>
      <c r="BP285" s="14">
        <v>0.17266846921918699</v>
      </c>
      <c r="BQ285" s="14">
        <v>0.26871258376678298</v>
      </c>
      <c r="BR285" s="14">
        <v>0.30623853666077</v>
      </c>
      <c r="BS285" s="14">
        <v>0.27817575523147597</v>
      </c>
      <c r="BT285" s="14">
        <v>0.235890544089365</v>
      </c>
      <c r="BU285" s="14">
        <v>0.35264451948437803</v>
      </c>
      <c r="BV285" s="14">
        <v>0.26755520809814498</v>
      </c>
      <c r="BW285" s="14">
        <v>0.28927406189461002</v>
      </c>
    </row>
    <row r="286" spans="2:75" x14ac:dyDescent="0.35">
      <c r="B286" t="s">
        <v>92</v>
      </c>
      <c r="C286" s="14">
        <v>3.9952252497034303E-2</v>
      </c>
      <c r="D286" s="14">
        <v>2.5560590816782799E-2</v>
      </c>
      <c r="E286" s="14">
        <v>5.3534438569678502E-2</v>
      </c>
      <c r="F286" s="14"/>
      <c r="G286" s="14">
        <v>4.6185361224846601E-2</v>
      </c>
      <c r="H286" s="14">
        <v>3.5420225120317297E-2</v>
      </c>
      <c r="I286" s="14">
        <v>6.2349111296346099E-2</v>
      </c>
      <c r="J286" s="14">
        <v>4.3468561287862702E-2</v>
      </c>
      <c r="K286" s="14">
        <v>4.3210248327257998E-2</v>
      </c>
      <c r="L286" s="14">
        <v>2.79437770733603E-2</v>
      </c>
      <c r="M286" s="14"/>
      <c r="N286" s="14">
        <v>2.3360073891545201E-2</v>
      </c>
      <c r="O286" s="14">
        <v>7.1003329601592502E-2</v>
      </c>
      <c r="P286" s="14"/>
      <c r="Q286" s="14">
        <v>0.13527470095669999</v>
      </c>
      <c r="R286" s="14">
        <v>8.8946034548676306E-2</v>
      </c>
      <c r="S286" s="14">
        <v>2.3601362789649801E-2</v>
      </c>
      <c r="T286" s="14">
        <v>2.6300283687194E-2</v>
      </c>
      <c r="U286" s="14">
        <v>8.6404681253745598E-3</v>
      </c>
      <c r="V286" s="14">
        <v>2.3047097329828702E-2</v>
      </c>
      <c r="W286" s="14">
        <v>1.0149538281233699E-2</v>
      </c>
      <c r="X286" s="14">
        <v>0</v>
      </c>
      <c r="Y286" s="14">
        <v>0</v>
      </c>
      <c r="Z286" s="14">
        <v>0.141598420618993</v>
      </c>
      <c r="AA286" s="14"/>
      <c r="AB286" s="14">
        <v>4.6454805964899003E-2</v>
      </c>
      <c r="AC286" s="14">
        <v>3.7773861528202703E-2</v>
      </c>
      <c r="AD286" s="14">
        <v>9.0989318324122392E-3</v>
      </c>
      <c r="AE286" s="14"/>
      <c r="AF286" s="14">
        <v>1.77783679003372E-2</v>
      </c>
      <c r="AG286" s="14">
        <v>1.19657025930264E-2</v>
      </c>
      <c r="AH286" s="14">
        <v>3.5856901155154698E-2</v>
      </c>
      <c r="AI286" s="14">
        <v>4.20678211735055E-2</v>
      </c>
      <c r="AJ286" s="14">
        <v>2.32340236267818E-2</v>
      </c>
      <c r="AK286" s="14">
        <v>1.5131378725079201E-2</v>
      </c>
      <c r="AL286" s="14">
        <v>0</v>
      </c>
      <c r="AM286" s="14">
        <v>8.7059709287173603E-2</v>
      </c>
      <c r="AN286" s="14"/>
      <c r="AO286" s="14">
        <v>2.48957325384743E-2</v>
      </c>
      <c r="AP286" s="14">
        <v>8.5320441436721895E-3</v>
      </c>
      <c r="AQ286" s="14">
        <v>3.5199116209755299E-2</v>
      </c>
      <c r="AR286" s="14">
        <v>5.4726763336396603E-2</v>
      </c>
      <c r="AS286" s="14">
        <v>0</v>
      </c>
      <c r="AT286" s="14">
        <v>1.17639039785468E-2</v>
      </c>
      <c r="AU286" s="14">
        <v>2.1975653113559201E-2</v>
      </c>
      <c r="AV286" s="14">
        <v>5.2522340983559297E-2</v>
      </c>
      <c r="AW286" s="14"/>
      <c r="AX286" s="14">
        <v>2.7071113519346601E-2</v>
      </c>
      <c r="AY286" s="14">
        <v>1.51482034466265E-2</v>
      </c>
      <c r="AZ286" s="14">
        <v>3.28369430410815E-2</v>
      </c>
      <c r="BA286" s="14"/>
      <c r="BB286" s="14">
        <v>9.7062088978091803E-3</v>
      </c>
      <c r="BC286" s="14">
        <v>2.0909459623365999E-2</v>
      </c>
      <c r="BD286" s="14">
        <v>3.0124260899602601E-2</v>
      </c>
      <c r="BE286" s="14"/>
      <c r="BF286" s="14">
        <v>1.4900996923531499E-2</v>
      </c>
      <c r="BG286" s="14">
        <v>1.7678345283726599E-2</v>
      </c>
      <c r="BH286" s="14">
        <v>3.04355378785723E-2</v>
      </c>
      <c r="BI286" s="14"/>
      <c r="BJ286" s="14">
        <v>2.43298248971324E-2</v>
      </c>
      <c r="BK286" s="14">
        <v>3.9606571479540602E-2</v>
      </c>
      <c r="BL286" s="14"/>
      <c r="BM286" s="14">
        <v>1.1092452910961901E-2</v>
      </c>
      <c r="BN286" s="14">
        <v>4.8901587827734502E-2</v>
      </c>
      <c r="BO286" s="14"/>
      <c r="BP286" s="14">
        <v>8.4676545082103497E-2</v>
      </c>
      <c r="BQ286" s="14">
        <v>2.3474464754183799E-2</v>
      </c>
      <c r="BR286" s="14">
        <v>6.8580423039402899E-2</v>
      </c>
      <c r="BS286" s="14">
        <v>1.9816747711779398E-2</v>
      </c>
      <c r="BT286" s="14">
        <v>2.3046216820442399E-2</v>
      </c>
      <c r="BU286" s="14">
        <v>2.6034575264683901E-2</v>
      </c>
      <c r="BV286" s="14">
        <v>1.7991858559623802E-2</v>
      </c>
      <c r="BW286" s="14">
        <v>9.4303683662263396E-2</v>
      </c>
    </row>
    <row r="287" spans="2:75" x14ac:dyDescent="0.35">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c r="BH287" s="14"/>
      <c r="BI287" s="14"/>
      <c r="BJ287" s="14"/>
      <c r="BK287" s="14"/>
      <c r="BL287" s="14"/>
      <c r="BM287" s="14"/>
      <c r="BN287" s="14"/>
      <c r="BO287" s="14"/>
      <c r="BP287" s="14"/>
      <c r="BQ287" s="14"/>
      <c r="BR287" s="14"/>
      <c r="BS287" s="14"/>
      <c r="BT287" s="14"/>
      <c r="BU287" s="14"/>
      <c r="BV287" s="14"/>
      <c r="BW287" s="14"/>
    </row>
    <row r="288" spans="2:75" x14ac:dyDescent="0.35">
      <c r="B288" s="6" t="s">
        <v>201</v>
      </c>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c r="BH288" s="14"/>
      <c r="BI288" s="14"/>
      <c r="BJ288" s="14"/>
      <c r="BK288" s="14"/>
      <c r="BL288" s="14"/>
      <c r="BM288" s="14"/>
      <c r="BN288" s="14"/>
      <c r="BO288" s="14"/>
      <c r="BP288" s="14"/>
      <c r="BQ288" s="14"/>
      <c r="BR288" s="14"/>
      <c r="BS288" s="14"/>
      <c r="BT288" s="14"/>
      <c r="BU288" s="14"/>
      <c r="BV288" s="14"/>
      <c r="BW288" s="14"/>
    </row>
    <row r="289" spans="2:75" x14ac:dyDescent="0.35">
      <c r="B289" s="21" t="s">
        <v>96</v>
      </c>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c r="BH289" s="14"/>
      <c r="BI289" s="14"/>
      <c r="BJ289" s="14"/>
      <c r="BK289" s="14"/>
      <c r="BL289" s="14"/>
      <c r="BM289" s="14"/>
      <c r="BN289" s="14"/>
      <c r="BO289" s="14"/>
      <c r="BP289" s="14"/>
      <c r="BQ289" s="14"/>
      <c r="BR289" s="14"/>
      <c r="BS289" s="14"/>
      <c r="BT289" s="14"/>
      <c r="BU289" s="14"/>
      <c r="BV289" s="14"/>
      <c r="BW289" s="14"/>
    </row>
    <row r="290" spans="2:75" x14ac:dyDescent="0.35">
      <c r="B290" t="s">
        <v>194</v>
      </c>
      <c r="C290" s="14">
        <v>2.1029769782569398E-2</v>
      </c>
      <c r="D290" s="14">
        <v>2.9388623352986001E-2</v>
      </c>
      <c r="E290" s="14">
        <v>1.3141069570614399E-2</v>
      </c>
      <c r="F290" s="14"/>
      <c r="G290" s="14">
        <v>1.13690682708938E-2</v>
      </c>
      <c r="H290" s="14">
        <v>2.4632648878186301E-2</v>
      </c>
      <c r="I290" s="14">
        <v>6.2501965881412699E-2</v>
      </c>
      <c r="J290" s="14">
        <v>3.4064376032129202E-2</v>
      </c>
      <c r="K290" s="14">
        <v>0</v>
      </c>
      <c r="L290" s="14">
        <v>8.1960409542930508E-3</v>
      </c>
      <c r="M290" s="14"/>
      <c r="N290" s="14">
        <v>2.3396961562894902E-2</v>
      </c>
      <c r="O290" s="14">
        <v>1.6599739450817198E-2</v>
      </c>
      <c r="P290" s="14"/>
      <c r="Q290" s="14">
        <v>0</v>
      </c>
      <c r="R290" s="14">
        <v>2.8844064626022702E-2</v>
      </c>
      <c r="S290" s="14">
        <v>1.3323295213949799E-2</v>
      </c>
      <c r="T290" s="14">
        <v>2.4766023936462898E-2</v>
      </c>
      <c r="U290" s="14">
        <v>2.3446060788380099E-2</v>
      </c>
      <c r="V290" s="14">
        <v>2.79711539444462E-2</v>
      </c>
      <c r="W290" s="14">
        <v>4.3797281492191104E-3</v>
      </c>
      <c r="X290" s="14">
        <v>0</v>
      </c>
      <c r="Y290" s="14">
        <v>0.57049239310669397</v>
      </c>
      <c r="Z290" s="14">
        <v>6.8219042038893101E-3</v>
      </c>
      <c r="AA290" s="14"/>
      <c r="AB290" s="14">
        <v>2.99839570631215E-2</v>
      </c>
      <c r="AC290" s="14">
        <v>9.6030751811905304E-3</v>
      </c>
      <c r="AD290" s="14">
        <v>3.7998635327619198E-2</v>
      </c>
      <c r="AE290" s="14"/>
      <c r="AF290" s="14">
        <v>1.2740069893762701E-2</v>
      </c>
      <c r="AG290" s="14">
        <v>6.366574667226E-3</v>
      </c>
      <c r="AH290" s="14">
        <v>8.6722275337659901E-2</v>
      </c>
      <c r="AI290" s="14">
        <v>0</v>
      </c>
      <c r="AJ290" s="14">
        <v>1.38992743696938E-2</v>
      </c>
      <c r="AK290" s="14">
        <v>2.8618681025371299E-2</v>
      </c>
      <c r="AL290" s="14">
        <v>0</v>
      </c>
      <c r="AM290" s="14">
        <v>1.22565195154391E-2</v>
      </c>
      <c r="AN290" s="14"/>
      <c r="AO290" s="14">
        <v>1.7840410006959601E-2</v>
      </c>
      <c r="AP290" s="14">
        <v>6.3692465078679702E-3</v>
      </c>
      <c r="AQ290" s="14">
        <v>0.14482424027142099</v>
      </c>
      <c r="AR290" s="14">
        <v>0</v>
      </c>
      <c r="AS290" s="14">
        <v>1.5746192955417401E-2</v>
      </c>
      <c r="AT290" s="14">
        <v>2.74920617308918E-2</v>
      </c>
      <c r="AU290" s="14">
        <v>0</v>
      </c>
      <c r="AV290" s="14">
        <v>7.1490683889157101E-3</v>
      </c>
      <c r="AW290" s="14"/>
      <c r="AX290" s="14">
        <v>6.3711877446902307E-2</v>
      </c>
      <c r="AY290" s="14">
        <v>2.81601680290329E-2</v>
      </c>
      <c r="AZ290" s="14">
        <v>1.4977283863743199E-2</v>
      </c>
      <c r="BA290" s="14"/>
      <c r="BB290" s="14">
        <v>4.9709776049333299E-2</v>
      </c>
      <c r="BC290" s="14">
        <v>1.50886786852901E-2</v>
      </c>
      <c r="BD290" s="14">
        <v>2.5803087787612599E-2</v>
      </c>
      <c r="BE290" s="14"/>
      <c r="BF290" s="14">
        <v>5.1194745618435601E-2</v>
      </c>
      <c r="BG290" s="14">
        <v>2.57419847595932E-2</v>
      </c>
      <c r="BH290" s="14">
        <v>2.0540720075077699E-2</v>
      </c>
      <c r="BI290" s="14"/>
      <c r="BJ290" s="14">
        <v>2.4759482992015101E-2</v>
      </c>
      <c r="BK290" s="14">
        <v>2.0797092529943599E-2</v>
      </c>
      <c r="BL290" s="14"/>
      <c r="BM290" s="14">
        <v>3.3669008481675103E-2</v>
      </c>
      <c r="BN290" s="14">
        <v>1.19344557812233E-2</v>
      </c>
      <c r="BO290" s="14"/>
      <c r="BP290" s="14">
        <v>2.79188506951949E-2</v>
      </c>
      <c r="BQ290" s="14">
        <v>0</v>
      </c>
      <c r="BR290" s="14">
        <v>9.8284071612963694E-3</v>
      </c>
      <c r="BS290" s="14">
        <v>2.2289611676489199E-2</v>
      </c>
      <c r="BT290" s="14">
        <v>2.9968277053121301E-2</v>
      </c>
      <c r="BU290" s="14">
        <v>1.50130094647077E-2</v>
      </c>
      <c r="BV290" s="14">
        <v>0</v>
      </c>
      <c r="BW290" s="14">
        <v>0</v>
      </c>
    </row>
    <row r="291" spans="2:75" x14ac:dyDescent="0.35">
      <c r="B291" t="s">
        <v>195</v>
      </c>
      <c r="C291" s="14">
        <v>0.19292664492601799</v>
      </c>
      <c r="D291" s="14">
        <v>0.21381602145509901</v>
      </c>
      <c r="E291" s="14">
        <v>0.173212215469354</v>
      </c>
      <c r="F291" s="14"/>
      <c r="G291" s="14">
        <v>0.341644873798985</v>
      </c>
      <c r="H291" s="14">
        <v>0.230620733236132</v>
      </c>
      <c r="I291" s="14">
        <v>0.144493296125699</v>
      </c>
      <c r="J291" s="14">
        <v>0.124066278308562</v>
      </c>
      <c r="K291" s="14">
        <v>0.17771548954873001</v>
      </c>
      <c r="L291" s="14">
        <v>0.20714248865458301</v>
      </c>
      <c r="M291" s="14"/>
      <c r="N291" s="14">
        <v>0.20327392974304301</v>
      </c>
      <c r="O291" s="14">
        <v>0.17356244048272901</v>
      </c>
      <c r="P291" s="14"/>
      <c r="Q291" s="14">
        <v>0.213649972563032</v>
      </c>
      <c r="R291" s="14">
        <v>0.20684243680450201</v>
      </c>
      <c r="S291" s="14">
        <v>0.145121383598172</v>
      </c>
      <c r="T291" s="14">
        <v>0.220125830246375</v>
      </c>
      <c r="U291" s="14">
        <v>0.174358564415631</v>
      </c>
      <c r="V291" s="14">
        <v>0.211796496000596</v>
      </c>
      <c r="W291" s="14">
        <v>0.24247300203595301</v>
      </c>
      <c r="X291" s="14">
        <v>8.66519994027138E-2</v>
      </c>
      <c r="Y291" s="14">
        <v>0</v>
      </c>
      <c r="Z291" s="14">
        <v>0.128429555991391</v>
      </c>
      <c r="AA291" s="14"/>
      <c r="AB291" s="14">
        <v>0.191376891227306</v>
      </c>
      <c r="AC291" s="14">
        <v>0.17210544116063001</v>
      </c>
      <c r="AD291" s="14">
        <v>0.29734830328775602</v>
      </c>
      <c r="AE291" s="14"/>
      <c r="AF291" s="14">
        <v>0.167473468134407</v>
      </c>
      <c r="AG291" s="14">
        <v>0.250219732907069</v>
      </c>
      <c r="AH291" s="14">
        <v>0.253374142011495</v>
      </c>
      <c r="AI291" s="14">
        <v>8.7351565202427206E-2</v>
      </c>
      <c r="AJ291" s="14">
        <v>0.13571069740481401</v>
      </c>
      <c r="AK291" s="14">
        <v>0.22860931746041999</v>
      </c>
      <c r="AL291" s="14">
        <v>0.138522152540934</v>
      </c>
      <c r="AM291" s="14">
        <v>0.20225221020966899</v>
      </c>
      <c r="AN291" s="14"/>
      <c r="AO291" s="14">
        <v>0.16464522294621201</v>
      </c>
      <c r="AP291" s="14">
        <v>0.29300545487644802</v>
      </c>
      <c r="AQ291" s="14">
        <v>0.200810916639408</v>
      </c>
      <c r="AR291" s="14">
        <v>0.129306965682076</v>
      </c>
      <c r="AS291" s="14">
        <v>0.20927782985298299</v>
      </c>
      <c r="AT291" s="14">
        <v>0.25755511179733298</v>
      </c>
      <c r="AU291" s="14">
        <v>0.14160060776140199</v>
      </c>
      <c r="AV291" s="14">
        <v>0.17845163874699599</v>
      </c>
      <c r="AW291" s="14"/>
      <c r="AX291" s="14">
        <v>0.194798432512097</v>
      </c>
      <c r="AY291" s="14">
        <v>0.28179074662227199</v>
      </c>
      <c r="AZ291" s="14">
        <v>0.13003462753585701</v>
      </c>
      <c r="BA291" s="14"/>
      <c r="BB291" s="14">
        <v>0.20252558628370801</v>
      </c>
      <c r="BC291" s="14">
        <v>0.22503921236875299</v>
      </c>
      <c r="BD291" s="14">
        <v>0.16472871920621199</v>
      </c>
      <c r="BE291" s="14"/>
      <c r="BF291" s="14">
        <v>0.29839062643915198</v>
      </c>
      <c r="BG291" s="14">
        <v>0.22966409926241799</v>
      </c>
      <c r="BH291" s="14">
        <v>0.15559254123046701</v>
      </c>
      <c r="BI291" s="14"/>
      <c r="BJ291" s="14">
        <v>0.24103612118721199</v>
      </c>
      <c r="BK291" s="14">
        <v>0.18383520319187499</v>
      </c>
      <c r="BL291" s="14"/>
      <c r="BM291" s="14">
        <v>0.29904703764116403</v>
      </c>
      <c r="BN291" s="14">
        <v>0.15154570138731699</v>
      </c>
      <c r="BO291" s="14"/>
      <c r="BP291" s="14">
        <v>0.25834980316317702</v>
      </c>
      <c r="BQ291" s="14">
        <v>0.168882479210408</v>
      </c>
      <c r="BR291" s="14">
        <v>0.17398380774913699</v>
      </c>
      <c r="BS291" s="14">
        <v>0.15590732519463299</v>
      </c>
      <c r="BT291" s="14">
        <v>0.21514624234250099</v>
      </c>
      <c r="BU291" s="14">
        <v>0.214036987733732</v>
      </c>
      <c r="BV291" s="14">
        <v>4.9834900368296298E-2</v>
      </c>
      <c r="BW291" s="14">
        <v>7.9125827719085995E-2</v>
      </c>
    </row>
    <row r="292" spans="2:75" x14ac:dyDescent="0.35">
      <c r="B292" t="s">
        <v>88</v>
      </c>
      <c r="C292" s="14">
        <v>0.31676278129947799</v>
      </c>
      <c r="D292" s="14">
        <v>0.30908679407691603</v>
      </c>
      <c r="E292" s="14">
        <v>0.32400702376879098</v>
      </c>
      <c r="F292" s="14"/>
      <c r="G292" s="14">
        <v>0.31722478876275001</v>
      </c>
      <c r="H292" s="14">
        <v>0.3523472346948</v>
      </c>
      <c r="I292" s="14">
        <v>0.24789306175727599</v>
      </c>
      <c r="J292" s="14">
        <v>0.44543852401258099</v>
      </c>
      <c r="K292" s="14">
        <v>0.344549470307007</v>
      </c>
      <c r="L292" s="14">
        <v>0.25512226573803198</v>
      </c>
      <c r="M292" s="14"/>
      <c r="N292" s="14">
        <v>0.32069292727014598</v>
      </c>
      <c r="O292" s="14">
        <v>0.30940779384008399</v>
      </c>
      <c r="P292" s="14"/>
      <c r="Q292" s="14">
        <v>0.283158215744507</v>
      </c>
      <c r="R292" s="14">
        <v>0.223359306506483</v>
      </c>
      <c r="S292" s="14">
        <v>0.283112937203361</v>
      </c>
      <c r="T292" s="14">
        <v>0.32892599628585201</v>
      </c>
      <c r="U292" s="14">
        <v>0.361298873653565</v>
      </c>
      <c r="V292" s="14">
        <v>0.34801026968191201</v>
      </c>
      <c r="W292" s="14">
        <v>0.38252252572523099</v>
      </c>
      <c r="X292" s="14">
        <v>0.66817181626844602</v>
      </c>
      <c r="Y292" s="14">
        <v>0.11182982956972801</v>
      </c>
      <c r="Z292" s="14">
        <v>0.21183989430252401</v>
      </c>
      <c r="AA292" s="14"/>
      <c r="AB292" s="14">
        <v>0.28065947182912598</v>
      </c>
      <c r="AC292" s="14">
        <v>0.34295522191545902</v>
      </c>
      <c r="AD292" s="14">
        <v>0.31554794958772803</v>
      </c>
      <c r="AE292" s="14"/>
      <c r="AF292" s="14">
        <v>0.29401106194758397</v>
      </c>
      <c r="AG292" s="14">
        <v>0.32488628122561303</v>
      </c>
      <c r="AH292" s="14">
        <v>0.23650050867540501</v>
      </c>
      <c r="AI292" s="14">
        <v>0.25803725382491099</v>
      </c>
      <c r="AJ292" s="14">
        <v>0.54911312924357503</v>
      </c>
      <c r="AK292" s="14">
        <v>0.34399771028798098</v>
      </c>
      <c r="AL292" s="14">
        <v>0.190147162782351</v>
      </c>
      <c r="AM292" s="14">
        <v>0.29212907418448197</v>
      </c>
      <c r="AN292" s="14"/>
      <c r="AO292" s="14">
        <v>0.33149020872225299</v>
      </c>
      <c r="AP292" s="14">
        <v>0.30169953430603202</v>
      </c>
      <c r="AQ292" s="14">
        <v>0.25137950495741201</v>
      </c>
      <c r="AR292" s="14">
        <v>0.31186901238960002</v>
      </c>
      <c r="AS292" s="14">
        <v>0.51262599317751001</v>
      </c>
      <c r="AT292" s="14">
        <v>0.36136356241492301</v>
      </c>
      <c r="AU292" s="14">
        <v>0.14815556610802699</v>
      </c>
      <c r="AV292" s="14">
        <v>0.30090520371049301</v>
      </c>
      <c r="AW292" s="14"/>
      <c r="AX292" s="14">
        <v>0.34226604520041998</v>
      </c>
      <c r="AY292" s="14">
        <v>0.340052272803676</v>
      </c>
      <c r="AZ292" s="14">
        <v>0.26879162065804502</v>
      </c>
      <c r="BA292" s="14"/>
      <c r="BB292" s="14">
        <v>0.29986994680253998</v>
      </c>
      <c r="BC292" s="14">
        <v>0.312285281492308</v>
      </c>
      <c r="BD292" s="14">
        <v>0.31295131092762102</v>
      </c>
      <c r="BE292" s="14"/>
      <c r="BF292" s="14">
        <v>0.30983360155400003</v>
      </c>
      <c r="BG292" s="14">
        <v>0.28961502344338802</v>
      </c>
      <c r="BH292" s="14">
        <v>0.31036954726361599</v>
      </c>
      <c r="BI292" s="14"/>
      <c r="BJ292" s="14">
        <v>0.33076552254821101</v>
      </c>
      <c r="BK292" s="14">
        <v>0.30853920455640799</v>
      </c>
      <c r="BL292" s="14"/>
      <c r="BM292" s="14">
        <v>0.27404576629752098</v>
      </c>
      <c r="BN292" s="14">
        <v>0.35105101990000398</v>
      </c>
      <c r="BO292" s="14"/>
      <c r="BP292" s="14">
        <v>0.25311443400199102</v>
      </c>
      <c r="BQ292" s="14">
        <v>0.23486056818558401</v>
      </c>
      <c r="BR292" s="14">
        <v>0.28383654600056002</v>
      </c>
      <c r="BS292" s="14">
        <v>0.40437863298779297</v>
      </c>
      <c r="BT292" s="14">
        <v>0.32408205138913798</v>
      </c>
      <c r="BU292" s="14">
        <v>0.31782030343027101</v>
      </c>
      <c r="BV292" s="14">
        <v>0.25185838674432998</v>
      </c>
      <c r="BW292" s="14">
        <v>0.32400279886901301</v>
      </c>
    </row>
    <row r="293" spans="2:75" x14ac:dyDescent="0.35">
      <c r="B293" t="s">
        <v>196</v>
      </c>
      <c r="C293" s="14">
        <v>0.27238028580634299</v>
      </c>
      <c r="D293" s="14">
        <v>0.28752686001582001</v>
      </c>
      <c r="E293" s="14">
        <v>0.25808564813024099</v>
      </c>
      <c r="F293" s="14"/>
      <c r="G293" s="14">
        <v>0.16071447507025499</v>
      </c>
      <c r="H293" s="14">
        <v>0.24772833410490699</v>
      </c>
      <c r="I293" s="14">
        <v>0.270864320208344</v>
      </c>
      <c r="J293" s="14">
        <v>0.21637276664492899</v>
      </c>
      <c r="K293" s="14">
        <v>0.26516114457212803</v>
      </c>
      <c r="L293" s="14">
        <v>0.33779187062974497</v>
      </c>
      <c r="M293" s="14"/>
      <c r="N293" s="14">
        <v>0.28997015811544802</v>
      </c>
      <c r="O293" s="14">
        <v>0.239462096199305</v>
      </c>
      <c r="P293" s="14"/>
      <c r="Q293" s="14">
        <v>0.287816607682439</v>
      </c>
      <c r="R293" s="14">
        <v>0.24758647555316399</v>
      </c>
      <c r="S293" s="14">
        <v>0.34671157971945998</v>
      </c>
      <c r="T293" s="14">
        <v>0.23749590818967101</v>
      </c>
      <c r="U293" s="14">
        <v>0.24960500610320899</v>
      </c>
      <c r="V293" s="14">
        <v>0.29815134468105198</v>
      </c>
      <c r="W293" s="14">
        <v>0.29450116780231</v>
      </c>
      <c r="X293" s="14">
        <v>0.24517618432884</v>
      </c>
      <c r="Y293" s="14">
        <v>0</v>
      </c>
      <c r="Z293" s="14">
        <v>0.26616518761091801</v>
      </c>
      <c r="AA293" s="14"/>
      <c r="AB293" s="14">
        <v>0.28732389345258003</v>
      </c>
      <c r="AC293" s="14">
        <v>0.26593873920385103</v>
      </c>
      <c r="AD293" s="14">
        <v>0.23607455932821</v>
      </c>
      <c r="AE293" s="14"/>
      <c r="AF293" s="14">
        <v>0.33879074339297799</v>
      </c>
      <c r="AG293" s="14">
        <v>0.24288409793932</v>
      </c>
      <c r="AH293" s="14">
        <v>0.26697103184445098</v>
      </c>
      <c r="AI293" s="14">
        <v>0.32084293195781999</v>
      </c>
      <c r="AJ293" s="14">
        <v>0.185369260816169</v>
      </c>
      <c r="AK293" s="14">
        <v>0.25709717202420801</v>
      </c>
      <c r="AL293" s="14">
        <v>0.39517905653202001</v>
      </c>
      <c r="AM293" s="14">
        <v>0.23914003320974</v>
      </c>
      <c r="AN293" s="14"/>
      <c r="AO293" s="14">
        <v>0.29388316244935497</v>
      </c>
      <c r="AP293" s="14">
        <v>0.25576685353924</v>
      </c>
      <c r="AQ293" s="14">
        <v>0.24008659156732301</v>
      </c>
      <c r="AR293" s="14">
        <v>0.26690300851513499</v>
      </c>
      <c r="AS293" s="14">
        <v>0.207099197695958</v>
      </c>
      <c r="AT293" s="14">
        <v>0.20396615463078699</v>
      </c>
      <c r="AU293" s="14">
        <v>0.35398919611111601</v>
      </c>
      <c r="AV293" s="14">
        <v>0.23327801726587499</v>
      </c>
      <c r="AW293" s="14"/>
      <c r="AX293" s="14">
        <v>0.27084796347318701</v>
      </c>
      <c r="AY293" s="14">
        <v>0.25953635822479498</v>
      </c>
      <c r="AZ293" s="14">
        <v>0.28752120979909501</v>
      </c>
      <c r="BA293" s="14"/>
      <c r="BB293" s="14">
        <v>0.30733779979326997</v>
      </c>
      <c r="BC293" s="14">
        <v>0.28829831765924002</v>
      </c>
      <c r="BD293" s="14">
        <v>0.22978453073129301</v>
      </c>
      <c r="BE293" s="14"/>
      <c r="BF293" s="14">
        <v>0.218839154584972</v>
      </c>
      <c r="BG293" s="14">
        <v>0.30672114767590503</v>
      </c>
      <c r="BH293" s="14">
        <v>0.271560010840255</v>
      </c>
      <c r="BI293" s="14"/>
      <c r="BJ293" s="14">
        <v>0.29817141612964998</v>
      </c>
      <c r="BK293" s="14">
        <v>0.26919619129766198</v>
      </c>
      <c r="BL293" s="14"/>
      <c r="BM293" s="14">
        <v>0.256222644990795</v>
      </c>
      <c r="BN293" s="14">
        <v>0.27116668068571098</v>
      </c>
      <c r="BO293" s="14"/>
      <c r="BP293" s="14">
        <v>0.27043685731224998</v>
      </c>
      <c r="BQ293" s="14">
        <v>0.28298373989579001</v>
      </c>
      <c r="BR293" s="14">
        <v>0.33588220815527398</v>
      </c>
      <c r="BS293" s="14">
        <v>0.25070811768979201</v>
      </c>
      <c r="BT293" s="14">
        <v>0.24565297137584</v>
      </c>
      <c r="BU293" s="14">
        <v>0.25429111839618501</v>
      </c>
      <c r="BV293" s="14">
        <v>0.57460824053218196</v>
      </c>
      <c r="BW293" s="14">
        <v>0.31781850711818299</v>
      </c>
    </row>
    <row r="294" spans="2:75" x14ac:dyDescent="0.35">
      <c r="B294" t="s">
        <v>197</v>
      </c>
      <c r="C294" s="14">
        <v>0.16690708832821</v>
      </c>
      <c r="D294" s="14">
        <v>0.148344026113882</v>
      </c>
      <c r="E294" s="14">
        <v>0.18442604970145099</v>
      </c>
      <c r="F294" s="14"/>
      <c r="G294" s="14">
        <v>0.12499872398341701</v>
      </c>
      <c r="H294" s="14">
        <v>0.12883328116399401</v>
      </c>
      <c r="I294" s="14">
        <v>0.21410233107068899</v>
      </c>
      <c r="J294" s="14">
        <v>0.15740783558607499</v>
      </c>
      <c r="K294" s="14">
        <v>0.196064582057078</v>
      </c>
      <c r="L294" s="14">
        <v>0.16234907550348401</v>
      </c>
      <c r="M294" s="14"/>
      <c r="N294" s="14">
        <v>0.14599219481182901</v>
      </c>
      <c r="O294" s="14">
        <v>0.206047817623153</v>
      </c>
      <c r="P294" s="14"/>
      <c r="Q294" s="14">
        <v>0.13937869594029201</v>
      </c>
      <c r="R294" s="14">
        <v>0.23061354060709599</v>
      </c>
      <c r="S294" s="14">
        <v>0.19978369487857001</v>
      </c>
      <c r="T294" s="14">
        <v>0.177640973973826</v>
      </c>
      <c r="U294" s="14">
        <v>0.181544504602001</v>
      </c>
      <c r="V294" s="14">
        <v>8.8993938654233704E-2</v>
      </c>
      <c r="W294" s="14">
        <v>7.1742094725240693E-2</v>
      </c>
      <c r="X294" s="14">
        <v>0</v>
      </c>
      <c r="Y294" s="14">
        <v>0.31767777732357899</v>
      </c>
      <c r="Z294" s="14">
        <v>0.25302638820447199</v>
      </c>
      <c r="AA294" s="14"/>
      <c r="AB294" s="14">
        <v>0.202750211636542</v>
      </c>
      <c r="AC294" s="14">
        <v>0.17267854273571101</v>
      </c>
      <c r="AD294" s="14">
        <v>0.105995353082405</v>
      </c>
      <c r="AE294" s="14"/>
      <c r="AF294" s="14">
        <v>0.170517136275078</v>
      </c>
      <c r="AG294" s="14">
        <v>0.16475327600211501</v>
      </c>
      <c r="AH294" s="14">
        <v>0.14421849215058399</v>
      </c>
      <c r="AI294" s="14">
        <v>0.33376824901484198</v>
      </c>
      <c r="AJ294" s="14">
        <v>9.2673614538965901E-2</v>
      </c>
      <c r="AK294" s="14">
        <v>0.112398981524993</v>
      </c>
      <c r="AL294" s="14">
        <v>0.26304679471299403</v>
      </c>
      <c r="AM294" s="14">
        <v>0.20493292147933301</v>
      </c>
      <c r="AN294" s="14"/>
      <c r="AO294" s="14">
        <v>0.17260871057343299</v>
      </c>
      <c r="AP294" s="14">
        <v>0.13147446352789099</v>
      </c>
      <c r="AQ294" s="14">
        <v>0.154365314982507</v>
      </c>
      <c r="AR294" s="14">
        <v>0.27658244935790799</v>
      </c>
      <c r="AS294" s="14">
        <v>5.5250786318130997E-2</v>
      </c>
      <c r="AT294" s="14">
        <v>0.119844485579071</v>
      </c>
      <c r="AU294" s="14">
        <v>0.33427897690589697</v>
      </c>
      <c r="AV294" s="14">
        <v>0.23191304094500101</v>
      </c>
      <c r="AW294" s="14"/>
      <c r="AX294" s="14">
        <v>5.0570077618274298E-2</v>
      </c>
      <c r="AY294" s="14">
        <v>8.3742634976670102E-2</v>
      </c>
      <c r="AZ294" s="14">
        <v>0.27791283940136702</v>
      </c>
      <c r="BA294" s="14"/>
      <c r="BB294" s="14">
        <v>0.113017145153384</v>
      </c>
      <c r="BC294" s="14">
        <v>0.142147747210848</v>
      </c>
      <c r="BD294" s="14">
        <v>0.25639855332382699</v>
      </c>
      <c r="BE294" s="14"/>
      <c r="BF294" s="14">
        <v>0.106840874879909</v>
      </c>
      <c r="BG294" s="14">
        <v>0.128334289964601</v>
      </c>
      <c r="BH294" s="14">
        <v>0.23130797288054</v>
      </c>
      <c r="BI294" s="14"/>
      <c r="BJ294" s="14">
        <v>8.5255582381738998E-2</v>
      </c>
      <c r="BK294" s="14">
        <v>0.1867877827443</v>
      </c>
      <c r="BL294" s="14"/>
      <c r="BM294" s="14">
        <v>0.119392703018495</v>
      </c>
      <c r="BN294" s="14">
        <v>0.18244171671557699</v>
      </c>
      <c r="BO294" s="14"/>
      <c r="BP294" s="14">
        <v>0.12417329350468299</v>
      </c>
      <c r="BQ294" s="14">
        <v>0.28424835878334198</v>
      </c>
      <c r="BR294" s="14">
        <v>0.178012826749398</v>
      </c>
      <c r="BS294" s="14">
        <v>0.14709413948743</v>
      </c>
      <c r="BT294" s="14">
        <v>0.165592501770258</v>
      </c>
      <c r="BU294" s="14">
        <v>0.17280400571042101</v>
      </c>
      <c r="BV294" s="14">
        <v>0.123698472355192</v>
      </c>
      <c r="BW294" s="14">
        <v>0.23231484001758701</v>
      </c>
    </row>
    <row r="295" spans="2:75" x14ac:dyDescent="0.35">
      <c r="B295" t="s">
        <v>92</v>
      </c>
      <c r="C295" s="14">
        <v>2.9993429857381598E-2</v>
      </c>
      <c r="D295" s="14">
        <v>1.18376749852971E-2</v>
      </c>
      <c r="E295" s="14">
        <v>4.7127993359548197E-2</v>
      </c>
      <c r="F295" s="14"/>
      <c r="G295" s="14">
        <v>4.4048070113699302E-2</v>
      </c>
      <c r="H295" s="14">
        <v>1.5837767921981501E-2</v>
      </c>
      <c r="I295" s="14">
        <v>6.0145024956579099E-2</v>
      </c>
      <c r="J295" s="14">
        <v>2.2650219415722098E-2</v>
      </c>
      <c r="K295" s="14">
        <v>1.6509313515056401E-2</v>
      </c>
      <c r="L295" s="14">
        <v>2.93982585198642E-2</v>
      </c>
      <c r="M295" s="14"/>
      <c r="N295" s="14">
        <v>1.6673828496639901E-2</v>
      </c>
      <c r="O295" s="14">
        <v>5.4920112403912397E-2</v>
      </c>
      <c r="P295" s="14"/>
      <c r="Q295" s="14">
        <v>7.5996508069730101E-2</v>
      </c>
      <c r="R295" s="14">
        <v>6.2754175902732801E-2</v>
      </c>
      <c r="S295" s="14">
        <v>1.19471093864862E-2</v>
      </c>
      <c r="T295" s="14">
        <v>1.1045267367812899E-2</v>
      </c>
      <c r="U295" s="14">
        <v>9.7469904372131204E-3</v>
      </c>
      <c r="V295" s="14">
        <v>2.50767970377598E-2</v>
      </c>
      <c r="W295" s="14">
        <v>4.3814815620458096E-3</v>
      </c>
      <c r="X295" s="14">
        <v>0</v>
      </c>
      <c r="Y295" s="14">
        <v>0</v>
      </c>
      <c r="Z295" s="14">
        <v>0.13371706968680599</v>
      </c>
      <c r="AA295" s="14"/>
      <c r="AB295" s="14">
        <v>7.9055747913250301E-3</v>
      </c>
      <c r="AC295" s="14">
        <v>3.6718979803157997E-2</v>
      </c>
      <c r="AD295" s="14">
        <v>7.0351993862817997E-3</v>
      </c>
      <c r="AE295" s="14"/>
      <c r="AF295" s="14">
        <v>1.6467520356188901E-2</v>
      </c>
      <c r="AG295" s="14">
        <v>1.0890037258656801E-2</v>
      </c>
      <c r="AH295" s="14">
        <v>1.22135499804057E-2</v>
      </c>
      <c r="AI295" s="14">
        <v>0</v>
      </c>
      <c r="AJ295" s="14">
        <v>2.32340236267818E-2</v>
      </c>
      <c r="AK295" s="14">
        <v>2.9278137677026601E-2</v>
      </c>
      <c r="AL295" s="14">
        <v>1.3104833431700999E-2</v>
      </c>
      <c r="AM295" s="14">
        <v>4.9289241401336399E-2</v>
      </c>
      <c r="AN295" s="14"/>
      <c r="AO295" s="14">
        <v>1.9532285301787002E-2</v>
      </c>
      <c r="AP295" s="14">
        <v>1.1684447242520501E-2</v>
      </c>
      <c r="AQ295" s="14">
        <v>8.5334315819282896E-3</v>
      </c>
      <c r="AR295" s="14">
        <v>1.5338564055281501E-2</v>
      </c>
      <c r="AS295" s="14">
        <v>0</v>
      </c>
      <c r="AT295" s="14">
        <v>2.9778623846994499E-2</v>
      </c>
      <c r="AU295" s="14">
        <v>2.1975653113559201E-2</v>
      </c>
      <c r="AV295" s="14">
        <v>4.8303030942719899E-2</v>
      </c>
      <c r="AW295" s="14"/>
      <c r="AX295" s="14">
        <v>7.7805603749119004E-2</v>
      </c>
      <c r="AY295" s="14">
        <v>6.7178193435535397E-3</v>
      </c>
      <c r="AZ295" s="14">
        <v>2.07624187418936E-2</v>
      </c>
      <c r="BA295" s="14"/>
      <c r="BB295" s="14">
        <v>2.7539745917764199E-2</v>
      </c>
      <c r="BC295" s="14">
        <v>1.71407625835601E-2</v>
      </c>
      <c r="BD295" s="14">
        <v>1.03337980234344E-2</v>
      </c>
      <c r="BE295" s="14"/>
      <c r="BF295" s="14">
        <v>1.4900996923531499E-2</v>
      </c>
      <c r="BG295" s="14">
        <v>1.9923454894094E-2</v>
      </c>
      <c r="BH295" s="14">
        <v>1.06292077100449E-2</v>
      </c>
      <c r="BI295" s="14"/>
      <c r="BJ295" s="14">
        <v>2.0011874761172901E-2</v>
      </c>
      <c r="BK295" s="14">
        <v>3.08445256798115E-2</v>
      </c>
      <c r="BL295" s="14"/>
      <c r="BM295" s="14">
        <v>1.7622839570350698E-2</v>
      </c>
      <c r="BN295" s="14">
        <v>3.18604255301679E-2</v>
      </c>
      <c r="BO295" s="14"/>
      <c r="BP295" s="14">
        <v>6.6006761322704194E-2</v>
      </c>
      <c r="BQ295" s="14">
        <v>2.9024853924876099E-2</v>
      </c>
      <c r="BR295" s="14">
        <v>1.8456204184334898E-2</v>
      </c>
      <c r="BS295" s="14">
        <v>1.96221729638625E-2</v>
      </c>
      <c r="BT295" s="14">
        <v>1.95579560691422E-2</v>
      </c>
      <c r="BU295" s="14">
        <v>2.6034575264683901E-2</v>
      </c>
      <c r="BV295" s="14">
        <v>0</v>
      </c>
      <c r="BW295" s="14">
        <v>4.6738026276131002E-2</v>
      </c>
    </row>
    <row r="296" spans="2:75" x14ac:dyDescent="0.35">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c r="BH296" s="14"/>
      <c r="BI296" s="14"/>
      <c r="BJ296" s="14"/>
      <c r="BK296" s="14"/>
      <c r="BL296" s="14"/>
      <c r="BM296" s="14"/>
      <c r="BN296" s="14"/>
      <c r="BO296" s="14"/>
      <c r="BP296" s="14"/>
      <c r="BQ296" s="14"/>
      <c r="BR296" s="14"/>
      <c r="BS296" s="14"/>
      <c r="BT296" s="14"/>
      <c r="BU296" s="14"/>
      <c r="BV296" s="14"/>
      <c r="BW296" s="14"/>
    </row>
    <row r="297" spans="2:75" x14ac:dyDescent="0.35">
      <c r="B297" s="6" t="s">
        <v>202</v>
      </c>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c r="BH297" s="14"/>
      <c r="BI297" s="14"/>
      <c r="BJ297" s="14"/>
      <c r="BK297" s="14"/>
      <c r="BL297" s="14"/>
      <c r="BM297" s="14"/>
      <c r="BN297" s="14"/>
      <c r="BO297" s="14"/>
      <c r="BP297" s="14"/>
      <c r="BQ297" s="14"/>
      <c r="BR297" s="14"/>
      <c r="BS297" s="14"/>
      <c r="BT297" s="14"/>
      <c r="BU297" s="14"/>
      <c r="BV297" s="14"/>
      <c r="BW297" s="14"/>
    </row>
    <row r="298" spans="2:75" x14ac:dyDescent="0.35">
      <c r="B298" s="21" t="s">
        <v>96</v>
      </c>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c r="BH298" s="14"/>
      <c r="BI298" s="14"/>
      <c r="BJ298" s="14"/>
      <c r="BK298" s="14"/>
      <c r="BL298" s="14"/>
      <c r="BM298" s="14"/>
      <c r="BN298" s="14"/>
      <c r="BO298" s="14"/>
      <c r="BP298" s="14"/>
      <c r="BQ298" s="14"/>
      <c r="BR298" s="14"/>
      <c r="BS298" s="14"/>
      <c r="BT298" s="14"/>
      <c r="BU298" s="14"/>
      <c r="BV298" s="14"/>
      <c r="BW298" s="14"/>
    </row>
    <row r="299" spans="2:75" x14ac:dyDescent="0.35">
      <c r="B299" t="s">
        <v>194</v>
      </c>
      <c r="C299" s="14">
        <v>9.3032812598663001E-2</v>
      </c>
      <c r="D299" s="14">
        <v>0.11442136895442701</v>
      </c>
      <c r="E299" s="14">
        <v>7.2847280260318698E-2</v>
      </c>
      <c r="F299" s="14"/>
      <c r="G299" s="14">
        <v>8.8398850808264595E-2</v>
      </c>
      <c r="H299" s="14">
        <v>9.4844195551161206E-2</v>
      </c>
      <c r="I299" s="14">
        <v>8.7916518259964493E-2</v>
      </c>
      <c r="J299" s="14">
        <v>8.6366427440928997E-2</v>
      </c>
      <c r="K299" s="14">
        <v>7.2804442848384401E-2</v>
      </c>
      <c r="L299" s="14">
        <v>0.107867933117777</v>
      </c>
      <c r="M299" s="14"/>
      <c r="N299" s="14">
        <v>8.2727792551178597E-2</v>
      </c>
      <c r="O299" s="14">
        <v>0.11231792154467</v>
      </c>
      <c r="P299" s="14"/>
      <c r="Q299" s="14">
        <v>6.7746018834010699E-2</v>
      </c>
      <c r="R299" s="14">
        <v>8.5341542589083996E-2</v>
      </c>
      <c r="S299" s="14">
        <v>6.7856897929191501E-2</v>
      </c>
      <c r="T299" s="14">
        <v>0.106402848584152</v>
      </c>
      <c r="U299" s="14">
        <v>8.84225784403017E-2</v>
      </c>
      <c r="V299" s="14">
        <v>0.101570138711566</v>
      </c>
      <c r="W299" s="14">
        <v>9.1977450277857406E-2</v>
      </c>
      <c r="X299" s="14">
        <v>0.26187207182115801</v>
      </c>
      <c r="Y299" s="14">
        <v>0.57049239310669397</v>
      </c>
      <c r="Z299" s="14">
        <v>8.0993362049787396E-2</v>
      </c>
      <c r="AA299" s="14"/>
      <c r="AB299" s="14">
        <v>7.7434853839059195E-2</v>
      </c>
      <c r="AC299" s="14">
        <v>6.2069962856171397E-2</v>
      </c>
      <c r="AD299" s="14">
        <v>0.20384875383404799</v>
      </c>
      <c r="AE299" s="14"/>
      <c r="AF299" s="14">
        <v>5.97592540518758E-2</v>
      </c>
      <c r="AG299" s="14">
        <v>9.3624538621586498E-2</v>
      </c>
      <c r="AH299" s="14">
        <v>0.177518025247629</v>
      </c>
      <c r="AI299" s="14">
        <v>0</v>
      </c>
      <c r="AJ299" s="14">
        <v>0.100384870259287</v>
      </c>
      <c r="AK299" s="14">
        <v>0.13765272397738301</v>
      </c>
      <c r="AL299" s="14">
        <v>4.2361354631381798E-2</v>
      </c>
      <c r="AM299" s="14">
        <v>3.2432551226008501E-2</v>
      </c>
      <c r="AN299" s="14"/>
      <c r="AO299" s="14">
        <v>9.6262724717652695E-2</v>
      </c>
      <c r="AP299" s="14">
        <v>6.0889315418234197E-2</v>
      </c>
      <c r="AQ299" s="14">
        <v>0.19185719293419401</v>
      </c>
      <c r="AR299" s="14">
        <v>0</v>
      </c>
      <c r="AS299" s="14">
        <v>6.7797826173642897E-2</v>
      </c>
      <c r="AT299" s="14">
        <v>0.16915584046951601</v>
      </c>
      <c r="AU299" s="14">
        <v>8.1403980301593903E-2</v>
      </c>
      <c r="AV299" s="14">
        <v>4.09525780304364E-3</v>
      </c>
      <c r="AW299" s="14"/>
      <c r="AX299" s="14">
        <v>0.36298808855723502</v>
      </c>
      <c r="AY299" s="14">
        <v>0.104039983022891</v>
      </c>
      <c r="AZ299" s="14">
        <v>6.2373592668874198E-2</v>
      </c>
      <c r="BA299" s="14"/>
      <c r="BB299" s="14">
        <v>0.13151810490497601</v>
      </c>
      <c r="BC299" s="14">
        <v>8.7593727215317593E-2</v>
      </c>
      <c r="BD299" s="14">
        <v>0.10073262172684</v>
      </c>
      <c r="BE299" s="14"/>
      <c r="BF299" s="14">
        <v>0.14961877155278699</v>
      </c>
      <c r="BG299" s="14">
        <v>0.107782200076411</v>
      </c>
      <c r="BH299" s="14">
        <v>9.0615517627664899E-2</v>
      </c>
      <c r="BI299" s="14"/>
      <c r="BJ299" s="14">
        <v>0.142927049629402</v>
      </c>
      <c r="BK299" s="14">
        <v>8.0381652849550497E-2</v>
      </c>
      <c r="BL299" s="14"/>
      <c r="BM299" s="14">
        <v>0.14130820802430799</v>
      </c>
      <c r="BN299" s="14">
        <v>7.2501756613595203E-2</v>
      </c>
      <c r="BO299" s="14"/>
      <c r="BP299" s="14">
        <v>0.101013623052793</v>
      </c>
      <c r="BQ299" s="14">
        <v>3.8086422398407503E-2</v>
      </c>
      <c r="BR299" s="14">
        <v>4.0753051646677203E-2</v>
      </c>
      <c r="BS299" s="14">
        <v>7.2744127740467804E-2</v>
      </c>
      <c r="BT299" s="14">
        <v>0.121153008291511</v>
      </c>
      <c r="BU299" s="14">
        <v>0.12753320832929599</v>
      </c>
      <c r="BV299" s="14">
        <v>1.7991858559623802E-2</v>
      </c>
      <c r="BW299" s="14">
        <v>3.99627705444544E-2</v>
      </c>
    </row>
    <row r="300" spans="2:75" x14ac:dyDescent="0.35">
      <c r="B300" t="s">
        <v>195</v>
      </c>
      <c r="C300" s="14">
        <v>0.38275764638554199</v>
      </c>
      <c r="D300" s="14">
        <v>0.36668069467557401</v>
      </c>
      <c r="E300" s="14">
        <v>0.39793033140671202</v>
      </c>
      <c r="F300" s="14"/>
      <c r="G300" s="14">
        <v>0.462482897305662</v>
      </c>
      <c r="H300" s="14">
        <v>0.31575447120541</v>
      </c>
      <c r="I300" s="14">
        <v>0.31449359467782101</v>
      </c>
      <c r="J300" s="14">
        <v>0.306962524284701</v>
      </c>
      <c r="K300" s="14">
        <v>0.39577241815573599</v>
      </c>
      <c r="L300" s="14">
        <v>0.44772838407612597</v>
      </c>
      <c r="M300" s="14"/>
      <c r="N300" s="14">
        <v>0.40435284766785801</v>
      </c>
      <c r="O300" s="14">
        <v>0.34234376970006503</v>
      </c>
      <c r="P300" s="14"/>
      <c r="Q300" s="14">
        <v>0.31608949533413699</v>
      </c>
      <c r="R300" s="14">
        <v>0.34764656226885499</v>
      </c>
      <c r="S300" s="14">
        <v>0.41976583261153799</v>
      </c>
      <c r="T300" s="14">
        <v>0.36446785456459302</v>
      </c>
      <c r="U300" s="14">
        <v>0.42023722306132999</v>
      </c>
      <c r="V300" s="14">
        <v>0.38309053830705198</v>
      </c>
      <c r="W300" s="14">
        <v>0.41274599215741697</v>
      </c>
      <c r="X300" s="14">
        <v>0.402456317184478</v>
      </c>
      <c r="Y300" s="14">
        <v>0</v>
      </c>
      <c r="Z300" s="14">
        <v>0.33001682726803</v>
      </c>
      <c r="AA300" s="14"/>
      <c r="AB300" s="14">
        <v>0.31778633451200999</v>
      </c>
      <c r="AC300" s="14">
        <v>0.364048517527292</v>
      </c>
      <c r="AD300" s="14">
        <v>0.49218870990837998</v>
      </c>
      <c r="AE300" s="14"/>
      <c r="AF300" s="14">
        <v>0.38630983327110202</v>
      </c>
      <c r="AG300" s="14">
        <v>0.391150161404059</v>
      </c>
      <c r="AH300" s="14">
        <v>0.33926865452046501</v>
      </c>
      <c r="AI300" s="14">
        <v>0.20403257835815999</v>
      </c>
      <c r="AJ300" s="14">
        <v>0.48552077235545998</v>
      </c>
      <c r="AK300" s="14">
        <v>0.49173098499324702</v>
      </c>
      <c r="AL300" s="14">
        <v>0.30375913491850298</v>
      </c>
      <c r="AM300" s="14">
        <v>0.34287683656041401</v>
      </c>
      <c r="AN300" s="14"/>
      <c r="AO300" s="14">
        <v>0.40012599510713098</v>
      </c>
      <c r="AP300" s="14">
        <v>0.43139370434292501</v>
      </c>
      <c r="AQ300" s="14">
        <v>0.32920331011023901</v>
      </c>
      <c r="AR300" s="14">
        <v>0.321189308402624</v>
      </c>
      <c r="AS300" s="14">
        <v>0.54916470228286696</v>
      </c>
      <c r="AT300" s="14">
        <v>0.50144248081461096</v>
      </c>
      <c r="AU300" s="14">
        <v>0.24568713965383801</v>
      </c>
      <c r="AV300" s="14">
        <v>0.33885213244906698</v>
      </c>
      <c r="AW300" s="14"/>
      <c r="AX300" s="14">
        <v>0.23351704844478399</v>
      </c>
      <c r="AY300" s="14">
        <v>0.49022811100080099</v>
      </c>
      <c r="AZ300" s="14">
        <v>0.31548130027163701</v>
      </c>
      <c r="BA300" s="14"/>
      <c r="BB300" s="14">
        <v>0.49961711247335899</v>
      </c>
      <c r="BC300" s="14">
        <v>0.40940194076112602</v>
      </c>
      <c r="BD300" s="14">
        <v>0.31976816210153503</v>
      </c>
      <c r="BE300" s="14"/>
      <c r="BF300" s="14">
        <v>0.37766598858251499</v>
      </c>
      <c r="BG300" s="14">
        <v>0.46269514283128998</v>
      </c>
      <c r="BH300" s="14">
        <v>0.31666829221409898</v>
      </c>
      <c r="BI300" s="14"/>
      <c r="BJ300" s="14">
        <v>0.417325629485302</v>
      </c>
      <c r="BK300" s="14">
        <v>0.3775957353212</v>
      </c>
      <c r="BL300" s="14"/>
      <c r="BM300" s="14">
        <v>0.408836877452253</v>
      </c>
      <c r="BN300" s="14">
        <v>0.374653913649236</v>
      </c>
      <c r="BO300" s="14"/>
      <c r="BP300" s="14">
        <v>0.41148045873117201</v>
      </c>
      <c r="BQ300" s="14">
        <v>0.392524993697348</v>
      </c>
      <c r="BR300" s="14">
        <v>0.45928878771242299</v>
      </c>
      <c r="BS300" s="14">
        <v>0.32916697388578398</v>
      </c>
      <c r="BT300" s="14">
        <v>0.39223801252110801</v>
      </c>
      <c r="BU300" s="14">
        <v>0.38585394158716502</v>
      </c>
      <c r="BV300" s="14">
        <v>0.44526726615768403</v>
      </c>
      <c r="BW300" s="14">
        <v>0.32072136217764102</v>
      </c>
    </row>
    <row r="301" spans="2:75" x14ac:dyDescent="0.35">
      <c r="B301" t="s">
        <v>88</v>
      </c>
      <c r="C301" s="14">
        <v>0.31670565021762997</v>
      </c>
      <c r="D301" s="14">
        <v>0.30019548412952402</v>
      </c>
      <c r="E301" s="14">
        <v>0.33228718297465998</v>
      </c>
      <c r="F301" s="14"/>
      <c r="G301" s="14">
        <v>0.23755143608184501</v>
      </c>
      <c r="H301" s="14">
        <v>0.32381556486209101</v>
      </c>
      <c r="I301" s="14">
        <v>0.29860887778159301</v>
      </c>
      <c r="J301" s="14">
        <v>0.41137396562641498</v>
      </c>
      <c r="K301" s="14">
        <v>0.28093267495896601</v>
      </c>
      <c r="L301" s="14">
        <v>0.30787623307731199</v>
      </c>
      <c r="M301" s="14"/>
      <c r="N301" s="14">
        <v>0.315156642930285</v>
      </c>
      <c r="O301" s="14">
        <v>0.31960450671252</v>
      </c>
      <c r="P301" s="14"/>
      <c r="Q301" s="14">
        <v>0.33410073193079998</v>
      </c>
      <c r="R301" s="14">
        <v>0.31380278096589598</v>
      </c>
      <c r="S301" s="14">
        <v>0.30825016167563801</v>
      </c>
      <c r="T301" s="14">
        <v>0.28356133389844701</v>
      </c>
      <c r="U301" s="14">
        <v>0.32999776765529298</v>
      </c>
      <c r="V301" s="14">
        <v>0.35332536771613099</v>
      </c>
      <c r="W301" s="14">
        <v>0.32119077969909698</v>
      </c>
      <c r="X301" s="14">
        <v>8.66519994027138E-2</v>
      </c>
      <c r="Y301" s="14">
        <v>0.11182982956972801</v>
      </c>
      <c r="Z301" s="14">
        <v>0.340835572850269</v>
      </c>
      <c r="AA301" s="14"/>
      <c r="AB301" s="14">
        <v>0.31948691607987501</v>
      </c>
      <c r="AC301" s="14">
        <v>0.38319356112909903</v>
      </c>
      <c r="AD301" s="14">
        <v>0.13227886039914599</v>
      </c>
      <c r="AE301" s="14"/>
      <c r="AF301" s="14">
        <v>0.38995858015309498</v>
      </c>
      <c r="AG301" s="14">
        <v>0.27795472147988998</v>
      </c>
      <c r="AH301" s="14">
        <v>0.24305531189802801</v>
      </c>
      <c r="AI301" s="14">
        <v>0.52853158209763496</v>
      </c>
      <c r="AJ301" s="14">
        <v>0.33357081761353602</v>
      </c>
      <c r="AK301" s="14">
        <v>0.267236228660718</v>
      </c>
      <c r="AL301" s="14">
        <v>0.28202263585441401</v>
      </c>
      <c r="AM301" s="14">
        <v>0.37152165608780702</v>
      </c>
      <c r="AN301" s="14"/>
      <c r="AO301" s="14">
        <v>0.34525249438568201</v>
      </c>
      <c r="AP301" s="14">
        <v>0.29655191901864097</v>
      </c>
      <c r="AQ301" s="14">
        <v>0.23307626362705999</v>
      </c>
      <c r="AR301" s="14">
        <v>0.53605946114832304</v>
      </c>
      <c r="AS301" s="14">
        <v>0.31638277202790299</v>
      </c>
      <c r="AT301" s="14">
        <v>0.246283420363302</v>
      </c>
      <c r="AU301" s="14">
        <v>0.248290530772421</v>
      </c>
      <c r="AV301" s="14">
        <v>0.35309148053473</v>
      </c>
      <c r="AW301" s="14"/>
      <c r="AX301" s="14">
        <v>0.20611292306738499</v>
      </c>
      <c r="AY301" s="14">
        <v>0.31629372620141599</v>
      </c>
      <c r="AZ301" s="14">
        <v>0.299465066233701</v>
      </c>
      <c r="BA301" s="14"/>
      <c r="BB301" s="14">
        <v>0.255735000165555</v>
      </c>
      <c r="BC301" s="14">
        <v>0.34422534468447902</v>
      </c>
      <c r="BD301" s="14">
        <v>0.229458395048698</v>
      </c>
      <c r="BE301" s="14"/>
      <c r="BF301" s="14">
        <v>0.30433893524681499</v>
      </c>
      <c r="BG301" s="14">
        <v>0.30763338181537597</v>
      </c>
      <c r="BH301" s="14">
        <v>0.29461635636229599</v>
      </c>
      <c r="BI301" s="14"/>
      <c r="BJ301" s="14">
        <v>0.26451354150474998</v>
      </c>
      <c r="BK301" s="14">
        <v>0.32633312503289702</v>
      </c>
      <c r="BL301" s="14"/>
      <c r="BM301" s="14">
        <v>0.26749316145973001</v>
      </c>
      <c r="BN301" s="14">
        <v>0.34011253175281098</v>
      </c>
      <c r="BO301" s="14"/>
      <c r="BP301" s="14">
        <v>0.32843925949286401</v>
      </c>
      <c r="BQ301" s="14">
        <v>0.311747092801689</v>
      </c>
      <c r="BR301" s="14">
        <v>0.35476821013427901</v>
      </c>
      <c r="BS301" s="14">
        <v>0.38689124063208102</v>
      </c>
      <c r="BT301" s="14">
        <v>0.26809702170856697</v>
      </c>
      <c r="BU301" s="14">
        <v>0.23874411639538701</v>
      </c>
      <c r="BV301" s="14">
        <v>0.40068220620478701</v>
      </c>
      <c r="BW301" s="14">
        <v>0.418383381144946</v>
      </c>
    </row>
    <row r="302" spans="2:75" x14ac:dyDescent="0.35">
      <c r="B302" t="s">
        <v>196</v>
      </c>
      <c r="C302" s="14">
        <v>0.117769371961015</v>
      </c>
      <c r="D302" s="14">
        <v>0.11532825523075201</v>
      </c>
      <c r="E302" s="14">
        <v>0.120073185265699</v>
      </c>
      <c r="F302" s="14"/>
      <c r="G302" s="14">
        <v>0.14812875955226701</v>
      </c>
      <c r="H302" s="14">
        <v>0.163272976271398</v>
      </c>
      <c r="I302" s="14">
        <v>0.11631179227994</v>
      </c>
      <c r="J302" s="14">
        <v>0.114725702101193</v>
      </c>
      <c r="K302" s="14">
        <v>0.145949171716931</v>
      </c>
      <c r="L302" s="14">
        <v>8.4604616428617496E-2</v>
      </c>
      <c r="M302" s="14"/>
      <c r="N302" s="14">
        <v>0.115885774662109</v>
      </c>
      <c r="O302" s="14">
        <v>0.121294389763253</v>
      </c>
      <c r="P302" s="14"/>
      <c r="Q302" s="14">
        <v>0.13935382869866</v>
      </c>
      <c r="R302" s="14">
        <v>0.132977877073577</v>
      </c>
      <c r="S302" s="14">
        <v>9.8621810260478698E-2</v>
      </c>
      <c r="T302" s="14">
        <v>0.161013031969266</v>
      </c>
      <c r="U302" s="14">
        <v>0.11624293621512299</v>
      </c>
      <c r="V302" s="14">
        <v>9.1664964834073895E-2</v>
      </c>
      <c r="W302" s="14">
        <v>7.6527118447794695E-2</v>
      </c>
      <c r="X302" s="14">
        <v>0</v>
      </c>
      <c r="Y302" s="14">
        <v>0</v>
      </c>
      <c r="Z302" s="14">
        <v>0.135266762655947</v>
      </c>
      <c r="AA302" s="14"/>
      <c r="AB302" s="14">
        <v>0.16448367533557701</v>
      </c>
      <c r="AC302" s="14">
        <v>0.110361455737625</v>
      </c>
      <c r="AD302" s="14">
        <v>0.114839735954437</v>
      </c>
      <c r="AE302" s="14"/>
      <c r="AF302" s="14">
        <v>8.9997354890930803E-2</v>
      </c>
      <c r="AG302" s="14">
        <v>0.13669727061150799</v>
      </c>
      <c r="AH302" s="14">
        <v>0.13921537409145601</v>
      </c>
      <c r="AI302" s="14">
        <v>0.15126654459460701</v>
      </c>
      <c r="AJ302" s="14">
        <v>4.4783877843626502E-2</v>
      </c>
      <c r="AK302" s="14">
        <v>7.8431165984161597E-2</v>
      </c>
      <c r="AL302" s="14">
        <v>8.6869595493145504E-2</v>
      </c>
      <c r="AM302" s="14">
        <v>0.158073161066352</v>
      </c>
      <c r="AN302" s="14"/>
      <c r="AO302" s="14">
        <v>0.11072643078738501</v>
      </c>
      <c r="AP302" s="14">
        <v>0.114152942455924</v>
      </c>
      <c r="AQ302" s="14">
        <v>0.125353667972434</v>
      </c>
      <c r="AR302" s="14">
        <v>9.6446712811542296E-2</v>
      </c>
      <c r="AS302" s="14">
        <v>5.0734704781075703E-2</v>
      </c>
      <c r="AT302" s="14">
        <v>6.9613407606107305E-2</v>
      </c>
      <c r="AU302" s="14">
        <v>0.11182305493118</v>
      </c>
      <c r="AV302" s="14">
        <v>0.191236153488196</v>
      </c>
      <c r="AW302" s="14"/>
      <c r="AX302" s="14">
        <v>0.16361540497631299</v>
      </c>
      <c r="AY302" s="14">
        <v>7.9399447737040593E-2</v>
      </c>
      <c r="AZ302" s="14">
        <v>0.16115364808560401</v>
      </c>
      <c r="BA302" s="14"/>
      <c r="BB302" s="14">
        <v>6.9239263634191001E-2</v>
      </c>
      <c r="BC302" s="14">
        <v>9.9249036399742696E-2</v>
      </c>
      <c r="BD302" s="14">
        <v>0.19264832422591099</v>
      </c>
      <c r="BE302" s="14"/>
      <c r="BF302" s="14">
        <v>0.14629303348973399</v>
      </c>
      <c r="BG302" s="14">
        <v>7.77771442214754E-2</v>
      </c>
      <c r="BH302" s="14">
        <v>0.15440639356175201</v>
      </c>
      <c r="BI302" s="14"/>
      <c r="BJ302" s="14">
        <v>0.125178108003656</v>
      </c>
      <c r="BK302" s="14">
        <v>0.11721275968623</v>
      </c>
      <c r="BL302" s="14"/>
      <c r="BM302" s="14">
        <v>9.4079962019506497E-2</v>
      </c>
      <c r="BN302" s="14">
        <v>0.132190523448564</v>
      </c>
      <c r="BO302" s="14"/>
      <c r="BP302" s="14">
        <v>8.2849651749860004E-2</v>
      </c>
      <c r="BQ302" s="14">
        <v>0.18021804135511801</v>
      </c>
      <c r="BR302" s="14">
        <v>0.108431795676496</v>
      </c>
      <c r="BS302" s="14">
        <v>0.107986716719877</v>
      </c>
      <c r="BT302" s="14">
        <v>0.11934074278909999</v>
      </c>
      <c r="BU302" s="14">
        <v>0.165430803889868</v>
      </c>
      <c r="BV302" s="14">
        <v>6.7799693553245E-2</v>
      </c>
      <c r="BW302" s="14">
        <v>0.117940218074126</v>
      </c>
    </row>
    <row r="303" spans="2:75" x14ac:dyDescent="0.35">
      <c r="B303" t="s">
        <v>197</v>
      </c>
      <c r="C303" s="14">
        <v>7.2132679045594297E-2</v>
      </c>
      <c r="D303" s="14">
        <v>8.09298398887109E-2</v>
      </c>
      <c r="E303" s="14">
        <v>6.3830324658946294E-2</v>
      </c>
      <c r="F303" s="14"/>
      <c r="G303" s="14">
        <v>4.2355739743514802E-2</v>
      </c>
      <c r="H303" s="14">
        <v>7.5539449903262099E-2</v>
      </c>
      <c r="I303" s="14">
        <v>0.16876186156011599</v>
      </c>
      <c r="J303" s="14">
        <v>5.4471085472605901E-2</v>
      </c>
      <c r="K303" s="14">
        <v>7.82948447229425E-2</v>
      </c>
      <c r="L303" s="14">
        <v>4.4931609271654002E-2</v>
      </c>
      <c r="M303" s="14"/>
      <c r="N303" s="14">
        <v>7.3772816398142996E-2</v>
      </c>
      <c r="O303" s="14">
        <v>6.9063279142967393E-2</v>
      </c>
      <c r="P303" s="14"/>
      <c r="Q303" s="14">
        <v>5.7955214258327697E-2</v>
      </c>
      <c r="R303" s="14">
        <v>0.104154593091502</v>
      </c>
      <c r="S303" s="14">
        <v>7.6561307592406494E-2</v>
      </c>
      <c r="T303" s="14">
        <v>7.7552167192913093E-2</v>
      </c>
      <c r="U303" s="14">
        <v>3.7097161009869997E-2</v>
      </c>
      <c r="V303" s="14">
        <v>6.1736211829119203E-2</v>
      </c>
      <c r="W303" s="14">
        <v>9.31789312686154E-2</v>
      </c>
      <c r="X303" s="14">
        <v>0</v>
      </c>
      <c r="Y303" s="14">
        <v>0.31767777732357899</v>
      </c>
      <c r="Z303" s="14">
        <v>6.7375031900646296E-2</v>
      </c>
      <c r="AA303" s="14"/>
      <c r="AB303" s="14">
        <v>0.100720319523285</v>
      </c>
      <c r="AC303" s="14">
        <v>6.0927429207684902E-2</v>
      </c>
      <c r="AD303" s="14">
        <v>5.5076074590370699E-2</v>
      </c>
      <c r="AE303" s="14"/>
      <c r="AF303" s="14">
        <v>5.9183539901952999E-2</v>
      </c>
      <c r="AG303" s="14">
        <v>7.9016884334722703E-2</v>
      </c>
      <c r="AH303" s="14">
        <v>9.4238779010596296E-2</v>
      </c>
      <c r="AI303" s="14">
        <v>0.116169294949598</v>
      </c>
      <c r="AJ303" s="14">
        <v>3.5739661928090902E-2</v>
      </c>
      <c r="AK303" s="14">
        <v>2.1741148097834499E-2</v>
      </c>
      <c r="AL303" s="14">
        <v>0.284987279102556</v>
      </c>
      <c r="AM303" s="14">
        <v>6.9256677436594402E-2</v>
      </c>
      <c r="AN303" s="14"/>
      <c r="AO303" s="14">
        <v>2.6919335692622701E-2</v>
      </c>
      <c r="AP303" s="14">
        <v>8.9792115924037602E-2</v>
      </c>
      <c r="AQ303" s="14">
        <v>0.120509565356073</v>
      </c>
      <c r="AR303" s="14">
        <v>4.630451763751E-2</v>
      </c>
      <c r="AS303" s="14">
        <v>1.5919994734511899E-2</v>
      </c>
      <c r="AT303" s="14">
        <v>1.3504850746464001E-2</v>
      </c>
      <c r="AU303" s="14">
        <v>0.30050148193811699</v>
      </c>
      <c r="AV303" s="14">
        <v>9.3940984035212505E-2</v>
      </c>
      <c r="AW303" s="14"/>
      <c r="AX303" s="14">
        <v>0</v>
      </c>
      <c r="AY303" s="14">
        <v>6.8005732502781201E-3</v>
      </c>
      <c r="AZ303" s="14">
        <v>0.149196534576236</v>
      </c>
      <c r="BA303" s="14"/>
      <c r="BB303" s="14">
        <v>4.3890518821919203E-2</v>
      </c>
      <c r="BC303" s="14">
        <v>4.9284992729148297E-2</v>
      </c>
      <c r="BD303" s="14">
        <v>0.148835865155417</v>
      </c>
      <c r="BE303" s="14"/>
      <c r="BF303" s="14">
        <v>1.14440310005074E-2</v>
      </c>
      <c r="BG303" s="14">
        <v>4.1468407251305801E-2</v>
      </c>
      <c r="BH303" s="14">
        <v>0.12713864317158</v>
      </c>
      <c r="BI303" s="14"/>
      <c r="BJ303" s="14">
        <v>4.7651820790625798E-2</v>
      </c>
      <c r="BK303" s="14">
        <v>7.84648684508642E-2</v>
      </c>
      <c r="BL303" s="14"/>
      <c r="BM303" s="14">
        <v>7.5032103163235594E-2</v>
      </c>
      <c r="BN303" s="14">
        <v>6.50556367389023E-2</v>
      </c>
      <c r="BO303" s="14"/>
      <c r="BP303" s="14">
        <v>5.8055300536394003E-2</v>
      </c>
      <c r="BQ303" s="14">
        <v>6.11554331335801E-2</v>
      </c>
      <c r="BR303" s="14">
        <v>2.6929747668827799E-2</v>
      </c>
      <c r="BS303" s="14">
        <v>8.83005197476322E-2</v>
      </c>
      <c r="BT303" s="14">
        <v>8.5717124163495306E-2</v>
      </c>
      <c r="BU303" s="14">
        <v>6.0666017145998799E-2</v>
      </c>
      <c r="BV303" s="14">
        <v>6.8258975524660606E-2</v>
      </c>
      <c r="BW303" s="14">
        <v>5.3578410327357003E-2</v>
      </c>
    </row>
    <row r="304" spans="2:75" x14ac:dyDescent="0.35">
      <c r="B304" t="s">
        <v>92</v>
      </c>
      <c r="C304" s="14">
        <v>1.7601839791555399E-2</v>
      </c>
      <c r="D304" s="14">
        <v>2.2444357121012198E-2</v>
      </c>
      <c r="E304" s="14">
        <v>1.30316954336638E-2</v>
      </c>
      <c r="F304" s="14"/>
      <c r="G304" s="14">
        <v>2.1082316508447201E-2</v>
      </c>
      <c r="H304" s="14">
        <v>2.6773342206678E-2</v>
      </c>
      <c r="I304" s="14">
        <v>1.39073554405657E-2</v>
      </c>
      <c r="J304" s="14">
        <v>2.6100295074156499E-2</v>
      </c>
      <c r="K304" s="14">
        <v>2.6246447597039899E-2</v>
      </c>
      <c r="L304" s="14">
        <v>6.9912240285133799E-3</v>
      </c>
      <c r="M304" s="14"/>
      <c r="N304" s="14">
        <v>8.1041257904263808E-3</v>
      </c>
      <c r="O304" s="14">
        <v>3.5376133136525399E-2</v>
      </c>
      <c r="P304" s="14"/>
      <c r="Q304" s="14">
        <v>8.4754710944063796E-2</v>
      </c>
      <c r="R304" s="14">
        <v>1.6076644011085699E-2</v>
      </c>
      <c r="S304" s="14">
        <v>2.8943989930747E-2</v>
      </c>
      <c r="T304" s="14">
        <v>7.0027637906291502E-3</v>
      </c>
      <c r="U304" s="14">
        <v>8.0023336180827607E-3</v>
      </c>
      <c r="V304" s="14">
        <v>8.6127786020579501E-3</v>
      </c>
      <c r="W304" s="14">
        <v>4.3797281492191104E-3</v>
      </c>
      <c r="X304" s="14">
        <v>0.24901961159165001</v>
      </c>
      <c r="Y304" s="14">
        <v>0</v>
      </c>
      <c r="Z304" s="14">
        <v>4.5512443275320003E-2</v>
      </c>
      <c r="AA304" s="14"/>
      <c r="AB304" s="14">
        <v>2.0087900710194301E-2</v>
      </c>
      <c r="AC304" s="14">
        <v>1.9399073542128002E-2</v>
      </c>
      <c r="AD304" s="14">
        <v>1.7678653136177099E-3</v>
      </c>
      <c r="AE304" s="14"/>
      <c r="AF304" s="14">
        <v>1.4791437731043499E-2</v>
      </c>
      <c r="AG304" s="14">
        <v>2.1556423548233301E-2</v>
      </c>
      <c r="AH304" s="14">
        <v>6.7038552318256298E-3</v>
      </c>
      <c r="AI304" s="14">
        <v>0</v>
      </c>
      <c r="AJ304" s="14">
        <v>0</v>
      </c>
      <c r="AK304" s="14">
        <v>3.20774828665619E-3</v>
      </c>
      <c r="AL304" s="14">
        <v>0</v>
      </c>
      <c r="AM304" s="14">
        <v>2.5839117622823898E-2</v>
      </c>
      <c r="AN304" s="14"/>
      <c r="AO304" s="14">
        <v>2.0713019309526799E-2</v>
      </c>
      <c r="AP304" s="14">
        <v>7.2200028402379501E-3</v>
      </c>
      <c r="AQ304" s="14">
        <v>0</v>
      </c>
      <c r="AR304" s="14">
        <v>0</v>
      </c>
      <c r="AS304" s="14">
        <v>0</v>
      </c>
      <c r="AT304" s="14">
        <v>0</v>
      </c>
      <c r="AU304" s="14">
        <v>1.22938124028492E-2</v>
      </c>
      <c r="AV304" s="14">
        <v>1.8783991689750899E-2</v>
      </c>
      <c r="AW304" s="14"/>
      <c r="AX304" s="14">
        <v>3.3766534954283001E-2</v>
      </c>
      <c r="AY304" s="14">
        <v>3.2381587875732602E-3</v>
      </c>
      <c r="AZ304" s="14">
        <v>1.23298581639486E-2</v>
      </c>
      <c r="BA304" s="14"/>
      <c r="BB304" s="14">
        <v>0</v>
      </c>
      <c r="BC304" s="14">
        <v>1.0244958210187E-2</v>
      </c>
      <c r="BD304" s="14">
        <v>8.5566317415971104E-3</v>
      </c>
      <c r="BE304" s="14"/>
      <c r="BF304" s="14">
        <v>1.0639240127640399E-2</v>
      </c>
      <c r="BG304" s="14">
        <v>2.6437238041414199E-3</v>
      </c>
      <c r="BH304" s="14">
        <v>1.65547970626083E-2</v>
      </c>
      <c r="BI304" s="14"/>
      <c r="BJ304" s="14">
        <v>2.4038505862641101E-3</v>
      </c>
      <c r="BK304" s="14">
        <v>2.0011858659258301E-2</v>
      </c>
      <c r="BL304" s="14"/>
      <c r="BM304" s="14">
        <v>1.3249687880967099E-2</v>
      </c>
      <c r="BN304" s="14">
        <v>1.54856377968906E-2</v>
      </c>
      <c r="BO304" s="14"/>
      <c r="BP304" s="14">
        <v>1.8161706436916801E-2</v>
      </c>
      <c r="BQ304" s="14">
        <v>1.62680166138576E-2</v>
      </c>
      <c r="BR304" s="14">
        <v>9.8284071612963694E-3</v>
      </c>
      <c r="BS304" s="14">
        <v>1.4910421274158101E-2</v>
      </c>
      <c r="BT304" s="14">
        <v>1.3454090526219299E-2</v>
      </c>
      <c r="BU304" s="14">
        <v>2.1771912652285601E-2</v>
      </c>
      <c r="BV304" s="14">
        <v>0</v>
      </c>
      <c r="BW304" s="14">
        <v>4.9413857731475497E-2</v>
      </c>
    </row>
    <row r="305" spans="2:75" x14ac:dyDescent="0.35">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c r="BH305" s="14"/>
      <c r="BI305" s="14"/>
      <c r="BJ305" s="14"/>
      <c r="BK305" s="14"/>
      <c r="BL305" s="14"/>
      <c r="BM305" s="14"/>
      <c r="BN305" s="14"/>
      <c r="BO305" s="14"/>
      <c r="BP305" s="14"/>
      <c r="BQ305" s="14"/>
      <c r="BR305" s="14"/>
      <c r="BS305" s="14"/>
      <c r="BT305" s="14"/>
      <c r="BU305" s="14"/>
      <c r="BV305" s="14"/>
      <c r="BW305" s="14"/>
    </row>
    <row r="306" spans="2:75" x14ac:dyDescent="0.35">
      <c r="B306" s="6" t="s">
        <v>203</v>
      </c>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c r="BH306" s="14"/>
      <c r="BI306" s="14"/>
      <c r="BJ306" s="14"/>
      <c r="BK306" s="14"/>
      <c r="BL306" s="14"/>
      <c r="BM306" s="14"/>
      <c r="BN306" s="14"/>
      <c r="BO306" s="14"/>
      <c r="BP306" s="14"/>
      <c r="BQ306" s="14"/>
      <c r="BR306" s="14"/>
      <c r="BS306" s="14"/>
      <c r="BT306" s="14"/>
      <c r="BU306" s="14"/>
      <c r="BV306" s="14"/>
      <c r="BW306" s="14"/>
    </row>
    <row r="307" spans="2:75" x14ac:dyDescent="0.35">
      <c r="B307" s="21" t="s">
        <v>135</v>
      </c>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c r="BH307" s="14"/>
      <c r="BI307" s="14"/>
      <c r="BJ307" s="14"/>
      <c r="BK307" s="14"/>
      <c r="BL307" s="14"/>
      <c r="BM307" s="14"/>
      <c r="BN307" s="14"/>
      <c r="BO307" s="14"/>
      <c r="BP307" s="14"/>
      <c r="BQ307" s="14"/>
      <c r="BR307" s="14"/>
      <c r="BS307" s="14"/>
      <c r="BT307" s="14"/>
      <c r="BU307" s="14"/>
      <c r="BV307" s="14"/>
      <c r="BW307" s="14"/>
    </row>
    <row r="308" spans="2:75" x14ac:dyDescent="0.35">
      <c r="B308" t="s">
        <v>194</v>
      </c>
      <c r="C308" s="14">
        <v>1.8088486726520098E-2</v>
      </c>
      <c r="D308" s="14">
        <v>2.63914461300289E-2</v>
      </c>
      <c r="E308" s="14">
        <v>1.0293967712278199E-2</v>
      </c>
      <c r="F308" s="14"/>
      <c r="G308" s="14">
        <v>2.4963004269223599E-2</v>
      </c>
      <c r="H308" s="14">
        <v>0</v>
      </c>
      <c r="I308" s="14">
        <v>0</v>
      </c>
      <c r="J308" s="14">
        <v>2.76584638162501E-2</v>
      </c>
      <c r="K308" s="14">
        <v>0</v>
      </c>
      <c r="L308" s="14">
        <v>3.1440277161040302E-2</v>
      </c>
      <c r="M308" s="14"/>
      <c r="N308" s="14">
        <v>1.9215534162559798E-2</v>
      </c>
      <c r="O308" s="14">
        <v>1.5881949293338301E-2</v>
      </c>
      <c r="P308" s="14"/>
      <c r="Q308" s="14">
        <v>0</v>
      </c>
      <c r="R308" s="14">
        <v>0</v>
      </c>
      <c r="S308" s="14">
        <v>9.3620070826382802E-3</v>
      </c>
      <c r="T308" s="14">
        <v>3.4263735901258002E-2</v>
      </c>
      <c r="U308" s="14">
        <v>2.2310611654835701E-2</v>
      </c>
      <c r="V308" s="14">
        <v>7.2404767918302403E-3</v>
      </c>
      <c r="W308" s="14">
        <v>4.1218337306276498E-2</v>
      </c>
      <c r="X308" s="14">
        <v>0</v>
      </c>
      <c r="Y308" s="14">
        <v>0</v>
      </c>
      <c r="Z308" s="14">
        <v>0</v>
      </c>
      <c r="AA308" s="14"/>
      <c r="AB308" s="14">
        <v>4.4879760045072499E-2</v>
      </c>
      <c r="AC308" s="14">
        <v>3.3476589049143898E-3</v>
      </c>
      <c r="AD308" s="14">
        <v>5.6756382581892702E-2</v>
      </c>
      <c r="AE308" s="14"/>
      <c r="AF308" s="14">
        <v>0</v>
      </c>
      <c r="AG308" s="14">
        <v>0</v>
      </c>
      <c r="AH308" s="14">
        <v>3.27710295677991E-2</v>
      </c>
      <c r="AI308" s="14">
        <v>8.1572519972833199E-2</v>
      </c>
      <c r="AJ308" s="14">
        <v>0</v>
      </c>
      <c r="AK308" s="14">
        <v>5.4949383611367301E-2</v>
      </c>
      <c r="AL308" s="14">
        <v>1.72384755219517E-2</v>
      </c>
      <c r="AM308" s="14">
        <v>0</v>
      </c>
      <c r="AN308" s="14"/>
      <c r="AO308" s="14">
        <v>0</v>
      </c>
      <c r="AP308" s="14">
        <v>0</v>
      </c>
      <c r="AQ308" s="14">
        <v>4.81318578598647E-2</v>
      </c>
      <c r="AR308" s="14">
        <v>0</v>
      </c>
      <c r="AS308" s="14">
        <v>0</v>
      </c>
      <c r="AT308" s="14">
        <v>5.5751564123365002E-2</v>
      </c>
      <c r="AU308" s="14">
        <v>1.2443284077127E-2</v>
      </c>
      <c r="AV308" s="14">
        <v>0</v>
      </c>
      <c r="AW308" s="14"/>
      <c r="AX308" s="14">
        <v>4.38301761959883E-2</v>
      </c>
      <c r="AY308" s="14">
        <v>2.46537151478134E-2</v>
      </c>
      <c r="AZ308" s="14">
        <v>1.4734149566728499E-2</v>
      </c>
      <c r="BA308" s="14"/>
      <c r="BB308" s="14">
        <v>4.4112277994633402E-2</v>
      </c>
      <c r="BC308" s="14">
        <v>2.02302682737792E-2</v>
      </c>
      <c r="BD308" s="14">
        <v>8.1093782530497101E-3</v>
      </c>
      <c r="BE308" s="14"/>
      <c r="BF308" s="14">
        <v>3.55425663030043E-2</v>
      </c>
      <c r="BG308" s="14">
        <v>1.9753090160018302E-2</v>
      </c>
      <c r="BH308" s="14">
        <v>2.15321717327394E-2</v>
      </c>
      <c r="BI308" s="14"/>
      <c r="BJ308" s="14">
        <v>4.7715434121557099E-2</v>
      </c>
      <c r="BK308" s="14">
        <v>9.9395950613367905E-3</v>
      </c>
      <c r="BL308" s="14"/>
      <c r="BM308" s="14">
        <v>4.0764398683267797E-2</v>
      </c>
      <c r="BN308" s="14">
        <v>9.5058843323881093E-3</v>
      </c>
      <c r="BO308" s="14"/>
      <c r="BP308" s="14">
        <v>1.9395383459130999E-2</v>
      </c>
      <c r="BQ308" s="14">
        <v>0</v>
      </c>
      <c r="BR308" s="14">
        <v>0</v>
      </c>
      <c r="BS308" s="14">
        <v>5.04414216742744E-2</v>
      </c>
      <c r="BT308" s="14">
        <v>1.5467032946482001E-2</v>
      </c>
      <c r="BU308" s="14">
        <v>6.9706878582516197E-3</v>
      </c>
      <c r="BV308" s="14">
        <v>0</v>
      </c>
      <c r="BW308" s="14">
        <v>9.5928750034753995E-3</v>
      </c>
    </row>
    <row r="309" spans="2:75" x14ac:dyDescent="0.35">
      <c r="B309" t="s">
        <v>195</v>
      </c>
      <c r="C309" s="14">
        <v>0.13743474015087501</v>
      </c>
      <c r="D309" s="14">
        <v>0.18752096139218799</v>
      </c>
      <c r="E309" s="14">
        <v>9.0415600968770493E-2</v>
      </c>
      <c r="F309" s="14"/>
      <c r="G309" s="14">
        <v>0.19904447378509799</v>
      </c>
      <c r="H309" s="14">
        <v>0.106988461378489</v>
      </c>
      <c r="I309" s="14">
        <v>0.13165040850158699</v>
      </c>
      <c r="J309" s="14">
        <v>0.144001170311572</v>
      </c>
      <c r="K309" s="14">
        <v>9.8716956433946901E-2</v>
      </c>
      <c r="L309" s="14">
        <v>0.149332582187508</v>
      </c>
      <c r="M309" s="14"/>
      <c r="N309" s="14">
        <v>0.13912584726031399</v>
      </c>
      <c r="O309" s="14">
        <v>0.13412388470577499</v>
      </c>
      <c r="P309" s="14"/>
      <c r="Q309" s="14">
        <v>4.90423802727648E-2</v>
      </c>
      <c r="R309" s="14">
        <v>0.170671197871129</v>
      </c>
      <c r="S309" s="14">
        <v>0.13852207331734101</v>
      </c>
      <c r="T309" s="14">
        <v>0.22815594556805899</v>
      </c>
      <c r="U309" s="14">
        <v>5.8963908134556299E-2</v>
      </c>
      <c r="V309" s="14">
        <v>0.14269819781815801</v>
      </c>
      <c r="W309" s="14">
        <v>0.18880086413932001</v>
      </c>
      <c r="X309" s="14">
        <v>0.35181761722200799</v>
      </c>
      <c r="Y309" s="14">
        <v>0</v>
      </c>
      <c r="Z309" s="14">
        <v>6.80043603243074E-2</v>
      </c>
      <c r="AA309" s="14"/>
      <c r="AB309" s="14">
        <v>9.2433485715187794E-2</v>
      </c>
      <c r="AC309" s="14">
        <v>0.14722288858016899</v>
      </c>
      <c r="AD309" s="14">
        <v>0.171280635451899</v>
      </c>
      <c r="AE309" s="14"/>
      <c r="AF309" s="14">
        <v>0.109005246118594</v>
      </c>
      <c r="AG309" s="14">
        <v>0.16704798819677799</v>
      </c>
      <c r="AH309" s="14">
        <v>0.20486864698771901</v>
      </c>
      <c r="AI309" s="14">
        <v>8.35301226684909E-2</v>
      </c>
      <c r="AJ309" s="14">
        <v>0.15420767290432799</v>
      </c>
      <c r="AK309" s="14">
        <v>0.245522818063931</v>
      </c>
      <c r="AL309" s="14">
        <v>6.5722335345966401E-2</v>
      </c>
      <c r="AM309" s="14">
        <v>7.5307751846288698E-2</v>
      </c>
      <c r="AN309" s="14"/>
      <c r="AO309" s="14">
        <v>8.6212631123800496E-2</v>
      </c>
      <c r="AP309" s="14">
        <v>0.13460853847595999</v>
      </c>
      <c r="AQ309" s="14">
        <v>0.16174281293111101</v>
      </c>
      <c r="AR309" s="14">
        <v>0.14223024754236399</v>
      </c>
      <c r="AS309" s="14">
        <v>0.22039248461545899</v>
      </c>
      <c r="AT309" s="14">
        <v>0.31837515955666701</v>
      </c>
      <c r="AU309" s="14">
        <v>0</v>
      </c>
      <c r="AV309" s="14">
        <v>3.3468629036742997E-2</v>
      </c>
      <c r="AW309" s="14"/>
      <c r="AX309" s="14">
        <v>0.35940162636169798</v>
      </c>
      <c r="AY309" s="14">
        <v>0.237356556684789</v>
      </c>
      <c r="AZ309" s="14">
        <v>3.6584358313298697E-2</v>
      </c>
      <c r="BA309" s="14"/>
      <c r="BB309" s="14">
        <v>0.14189680375438901</v>
      </c>
      <c r="BC309" s="14">
        <v>0.18245945050773299</v>
      </c>
      <c r="BD309" s="14">
        <v>7.7823145648735104E-2</v>
      </c>
      <c r="BE309" s="14"/>
      <c r="BF309" s="14">
        <v>8.3770317339338596E-2</v>
      </c>
      <c r="BG309" s="14">
        <v>0.18445669131727399</v>
      </c>
      <c r="BH309" s="14">
        <v>9.9220077951926403E-2</v>
      </c>
      <c r="BI309" s="14"/>
      <c r="BJ309" s="14">
        <v>0.20565646163885001</v>
      </c>
      <c r="BK309" s="14">
        <v>0.12242303077868601</v>
      </c>
      <c r="BL309" s="14"/>
      <c r="BM309" s="14">
        <v>0.20552662942793501</v>
      </c>
      <c r="BN309" s="14">
        <v>0.112496952943701</v>
      </c>
      <c r="BO309" s="14"/>
      <c r="BP309" s="14">
        <v>0.159306924424436</v>
      </c>
      <c r="BQ309" s="14">
        <v>5.6442305348914701E-2</v>
      </c>
      <c r="BR309" s="14">
        <v>6.1745331011958803E-2</v>
      </c>
      <c r="BS309" s="14">
        <v>0.19903828869939499</v>
      </c>
      <c r="BT309" s="14">
        <v>0.15956955979329501</v>
      </c>
      <c r="BU309" s="14">
        <v>0.12857158434983301</v>
      </c>
      <c r="BV309" s="14">
        <v>2.0849063344080699E-2</v>
      </c>
      <c r="BW309" s="14">
        <v>4.7273926588064202E-2</v>
      </c>
    </row>
    <row r="310" spans="2:75" x14ac:dyDescent="0.35">
      <c r="B310" t="s">
        <v>88</v>
      </c>
      <c r="C310" s="14">
        <v>0.26097515908001701</v>
      </c>
      <c r="D310" s="14">
        <v>0.21312559446776599</v>
      </c>
      <c r="E310" s="14">
        <v>0.30589460563732201</v>
      </c>
      <c r="F310" s="14"/>
      <c r="G310" s="14">
        <v>0.36365126739558701</v>
      </c>
      <c r="H310" s="14">
        <v>0.33438097768304498</v>
      </c>
      <c r="I310" s="14">
        <v>0.24123644844844799</v>
      </c>
      <c r="J310" s="14">
        <v>0.36631923961304702</v>
      </c>
      <c r="K310" s="14">
        <v>0.165054958473905</v>
      </c>
      <c r="L310" s="14">
        <v>0.21480925809542201</v>
      </c>
      <c r="M310" s="14"/>
      <c r="N310" s="14">
        <v>0.26584294073998399</v>
      </c>
      <c r="O310" s="14">
        <v>0.25144499903013101</v>
      </c>
      <c r="P310" s="14"/>
      <c r="Q310" s="14">
        <v>0.38103645689827198</v>
      </c>
      <c r="R310" s="14">
        <v>0.227298323960471</v>
      </c>
      <c r="S310" s="14">
        <v>0.205124983450925</v>
      </c>
      <c r="T310" s="14">
        <v>0.267705802818475</v>
      </c>
      <c r="U310" s="14">
        <v>0.295152918651862</v>
      </c>
      <c r="V310" s="14">
        <v>0.31381870485255298</v>
      </c>
      <c r="W310" s="14">
        <v>0.20117745494942199</v>
      </c>
      <c r="X310" s="14">
        <v>0</v>
      </c>
      <c r="Y310" s="14">
        <v>0</v>
      </c>
      <c r="Z310" s="14">
        <v>0.259256885773756</v>
      </c>
      <c r="AA310" s="14"/>
      <c r="AB310" s="14">
        <v>0.179544672005165</v>
      </c>
      <c r="AC310" s="14">
        <v>0.31965222996449399</v>
      </c>
      <c r="AD310" s="14">
        <v>0.141015214997702</v>
      </c>
      <c r="AE310" s="14"/>
      <c r="AF310" s="14">
        <v>0.26215419704384801</v>
      </c>
      <c r="AG310" s="14">
        <v>0.22969533209620599</v>
      </c>
      <c r="AH310" s="14">
        <v>0.18942128342628001</v>
      </c>
      <c r="AI310" s="14">
        <v>0.37959970565157702</v>
      </c>
      <c r="AJ310" s="14">
        <v>0.56438011399883603</v>
      </c>
      <c r="AK310" s="14">
        <v>0.19982832005366599</v>
      </c>
      <c r="AL310" s="14">
        <v>0</v>
      </c>
      <c r="AM310" s="14">
        <v>0.298358407263071</v>
      </c>
      <c r="AN310" s="14"/>
      <c r="AO310" s="14">
        <v>0.25767772497226998</v>
      </c>
      <c r="AP310" s="14">
        <v>0.220410333313039</v>
      </c>
      <c r="AQ310" s="14">
        <v>0.21077724890458199</v>
      </c>
      <c r="AR310" s="14">
        <v>0.41959739775513299</v>
      </c>
      <c r="AS310" s="14">
        <v>0.56031317316670504</v>
      </c>
      <c r="AT310" s="14">
        <v>0.26126034391130898</v>
      </c>
      <c r="AU310" s="14">
        <v>0.17165659819332599</v>
      </c>
      <c r="AV310" s="14">
        <v>0.27917494283313898</v>
      </c>
      <c r="AW310" s="14"/>
      <c r="AX310" s="14">
        <v>0.19960058156979399</v>
      </c>
      <c r="AY310" s="14">
        <v>0.28530217356158299</v>
      </c>
      <c r="AZ310" s="14">
        <v>0.1977425334846</v>
      </c>
      <c r="BA310" s="14"/>
      <c r="BB310" s="14">
        <v>0.416945126163347</v>
      </c>
      <c r="BC310" s="14">
        <v>0.26087083854840998</v>
      </c>
      <c r="BD310" s="14">
        <v>0.169568540681417</v>
      </c>
      <c r="BE310" s="14"/>
      <c r="BF310" s="14">
        <v>0.446802883590668</v>
      </c>
      <c r="BG310" s="14">
        <v>0.32633439096887301</v>
      </c>
      <c r="BH310" s="14">
        <v>0.16256510799582899</v>
      </c>
      <c r="BI310" s="14"/>
      <c r="BJ310" s="14">
        <v>9.8906872487060399E-2</v>
      </c>
      <c r="BK310" s="14">
        <v>0.30169449055668901</v>
      </c>
      <c r="BL310" s="14"/>
      <c r="BM310" s="14">
        <v>0.168906565442596</v>
      </c>
      <c r="BN310" s="14">
        <v>0.31165003258992902</v>
      </c>
      <c r="BO310" s="14"/>
      <c r="BP310" s="14">
        <v>0.30768478918435299</v>
      </c>
      <c r="BQ310" s="14">
        <v>0.27711569870748998</v>
      </c>
      <c r="BR310" s="14">
        <v>0.29083332500873099</v>
      </c>
      <c r="BS310" s="14">
        <v>0.28110689682478202</v>
      </c>
      <c r="BT310" s="14">
        <v>0.19590707093673199</v>
      </c>
      <c r="BU310" s="14">
        <v>0.21089005935774399</v>
      </c>
      <c r="BV310" s="14">
        <v>0.508428395675522</v>
      </c>
      <c r="BW310" s="14">
        <v>0.34061134057671399</v>
      </c>
    </row>
    <row r="311" spans="2:75" x14ac:dyDescent="0.35">
      <c r="B311" t="s">
        <v>196</v>
      </c>
      <c r="C311" s="14">
        <v>0.31401831428000698</v>
      </c>
      <c r="D311" s="14">
        <v>0.32269806960410602</v>
      </c>
      <c r="E311" s="14">
        <v>0.30587007283683398</v>
      </c>
      <c r="F311" s="14"/>
      <c r="G311" s="14">
        <v>0.24775409625707501</v>
      </c>
      <c r="H311" s="14">
        <v>0.31321926941313899</v>
      </c>
      <c r="I311" s="14">
        <v>0.301781354179601</v>
      </c>
      <c r="J311" s="14">
        <v>0.23912406335051201</v>
      </c>
      <c r="K311" s="14">
        <v>0.38205011184180998</v>
      </c>
      <c r="L311" s="14">
        <v>0.34007121833671999</v>
      </c>
      <c r="M311" s="14"/>
      <c r="N311" s="14">
        <v>0.32594490066739601</v>
      </c>
      <c r="O311" s="14">
        <v>0.290668401514737</v>
      </c>
      <c r="P311" s="14"/>
      <c r="Q311" s="14">
        <v>0.19622847925147999</v>
      </c>
      <c r="R311" s="14">
        <v>0.27150652722066698</v>
      </c>
      <c r="S311" s="14">
        <v>0.30839992375958097</v>
      </c>
      <c r="T311" s="14">
        <v>0.295044767893409</v>
      </c>
      <c r="U311" s="14">
        <v>0.42983877769116202</v>
      </c>
      <c r="V311" s="14">
        <v>0.258708514565193</v>
      </c>
      <c r="W311" s="14">
        <v>0.21679295159058101</v>
      </c>
      <c r="X311" s="14">
        <v>0.64818238277799201</v>
      </c>
      <c r="Y311" s="14">
        <v>0</v>
      </c>
      <c r="Z311" s="14">
        <v>0.39321946847383699</v>
      </c>
      <c r="AA311" s="14"/>
      <c r="AB311" s="14">
        <v>0.40400313731029702</v>
      </c>
      <c r="AC311" s="14">
        <v>0.27858165544593999</v>
      </c>
      <c r="AD311" s="14">
        <v>0.32685460943718497</v>
      </c>
      <c r="AE311" s="14"/>
      <c r="AF311" s="14">
        <v>0.36530000784118899</v>
      </c>
      <c r="AG311" s="14">
        <v>0.31621118884182697</v>
      </c>
      <c r="AH311" s="14">
        <v>0.30338974321583501</v>
      </c>
      <c r="AI311" s="14">
        <v>0.258265942331601</v>
      </c>
      <c r="AJ311" s="14">
        <v>0.123604420143692</v>
      </c>
      <c r="AK311" s="14">
        <v>0.30385187875757302</v>
      </c>
      <c r="AL311" s="14">
        <v>0.51842200625771795</v>
      </c>
      <c r="AM311" s="14">
        <v>0.33483233951896202</v>
      </c>
      <c r="AN311" s="14"/>
      <c r="AO311" s="14">
        <v>0.33747277483348498</v>
      </c>
      <c r="AP311" s="14">
        <v>0.27368625793842499</v>
      </c>
      <c r="AQ311" s="14">
        <v>0.35584553218288001</v>
      </c>
      <c r="AR311" s="14">
        <v>0.21559450008908801</v>
      </c>
      <c r="AS311" s="14">
        <v>0.127175068797277</v>
      </c>
      <c r="AT311" s="14">
        <v>0.223028513183683</v>
      </c>
      <c r="AU311" s="14">
        <v>0.47197406574700801</v>
      </c>
      <c r="AV311" s="14">
        <v>0.44429258680848299</v>
      </c>
      <c r="AW311" s="14"/>
      <c r="AX311" s="14">
        <v>0.247306391730099</v>
      </c>
      <c r="AY311" s="14">
        <v>0.35022323168296898</v>
      </c>
      <c r="AZ311" s="14">
        <v>0.28549059705624003</v>
      </c>
      <c r="BA311" s="14"/>
      <c r="BB311" s="14">
        <v>0.28243272992010299</v>
      </c>
      <c r="BC311" s="14">
        <v>0.31695416853614999</v>
      </c>
      <c r="BD311" s="14">
        <v>0.32728502537327903</v>
      </c>
      <c r="BE311" s="14"/>
      <c r="BF311" s="14">
        <v>0.25669181728053198</v>
      </c>
      <c r="BG311" s="14">
        <v>0.32129540907361298</v>
      </c>
      <c r="BH311" s="14">
        <v>0.313567232114774</v>
      </c>
      <c r="BI311" s="14"/>
      <c r="BJ311" s="14">
        <v>0.35514968060137297</v>
      </c>
      <c r="BK311" s="14">
        <v>0.303194769776363</v>
      </c>
      <c r="BL311" s="14"/>
      <c r="BM311" s="14">
        <v>0.30844162265941</v>
      </c>
      <c r="BN311" s="14">
        <v>0.319704046316377</v>
      </c>
      <c r="BO311" s="14"/>
      <c r="BP311" s="14">
        <v>0.33212759793846702</v>
      </c>
      <c r="BQ311" s="14">
        <v>0.322661211334554</v>
      </c>
      <c r="BR311" s="14">
        <v>0.31103007658305099</v>
      </c>
      <c r="BS311" s="14">
        <v>0.227333127127791</v>
      </c>
      <c r="BT311" s="14">
        <v>0.37134602646779102</v>
      </c>
      <c r="BU311" s="14">
        <v>0.21911267066937101</v>
      </c>
      <c r="BV311" s="14">
        <v>0.34421091428253597</v>
      </c>
      <c r="BW311" s="14">
        <v>0.31139210415589502</v>
      </c>
    </row>
    <row r="312" spans="2:75" x14ac:dyDescent="0.35">
      <c r="B312" t="s">
        <v>197</v>
      </c>
      <c r="C312" s="14">
        <v>0.23640515009693999</v>
      </c>
      <c r="D312" s="14">
        <v>0.223298631557937</v>
      </c>
      <c r="E312" s="14">
        <v>0.24870907728699801</v>
      </c>
      <c r="F312" s="14"/>
      <c r="G312" s="14">
        <v>0.10124526401411001</v>
      </c>
      <c r="H312" s="14">
        <v>0.219017565429107</v>
      </c>
      <c r="I312" s="14">
        <v>0.27054903880987802</v>
      </c>
      <c r="J312" s="14">
        <v>0.19051502097430001</v>
      </c>
      <c r="K312" s="14">
        <v>0.32041588945532701</v>
      </c>
      <c r="L312" s="14">
        <v>0.242455898528848</v>
      </c>
      <c r="M312" s="14"/>
      <c r="N312" s="14">
        <v>0.241785907461017</v>
      </c>
      <c r="O312" s="14">
        <v>0.22587068440983199</v>
      </c>
      <c r="P312" s="14"/>
      <c r="Q312" s="14">
        <v>0.17020779562254901</v>
      </c>
      <c r="R312" s="14">
        <v>0.23445651801339701</v>
      </c>
      <c r="S312" s="14">
        <v>0.338591012389514</v>
      </c>
      <c r="T312" s="14">
        <v>0.160287075609958</v>
      </c>
      <c r="U312" s="14">
        <v>0.193733783867584</v>
      </c>
      <c r="V312" s="14">
        <v>0.26482912106289003</v>
      </c>
      <c r="W312" s="14">
        <v>0.33061956765992101</v>
      </c>
      <c r="X312" s="14">
        <v>0</v>
      </c>
      <c r="Y312" s="14">
        <v>1</v>
      </c>
      <c r="Z312" s="14">
        <v>0.182287489929786</v>
      </c>
      <c r="AA312" s="14"/>
      <c r="AB312" s="14">
        <v>0.252274540085273</v>
      </c>
      <c r="AC312" s="14">
        <v>0.22003832412862601</v>
      </c>
      <c r="AD312" s="14">
        <v>0.30023975451331297</v>
      </c>
      <c r="AE312" s="14"/>
      <c r="AF312" s="14">
        <v>0.24568978828522101</v>
      </c>
      <c r="AG312" s="14">
        <v>0.26018325473637699</v>
      </c>
      <c r="AH312" s="14">
        <v>0.23891836661270799</v>
      </c>
      <c r="AI312" s="14">
        <v>0.19703170937549799</v>
      </c>
      <c r="AJ312" s="14">
        <v>7.4360161445266401E-2</v>
      </c>
      <c r="AK312" s="14">
        <v>0.18457527288435299</v>
      </c>
      <c r="AL312" s="14">
        <v>0.39861718287436398</v>
      </c>
      <c r="AM312" s="14">
        <v>0.24246221633693901</v>
      </c>
      <c r="AN312" s="14"/>
      <c r="AO312" s="14">
        <v>0.29931613474990898</v>
      </c>
      <c r="AP312" s="14">
        <v>0.34208422656700699</v>
      </c>
      <c r="AQ312" s="14">
        <v>0.197127792960795</v>
      </c>
      <c r="AR312" s="14">
        <v>0.222577854613415</v>
      </c>
      <c r="AS312" s="14">
        <v>3.3133104836134103E-2</v>
      </c>
      <c r="AT312" s="14">
        <v>0.13435057366322201</v>
      </c>
      <c r="AU312" s="14">
        <v>0.32753291067592999</v>
      </c>
      <c r="AV312" s="14">
        <v>0.21174636608889799</v>
      </c>
      <c r="AW312" s="14"/>
      <c r="AX312" s="14">
        <v>0.113364326332794</v>
      </c>
      <c r="AY312" s="14">
        <v>9.5429433397436203E-2</v>
      </c>
      <c r="AZ312" s="14">
        <v>0.43804182373620199</v>
      </c>
      <c r="BA312" s="14"/>
      <c r="BB312" s="14">
        <v>8.3795259910587699E-2</v>
      </c>
      <c r="BC312" s="14">
        <v>0.208379821489138</v>
      </c>
      <c r="BD312" s="14">
        <v>0.402707752242978</v>
      </c>
      <c r="BE312" s="14"/>
      <c r="BF312" s="14">
        <v>0.114151517764493</v>
      </c>
      <c r="BG312" s="14">
        <v>0.13453546905949901</v>
      </c>
      <c r="BH312" s="14">
        <v>0.38850604027760799</v>
      </c>
      <c r="BI312" s="14"/>
      <c r="BJ312" s="14">
        <v>0.26772535360826</v>
      </c>
      <c r="BK312" s="14">
        <v>0.23212491791588899</v>
      </c>
      <c r="BL312" s="14"/>
      <c r="BM312" s="14">
        <v>0.25846004816818302</v>
      </c>
      <c r="BN312" s="14">
        <v>0.21550400851908899</v>
      </c>
      <c r="BO312" s="14"/>
      <c r="BP312" s="14">
        <v>0.115020935585512</v>
      </c>
      <c r="BQ312" s="14">
        <v>0.32544646423104501</v>
      </c>
      <c r="BR312" s="14">
        <v>0.318096449873006</v>
      </c>
      <c r="BS312" s="14">
        <v>0.21830932289282601</v>
      </c>
      <c r="BT312" s="14">
        <v>0.22846235568444001</v>
      </c>
      <c r="BU312" s="14">
        <v>0.401164135130743</v>
      </c>
      <c r="BV312" s="14">
        <v>0.12651162669786201</v>
      </c>
      <c r="BW312" s="14">
        <v>0.24366117566367401</v>
      </c>
    </row>
    <row r="313" spans="2:75" x14ac:dyDescent="0.35">
      <c r="B313" t="s">
        <v>92</v>
      </c>
      <c r="C313" s="14">
        <v>3.3078149665640898E-2</v>
      </c>
      <c r="D313" s="14">
        <v>2.6965296847974302E-2</v>
      </c>
      <c r="E313" s="14">
        <v>3.88166755577979E-2</v>
      </c>
      <c r="F313" s="14"/>
      <c r="G313" s="14">
        <v>6.3341894278906699E-2</v>
      </c>
      <c r="H313" s="14">
        <v>2.63937260962206E-2</v>
      </c>
      <c r="I313" s="14">
        <v>5.4782750060486302E-2</v>
      </c>
      <c r="J313" s="14">
        <v>3.2382041934318699E-2</v>
      </c>
      <c r="K313" s="14">
        <v>3.37620837950105E-2</v>
      </c>
      <c r="L313" s="14">
        <v>2.18907656904615E-2</v>
      </c>
      <c r="M313" s="14"/>
      <c r="N313" s="14">
        <v>8.0848697087286692E-3</v>
      </c>
      <c r="O313" s="14">
        <v>8.2010081046185901E-2</v>
      </c>
      <c r="P313" s="14"/>
      <c r="Q313" s="14">
        <v>0.203484887954933</v>
      </c>
      <c r="R313" s="14">
        <v>9.6067432934335603E-2</v>
      </c>
      <c r="S313" s="14">
        <v>0</v>
      </c>
      <c r="T313" s="14">
        <v>1.4542672208840901E-2</v>
      </c>
      <c r="U313" s="14">
        <v>0</v>
      </c>
      <c r="V313" s="14">
        <v>1.27049849093753E-2</v>
      </c>
      <c r="W313" s="14">
        <v>2.13908243544794E-2</v>
      </c>
      <c r="X313" s="14">
        <v>0</v>
      </c>
      <c r="Y313" s="14">
        <v>0</v>
      </c>
      <c r="Z313" s="14">
        <v>9.7231795498313706E-2</v>
      </c>
      <c r="AA313" s="14"/>
      <c r="AB313" s="14">
        <v>2.6864404839004499E-2</v>
      </c>
      <c r="AC313" s="14">
        <v>3.11572429758562E-2</v>
      </c>
      <c r="AD313" s="14">
        <v>3.8534030180079198E-3</v>
      </c>
      <c r="AE313" s="14"/>
      <c r="AF313" s="14">
        <v>1.7850760711148599E-2</v>
      </c>
      <c r="AG313" s="14">
        <v>2.6862236128813201E-2</v>
      </c>
      <c r="AH313" s="14">
        <v>3.0630930189658501E-2</v>
      </c>
      <c r="AI313" s="14">
        <v>0</v>
      </c>
      <c r="AJ313" s="14">
        <v>8.3447631507877804E-2</v>
      </c>
      <c r="AK313" s="14">
        <v>1.12723266291095E-2</v>
      </c>
      <c r="AL313" s="14">
        <v>0</v>
      </c>
      <c r="AM313" s="14">
        <v>4.9039285034739401E-2</v>
      </c>
      <c r="AN313" s="14"/>
      <c r="AO313" s="14">
        <v>1.9320734320535601E-2</v>
      </c>
      <c r="AP313" s="14">
        <v>2.9210643705568501E-2</v>
      </c>
      <c r="AQ313" s="14">
        <v>2.63747551607676E-2</v>
      </c>
      <c r="AR313" s="14">
        <v>0</v>
      </c>
      <c r="AS313" s="14">
        <v>5.8986168584425402E-2</v>
      </c>
      <c r="AT313" s="14">
        <v>7.2338455617533201E-3</v>
      </c>
      <c r="AU313" s="14">
        <v>1.6393141306610098E-2</v>
      </c>
      <c r="AV313" s="14">
        <v>3.1317475232735599E-2</v>
      </c>
      <c r="AW313" s="14"/>
      <c r="AX313" s="14">
        <v>3.6496897809627303E-2</v>
      </c>
      <c r="AY313" s="14">
        <v>7.0348895254092299E-3</v>
      </c>
      <c r="AZ313" s="14">
        <v>2.7406537842930501E-2</v>
      </c>
      <c r="BA313" s="14"/>
      <c r="BB313" s="14">
        <v>3.0817802256940901E-2</v>
      </c>
      <c r="BC313" s="14">
        <v>1.11054526447896E-2</v>
      </c>
      <c r="BD313" s="14">
        <v>1.4506157800540501E-2</v>
      </c>
      <c r="BE313" s="14"/>
      <c r="BF313" s="14">
        <v>6.3040897721964098E-2</v>
      </c>
      <c r="BG313" s="14">
        <v>1.36249494207231E-2</v>
      </c>
      <c r="BH313" s="14">
        <v>1.4609369927123099E-2</v>
      </c>
      <c r="BI313" s="14"/>
      <c r="BJ313" s="14">
        <v>2.4846197542899399E-2</v>
      </c>
      <c r="BK313" s="14">
        <v>3.0623195911036901E-2</v>
      </c>
      <c r="BL313" s="14"/>
      <c r="BM313" s="14">
        <v>1.7900735618608801E-2</v>
      </c>
      <c r="BN313" s="14">
        <v>3.1139075298516099E-2</v>
      </c>
      <c r="BO313" s="14"/>
      <c r="BP313" s="14">
        <v>6.6464369408101298E-2</v>
      </c>
      <c r="BQ313" s="14">
        <v>1.8334320377996299E-2</v>
      </c>
      <c r="BR313" s="14">
        <v>1.8294817523253602E-2</v>
      </c>
      <c r="BS313" s="14">
        <v>2.3770942780932398E-2</v>
      </c>
      <c r="BT313" s="14">
        <v>2.9247954171260301E-2</v>
      </c>
      <c r="BU313" s="14">
        <v>3.3290862634057401E-2</v>
      </c>
      <c r="BV313" s="14">
        <v>0</v>
      </c>
      <c r="BW313" s="14">
        <v>4.74685780121765E-2</v>
      </c>
    </row>
    <row r="314" spans="2:75" x14ac:dyDescent="0.35">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c r="BH314" s="14"/>
      <c r="BI314" s="14"/>
      <c r="BJ314" s="14"/>
      <c r="BK314" s="14"/>
      <c r="BL314" s="14"/>
      <c r="BM314" s="14"/>
      <c r="BN314" s="14"/>
      <c r="BO314" s="14"/>
      <c r="BP314" s="14"/>
      <c r="BQ314" s="14"/>
      <c r="BR314" s="14"/>
      <c r="BS314" s="14"/>
      <c r="BT314" s="14"/>
      <c r="BU314" s="14"/>
      <c r="BV314" s="14"/>
      <c r="BW314" s="14"/>
    </row>
    <row r="315" spans="2:75" x14ac:dyDescent="0.35">
      <c r="B315" s="6" t="s">
        <v>204</v>
      </c>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c r="BH315" s="14"/>
      <c r="BI315" s="14"/>
      <c r="BJ315" s="14"/>
      <c r="BK315" s="14"/>
      <c r="BL315" s="14"/>
      <c r="BM315" s="14"/>
      <c r="BN315" s="14"/>
      <c r="BO315" s="14"/>
      <c r="BP315" s="14"/>
      <c r="BQ315" s="14"/>
      <c r="BR315" s="14"/>
      <c r="BS315" s="14"/>
      <c r="BT315" s="14"/>
      <c r="BU315" s="14"/>
      <c r="BV315" s="14"/>
      <c r="BW315" s="14"/>
    </row>
    <row r="316" spans="2:75" x14ac:dyDescent="0.35">
      <c r="B316" s="21" t="s">
        <v>135</v>
      </c>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c r="BH316" s="14"/>
      <c r="BI316" s="14"/>
      <c r="BJ316" s="14"/>
      <c r="BK316" s="14"/>
      <c r="BL316" s="14"/>
      <c r="BM316" s="14"/>
      <c r="BN316" s="14"/>
      <c r="BO316" s="14"/>
      <c r="BP316" s="14"/>
      <c r="BQ316" s="14"/>
      <c r="BR316" s="14"/>
      <c r="BS316" s="14"/>
      <c r="BT316" s="14"/>
      <c r="BU316" s="14"/>
      <c r="BV316" s="14"/>
      <c r="BW316" s="14"/>
    </row>
    <row r="317" spans="2:75" x14ac:dyDescent="0.35">
      <c r="B317" t="s">
        <v>194</v>
      </c>
      <c r="C317" s="14">
        <v>2.35009038335929E-2</v>
      </c>
      <c r="D317" s="14">
        <v>3.0339784722707298E-2</v>
      </c>
      <c r="E317" s="14">
        <v>1.6953267677570001E-2</v>
      </c>
      <c r="F317" s="14"/>
      <c r="G317" s="14">
        <v>0</v>
      </c>
      <c r="H317" s="14">
        <v>3.6850620522638801E-2</v>
      </c>
      <c r="I317" s="14">
        <v>4.54606323030965E-2</v>
      </c>
      <c r="J317" s="14">
        <v>1.6803914249848902E-2</v>
      </c>
      <c r="K317" s="14">
        <v>4.2766077754975498E-2</v>
      </c>
      <c r="L317" s="14">
        <v>8.8495561232075099E-3</v>
      </c>
      <c r="M317" s="14"/>
      <c r="N317" s="14">
        <v>2.8477778388220399E-2</v>
      </c>
      <c r="O317" s="14">
        <v>1.4534976730020299E-2</v>
      </c>
      <c r="P317" s="14"/>
      <c r="Q317" s="14">
        <v>0</v>
      </c>
      <c r="R317" s="14">
        <v>4.2636810629429901E-2</v>
      </c>
      <c r="S317" s="14">
        <v>9.8194881494488503E-3</v>
      </c>
      <c r="T317" s="14">
        <v>1.9322692264381301E-2</v>
      </c>
      <c r="U317" s="14">
        <v>0</v>
      </c>
      <c r="V317" s="14">
        <v>6.4776381707928807E-2</v>
      </c>
      <c r="W317" s="14">
        <v>0</v>
      </c>
      <c r="X317" s="14">
        <v>0</v>
      </c>
      <c r="Y317" s="14">
        <v>0</v>
      </c>
      <c r="Z317" s="14">
        <v>6.4958410853599199E-2</v>
      </c>
      <c r="AA317" s="14"/>
      <c r="AB317" s="14">
        <v>1.3384123464769899E-2</v>
      </c>
      <c r="AC317" s="14">
        <v>2.5408466791281399E-2</v>
      </c>
      <c r="AD317" s="14">
        <v>3.2082430015045599E-2</v>
      </c>
      <c r="AE317" s="14"/>
      <c r="AF317" s="14">
        <v>2.73198995620163E-2</v>
      </c>
      <c r="AG317" s="14">
        <v>2.9876366728367701E-2</v>
      </c>
      <c r="AH317" s="14">
        <v>0</v>
      </c>
      <c r="AI317" s="14">
        <v>0</v>
      </c>
      <c r="AJ317" s="14">
        <v>0</v>
      </c>
      <c r="AK317" s="14">
        <v>6.2475185452610403E-2</v>
      </c>
      <c r="AL317" s="14">
        <v>0</v>
      </c>
      <c r="AM317" s="14">
        <v>8.1603956087217093E-3</v>
      </c>
      <c r="AN317" s="14"/>
      <c r="AO317" s="14">
        <v>0</v>
      </c>
      <c r="AP317" s="14">
        <v>2.0976530760853498E-2</v>
      </c>
      <c r="AQ317" s="14">
        <v>2.25853715703805E-2</v>
      </c>
      <c r="AR317" s="14">
        <v>0</v>
      </c>
      <c r="AS317" s="14">
        <v>0</v>
      </c>
      <c r="AT317" s="14">
        <v>5.5746314099034799E-2</v>
      </c>
      <c r="AU317" s="14">
        <v>6.9922688644627695E-2</v>
      </c>
      <c r="AV317" s="14">
        <v>0</v>
      </c>
      <c r="AW317" s="14"/>
      <c r="AX317" s="14">
        <v>0.22792262857710599</v>
      </c>
      <c r="AY317" s="14">
        <v>7.0104932807477502E-3</v>
      </c>
      <c r="AZ317" s="14">
        <v>1.7853248366679501E-2</v>
      </c>
      <c r="BA317" s="14"/>
      <c r="BB317" s="14">
        <v>0.112622292733392</v>
      </c>
      <c r="BC317" s="14">
        <v>0</v>
      </c>
      <c r="BD317" s="14">
        <v>1.3178622878125301E-2</v>
      </c>
      <c r="BE317" s="14"/>
      <c r="BF317" s="14">
        <v>0.153104467308597</v>
      </c>
      <c r="BG317" s="14">
        <v>2.2677463143072299E-2</v>
      </c>
      <c r="BH317" s="14">
        <v>1.22668471473212E-2</v>
      </c>
      <c r="BI317" s="14"/>
      <c r="BJ317" s="14">
        <v>0</v>
      </c>
      <c r="BK317" s="14">
        <v>2.99930835838839E-2</v>
      </c>
      <c r="BL317" s="14"/>
      <c r="BM317" s="14">
        <v>2.4775426468014901E-2</v>
      </c>
      <c r="BN317" s="14">
        <v>2.59406491131767E-2</v>
      </c>
      <c r="BO317" s="14"/>
      <c r="BP317" s="14">
        <v>5.3014005894628201E-2</v>
      </c>
      <c r="BQ317" s="14">
        <v>0</v>
      </c>
      <c r="BR317" s="14">
        <v>0.13011878147806399</v>
      </c>
      <c r="BS317" s="14">
        <v>0</v>
      </c>
      <c r="BT317" s="14">
        <v>2.24265362476333E-2</v>
      </c>
      <c r="BU317" s="14">
        <v>2.4245674404814999E-2</v>
      </c>
      <c r="BV317" s="14">
        <v>0</v>
      </c>
      <c r="BW317" s="14">
        <v>0</v>
      </c>
    </row>
    <row r="318" spans="2:75" x14ac:dyDescent="0.35">
      <c r="B318" t="s">
        <v>195</v>
      </c>
      <c r="C318" s="14">
        <v>0.14872407354815401</v>
      </c>
      <c r="D318" s="14">
        <v>0.17998845253760801</v>
      </c>
      <c r="E318" s="14">
        <v>0.11879113838140901</v>
      </c>
      <c r="F318" s="14"/>
      <c r="G318" s="14">
        <v>0.30298739489860199</v>
      </c>
      <c r="H318" s="14">
        <v>9.3514408568447796E-2</v>
      </c>
      <c r="I318" s="14">
        <v>0.17665436651949701</v>
      </c>
      <c r="J318" s="14">
        <v>8.6982373364521498E-2</v>
      </c>
      <c r="K318" s="14">
        <v>0.159391569994497</v>
      </c>
      <c r="L318" s="14">
        <v>0.141752112096837</v>
      </c>
      <c r="M318" s="14"/>
      <c r="N318" s="14">
        <v>0.16991522088449901</v>
      </c>
      <c r="O318" s="14">
        <v>0.110547848655751</v>
      </c>
      <c r="P318" s="14"/>
      <c r="Q318" s="14">
        <v>0.230676908084119</v>
      </c>
      <c r="R318" s="14">
        <v>9.3657231744077502E-2</v>
      </c>
      <c r="S318" s="14">
        <v>0.118763002669544</v>
      </c>
      <c r="T318" s="14">
        <v>0.157810876794611</v>
      </c>
      <c r="U318" s="14">
        <v>0.109221942594313</v>
      </c>
      <c r="V318" s="14">
        <v>0.17083988597257899</v>
      </c>
      <c r="W318" s="14">
        <v>0.24849371980339699</v>
      </c>
      <c r="X318" s="14">
        <v>0.32880298516752698</v>
      </c>
      <c r="Y318" s="14">
        <v>1</v>
      </c>
      <c r="Z318" s="14">
        <v>3.2346389024617603E-2</v>
      </c>
      <c r="AA318" s="14"/>
      <c r="AB318" s="14">
        <v>0.19344604831489401</v>
      </c>
      <c r="AC318" s="14">
        <v>0.117310535238511</v>
      </c>
      <c r="AD318" s="14">
        <v>0.24233002998234399</v>
      </c>
      <c r="AE318" s="14"/>
      <c r="AF318" s="14">
        <v>8.1120637201437099E-2</v>
      </c>
      <c r="AG318" s="14">
        <v>0.180900255417554</v>
      </c>
      <c r="AH318" s="14">
        <v>0.10535039280648199</v>
      </c>
      <c r="AI318" s="14">
        <v>4.9755026196151103E-2</v>
      </c>
      <c r="AJ318" s="14">
        <v>0.182310258566064</v>
      </c>
      <c r="AK318" s="14">
        <v>0.31635307248668199</v>
      </c>
      <c r="AL318" s="14">
        <v>0.10470835629787099</v>
      </c>
      <c r="AM318" s="14">
        <v>6.5451420287392204E-2</v>
      </c>
      <c r="AN318" s="14"/>
      <c r="AO318" s="14">
        <v>0.13301276352202901</v>
      </c>
      <c r="AP318" s="14">
        <v>0.16022174659397301</v>
      </c>
      <c r="AQ318" s="14">
        <v>0.156351029910066</v>
      </c>
      <c r="AR318" s="14">
        <v>0.132465512752411</v>
      </c>
      <c r="AS318" s="14">
        <v>0.21619200192586099</v>
      </c>
      <c r="AT318" s="14">
        <v>0.36322012345716997</v>
      </c>
      <c r="AU318" s="14">
        <v>8.1751259164391202E-2</v>
      </c>
      <c r="AV318" s="14">
        <v>4.9589228029489299E-2</v>
      </c>
      <c r="AW318" s="14"/>
      <c r="AX318" s="14">
        <v>0.53680029209609303</v>
      </c>
      <c r="AY318" s="14">
        <v>0.21153442484499799</v>
      </c>
      <c r="AZ318" s="14">
        <v>5.7159023469178699E-2</v>
      </c>
      <c r="BA318" s="14"/>
      <c r="BB318" s="14">
        <v>0.27918883286172702</v>
      </c>
      <c r="BC318" s="14">
        <v>0.168067919921919</v>
      </c>
      <c r="BD318" s="14">
        <v>9.5989495493744997E-2</v>
      </c>
      <c r="BE318" s="14"/>
      <c r="BF318" s="14">
        <v>0.33834610461110398</v>
      </c>
      <c r="BG318" s="14">
        <v>0.206969433269929</v>
      </c>
      <c r="BH318" s="14">
        <v>0.109182768162271</v>
      </c>
      <c r="BI318" s="14"/>
      <c r="BJ318" s="14">
        <v>0.22096523220201</v>
      </c>
      <c r="BK318" s="14">
        <v>0.131967597080521</v>
      </c>
      <c r="BL318" s="14"/>
      <c r="BM318" s="14">
        <v>0.210408077007122</v>
      </c>
      <c r="BN318" s="14">
        <v>0.125732518751761</v>
      </c>
      <c r="BO318" s="14"/>
      <c r="BP318" s="14">
        <v>0.21601001683985599</v>
      </c>
      <c r="BQ318" s="14">
        <v>0.145051921458795</v>
      </c>
      <c r="BR318" s="14">
        <v>7.7535391695897404E-2</v>
      </c>
      <c r="BS318" s="14">
        <v>9.0189077560947295E-2</v>
      </c>
      <c r="BT318" s="14">
        <v>0.125786166460744</v>
      </c>
      <c r="BU318" s="14">
        <v>0.18828871334845601</v>
      </c>
      <c r="BV318" s="14">
        <v>0.30973810286575798</v>
      </c>
      <c r="BW318" s="14">
        <v>0.14494291979016299</v>
      </c>
    </row>
    <row r="319" spans="2:75" x14ac:dyDescent="0.35">
      <c r="B319" t="s">
        <v>88</v>
      </c>
      <c r="C319" s="14">
        <v>0.24531394549773</v>
      </c>
      <c r="D319" s="14">
        <v>0.16928818927518999</v>
      </c>
      <c r="E319" s="14">
        <v>0.318102022714286</v>
      </c>
      <c r="F319" s="14"/>
      <c r="G319" s="14">
        <v>0.22468126615738701</v>
      </c>
      <c r="H319" s="14">
        <v>0.28022570541560898</v>
      </c>
      <c r="I319" s="14">
        <v>0.183311703530913</v>
      </c>
      <c r="J319" s="14">
        <v>0.205643209745452</v>
      </c>
      <c r="K319" s="14">
        <v>0.253875302457303</v>
      </c>
      <c r="L319" s="14">
        <v>0.28046715301904801</v>
      </c>
      <c r="M319" s="14"/>
      <c r="N319" s="14">
        <v>0.231906389247406</v>
      </c>
      <c r="O319" s="14">
        <v>0.26946789405680799</v>
      </c>
      <c r="P319" s="14"/>
      <c r="Q319" s="14">
        <v>0.125560378927289</v>
      </c>
      <c r="R319" s="14">
        <v>0.21674145509005999</v>
      </c>
      <c r="S319" s="14">
        <v>0.31247268274961398</v>
      </c>
      <c r="T319" s="14">
        <v>0.28540372284990201</v>
      </c>
      <c r="U319" s="14">
        <v>0.26435737567373402</v>
      </c>
      <c r="V319" s="14">
        <v>0.28470348940832901</v>
      </c>
      <c r="W319" s="14">
        <v>0.184324391723344</v>
      </c>
      <c r="X319" s="14">
        <v>0</v>
      </c>
      <c r="Y319" s="14">
        <v>0</v>
      </c>
      <c r="Z319" s="14">
        <v>0.15436586815946901</v>
      </c>
      <c r="AA319" s="14"/>
      <c r="AB319" s="14">
        <v>0.16477235514878699</v>
      </c>
      <c r="AC319" s="14">
        <v>0.27110381073578799</v>
      </c>
      <c r="AD319" s="14">
        <v>0.22317848094641199</v>
      </c>
      <c r="AE319" s="14"/>
      <c r="AF319" s="14">
        <v>0.290292274915597</v>
      </c>
      <c r="AG319" s="14">
        <v>0.15239215220694699</v>
      </c>
      <c r="AH319" s="14">
        <v>0.26781544789312201</v>
      </c>
      <c r="AI319" s="14">
        <v>0.141472997404478</v>
      </c>
      <c r="AJ319" s="14">
        <v>0.43692343471043699</v>
      </c>
      <c r="AK319" s="14">
        <v>0.29059241060970897</v>
      </c>
      <c r="AL319" s="14">
        <v>0.15168855261446201</v>
      </c>
      <c r="AM319" s="14">
        <v>0.249985899468287</v>
      </c>
      <c r="AN319" s="14"/>
      <c r="AO319" s="14">
        <v>0.26788257101763102</v>
      </c>
      <c r="AP319" s="14">
        <v>0.18049400600378601</v>
      </c>
      <c r="AQ319" s="14">
        <v>0.363568347499033</v>
      </c>
      <c r="AR319" s="14">
        <v>8.4615050792045496E-2</v>
      </c>
      <c r="AS319" s="14">
        <v>0.359888097039753</v>
      </c>
      <c r="AT319" s="14">
        <v>0.20667718146305</v>
      </c>
      <c r="AU319" s="14">
        <v>0.170989412504749</v>
      </c>
      <c r="AV319" s="14">
        <v>0.22692962324149399</v>
      </c>
      <c r="AW319" s="14"/>
      <c r="AX319" s="14">
        <v>0.11245643879867399</v>
      </c>
      <c r="AY319" s="14">
        <v>0.37636753335437001</v>
      </c>
      <c r="AZ319" s="14">
        <v>0.103242312636472</v>
      </c>
      <c r="BA319" s="14"/>
      <c r="BB319" s="14">
        <v>0.19667981901173001</v>
      </c>
      <c r="BC319" s="14">
        <v>0.286372948139065</v>
      </c>
      <c r="BD319" s="14">
        <v>0.16918374091883501</v>
      </c>
      <c r="BE319" s="14"/>
      <c r="BF319" s="14">
        <v>0.199433959654823</v>
      </c>
      <c r="BG319" s="14">
        <v>0.28337129258091398</v>
      </c>
      <c r="BH319" s="14">
        <v>0.13663316923214</v>
      </c>
      <c r="BI319" s="14"/>
      <c r="BJ319" s="14">
        <v>0.19701522784401301</v>
      </c>
      <c r="BK319" s="14">
        <v>0.25599995035537398</v>
      </c>
      <c r="BL319" s="14"/>
      <c r="BM319" s="14">
        <v>0.22800675058061501</v>
      </c>
      <c r="BN319" s="14">
        <v>0.25476980199353999</v>
      </c>
      <c r="BO319" s="14"/>
      <c r="BP319" s="14">
        <v>0.185581398299933</v>
      </c>
      <c r="BQ319" s="14">
        <v>0.230117490717961</v>
      </c>
      <c r="BR319" s="14">
        <v>4.5824126443385502E-2</v>
      </c>
      <c r="BS319" s="14">
        <v>0.23343595973473799</v>
      </c>
      <c r="BT319" s="14">
        <v>0.29142053091615999</v>
      </c>
      <c r="BU319" s="14">
        <v>0.26288579092622899</v>
      </c>
      <c r="BV319" s="14">
        <v>0.37885907963321402</v>
      </c>
      <c r="BW319" s="14">
        <v>0.230515290599594</v>
      </c>
    </row>
    <row r="320" spans="2:75" x14ac:dyDescent="0.35">
      <c r="B320" t="s">
        <v>196</v>
      </c>
      <c r="C320" s="14">
        <v>0.297665707052582</v>
      </c>
      <c r="D320" s="14">
        <v>0.311902299473168</v>
      </c>
      <c r="E320" s="14">
        <v>0.28403540279915201</v>
      </c>
      <c r="F320" s="14"/>
      <c r="G320" s="14">
        <v>0.18412323783600201</v>
      </c>
      <c r="H320" s="14">
        <v>0.28018171371188799</v>
      </c>
      <c r="I320" s="14">
        <v>0.26731213306907098</v>
      </c>
      <c r="J320" s="14">
        <v>0.29094809200035798</v>
      </c>
      <c r="K320" s="14">
        <v>0.34164559806121497</v>
      </c>
      <c r="L320" s="14">
        <v>0.32925278099269201</v>
      </c>
      <c r="M320" s="14"/>
      <c r="N320" s="14">
        <v>0.31896216087933199</v>
      </c>
      <c r="O320" s="14">
        <v>0.25929977066430998</v>
      </c>
      <c r="P320" s="14"/>
      <c r="Q320" s="14">
        <v>0.123803194660962</v>
      </c>
      <c r="R320" s="14">
        <v>0.27833504909768803</v>
      </c>
      <c r="S320" s="14">
        <v>0.27448195795482699</v>
      </c>
      <c r="T320" s="14">
        <v>0.29185568695591901</v>
      </c>
      <c r="U320" s="14">
        <v>0.36980332329347798</v>
      </c>
      <c r="V320" s="14">
        <v>0.22527982393979201</v>
      </c>
      <c r="W320" s="14">
        <v>0.39301475684183501</v>
      </c>
      <c r="X320" s="14">
        <v>0.23305442567540099</v>
      </c>
      <c r="Y320" s="14">
        <v>0</v>
      </c>
      <c r="Z320" s="14">
        <v>0.24244157553333201</v>
      </c>
      <c r="AA320" s="14"/>
      <c r="AB320" s="14">
        <v>0.32303001357188799</v>
      </c>
      <c r="AC320" s="14">
        <v>0.31325346224891298</v>
      </c>
      <c r="AD320" s="14">
        <v>0.26763105931619102</v>
      </c>
      <c r="AE320" s="14"/>
      <c r="AF320" s="14">
        <v>0.38726189901688701</v>
      </c>
      <c r="AG320" s="14">
        <v>0.30033401927049802</v>
      </c>
      <c r="AH320" s="14">
        <v>0.42596132402331</v>
      </c>
      <c r="AI320" s="14">
        <v>0.36743893717230602</v>
      </c>
      <c r="AJ320" s="14">
        <v>0.38076630672349798</v>
      </c>
      <c r="AK320" s="14">
        <v>0.208331224480299</v>
      </c>
      <c r="AL320" s="14">
        <v>0.25617409581482697</v>
      </c>
      <c r="AM320" s="14">
        <v>0.239226287662124</v>
      </c>
      <c r="AN320" s="14"/>
      <c r="AO320" s="14">
        <v>0.421003276752905</v>
      </c>
      <c r="AP320" s="14">
        <v>0.32189243988715399</v>
      </c>
      <c r="AQ320" s="14">
        <v>0.275617562442806</v>
      </c>
      <c r="AR320" s="14">
        <v>0.45689944028413798</v>
      </c>
      <c r="AS320" s="14">
        <v>0.42391990103438698</v>
      </c>
      <c r="AT320" s="14">
        <v>0.24563685281252101</v>
      </c>
      <c r="AU320" s="14">
        <v>0.191743063251678</v>
      </c>
      <c r="AV320" s="14">
        <v>0.30221533554990498</v>
      </c>
      <c r="AW320" s="14"/>
      <c r="AX320" s="14">
        <v>1.35005440973072E-2</v>
      </c>
      <c r="AY320" s="14">
        <v>0.31230195808465</v>
      </c>
      <c r="AZ320" s="14">
        <v>0.32731620041397802</v>
      </c>
      <c r="BA320" s="14"/>
      <c r="BB320" s="14">
        <v>0.221559930778679</v>
      </c>
      <c r="BC320" s="14">
        <v>0.343762771440277</v>
      </c>
      <c r="BD320" s="14">
        <v>0.26664943181765899</v>
      </c>
      <c r="BE320" s="14"/>
      <c r="BF320" s="14">
        <v>0.16784895198399299</v>
      </c>
      <c r="BG320" s="14">
        <v>0.31519879415352098</v>
      </c>
      <c r="BH320" s="14">
        <v>0.33355226259680198</v>
      </c>
      <c r="BI320" s="14"/>
      <c r="BJ320" s="14">
        <v>0.36764906580097101</v>
      </c>
      <c r="BK320" s="14">
        <v>0.28163392617586602</v>
      </c>
      <c r="BL320" s="14"/>
      <c r="BM320" s="14">
        <v>0.26293851732738399</v>
      </c>
      <c r="BN320" s="14">
        <v>0.32398008907876802</v>
      </c>
      <c r="BO320" s="14"/>
      <c r="BP320" s="14">
        <v>0.25926888084153399</v>
      </c>
      <c r="BQ320" s="14">
        <v>0.426113745985647</v>
      </c>
      <c r="BR320" s="14">
        <v>0.342730035957243</v>
      </c>
      <c r="BS320" s="14">
        <v>0.34930278664798903</v>
      </c>
      <c r="BT320" s="14">
        <v>0.30872733751773601</v>
      </c>
      <c r="BU320" s="14">
        <v>0.236792407211732</v>
      </c>
      <c r="BV320" s="14">
        <v>0.105400848444147</v>
      </c>
      <c r="BW320" s="14">
        <v>0.25350310431293099</v>
      </c>
    </row>
    <row r="321" spans="2:75" x14ac:dyDescent="0.35">
      <c r="B321" t="s">
        <v>197</v>
      </c>
      <c r="C321" s="14">
        <v>0.23481942510881401</v>
      </c>
      <c r="D321" s="14">
        <v>0.29102257102065898</v>
      </c>
      <c r="E321" s="14">
        <v>0.181009780486932</v>
      </c>
      <c r="F321" s="14"/>
      <c r="G321" s="14">
        <v>0.26134690597277999</v>
      </c>
      <c r="H321" s="14">
        <v>0.26698994085949601</v>
      </c>
      <c r="I321" s="14">
        <v>0.26814007118999</v>
      </c>
      <c r="J321" s="14">
        <v>0.34745390997062398</v>
      </c>
      <c r="K321" s="14">
        <v>0.17070248677889099</v>
      </c>
      <c r="L321" s="14">
        <v>0.17446269818215199</v>
      </c>
      <c r="M321" s="14"/>
      <c r="N321" s="14">
        <v>0.21601802251223301</v>
      </c>
      <c r="O321" s="14">
        <v>0.26869048279282298</v>
      </c>
      <c r="P321" s="14"/>
      <c r="Q321" s="14">
        <v>0.51995951832762999</v>
      </c>
      <c r="R321" s="14">
        <v>0.31601667196338601</v>
      </c>
      <c r="S321" s="14">
        <v>0.24693941209145201</v>
      </c>
      <c r="T321" s="14">
        <v>0.19692536521111401</v>
      </c>
      <c r="U321" s="14">
        <v>0.24423042025561301</v>
      </c>
      <c r="V321" s="14">
        <v>0.24699876161974299</v>
      </c>
      <c r="W321" s="14">
        <v>0.165573645809239</v>
      </c>
      <c r="X321" s="14">
        <v>0.43814258915707199</v>
      </c>
      <c r="Y321" s="14">
        <v>0</v>
      </c>
      <c r="Z321" s="14">
        <v>0.23160678533391199</v>
      </c>
      <c r="AA321" s="14"/>
      <c r="AB321" s="14">
        <v>0.30536745949966199</v>
      </c>
      <c r="AC321" s="14">
        <v>0.20904448001613299</v>
      </c>
      <c r="AD321" s="14">
        <v>0.22616183012413699</v>
      </c>
      <c r="AE321" s="14"/>
      <c r="AF321" s="14">
        <v>0.20743736260229301</v>
      </c>
      <c r="AG321" s="14">
        <v>0.31300003491552197</v>
      </c>
      <c r="AH321" s="14">
        <v>0.20087283527708599</v>
      </c>
      <c r="AI321" s="14">
        <v>0.44133303922706502</v>
      </c>
      <c r="AJ321" s="14">
        <v>0</v>
      </c>
      <c r="AK321" s="14">
        <v>5.7557941178711797E-2</v>
      </c>
      <c r="AL321" s="14">
        <v>0.48742899527284</v>
      </c>
      <c r="AM321" s="14">
        <v>0.281467757204372</v>
      </c>
      <c r="AN321" s="14"/>
      <c r="AO321" s="14">
        <v>0.168196904324735</v>
      </c>
      <c r="AP321" s="14">
        <v>0.30810633453063402</v>
      </c>
      <c r="AQ321" s="14">
        <v>0.181877688577714</v>
      </c>
      <c r="AR321" s="14">
        <v>0.32601999617140498</v>
      </c>
      <c r="AS321" s="14">
        <v>0</v>
      </c>
      <c r="AT321" s="14">
        <v>6.7830521396106805E-2</v>
      </c>
      <c r="AU321" s="14">
        <v>0.48559357643455398</v>
      </c>
      <c r="AV321" s="14">
        <v>0.346316555831789</v>
      </c>
      <c r="AW321" s="14"/>
      <c r="AX321" s="14">
        <v>0</v>
      </c>
      <c r="AY321" s="14">
        <v>7.4877362342988502E-2</v>
      </c>
      <c r="AZ321" s="14">
        <v>0.456945006447879</v>
      </c>
      <c r="BA321" s="14"/>
      <c r="BB321" s="14">
        <v>0.14567955093763399</v>
      </c>
      <c r="BC321" s="14">
        <v>0.18540440034726199</v>
      </c>
      <c r="BD321" s="14">
        <v>0.41232419415982202</v>
      </c>
      <c r="BE321" s="14"/>
      <c r="BF321" s="14">
        <v>0.123800460743378</v>
      </c>
      <c r="BG321" s="14">
        <v>0.12878687968927899</v>
      </c>
      <c r="BH321" s="14">
        <v>0.37673263262918499</v>
      </c>
      <c r="BI321" s="14"/>
      <c r="BJ321" s="14">
        <v>0.20804908453728399</v>
      </c>
      <c r="BK321" s="14">
        <v>0.243124900246076</v>
      </c>
      <c r="BL321" s="14"/>
      <c r="BM321" s="14">
        <v>0.245060280678807</v>
      </c>
      <c r="BN321" s="14">
        <v>0.220229138979255</v>
      </c>
      <c r="BO321" s="14"/>
      <c r="BP321" s="14">
        <v>0.19970918799753701</v>
      </c>
      <c r="BQ321" s="14">
        <v>0.14890630383943401</v>
      </c>
      <c r="BR321" s="14">
        <v>0.21125202090826301</v>
      </c>
      <c r="BS321" s="14">
        <v>0.31663482377430702</v>
      </c>
      <c r="BT321" s="14">
        <v>0.220097175270143</v>
      </c>
      <c r="BU321" s="14">
        <v>0.26056212668034601</v>
      </c>
      <c r="BV321" s="14">
        <v>0.20600196905688101</v>
      </c>
      <c r="BW321" s="14">
        <v>0.21751597878367701</v>
      </c>
    </row>
    <row r="322" spans="2:75" x14ac:dyDescent="0.35">
      <c r="B322" t="s">
        <v>92</v>
      </c>
      <c r="C322" s="14">
        <v>4.9975944959127501E-2</v>
      </c>
      <c r="D322" s="14">
        <v>1.7458702970667601E-2</v>
      </c>
      <c r="E322" s="14">
        <v>8.1108387940651006E-2</v>
      </c>
      <c r="F322" s="14"/>
      <c r="G322" s="14">
        <v>2.6861195135228701E-2</v>
      </c>
      <c r="H322" s="14">
        <v>4.2237610921920403E-2</v>
      </c>
      <c r="I322" s="14">
        <v>5.9121093387432801E-2</v>
      </c>
      <c r="J322" s="14">
        <v>5.2168500669195698E-2</v>
      </c>
      <c r="K322" s="14">
        <v>3.1618964953117702E-2</v>
      </c>
      <c r="L322" s="14">
        <v>6.5215699586062797E-2</v>
      </c>
      <c r="M322" s="14"/>
      <c r="N322" s="14">
        <v>3.4720428088309697E-2</v>
      </c>
      <c r="O322" s="14">
        <v>7.7459027100287001E-2</v>
      </c>
      <c r="P322" s="14"/>
      <c r="Q322" s="14">
        <v>0</v>
      </c>
      <c r="R322" s="14">
        <v>5.2612781475358701E-2</v>
      </c>
      <c r="S322" s="14">
        <v>3.7523456385113597E-2</v>
      </c>
      <c r="T322" s="14">
        <v>4.86816559240731E-2</v>
      </c>
      <c r="U322" s="14">
        <v>1.2386938182862E-2</v>
      </c>
      <c r="V322" s="14">
        <v>7.4016573516286098E-3</v>
      </c>
      <c r="W322" s="14">
        <v>8.5934858221862198E-3</v>
      </c>
      <c r="X322" s="14">
        <v>0</v>
      </c>
      <c r="Y322" s="14">
        <v>0</v>
      </c>
      <c r="Z322" s="14">
        <v>0.27428097109506999</v>
      </c>
      <c r="AA322" s="14"/>
      <c r="AB322" s="14">
        <v>0</v>
      </c>
      <c r="AC322" s="14">
        <v>6.3879244969373306E-2</v>
      </c>
      <c r="AD322" s="14">
        <v>8.61616961587045E-3</v>
      </c>
      <c r="AE322" s="14"/>
      <c r="AF322" s="14">
        <v>6.5679267017695999E-3</v>
      </c>
      <c r="AG322" s="14">
        <v>2.34971714611115E-2</v>
      </c>
      <c r="AH322" s="14">
        <v>0</v>
      </c>
      <c r="AI322" s="14">
        <v>0</v>
      </c>
      <c r="AJ322" s="14">
        <v>0</v>
      </c>
      <c r="AK322" s="14">
        <v>6.4690165791988205E-2</v>
      </c>
      <c r="AL322" s="14">
        <v>0</v>
      </c>
      <c r="AM322" s="14">
        <v>0.155708239769104</v>
      </c>
      <c r="AN322" s="14"/>
      <c r="AO322" s="14">
        <v>9.9044843826998994E-3</v>
      </c>
      <c r="AP322" s="14">
        <v>8.3089422235999907E-3</v>
      </c>
      <c r="AQ322" s="14">
        <v>0</v>
      </c>
      <c r="AR322" s="14">
        <v>0</v>
      </c>
      <c r="AS322" s="14">
        <v>0</v>
      </c>
      <c r="AT322" s="14">
        <v>6.0889006772117699E-2</v>
      </c>
      <c r="AU322" s="14">
        <v>0</v>
      </c>
      <c r="AV322" s="14">
        <v>7.49492573473233E-2</v>
      </c>
      <c r="AW322" s="14"/>
      <c r="AX322" s="14">
        <v>0.109320096430819</v>
      </c>
      <c r="AY322" s="14">
        <v>1.79082280922448E-2</v>
      </c>
      <c r="AZ322" s="14">
        <v>3.7484208665812903E-2</v>
      </c>
      <c r="BA322" s="14"/>
      <c r="BB322" s="14">
        <v>4.4269573676837398E-2</v>
      </c>
      <c r="BC322" s="14">
        <v>1.6391960151477598E-2</v>
      </c>
      <c r="BD322" s="14">
        <v>4.2674514731813398E-2</v>
      </c>
      <c r="BE322" s="14"/>
      <c r="BF322" s="14">
        <v>1.74660556981063E-2</v>
      </c>
      <c r="BG322" s="14">
        <v>4.2996137163284001E-2</v>
      </c>
      <c r="BH322" s="14">
        <v>3.1632320232279902E-2</v>
      </c>
      <c r="BI322" s="14"/>
      <c r="BJ322" s="14">
        <v>6.3213896157224099E-3</v>
      </c>
      <c r="BK322" s="14">
        <v>5.7280542558280197E-2</v>
      </c>
      <c r="BL322" s="14"/>
      <c r="BM322" s="14">
        <v>2.8810947938057399E-2</v>
      </c>
      <c r="BN322" s="14">
        <v>4.9347802083499703E-2</v>
      </c>
      <c r="BO322" s="14"/>
      <c r="BP322" s="14">
        <v>8.6416510126511997E-2</v>
      </c>
      <c r="BQ322" s="14">
        <v>4.9810537998162999E-2</v>
      </c>
      <c r="BR322" s="14">
        <v>0.192539643517148</v>
      </c>
      <c r="BS322" s="14">
        <v>1.0437352282019001E-2</v>
      </c>
      <c r="BT322" s="14">
        <v>3.1542253587583599E-2</v>
      </c>
      <c r="BU322" s="14">
        <v>2.7225287428422201E-2</v>
      </c>
      <c r="BV322" s="14">
        <v>0</v>
      </c>
      <c r="BW322" s="14">
        <v>0.153522706513635</v>
      </c>
    </row>
    <row r="323" spans="2:75" x14ac:dyDescent="0.35">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c r="BH323" s="14"/>
      <c r="BI323" s="14"/>
      <c r="BJ323" s="14"/>
      <c r="BK323" s="14"/>
      <c r="BL323" s="14"/>
      <c r="BM323" s="14"/>
      <c r="BN323" s="14"/>
      <c r="BO323" s="14"/>
      <c r="BP323" s="14"/>
      <c r="BQ323" s="14"/>
      <c r="BR323" s="14"/>
      <c r="BS323" s="14"/>
      <c r="BT323" s="14"/>
      <c r="BU323" s="14"/>
      <c r="BV323" s="14"/>
      <c r="BW323" s="14"/>
    </row>
    <row r="324" spans="2:75" x14ac:dyDescent="0.35">
      <c r="B324" s="6" t="s">
        <v>223</v>
      </c>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c r="BH324" s="14"/>
      <c r="BI324" s="14"/>
      <c r="BJ324" s="14"/>
      <c r="BK324" s="14"/>
      <c r="BL324" s="14"/>
      <c r="BM324" s="14"/>
      <c r="BN324" s="14"/>
      <c r="BO324" s="14"/>
      <c r="BP324" s="14"/>
      <c r="BQ324" s="14"/>
      <c r="BR324" s="14"/>
      <c r="BS324" s="14"/>
      <c r="BT324" s="14"/>
      <c r="BU324" s="14"/>
      <c r="BV324" s="14"/>
      <c r="BW324" s="14"/>
    </row>
    <row r="325" spans="2:75" x14ac:dyDescent="0.35">
      <c r="B325" s="21" t="s">
        <v>96</v>
      </c>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c r="BH325" s="14"/>
      <c r="BI325" s="14"/>
      <c r="BJ325" s="14"/>
      <c r="BK325" s="14"/>
      <c r="BL325" s="14"/>
      <c r="BM325" s="14"/>
      <c r="BN325" s="14"/>
      <c r="BO325" s="14"/>
      <c r="BP325" s="14"/>
      <c r="BQ325" s="14"/>
      <c r="BR325" s="14"/>
      <c r="BS325" s="14"/>
      <c r="BT325" s="14"/>
      <c r="BU325" s="14"/>
      <c r="BV325" s="14"/>
      <c r="BW325" s="14"/>
    </row>
    <row r="326" spans="2:75" x14ac:dyDescent="0.35">
      <c r="B326" t="s">
        <v>219</v>
      </c>
      <c r="C326" s="14">
        <v>5.0773475926121497E-2</v>
      </c>
      <c r="D326" s="14">
        <v>5.69362221144456E-2</v>
      </c>
      <c r="E326" s="14">
        <v>4.4957360504011702E-2</v>
      </c>
      <c r="F326" s="14"/>
      <c r="G326" s="14">
        <v>8.7714464951249294E-2</v>
      </c>
      <c r="H326" s="14">
        <v>3.9477895484930497E-2</v>
      </c>
      <c r="I326" s="14">
        <v>4.4352628387122298E-2</v>
      </c>
      <c r="J326" s="14">
        <v>1.51986656871119E-2</v>
      </c>
      <c r="K326" s="14">
        <v>6.9248501478468297E-2</v>
      </c>
      <c r="L326" s="14">
        <v>5.8540781836627802E-2</v>
      </c>
      <c r="M326" s="14"/>
      <c r="N326" s="14">
        <v>4.9047733062055197E-2</v>
      </c>
      <c r="O326" s="14">
        <v>5.4003080428874001E-2</v>
      </c>
      <c r="P326" s="14"/>
      <c r="Q326" s="14">
        <v>4.5329939959506502E-2</v>
      </c>
      <c r="R326" s="14">
        <v>6.1431054222747902E-2</v>
      </c>
      <c r="S326" s="14">
        <v>5.1844938749751698E-2</v>
      </c>
      <c r="T326" s="14">
        <v>4.77489634052864E-2</v>
      </c>
      <c r="U326" s="14">
        <v>3.8037156278911903E-2</v>
      </c>
      <c r="V326" s="14">
        <v>3.7023190915760597E-2</v>
      </c>
      <c r="W326" s="14">
        <v>7.12850288946556E-2</v>
      </c>
      <c r="X326" s="14">
        <v>8.53678270928626E-2</v>
      </c>
      <c r="Y326" s="14">
        <v>0</v>
      </c>
      <c r="Z326" s="14">
        <v>5.91250712018455E-2</v>
      </c>
      <c r="AA326" s="14"/>
      <c r="AB326" s="14">
        <v>4.77127043563794E-2</v>
      </c>
      <c r="AC326" s="14">
        <v>4.6042176494592399E-2</v>
      </c>
      <c r="AD326" s="14">
        <v>7.1150563650248799E-2</v>
      </c>
      <c r="AE326" s="14"/>
      <c r="AF326" s="14">
        <v>3.4576485065088702E-2</v>
      </c>
      <c r="AG326" s="14">
        <v>4.77891449583705E-2</v>
      </c>
      <c r="AH326" s="14">
        <v>3.8206757968071499E-2</v>
      </c>
      <c r="AI326" s="14">
        <v>1.17905743076679E-2</v>
      </c>
      <c r="AJ326" s="14">
        <v>7.8561567498663998E-2</v>
      </c>
      <c r="AK326" s="14">
        <v>0.12546305557278201</v>
      </c>
      <c r="AL326" s="14">
        <v>6.2118393775113896E-3</v>
      </c>
      <c r="AM326" s="14">
        <v>8.1168904330881399E-3</v>
      </c>
      <c r="AN326" s="14"/>
      <c r="AO326" s="14">
        <v>3.82530844018098E-2</v>
      </c>
      <c r="AP326" s="14">
        <v>4.0392068518956097E-2</v>
      </c>
      <c r="AQ326" s="14">
        <v>4.9259658294868801E-2</v>
      </c>
      <c r="AR326" s="14">
        <v>5.9938038138330103E-2</v>
      </c>
      <c r="AS326" s="14">
        <v>6.2679400261034801E-2</v>
      </c>
      <c r="AT326" s="14">
        <v>0.15455738556446899</v>
      </c>
      <c r="AU326" s="14">
        <v>3.3916762288626202E-2</v>
      </c>
      <c r="AV326" s="14">
        <v>0</v>
      </c>
      <c r="AW326" s="14"/>
      <c r="AX326" s="14">
        <v>1</v>
      </c>
      <c r="AY326" s="14">
        <v>0</v>
      </c>
      <c r="AZ326" s="14">
        <v>0</v>
      </c>
      <c r="BA326" s="14"/>
      <c r="BB326" s="14">
        <v>0.197401294115709</v>
      </c>
      <c r="BC326" s="14">
        <v>3.3145144039707197E-2</v>
      </c>
      <c r="BD326" s="14">
        <v>1.9970953319593198E-3</v>
      </c>
      <c r="BE326" s="14"/>
      <c r="BF326" s="14">
        <v>0.21601935181999801</v>
      </c>
      <c r="BG326" s="14">
        <v>7.9903044928196096E-2</v>
      </c>
      <c r="BH326" s="14">
        <v>1.3054968291906501E-2</v>
      </c>
      <c r="BI326" s="14"/>
      <c r="BJ326" s="14">
        <v>6.4200806742591904E-2</v>
      </c>
      <c r="BK326" s="14">
        <v>4.82824072036575E-2</v>
      </c>
      <c r="BL326" s="14"/>
      <c r="BM326" s="14">
        <v>8.9928444012507006E-2</v>
      </c>
      <c r="BN326" s="14">
        <v>3.5510653976573103E-2</v>
      </c>
      <c r="BO326" s="14"/>
      <c r="BP326" s="14">
        <v>8.4751464314921601E-2</v>
      </c>
      <c r="BQ326" s="14">
        <v>3.8726604756685302E-2</v>
      </c>
      <c r="BR326" s="14">
        <v>1.2766513035959E-2</v>
      </c>
      <c r="BS326" s="14">
        <v>4.97463902973167E-2</v>
      </c>
      <c r="BT326" s="14">
        <v>4.6917297208030499E-2</v>
      </c>
      <c r="BU326" s="14">
        <v>3.5132213166506103E-2</v>
      </c>
      <c r="BV326" s="14">
        <v>3.9861528775410097E-2</v>
      </c>
      <c r="BW326" s="14">
        <v>5.144738570488E-2</v>
      </c>
    </row>
    <row r="327" spans="2:75" x14ac:dyDescent="0.35">
      <c r="B327" t="s">
        <v>220</v>
      </c>
      <c r="C327" s="14">
        <v>0.40902766789791201</v>
      </c>
      <c r="D327" s="14">
        <v>0.43882528896332501</v>
      </c>
      <c r="E327" s="14">
        <v>0.38090604839181003</v>
      </c>
      <c r="F327" s="14"/>
      <c r="G327" s="14">
        <v>0.325592159583725</v>
      </c>
      <c r="H327" s="14">
        <v>0.31493313750720597</v>
      </c>
      <c r="I327" s="14">
        <v>0.27845171113108103</v>
      </c>
      <c r="J327" s="14">
        <v>0.46364268443991302</v>
      </c>
      <c r="K327" s="14">
        <v>0.36689001143650701</v>
      </c>
      <c r="L327" s="14">
        <v>0.50442869881951102</v>
      </c>
      <c r="M327" s="14"/>
      <c r="N327" s="14">
        <v>0.44026495000611798</v>
      </c>
      <c r="O327" s="14">
        <v>0.35056932566684001</v>
      </c>
      <c r="P327" s="14"/>
      <c r="Q327" s="14">
        <v>0.16428892307583601</v>
      </c>
      <c r="R327" s="14">
        <v>0.31353769464191</v>
      </c>
      <c r="S327" s="14">
        <v>0.46278358220441301</v>
      </c>
      <c r="T327" s="14">
        <v>0.44704247795559698</v>
      </c>
      <c r="U327" s="14">
        <v>0.46364711498651201</v>
      </c>
      <c r="V327" s="14">
        <v>0.370145737452861</v>
      </c>
      <c r="W327" s="14">
        <v>0.452202777767374</v>
      </c>
      <c r="X327" s="14">
        <v>0.49419579592049001</v>
      </c>
      <c r="Y327" s="14">
        <v>0.57049239310669397</v>
      </c>
      <c r="Z327" s="14">
        <v>0.29992136852090501</v>
      </c>
      <c r="AA327" s="14"/>
      <c r="AB327" s="14">
        <v>0.43835820447127199</v>
      </c>
      <c r="AC327" s="14">
        <v>0.38847935131692402</v>
      </c>
      <c r="AD327" s="14">
        <v>0.49453362691541097</v>
      </c>
      <c r="AE327" s="14"/>
      <c r="AF327" s="14">
        <v>0.49516891516690398</v>
      </c>
      <c r="AG327" s="14">
        <v>0.371510253897682</v>
      </c>
      <c r="AH327" s="14">
        <v>0.53702647939181802</v>
      </c>
      <c r="AI327" s="14">
        <v>0.34046676401923898</v>
      </c>
      <c r="AJ327" s="14">
        <v>0.52892683171594002</v>
      </c>
      <c r="AK327" s="14">
        <v>0.56648955577987103</v>
      </c>
      <c r="AL327" s="14">
        <v>0.206775468130794</v>
      </c>
      <c r="AM327" s="14">
        <v>0.25192974142480901</v>
      </c>
      <c r="AN327" s="14"/>
      <c r="AO327" s="14">
        <v>0.55558221768750904</v>
      </c>
      <c r="AP327" s="14">
        <v>0.41397054132223299</v>
      </c>
      <c r="AQ327" s="14">
        <v>0.54466004949809199</v>
      </c>
      <c r="AR327" s="14">
        <v>0.30103750445764899</v>
      </c>
      <c r="AS327" s="14">
        <v>0.54744272111256598</v>
      </c>
      <c r="AT327" s="14">
        <v>0.66657602992342302</v>
      </c>
      <c r="AU327" s="14">
        <v>0.17186224428024799</v>
      </c>
      <c r="AV327" s="14">
        <v>0.21726525770892599</v>
      </c>
      <c r="AW327" s="14"/>
      <c r="AX327" s="14">
        <v>0</v>
      </c>
      <c r="AY327" s="14">
        <v>1</v>
      </c>
      <c r="AZ327" s="14">
        <v>0</v>
      </c>
      <c r="BA327" s="14"/>
      <c r="BB327" s="14">
        <v>0.49743452627978502</v>
      </c>
      <c r="BC327" s="14">
        <v>0.52735284338337796</v>
      </c>
      <c r="BD327" s="14">
        <v>0.24243617833550099</v>
      </c>
      <c r="BE327" s="14"/>
      <c r="BF327" s="14">
        <v>0.46390910475865998</v>
      </c>
      <c r="BG327" s="14">
        <v>0.573384971306656</v>
      </c>
      <c r="BH327" s="14">
        <v>0.30541698232430697</v>
      </c>
      <c r="BI327" s="14"/>
      <c r="BJ327" s="14">
        <v>0.52494283426636401</v>
      </c>
      <c r="BK327" s="14">
        <v>0.38254708592519099</v>
      </c>
      <c r="BL327" s="14"/>
      <c r="BM327" s="14">
        <v>0.45139161953747198</v>
      </c>
      <c r="BN327" s="14">
        <v>0.39970399528584499</v>
      </c>
      <c r="BO327" s="14"/>
      <c r="BP327" s="14">
        <v>0.40427999386920899</v>
      </c>
      <c r="BQ327" s="14">
        <v>0.34602771301212698</v>
      </c>
      <c r="BR327" s="14">
        <v>0.34016524215322602</v>
      </c>
      <c r="BS327" s="14">
        <v>0.33926393781129299</v>
      </c>
      <c r="BT327" s="14">
        <v>0.49371084764426199</v>
      </c>
      <c r="BU327" s="14">
        <v>0.37080910739947498</v>
      </c>
      <c r="BV327" s="14">
        <v>0.45207665433210997</v>
      </c>
      <c r="BW327" s="14">
        <v>0.31886448024427</v>
      </c>
    </row>
    <row r="328" spans="2:75" x14ac:dyDescent="0.35">
      <c r="B328" t="s">
        <v>221</v>
      </c>
      <c r="C328" s="14">
        <v>0.41907521466403802</v>
      </c>
      <c r="D328" s="14">
        <v>0.41937112957821299</v>
      </c>
      <c r="E328" s="14">
        <v>0.41879594382545898</v>
      </c>
      <c r="F328" s="14"/>
      <c r="G328" s="14">
        <v>0.46014959657669802</v>
      </c>
      <c r="H328" s="14">
        <v>0.52537718199760897</v>
      </c>
      <c r="I328" s="14">
        <v>0.50710176940621599</v>
      </c>
      <c r="J328" s="14">
        <v>0.40068740722109503</v>
      </c>
      <c r="K328" s="14">
        <v>0.463948186375224</v>
      </c>
      <c r="L328" s="14">
        <v>0.32662478532803502</v>
      </c>
      <c r="M328" s="14"/>
      <c r="N328" s="14">
        <v>0.406576294726195</v>
      </c>
      <c r="O328" s="14">
        <v>0.44246605054771698</v>
      </c>
      <c r="P328" s="14"/>
      <c r="Q328" s="14">
        <v>0.59858222205145595</v>
      </c>
      <c r="R328" s="14">
        <v>0.425399486891332</v>
      </c>
      <c r="S328" s="14">
        <v>0.36971817684094799</v>
      </c>
      <c r="T328" s="14">
        <v>0.408700019349026</v>
      </c>
      <c r="U328" s="14">
        <v>0.40925023183102899</v>
      </c>
      <c r="V328" s="14">
        <v>0.45126089966500998</v>
      </c>
      <c r="W328" s="14">
        <v>0.376690567797142</v>
      </c>
      <c r="X328" s="14">
        <v>0.42043637698664699</v>
      </c>
      <c r="Y328" s="14">
        <v>0.42950760689330603</v>
      </c>
      <c r="Z328" s="14">
        <v>0.48680510244928699</v>
      </c>
      <c r="AA328" s="14"/>
      <c r="AB328" s="14">
        <v>0.477741054754723</v>
      </c>
      <c r="AC328" s="14">
        <v>0.40257756736383399</v>
      </c>
      <c r="AD328" s="14">
        <v>0.39359432716090798</v>
      </c>
      <c r="AE328" s="14"/>
      <c r="AF328" s="14">
        <v>0.37115891196261602</v>
      </c>
      <c r="AG328" s="14">
        <v>0.479522251195244</v>
      </c>
      <c r="AH328" s="14">
        <v>0.37720991502900197</v>
      </c>
      <c r="AI328" s="14">
        <v>0.55710034577307899</v>
      </c>
      <c r="AJ328" s="14">
        <v>0.18360255041696499</v>
      </c>
      <c r="AK328" s="14">
        <v>0.23653611023109899</v>
      </c>
      <c r="AL328" s="14">
        <v>0.70887158189063204</v>
      </c>
      <c r="AM328" s="14">
        <v>0.54872100838323801</v>
      </c>
      <c r="AN328" s="14"/>
      <c r="AO328" s="14">
        <v>0.32921959291471797</v>
      </c>
      <c r="AP328" s="14">
        <v>0.47115833371778398</v>
      </c>
      <c r="AQ328" s="14">
        <v>0.33819180032622398</v>
      </c>
      <c r="AR328" s="14">
        <v>0.53770765548389099</v>
      </c>
      <c r="AS328" s="14">
        <v>0.15001809214520301</v>
      </c>
      <c r="AT328" s="14">
        <v>0.14370314480409599</v>
      </c>
      <c r="AU328" s="14">
        <v>0.71046806576021604</v>
      </c>
      <c r="AV328" s="14">
        <v>0.65279005884252095</v>
      </c>
      <c r="AW328" s="14"/>
      <c r="AX328" s="14">
        <v>0</v>
      </c>
      <c r="AY328" s="14">
        <v>0</v>
      </c>
      <c r="AZ328" s="14">
        <v>1</v>
      </c>
      <c r="BA328" s="14"/>
      <c r="BB328" s="14">
        <v>0.24334537529351999</v>
      </c>
      <c r="BC328" s="14">
        <v>0.35413791564215102</v>
      </c>
      <c r="BD328" s="14">
        <v>0.71863186761710895</v>
      </c>
      <c r="BE328" s="14"/>
      <c r="BF328" s="14">
        <v>0.27786109981766599</v>
      </c>
      <c r="BG328" s="14">
        <v>0.28401726439271102</v>
      </c>
      <c r="BH328" s="14">
        <v>0.64350276633689996</v>
      </c>
      <c r="BI328" s="14"/>
      <c r="BJ328" s="14">
        <v>0.34269459149597897</v>
      </c>
      <c r="BK328" s="14">
        <v>0.44525434894200999</v>
      </c>
      <c r="BL328" s="14"/>
      <c r="BM328" s="14">
        <v>0.40900430970948598</v>
      </c>
      <c r="BN328" s="14">
        <v>0.41190121341140201</v>
      </c>
      <c r="BO328" s="14"/>
      <c r="BP328" s="14">
        <v>0.39080326008121102</v>
      </c>
      <c r="BQ328" s="14">
        <v>0.52717739035512101</v>
      </c>
      <c r="BR328" s="14">
        <v>0.56940278479546802</v>
      </c>
      <c r="BS328" s="14">
        <v>0.47946894648961502</v>
      </c>
      <c r="BT328" s="14">
        <v>0.33398750319265202</v>
      </c>
      <c r="BU328" s="14">
        <v>0.46285872342335799</v>
      </c>
      <c r="BV328" s="14">
        <v>0.386790050579851</v>
      </c>
      <c r="BW328" s="14">
        <v>0.51774016026029601</v>
      </c>
    </row>
    <row r="329" spans="2:75" x14ac:dyDescent="0.35">
      <c r="B329" t="s">
        <v>92</v>
      </c>
      <c r="C329" s="14">
        <v>0.121123641511928</v>
      </c>
      <c r="D329" s="14">
        <v>8.4867359344016305E-2</v>
      </c>
      <c r="E329" s="14">
        <v>0.15534064727871899</v>
      </c>
      <c r="F329" s="14"/>
      <c r="G329" s="14">
        <v>0.12654377888832699</v>
      </c>
      <c r="H329" s="14">
        <v>0.12021178501025399</v>
      </c>
      <c r="I329" s="14">
        <v>0.17009389107558101</v>
      </c>
      <c r="J329" s="14">
        <v>0.12047124265188</v>
      </c>
      <c r="K329" s="14">
        <v>9.9913300709800895E-2</v>
      </c>
      <c r="L329" s="14">
        <v>0.110405734015827</v>
      </c>
      <c r="M329" s="14"/>
      <c r="N329" s="14">
        <v>0.104111022205632</v>
      </c>
      <c r="O329" s="14">
        <v>0.152961543356569</v>
      </c>
      <c r="P329" s="14"/>
      <c r="Q329" s="14">
        <v>0.191798914913202</v>
      </c>
      <c r="R329" s="14">
        <v>0.19963176424401</v>
      </c>
      <c r="S329" s="14">
        <v>0.115653302204887</v>
      </c>
      <c r="T329" s="14">
        <v>9.6508539290090095E-2</v>
      </c>
      <c r="U329" s="14">
        <v>8.9065496903546995E-2</v>
      </c>
      <c r="V329" s="14">
        <v>0.14157017196636901</v>
      </c>
      <c r="W329" s="14">
        <v>9.9821625540828504E-2</v>
      </c>
      <c r="X329" s="14">
        <v>0</v>
      </c>
      <c r="Y329" s="14">
        <v>0</v>
      </c>
      <c r="Z329" s="14">
        <v>0.15414845782796299</v>
      </c>
      <c r="AA329" s="14"/>
      <c r="AB329" s="14">
        <v>3.6188036417625503E-2</v>
      </c>
      <c r="AC329" s="14">
        <v>0.162900904824649</v>
      </c>
      <c r="AD329" s="14">
        <v>4.0721482273432197E-2</v>
      </c>
      <c r="AE329" s="14"/>
      <c r="AF329" s="14">
        <v>9.9095687805391006E-2</v>
      </c>
      <c r="AG329" s="14">
        <v>0.10117834994870301</v>
      </c>
      <c r="AH329" s="14">
        <v>4.7556847611109003E-2</v>
      </c>
      <c r="AI329" s="14">
        <v>9.06423159000143E-2</v>
      </c>
      <c r="AJ329" s="14">
        <v>0.20890905036843199</v>
      </c>
      <c r="AK329" s="14">
        <v>7.15112784162482E-2</v>
      </c>
      <c r="AL329" s="14">
        <v>7.8141110601062297E-2</v>
      </c>
      <c r="AM329" s="14">
        <v>0.19123235975886399</v>
      </c>
      <c r="AN329" s="14"/>
      <c r="AO329" s="14">
        <v>7.6945104995963506E-2</v>
      </c>
      <c r="AP329" s="14">
        <v>7.4479056441026995E-2</v>
      </c>
      <c r="AQ329" s="14">
        <v>6.7888491880815596E-2</v>
      </c>
      <c r="AR329" s="14">
        <v>0.10131680192013</v>
      </c>
      <c r="AS329" s="14">
        <v>0.23985978648119699</v>
      </c>
      <c r="AT329" s="14">
        <v>3.5163439708011703E-2</v>
      </c>
      <c r="AU329" s="14">
        <v>8.3752927670910304E-2</v>
      </c>
      <c r="AV329" s="14">
        <v>0.12994468344855301</v>
      </c>
      <c r="AW329" s="14"/>
      <c r="AX329" s="14">
        <v>0</v>
      </c>
      <c r="AY329" s="14">
        <v>0</v>
      </c>
      <c r="AZ329" s="14">
        <v>0</v>
      </c>
      <c r="BA329" s="14"/>
      <c r="BB329" s="14">
        <v>6.1818804310986797E-2</v>
      </c>
      <c r="BC329" s="14">
        <v>8.5364096934764197E-2</v>
      </c>
      <c r="BD329" s="14">
        <v>3.6934858715430202E-2</v>
      </c>
      <c r="BE329" s="14"/>
      <c r="BF329" s="14">
        <v>4.2210443603676102E-2</v>
      </c>
      <c r="BG329" s="14">
        <v>6.2694719372436605E-2</v>
      </c>
      <c r="BH329" s="14">
        <v>3.80252830468873E-2</v>
      </c>
      <c r="BI329" s="14"/>
      <c r="BJ329" s="14">
        <v>6.8161767495065598E-2</v>
      </c>
      <c r="BK329" s="14">
        <v>0.123916157929142</v>
      </c>
      <c r="BL329" s="14"/>
      <c r="BM329" s="14">
        <v>4.9675626740535099E-2</v>
      </c>
      <c r="BN329" s="14">
        <v>0.152884137326179</v>
      </c>
      <c r="BO329" s="14"/>
      <c r="BP329" s="14">
        <v>0.120165281734659</v>
      </c>
      <c r="BQ329" s="14">
        <v>8.8068291876067295E-2</v>
      </c>
      <c r="BR329" s="14">
        <v>7.7665460015346993E-2</v>
      </c>
      <c r="BS329" s="14">
        <v>0.13152072540177501</v>
      </c>
      <c r="BT329" s="14">
        <v>0.12538435195505601</v>
      </c>
      <c r="BU329" s="14">
        <v>0.13119995601066001</v>
      </c>
      <c r="BV329" s="14">
        <v>0.121271766312629</v>
      </c>
      <c r="BW329" s="14">
        <v>0.111947973790554</v>
      </c>
    </row>
    <row r="330" spans="2:75" x14ac:dyDescent="0.35">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c r="BH330" s="14"/>
      <c r="BI330" s="14"/>
      <c r="BJ330" s="14"/>
      <c r="BK330" s="14"/>
      <c r="BL330" s="14"/>
      <c r="BM330" s="14"/>
      <c r="BN330" s="14"/>
      <c r="BO330" s="14"/>
      <c r="BP330" s="14"/>
      <c r="BQ330" s="14"/>
      <c r="BR330" s="14"/>
      <c r="BS330" s="14"/>
      <c r="BT330" s="14"/>
      <c r="BU330" s="14"/>
      <c r="BV330" s="14"/>
      <c r="BW330" s="14"/>
    </row>
    <row r="331" spans="2:75" x14ac:dyDescent="0.35">
      <c r="B331" s="6" t="s">
        <v>224</v>
      </c>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c r="BH331" s="14"/>
      <c r="BI331" s="14"/>
      <c r="BJ331" s="14"/>
      <c r="BK331" s="14"/>
      <c r="BL331" s="14"/>
      <c r="BM331" s="14"/>
      <c r="BN331" s="14"/>
      <c r="BO331" s="14"/>
      <c r="BP331" s="14"/>
      <c r="BQ331" s="14"/>
      <c r="BR331" s="14"/>
      <c r="BS331" s="14"/>
      <c r="BT331" s="14"/>
      <c r="BU331" s="14"/>
      <c r="BV331" s="14"/>
      <c r="BW331" s="14"/>
    </row>
    <row r="332" spans="2:75" x14ac:dyDescent="0.35">
      <c r="B332" s="21" t="s">
        <v>96</v>
      </c>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c r="BH332" s="14"/>
      <c r="BI332" s="14"/>
      <c r="BJ332" s="14"/>
      <c r="BK332" s="14"/>
      <c r="BL332" s="14"/>
      <c r="BM332" s="14"/>
      <c r="BN332" s="14"/>
      <c r="BO332" s="14"/>
      <c r="BP332" s="14"/>
      <c r="BQ332" s="14"/>
      <c r="BR332" s="14"/>
      <c r="BS332" s="14"/>
      <c r="BT332" s="14"/>
      <c r="BU332" s="14"/>
      <c r="BV332" s="14"/>
      <c r="BW332" s="14"/>
    </row>
    <row r="333" spans="2:75" x14ac:dyDescent="0.35">
      <c r="B333" t="s">
        <v>219</v>
      </c>
      <c r="C333" s="14">
        <v>4.2243550775342198E-2</v>
      </c>
      <c r="D333" s="14">
        <v>5.5010391882516801E-2</v>
      </c>
      <c r="E333" s="14">
        <v>3.0194795368906398E-2</v>
      </c>
      <c r="F333" s="14"/>
      <c r="G333" s="14">
        <v>6.8578787797024504E-2</v>
      </c>
      <c r="H333" s="14">
        <v>5.2038726651218101E-2</v>
      </c>
      <c r="I333" s="14">
        <v>7.0598312231364202E-2</v>
      </c>
      <c r="J333" s="14">
        <v>1.85753914966614E-2</v>
      </c>
      <c r="K333" s="14">
        <v>3.1769985423301297E-2</v>
      </c>
      <c r="L333" s="14">
        <v>3.8078127902832798E-2</v>
      </c>
      <c r="M333" s="14"/>
      <c r="N333" s="14">
        <v>4.8891527224249498E-2</v>
      </c>
      <c r="O333" s="14">
        <v>2.9802337706672899E-2</v>
      </c>
      <c r="P333" s="14"/>
      <c r="Q333" s="14">
        <v>0</v>
      </c>
      <c r="R333" s="14">
        <v>2.2998333793530199E-2</v>
      </c>
      <c r="S333" s="14">
        <v>6.2525617922720905E-2</v>
      </c>
      <c r="T333" s="14">
        <v>2.9944436084979702E-2</v>
      </c>
      <c r="U333" s="14">
        <v>6.4883785229707405E-2</v>
      </c>
      <c r="V333" s="14">
        <v>8.2718144614278392E-3</v>
      </c>
      <c r="W333" s="14">
        <v>6.1717699768322802E-2</v>
      </c>
      <c r="X333" s="14">
        <v>0</v>
      </c>
      <c r="Y333" s="14">
        <v>0</v>
      </c>
      <c r="Z333" s="14">
        <v>5.1857402780017298E-2</v>
      </c>
      <c r="AA333" s="14"/>
      <c r="AB333" s="14">
        <v>8.2848962787076999E-2</v>
      </c>
      <c r="AC333" s="14">
        <v>3.3796583989963401E-2</v>
      </c>
      <c r="AD333" s="14">
        <v>4.4447273604832298E-2</v>
      </c>
      <c r="AE333" s="14"/>
      <c r="AF333" s="14">
        <v>3.0625014226881301E-2</v>
      </c>
      <c r="AG333" s="14">
        <v>4.8787839319128501E-2</v>
      </c>
      <c r="AH333" s="14">
        <v>0</v>
      </c>
      <c r="AI333" s="14">
        <v>3.2911691825926903E-2</v>
      </c>
      <c r="AJ333" s="14">
        <v>0.14518110515447699</v>
      </c>
      <c r="AK333" s="14">
        <v>9.1106988685595997E-2</v>
      </c>
      <c r="AL333" s="14">
        <v>6.8501846486624399E-2</v>
      </c>
      <c r="AM333" s="14">
        <v>2.2547577826508399E-2</v>
      </c>
      <c r="AN333" s="14"/>
      <c r="AO333" s="14">
        <v>1.7955421458900899E-2</v>
      </c>
      <c r="AP333" s="14">
        <v>5.2782942729472197E-2</v>
      </c>
      <c r="AQ333" s="14">
        <v>2.4541146011600901E-2</v>
      </c>
      <c r="AR333" s="14">
        <v>4.2815394743863998E-2</v>
      </c>
      <c r="AS333" s="14">
        <v>0.112720089317271</v>
      </c>
      <c r="AT333" s="14">
        <v>8.2796712030988706E-2</v>
      </c>
      <c r="AU333" s="14">
        <v>0.13241391253506399</v>
      </c>
      <c r="AV333" s="14">
        <v>3.5977543614382802E-2</v>
      </c>
      <c r="AW333" s="14"/>
      <c r="AX333" s="14">
        <v>0.159512210432013</v>
      </c>
      <c r="AY333" s="14">
        <v>5.4012750170013502E-2</v>
      </c>
      <c r="AZ333" s="14">
        <v>2.22875646291507E-2</v>
      </c>
      <c r="BA333" s="14"/>
      <c r="BB333" s="14">
        <v>0.15714307885213499</v>
      </c>
      <c r="BC333" s="14">
        <v>3.07117110416582E-2</v>
      </c>
      <c r="BD333" s="14">
        <v>1.8138742926405198E-2</v>
      </c>
      <c r="BE333" s="14"/>
      <c r="BF333" s="14">
        <v>0.2328701823099</v>
      </c>
      <c r="BG333" s="14">
        <v>5.3667591825811399E-2</v>
      </c>
      <c r="BH333" s="14">
        <v>1.9080594502879501E-2</v>
      </c>
      <c r="BI333" s="14"/>
      <c r="BJ333" s="14">
        <v>7.4541352808180902E-2</v>
      </c>
      <c r="BK333" s="14">
        <v>2.9144994016716799E-2</v>
      </c>
      <c r="BL333" s="14"/>
      <c r="BM333" s="14">
        <v>0.10178163177003299</v>
      </c>
      <c r="BN333" s="14">
        <v>1.65462014379688E-2</v>
      </c>
      <c r="BO333" s="14"/>
      <c r="BP333" s="14">
        <v>3.4609237576466202E-2</v>
      </c>
      <c r="BQ333" s="14">
        <v>9.6782806056208204E-2</v>
      </c>
      <c r="BR333" s="14">
        <v>2.5533026071918E-2</v>
      </c>
      <c r="BS333" s="14">
        <v>4.2481296566195197E-2</v>
      </c>
      <c r="BT333" s="14">
        <v>4.58553514074111E-2</v>
      </c>
      <c r="BU333" s="14">
        <v>1.28563078340373E-2</v>
      </c>
      <c r="BV333" s="14">
        <v>0.12099254878608801</v>
      </c>
      <c r="BW333" s="14">
        <v>2.0782172778795498E-2</v>
      </c>
    </row>
    <row r="334" spans="2:75" x14ac:dyDescent="0.35">
      <c r="B334" t="s">
        <v>220</v>
      </c>
      <c r="C334" s="14">
        <v>0.45088836598750798</v>
      </c>
      <c r="D334" s="14">
        <v>0.48211259147323798</v>
      </c>
      <c r="E334" s="14">
        <v>0.42142038307186402</v>
      </c>
      <c r="F334" s="14"/>
      <c r="G334" s="14">
        <v>0.42257121367811501</v>
      </c>
      <c r="H334" s="14">
        <v>0.37289345701840798</v>
      </c>
      <c r="I334" s="14">
        <v>0.36846268700416002</v>
      </c>
      <c r="J334" s="14">
        <v>0.48524879435669099</v>
      </c>
      <c r="K334" s="14">
        <v>0.46714222904021702</v>
      </c>
      <c r="L334" s="14">
        <v>0.493041794251388</v>
      </c>
      <c r="M334" s="14"/>
      <c r="N334" s="14">
        <v>0.50265771038520302</v>
      </c>
      <c r="O334" s="14">
        <v>0.35400573575753602</v>
      </c>
      <c r="P334" s="14"/>
      <c r="Q334" s="14">
        <v>0.32838172176333402</v>
      </c>
      <c r="R334" s="14">
        <v>0.45603104332365801</v>
      </c>
      <c r="S334" s="14">
        <v>0.41044886516836099</v>
      </c>
      <c r="T334" s="14">
        <v>0.497128214207464</v>
      </c>
      <c r="U334" s="14">
        <v>0.50063678525196198</v>
      </c>
      <c r="V334" s="14">
        <v>0.45496596793966598</v>
      </c>
      <c r="W334" s="14">
        <v>0.47141655610702998</v>
      </c>
      <c r="X334" s="14">
        <v>0.50704825614999904</v>
      </c>
      <c r="Y334" s="14">
        <v>0.57049239310669397</v>
      </c>
      <c r="Z334" s="14">
        <v>0.28912006189776501</v>
      </c>
      <c r="AA334" s="14"/>
      <c r="AB334" s="14">
        <v>0.56964234392115898</v>
      </c>
      <c r="AC334" s="14">
        <v>0.42568831006485303</v>
      </c>
      <c r="AD334" s="14">
        <v>0.45786803506308299</v>
      </c>
      <c r="AE334" s="14"/>
      <c r="AF334" s="14">
        <v>0.58285918840930095</v>
      </c>
      <c r="AG334" s="14">
        <v>0.46775725182168798</v>
      </c>
      <c r="AH334" s="14">
        <v>0.54436418735026904</v>
      </c>
      <c r="AI334" s="14">
        <v>0.53567858680164104</v>
      </c>
      <c r="AJ334" s="14">
        <v>0.41755285477732601</v>
      </c>
      <c r="AK334" s="14">
        <v>0.52223287899711701</v>
      </c>
      <c r="AL334" s="14">
        <v>0.26737824389034998</v>
      </c>
      <c r="AM334" s="14">
        <v>0.32474229867951998</v>
      </c>
      <c r="AN334" s="14"/>
      <c r="AO334" s="14">
        <v>0.66893470782929099</v>
      </c>
      <c r="AP334" s="14">
        <v>0.43976528794008701</v>
      </c>
      <c r="AQ334" s="14">
        <v>0.58735257573310096</v>
      </c>
      <c r="AR334" s="14">
        <v>0.56318014051855803</v>
      </c>
      <c r="AS334" s="14">
        <v>0.473730758164295</v>
      </c>
      <c r="AT334" s="14">
        <v>0.59199694571881001</v>
      </c>
      <c r="AU334" s="14">
        <v>0.254917299409399</v>
      </c>
      <c r="AV334" s="14">
        <v>0.23655212891559799</v>
      </c>
      <c r="AW334" s="14"/>
      <c r="AX334" s="14">
        <v>0.67143571376070599</v>
      </c>
      <c r="AY334" s="14">
        <v>0.63167678130774396</v>
      </c>
      <c r="AZ334" s="14">
        <v>0.33067184406720601</v>
      </c>
      <c r="BA334" s="14"/>
      <c r="BB334" s="14">
        <v>0.65189369219563498</v>
      </c>
      <c r="BC334" s="14">
        <v>0.59269302511766297</v>
      </c>
      <c r="BD334" s="14">
        <v>0.23020286979494101</v>
      </c>
      <c r="BE334" s="14"/>
      <c r="BF334" s="14">
        <v>0.499855901424756</v>
      </c>
      <c r="BG334" s="14">
        <v>0.63670729829072803</v>
      </c>
      <c r="BH334" s="14">
        <v>0.35439916523187998</v>
      </c>
      <c r="BI334" s="14"/>
      <c r="BJ334" s="14">
        <v>0.58950675303225997</v>
      </c>
      <c r="BK334" s="14">
        <v>0.420485070989075</v>
      </c>
      <c r="BL334" s="14"/>
      <c r="BM334" s="14">
        <v>0.470402518315991</v>
      </c>
      <c r="BN334" s="14">
        <v>0.44179344305173701</v>
      </c>
      <c r="BO334" s="14"/>
      <c r="BP334" s="14">
        <v>0.54601074760384904</v>
      </c>
      <c r="BQ334" s="14">
        <v>0.38725282332515898</v>
      </c>
      <c r="BR334" s="14">
        <v>0.35213863093828801</v>
      </c>
      <c r="BS334" s="14">
        <v>0.40919939326343502</v>
      </c>
      <c r="BT334" s="14">
        <v>0.472945504905603</v>
      </c>
      <c r="BU334" s="14">
        <v>0.44701250508913998</v>
      </c>
      <c r="BV334" s="14">
        <v>0.28405462898734701</v>
      </c>
      <c r="BW334" s="14">
        <v>0.40563796905987398</v>
      </c>
    </row>
    <row r="335" spans="2:75" x14ac:dyDescent="0.35">
      <c r="B335" t="s">
        <v>221</v>
      </c>
      <c r="C335" s="14">
        <v>0.23619568996920401</v>
      </c>
      <c r="D335" s="14">
        <v>0.26590982206929697</v>
      </c>
      <c r="E335" s="14">
        <v>0.208152863495288</v>
      </c>
      <c r="F335" s="14"/>
      <c r="G335" s="14">
        <v>0.21134258977266901</v>
      </c>
      <c r="H335" s="14">
        <v>0.24703441093923401</v>
      </c>
      <c r="I335" s="14">
        <v>0.27487773395204901</v>
      </c>
      <c r="J335" s="14">
        <v>0.2545235613315</v>
      </c>
      <c r="K335" s="14">
        <v>0.260897332776306</v>
      </c>
      <c r="L335" s="14">
        <v>0.20225669734325799</v>
      </c>
      <c r="M335" s="14"/>
      <c r="N335" s="14">
        <v>0.226477937010126</v>
      </c>
      <c r="O335" s="14">
        <v>0.25438177050690702</v>
      </c>
      <c r="P335" s="14"/>
      <c r="Q335" s="14">
        <v>0.155234892213756</v>
      </c>
      <c r="R335" s="14">
        <v>0.20921271583123399</v>
      </c>
      <c r="S335" s="14">
        <v>0.24635606371740701</v>
      </c>
      <c r="T335" s="14">
        <v>0.210228281030336</v>
      </c>
      <c r="U335" s="14">
        <v>0.25777724671105201</v>
      </c>
      <c r="V335" s="14">
        <v>0.226813764386741</v>
      </c>
      <c r="W335" s="14">
        <v>0.30962072752661701</v>
      </c>
      <c r="X335" s="14">
        <v>0.243932132258352</v>
      </c>
      <c r="Y335" s="14">
        <v>0.42950760689330603</v>
      </c>
      <c r="Z335" s="14">
        <v>0.18542122295232499</v>
      </c>
      <c r="AA335" s="14"/>
      <c r="AB335" s="14">
        <v>0.20127828929028699</v>
      </c>
      <c r="AC335" s="14">
        <v>0.20779061531294099</v>
      </c>
      <c r="AD335" s="14">
        <v>0.34791772561462703</v>
      </c>
      <c r="AE335" s="14"/>
      <c r="AF335" s="14">
        <v>0.18449609339988701</v>
      </c>
      <c r="AG335" s="14">
        <v>0.22795622324407999</v>
      </c>
      <c r="AH335" s="14">
        <v>0.29910148681695797</v>
      </c>
      <c r="AI335" s="14">
        <v>0.137200910800334</v>
      </c>
      <c r="AJ335" s="14">
        <v>0.12259726481651</v>
      </c>
      <c r="AK335" s="14">
        <v>0.18000364782336101</v>
      </c>
      <c r="AL335" s="14">
        <v>0.43015912965853897</v>
      </c>
      <c r="AM335" s="14">
        <v>0.226117429984004</v>
      </c>
      <c r="AN335" s="14"/>
      <c r="AO335" s="14">
        <v>0.16827459446576801</v>
      </c>
      <c r="AP335" s="14">
        <v>0.25610178533247002</v>
      </c>
      <c r="AQ335" s="14">
        <v>0.19388364783513201</v>
      </c>
      <c r="AR335" s="14">
        <v>6.8046014726863502E-2</v>
      </c>
      <c r="AS335" s="14">
        <v>0.122472358649219</v>
      </c>
      <c r="AT335" s="14">
        <v>0.15465513485155</v>
      </c>
      <c r="AU335" s="14">
        <v>0.35784804660383501</v>
      </c>
      <c r="AV335" s="14">
        <v>0.35391682542371999</v>
      </c>
      <c r="AW335" s="14"/>
      <c r="AX335" s="14">
        <v>6.8646564576797395E-2</v>
      </c>
      <c r="AY335" s="14">
        <v>0.15371213329404801</v>
      </c>
      <c r="AZ335" s="14">
        <v>0.39539148613264202</v>
      </c>
      <c r="BA335" s="14"/>
      <c r="BB335" s="14">
        <v>6.7372602244958599E-2</v>
      </c>
      <c r="BC335" s="14">
        <v>0.146731551662835</v>
      </c>
      <c r="BD335" s="14">
        <v>0.62377225462140196</v>
      </c>
      <c r="BE335" s="14"/>
      <c r="BF335" s="14">
        <v>7.3193714439387395E-2</v>
      </c>
      <c r="BG335" s="14">
        <v>0.14649605917995401</v>
      </c>
      <c r="BH335" s="14">
        <v>0.42778072460902</v>
      </c>
      <c r="BI335" s="14"/>
      <c r="BJ335" s="14">
        <v>0.23149981079693699</v>
      </c>
      <c r="BK335" s="14">
        <v>0.24162246533790099</v>
      </c>
      <c r="BL335" s="14"/>
      <c r="BM335" s="14">
        <v>0.222289874734967</v>
      </c>
      <c r="BN335" s="14">
        <v>0.233344006348086</v>
      </c>
      <c r="BO335" s="14"/>
      <c r="BP335" s="14">
        <v>0.13934264365603799</v>
      </c>
      <c r="BQ335" s="14">
        <v>0.29589845823568001</v>
      </c>
      <c r="BR335" s="14">
        <v>0.34181185168665701</v>
      </c>
      <c r="BS335" s="14">
        <v>0.26874770664233499</v>
      </c>
      <c r="BT335" s="14">
        <v>0.25392143366122899</v>
      </c>
      <c r="BU335" s="14">
        <v>0.25816843704668901</v>
      </c>
      <c r="BV335" s="14">
        <v>0.123119069322187</v>
      </c>
      <c r="BW335" s="14">
        <v>0.204685457267751</v>
      </c>
    </row>
    <row r="336" spans="2:75" x14ac:dyDescent="0.35">
      <c r="B336" t="s">
        <v>92</v>
      </c>
      <c r="C336" s="14">
        <v>0.27067239326794601</v>
      </c>
      <c r="D336" s="14">
        <v>0.19696719457494799</v>
      </c>
      <c r="E336" s="14">
        <v>0.34023195806394202</v>
      </c>
      <c r="F336" s="14"/>
      <c r="G336" s="14">
        <v>0.297507408752191</v>
      </c>
      <c r="H336" s="14">
        <v>0.32803340539114001</v>
      </c>
      <c r="I336" s="14">
        <v>0.286061266812427</v>
      </c>
      <c r="J336" s="14">
        <v>0.24165225281514799</v>
      </c>
      <c r="K336" s="14">
        <v>0.24019045276017501</v>
      </c>
      <c r="L336" s="14">
        <v>0.26662338050252099</v>
      </c>
      <c r="M336" s="14"/>
      <c r="N336" s="14">
        <v>0.22197282538042201</v>
      </c>
      <c r="O336" s="14">
        <v>0.361810156028884</v>
      </c>
      <c r="P336" s="14"/>
      <c r="Q336" s="14">
        <v>0.51638338602291001</v>
      </c>
      <c r="R336" s="14">
        <v>0.31175790705157802</v>
      </c>
      <c r="S336" s="14">
        <v>0.28066945319151099</v>
      </c>
      <c r="T336" s="14">
        <v>0.26269906867721998</v>
      </c>
      <c r="U336" s="14">
        <v>0.17670218280727801</v>
      </c>
      <c r="V336" s="14">
        <v>0.30994845321216502</v>
      </c>
      <c r="W336" s="14">
        <v>0.15724501659803</v>
      </c>
      <c r="X336" s="14">
        <v>0.24901961159165001</v>
      </c>
      <c r="Y336" s="14">
        <v>0</v>
      </c>
      <c r="Z336" s="14">
        <v>0.473601312369893</v>
      </c>
      <c r="AA336" s="14"/>
      <c r="AB336" s="14">
        <v>0.14623040400147699</v>
      </c>
      <c r="AC336" s="14">
        <v>0.33272449063224302</v>
      </c>
      <c r="AD336" s="14">
        <v>0.14976696571745701</v>
      </c>
      <c r="AE336" s="14"/>
      <c r="AF336" s="14">
        <v>0.20201970396393101</v>
      </c>
      <c r="AG336" s="14">
        <v>0.25549868561510403</v>
      </c>
      <c r="AH336" s="14">
        <v>0.15653432583277299</v>
      </c>
      <c r="AI336" s="14">
        <v>0.29420881057209902</v>
      </c>
      <c r="AJ336" s="14">
        <v>0.31466877525168602</v>
      </c>
      <c r="AK336" s="14">
        <v>0.20665648449392601</v>
      </c>
      <c r="AL336" s="14">
        <v>0.233960779964487</v>
      </c>
      <c r="AM336" s="14">
        <v>0.42659269350996698</v>
      </c>
      <c r="AN336" s="14"/>
      <c r="AO336" s="14">
        <v>0.14483527624604101</v>
      </c>
      <c r="AP336" s="14">
        <v>0.25134998399797098</v>
      </c>
      <c r="AQ336" s="14">
        <v>0.19422263042016599</v>
      </c>
      <c r="AR336" s="14">
        <v>0.325958450010715</v>
      </c>
      <c r="AS336" s="14">
        <v>0.29107679386921498</v>
      </c>
      <c r="AT336" s="14">
        <v>0.17055120739865101</v>
      </c>
      <c r="AU336" s="14">
        <v>0.25482074145170203</v>
      </c>
      <c r="AV336" s="14">
        <v>0.3735535020463</v>
      </c>
      <c r="AW336" s="14"/>
      <c r="AX336" s="14">
        <v>0.100405511230483</v>
      </c>
      <c r="AY336" s="14">
        <v>0.160598335228194</v>
      </c>
      <c r="AZ336" s="14">
        <v>0.25164910517100098</v>
      </c>
      <c r="BA336" s="14"/>
      <c r="BB336" s="14">
        <v>0.123590626707271</v>
      </c>
      <c r="BC336" s="14">
        <v>0.22986371217784399</v>
      </c>
      <c r="BD336" s="14">
        <v>0.12788613265725199</v>
      </c>
      <c r="BE336" s="14"/>
      <c r="BF336" s="14">
        <v>0.19408020182595601</v>
      </c>
      <c r="BG336" s="14">
        <v>0.163129050703507</v>
      </c>
      <c r="BH336" s="14">
        <v>0.19873951565622</v>
      </c>
      <c r="BI336" s="14"/>
      <c r="BJ336" s="14">
        <v>0.104452083362622</v>
      </c>
      <c r="BK336" s="14">
        <v>0.30874746965630701</v>
      </c>
      <c r="BL336" s="14"/>
      <c r="BM336" s="14">
        <v>0.205525975179009</v>
      </c>
      <c r="BN336" s="14">
        <v>0.30831634916220801</v>
      </c>
      <c r="BO336" s="14"/>
      <c r="BP336" s="14">
        <v>0.28003737116364702</v>
      </c>
      <c r="BQ336" s="14">
        <v>0.22006591238295301</v>
      </c>
      <c r="BR336" s="14">
        <v>0.28051649130313699</v>
      </c>
      <c r="BS336" s="14">
        <v>0.27957160352803401</v>
      </c>
      <c r="BT336" s="14">
        <v>0.227277710025757</v>
      </c>
      <c r="BU336" s="14">
        <v>0.28196275003013399</v>
      </c>
      <c r="BV336" s="14">
        <v>0.47183375290437701</v>
      </c>
      <c r="BW336" s="14">
        <v>0.36889440089358</v>
      </c>
    </row>
    <row r="337" spans="2:75" x14ac:dyDescent="0.35">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c r="BE337" s="14"/>
      <c r="BF337" s="14"/>
      <c r="BG337" s="14"/>
      <c r="BH337" s="14"/>
      <c r="BI337" s="14"/>
      <c r="BJ337" s="14"/>
      <c r="BK337" s="14"/>
      <c r="BL337" s="14"/>
      <c r="BM337" s="14"/>
      <c r="BN337" s="14"/>
      <c r="BO337" s="14"/>
      <c r="BP337" s="14"/>
      <c r="BQ337" s="14"/>
      <c r="BR337" s="14"/>
      <c r="BS337" s="14"/>
      <c r="BT337" s="14"/>
      <c r="BU337" s="14"/>
      <c r="BV337" s="14"/>
      <c r="BW337" s="14"/>
    </row>
    <row r="338" spans="2:75" x14ac:dyDescent="0.35">
      <c r="B338" s="6" t="s">
        <v>225</v>
      </c>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c r="BH338" s="14"/>
      <c r="BI338" s="14"/>
      <c r="BJ338" s="14"/>
      <c r="BK338" s="14"/>
      <c r="BL338" s="14"/>
      <c r="BM338" s="14"/>
      <c r="BN338" s="14"/>
      <c r="BO338" s="14"/>
      <c r="BP338" s="14"/>
      <c r="BQ338" s="14"/>
      <c r="BR338" s="14"/>
      <c r="BS338" s="14"/>
      <c r="BT338" s="14"/>
      <c r="BU338" s="14"/>
      <c r="BV338" s="14"/>
      <c r="BW338" s="14"/>
    </row>
    <row r="339" spans="2:75" x14ac:dyDescent="0.35">
      <c r="B339" s="21" t="s">
        <v>96</v>
      </c>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c r="BH339" s="14"/>
      <c r="BI339" s="14"/>
      <c r="BJ339" s="14"/>
      <c r="BK339" s="14"/>
      <c r="BL339" s="14"/>
      <c r="BM339" s="14"/>
      <c r="BN339" s="14"/>
      <c r="BO339" s="14"/>
      <c r="BP339" s="14"/>
      <c r="BQ339" s="14"/>
      <c r="BR339" s="14"/>
      <c r="BS339" s="14"/>
      <c r="BT339" s="14"/>
      <c r="BU339" s="14"/>
      <c r="BV339" s="14"/>
      <c r="BW339" s="14"/>
    </row>
    <row r="340" spans="2:75" x14ac:dyDescent="0.35">
      <c r="B340" t="s">
        <v>219</v>
      </c>
      <c r="C340" s="14">
        <v>9.0863909975669302E-2</v>
      </c>
      <c r="D340" s="14">
        <v>0.104865945353093</v>
      </c>
      <c r="E340" s="14">
        <v>7.7649435225135205E-2</v>
      </c>
      <c r="F340" s="14"/>
      <c r="G340" s="14">
        <v>0.13169543029585701</v>
      </c>
      <c r="H340" s="14">
        <v>0.104306734415739</v>
      </c>
      <c r="I340" s="14">
        <v>7.2289335658662607E-2</v>
      </c>
      <c r="J340" s="14">
        <v>8.21644724081904E-2</v>
      </c>
      <c r="K340" s="14">
        <v>5.4232740770256402E-2</v>
      </c>
      <c r="L340" s="14">
        <v>0.105217746351172</v>
      </c>
      <c r="M340" s="14"/>
      <c r="N340" s="14">
        <v>9.53036768138254E-2</v>
      </c>
      <c r="O340" s="14">
        <v>8.25552034642629E-2</v>
      </c>
      <c r="P340" s="14"/>
      <c r="Q340" s="14">
        <v>4.5329939959506502E-2</v>
      </c>
      <c r="R340" s="14">
        <v>8.7377382234106904E-2</v>
      </c>
      <c r="S340" s="14">
        <v>0.112727837440926</v>
      </c>
      <c r="T340" s="14">
        <v>9.9763497850138494E-2</v>
      </c>
      <c r="U340" s="14">
        <v>8.6427300297642701E-2</v>
      </c>
      <c r="V340" s="14">
        <v>7.2912432595170801E-2</v>
      </c>
      <c r="W340" s="14">
        <v>0.103399655542309</v>
      </c>
      <c r="X340" s="14">
        <v>0</v>
      </c>
      <c r="Y340" s="14">
        <v>0</v>
      </c>
      <c r="Z340" s="14">
        <v>8.2946871145175793E-2</v>
      </c>
      <c r="AA340" s="14"/>
      <c r="AB340" s="14">
        <v>7.6020549662331502E-2</v>
      </c>
      <c r="AC340" s="14">
        <v>8.8501671549997801E-2</v>
      </c>
      <c r="AD340" s="14">
        <v>0.110897481431979</v>
      </c>
      <c r="AE340" s="14"/>
      <c r="AF340" s="14">
        <v>0.13984647232411199</v>
      </c>
      <c r="AG340" s="14">
        <v>0.13093673671549</v>
      </c>
      <c r="AH340" s="14">
        <v>9.5098950292659107E-2</v>
      </c>
      <c r="AI340" s="14">
        <v>6.24514888694922E-2</v>
      </c>
      <c r="AJ340" s="14">
        <v>0.18569383624160599</v>
      </c>
      <c r="AK340" s="14">
        <v>0.12975426822861599</v>
      </c>
      <c r="AL340" s="14">
        <v>0</v>
      </c>
      <c r="AM340" s="14">
        <v>3.0527046436457199E-2</v>
      </c>
      <c r="AN340" s="14"/>
      <c r="AO340" s="14">
        <v>0.13291905792533501</v>
      </c>
      <c r="AP340" s="14">
        <v>0.106078416614261</v>
      </c>
      <c r="AQ340" s="14">
        <v>0.10635592228110401</v>
      </c>
      <c r="AR340" s="14">
        <v>6.7007757754285399E-2</v>
      </c>
      <c r="AS340" s="14">
        <v>0.132294770300911</v>
      </c>
      <c r="AT340" s="14">
        <v>0.156666220839209</v>
      </c>
      <c r="AU340" s="14">
        <v>0.121500610888537</v>
      </c>
      <c r="AV340" s="14">
        <v>3.08594627968087E-2</v>
      </c>
      <c r="AW340" s="14"/>
      <c r="AX340" s="14">
        <v>0.42095092534108702</v>
      </c>
      <c r="AY340" s="14">
        <v>0.12667031522634001</v>
      </c>
      <c r="AZ340" s="14">
        <v>3.1066163485681201E-2</v>
      </c>
      <c r="BA340" s="14"/>
      <c r="BB340" s="14">
        <v>0.32736533775325199</v>
      </c>
      <c r="BC340" s="14">
        <v>7.0255403770289299E-2</v>
      </c>
      <c r="BD340" s="14">
        <v>3.7617463700842499E-2</v>
      </c>
      <c r="BE340" s="14"/>
      <c r="BF340" s="14">
        <v>0.50944383362166001</v>
      </c>
      <c r="BG340" s="14">
        <v>0.110783098439595</v>
      </c>
      <c r="BH340" s="14">
        <v>3.1458826580183098E-2</v>
      </c>
      <c r="BI340" s="14"/>
      <c r="BJ340" s="14">
        <v>0.14733418166527201</v>
      </c>
      <c r="BK340" s="14">
        <v>7.0896375589261706E-2</v>
      </c>
      <c r="BL340" s="14"/>
      <c r="BM340" s="14">
        <v>0.14073715899612499</v>
      </c>
      <c r="BN340" s="14">
        <v>6.9941489703610193E-2</v>
      </c>
      <c r="BO340" s="14"/>
      <c r="BP340" s="14">
        <v>0.1004699445031</v>
      </c>
      <c r="BQ340" s="14">
        <v>6.1700228687220797E-2</v>
      </c>
      <c r="BR340" s="14">
        <v>1.2766513035959E-2</v>
      </c>
      <c r="BS340" s="14">
        <v>9.4675862657426293E-2</v>
      </c>
      <c r="BT340" s="14">
        <v>9.0467485864415498E-2</v>
      </c>
      <c r="BU340" s="14">
        <v>0.106575056082142</v>
      </c>
      <c r="BV340" s="14">
        <v>0.162648417637272</v>
      </c>
      <c r="BW340" s="14">
        <v>7.2658243570087697E-2</v>
      </c>
    </row>
    <row r="341" spans="2:75" x14ac:dyDescent="0.35">
      <c r="B341" t="s">
        <v>220</v>
      </c>
      <c r="C341" s="14">
        <v>0.50707002217916597</v>
      </c>
      <c r="D341" s="14">
        <v>0.53787027585938996</v>
      </c>
      <c r="E341" s="14">
        <v>0.47800216428590397</v>
      </c>
      <c r="F341" s="14"/>
      <c r="G341" s="14">
        <v>0.39081928451369902</v>
      </c>
      <c r="H341" s="14">
        <v>0.46552849863774398</v>
      </c>
      <c r="I341" s="14">
        <v>0.44968323456802101</v>
      </c>
      <c r="J341" s="14">
        <v>0.46698537076188201</v>
      </c>
      <c r="K341" s="14">
        <v>0.60209341340442801</v>
      </c>
      <c r="L341" s="14">
        <v>0.54811669136149599</v>
      </c>
      <c r="M341" s="14"/>
      <c r="N341" s="14">
        <v>0.53532566602123599</v>
      </c>
      <c r="O341" s="14">
        <v>0.45419160298900502</v>
      </c>
      <c r="P341" s="14"/>
      <c r="Q341" s="14">
        <v>0.39554925507317101</v>
      </c>
      <c r="R341" s="14">
        <v>0.44547689752117198</v>
      </c>
      <c r="S341" s="14">
        <v>0.50705200415688001</v>
      </c>
      <c r="T341" s="14">
        <v>0.53233181424813403</v>
      </c>
      <c r="U341" s="14">
        <v>0.58620607991596296</v>
      </c>
      <c r="V341" s="14">
        <v>0.46480697950126199</v>
      </c>
      <c r="W341" s="14">
        <v>0.544761218396703</v>
      </c>
      <c r="X341" s="14">
        <v>0.91334800059728605</v>
      </c>
      <c r="Y341" s="14">
        <v>0.57049239310669397</v>
      </c>
      <c r="Z341" s="14">
        <v>0.36909518635532701</v>
      </c>
      <c r="AA341" s="14"/>
      <c r="AB341" s="14">
        <v>0.62647677598463103</v>
      </c>
      <c r="AC341" s="14">
        <v>0.47495485859778702</v>
      </c>
      <c r="AD341" s="14">
        <v>0.54574535123802104</v>
      </c>
      <c r="AE341" s="14"/>
      <c r="AF341" s="14">
        <v>0.60537143698013396</v>
      </c>
      <c r="AG341" s="14">
        <v>0.52338468636683</v>
      </c>
      <c r="AH341" s="14">
        <v>0.44497585308334903</v>
      </c>
      <c r="AI341" s="14">
        <v>0.56252113710620499</v>
      </c>
      <c r="AJ341" s="14">
        <v>0.501135728629727</v>
      </c>
      <c r="AK341" s="14">
        <v>0.56805800405751505</v>
      </c>
      <c r="AL341" s="14">
        <v>0.47133250725756698</v>
      </c>
      <c r="AM341" s="14">
        <v>0.41640583624754801</v>
      </c>
      <c r="AN341" s="14"/>
      <c r="AO341" s="14">
        <v>0.67821032631346101</v>
      </c>
      <c r="AP341" s="14">
        <v>0.56917195551677202</v>
      </c>
      <c r="AQ341" s="14">
        <v>0.464411870826757</v>
      </c>
      <c r="AR341" s="14">
        <v>0.61069172685023498</v>
      </c>
      <c r="AS341" s="14">
        <v>0.52616776766206197</v>
      </c>
      <c r="AT341" s="14">
        <v>0.59901432785047404</v>
      </c>
      <c r="AU341" s="14">
        <v>0.423319272541408</v>
      </c>
      <c r="AV341" s="14">
        <v>0.340748856606856</v>
      </c>
      <c r="AW341" s="14"/>
      <c r="AX341" s="14">
        <v>0.47994988149731499</v>
      </c>
      <c r="AY341" s="14">
        <v>0.69383548437556997</v>
      </c>
      <c r="AZ341" s="14">
        <v>0.40559228758141003</v>
      </c>
      <c r="BA341" s="14"/>
      <c r="BB341" s="14">
        <v>0.55309294057606295</v>
      </c>
      <c r="BC341" s="14">
        <v>0.68400983754050604</v>
      </c>
      <c r="BD341" s="14">
        <v>0.26511874798826202</v>
      </c>
      <c r="BE341" s="14"/>
      <c r="BF341" s="14">
        <v>0.391299680394395</v>
      </c>
      <c r="BG341" s="14">
        <v>0.71372488129654199</v>
      </c>
      <c r="BH341" s="14">
        <v>0.42347172486609502</v>
      </c>
      <c r="BI341" s="14"/>
      <c r="BJ341" s="14">
        <v>0.56879983498826303</v>
      </c>
      <c r="BK341" s="14">
        <v>0.49904565757227898</v>
      </c>
      <c r="BL341" s="14"/>
      <c r="BM341" s="14">
        <v>0.57838909321951404</v>
      </c>
      <c r="BN341" s="14">
        <v>0.48665556228228601</v>
      </c>
      <c r="BO341" s="14"/>
      <c r="BP341" s="14">
        <v>0.56370154591028698</v>
      </c>
      <c r="BQ341" s="14">
        <v>0.54464413146497204</v>
      </c>
      <c r="BR341" s="14">
        <v>0.51946492348635898</v>
      </c>
      <c r="BS341" s="14">
        <v>0.37011631204121798</v>
      </c>
      <c r="BT341" s="14">
        <v>0.56820284933791498</v>
      </c>
      <c r="BU341" s="14">
        <v>0.449259577036414</v>
      </c>
      <c r="BV341" s="14">
        <v>0.44949054414058198</v>
      </c>
      <c r="BW341" s="14">
        <v>0.49920966421139201</v>
      </c>
    </row>
    <row r="342" spans="2:75" x14ac:dyDescent="0.35">
      <c r="B342" t="s">
        <v>221</v>
      </c>
      <c r="C342" s="14">
        <v>0.212904092276124</v>
      </c>
      <c r="D342" s="14">
        <v>0.21975924941783101</v>
      </c>
      <c r="E342" s="14">
        <v>0.20643451135318999</v>
      </c>
      <c r="F342" s="14"/>
      <c r="G342" s="14">
        <v>0.215877676771972</v>
      </c>
      <c r="H342" s="14">
        <v>0.26458072453001702</v>
      </c>
      <c r="I342" s="14">
        <v>0.27893482082020499</v>
      </c>
      <c r="J342" s="14">
        <v>0.274901069891962</v>
      </c>
      <c r="K342" s="14">
        <v>0.21619437947723499</v>
      </c>
      <c r="L342" s="14">
        <v>0.135277315245768</v>
      </c>
      <c r="M342" s="14"/>
      <c r="N342" s="14">
        <v>0.209638430002558</v>
      </c>
      <c r="O342" s="14">
        <v>0.219015545959512</v>
      </c>
      <c r="P342" s="14"/>
      <c r="Q342" s="14">
        <v>0.26614688470960002</v>
      </c>
      <c r="R342" s="14">
        <v>0.19963120110794899</v>
      </c>
      <c r="S342" s="14">
        <v>0.171961918548171</v>
      </c>
      <c r="T342" s="14">
        <v>0.19690916428913599</v>
      </c>
      <c r="U342" s="14">
        <v>0.19379952231980799</v>
      </c>
      <c r="V342" s="14">
        <v>0.232483116181042</v>
      </c>
      <c r="W342" s="14">
        <v>0.25303404900401899</v>
      </c>
      <c r="X342" s="14">
        <v>8.66519994027138E-2</v>
      </c>
      <c r="Y342" s="14">
        <v>0.42950760689330603</v>
      </c>
      <c r="Z342" s="14">
        <v>0.25233383197088499</v>
      </c>
      <c r="AA342" s="14"/>
      <c r="AB342" s="14">
        <v>0.22467891559957301</v>
      </c>
      <c r="AC342" s="14">
        <v>0.18760049969845799</v>
      </c>
      <c r="AD342" s="14">
        <v>0.28304624569291498</v>
      </c>
      <c r="AE342" s="14"/>
      <c r="AF342" s="14">
        <v>8.37020734417422E-2</v>
      </c>
      <c r="AG342" s="14">
        <v>0.258285588780925</v>
      </c>
      <c r="AH342" s="14">
        <v>0.364851499458624</v>
      </c>
      <c r="AI342" s="14">
        <v>0.23217630789059299</v>
      </c>
      <c r="AJ342" s="14">
        <v>0.13006927601193699</v>
      </c>
      <c r="AK342" s="14">
        <v>0.15641624917041499</v>
      </c>
      <c r="AL342" s="14">
        <v>0.34980524385202999</v>
      </c>
      <c r="AM342" s="14">
        <v>0.203866032212386</v>
      </c>
      <c r="AN342" s="14"/>
      <c r="AO342" s="14">
        <v>8.7370111932285902E-2</v>
      </c>
      <c r="AP342" s="14">
        <v>0.224425084806611</v>
      </c>
      <c r="AQ342" s="14">
        <v>0.34180157868425198</v>
      </c>
      <c r="AR342" s="14">
        <v>0.12553156228996201</v>
      </c>
      <c r="AS342" s="14">
        <v>0.11396188624978899</v>
      </c>
      <c r="AT342" s="14">
        <v>0.12641201555634801</v>
      </c>
      <c r="AU342" s="14">
        <v>0.29063725230278398</v>
      </c>
      <c r="AV342" s="14">
        <v>0.30499709986798201</v>
      </c>
      <c r="AW342" s="14"/>
      <c r="AX342" s="14">
        <v>2.5683763466233599E-2</v>
      </c>
      <c r="AY342" s="14">
        <v>8.9280508422137597E-2</v>
      </c>
      <c r="AZ342" s="14">
        <v>0.41317440152319401</v>
      </c>
      <c r="BA342" s="14"/>
      <c r="BB342" s="14">
        <v>3.8024868695672197E-2</v>
      </c>
      <c r="BC342" s="14">
        <v>0.10595466176910701</v>
      </c>
      <c r="BD342" s="14">
        <v>0.62618142095459906</v>
      </c>
      <c r="BE342" s="14"/>
      <c r="BF342" s="14">
        <v>7.5663333101891703E-2</v>
      </c>
      <c r="BG342" s="14">
        <v>0.103374242571732</v>
      </c>
      <c r="BH342" s="14">
        <v>0.40522991289355997</v>
      </c>
      <c r="BI342" s="14"/>
      <c r="BJ342" s="14">
        <v>0.208506782070391</v>
      </c>
      <c r="BK342" s="14">
        <v>0.21400975774848799</v>
      </c>
      <c r="BL342" s="14"/>
      <c r="BM342" s="14">
        <v>0.163361032361236</v>
      </c>
      <c r="BN342" s="14">
        <v>0.225872975537001</v>
      </c>
      <c r="BO342" s="14"/>
      <c r="BP342" s="14">
        <v>0.15090877233001801</v>
      </c>
      <c r="BQ342" s="14">
        <v>0.19801040220910701</v>
      </c>
      <c r="BR342" s="14">
        <v>0.26449967210869701</v>
      </c>
      <c r="BS342" s="14">
        <v>0.31953198064154498</v>
      </c>
      <c r="BT342" s="14">
        <v>0.19041801923251001</v>
      </c>
      <c r="BU342" s="14">
        <v>0.24566842282756801</v>
      </c>
      <c r="BV342" s="14">
        <v>8.7135352202939997E-2</v>
      </c>
      <c r="BW342" s="14">
        <v>0.185567137889978</v>
      </c>
    </row>
    <row r="343" spans="2:75" x14ac:dyDescent="0.35">
      <c r="B343" t="s">
        <v>92</v>
      </c>
      <c r="C343" s="14">
        <v>0.18916197556904099</v>
      </c>
      <c r="D343" s="14">
        <v>0.13750452936968699</v>
      </c>
      <c r="E343" s="14">
        <v>0.23791388913577</v>
      </c>
      <c r="F343" s="14"/>
      <c r="G343" s="14">
        <v>0.26160760841847203</v>
      </c>
      <c r="H343" s="14">
        <v>0.16558404241649899</v>
      </c>
      <c r="I343" s="14">
        <v>0.19909260895311101</v>
      </c>
      <c r="J343" s="14">
        <v>0.17594908693796599</v>
      </c>
      <c r="K343" s="14">
        <v>0.12747946634807999</v>
      </c>
      <c r="L343" s="14">
        <v>0.211388247041564</v>
      </c>
      <c r="M343" s="14"/>
      <c r="N343" s="14">
        <v>0.15973222716238</v>
      </c>
      <c r="O343" s="14">
        <v>0.24423764758722</v>
      </c>
      <c r="P343" s="14"/>
      <c r="Q343" s="14">
        <v>0.29297392025772201</v>
      </c>
      <c r="R343" s="14">
        <v>0.26751451913677099</v>
      </c>
      <c r="S343" s="14">
        <v>0.208258239854023</v>
      </c>
      <c r="T343" s="14">
        <v>0.17099552361259099</v>
      </c>
      <c r="U343" s="14">
        <v>0.13356709746658699</v>
      </c>
      <c r="V343" s="14">
        <v>0.22979747172252499</v>
      </c>
      <c r="W343" s="14">
        <v>9.8805077056970003E-2</v>
      </c>
      <c r="X343" s="14">
        <v>0</v>
      </c>
      <c r="Y343" s="14">
        <v>0</v>
      </c>
      <c r="Z343" s="14">
        <v>0.29562411052861298</v>
      </c>
      <c r="AA343" s="14"/>
      <c r="AB343" s="14">
        <v>7.2823758753465306E-2</v>
      </c>
      <c r="AC343" s="14">
        <v>0.24894297015375699</v>
      </c>
      <c r="AD343" s="14">
        <v>6.0310921637084597E-2</v>
      </c>
      <c r="AE343" s="14"/>
      <c r="AF343" s="14">
        <v>0.17108001725401201</v>
      </c>
      <c r="AG343" s="14">
        <v>8.7392988136754099E-2</v>
      </c>
      <c r="AH343" s="14">
        <v>9.5073697165367496E-2</v>
      </c>
      <c r="AI343" s="14">
        <v>0.14285106613370899</v>
      </c>
      <c r="AJ343" s="14">
        <v>0.183101159116729</v>
      </c>
      <c r="AK343" s="14">
        <v>0.14577147854345399</v>
      </c>
      <c r="AL343" s="14">
        <v>0.178862248890403</v>
      </c>
      <c r="AM343" s="14">
        <v>0.34920108510360898</v>
      </c>
      <c r="AN343" s="14"/>
      <c r="AO343" s="14">
        <v>0.101500503828918</v>
      </c>
      <c r="AP343" s="14">
        <v>0.100324543062356</v>
      </c>
      <c r="AQ343" s="14">
        <v>8.7430628207887301E-2</v>
      </c>
      <c r="AR343" s="14">
        <v>0.19676895310551701</v>
      </c>
      <c r="AS343" s="14">
        <v>0.227575575787239</v>
      </c>
      <c r="AT343" s="14">
        <v>0.11790743575397</v>
      </c>
      <c r="AU343" s="14">
        <v>0.16454286426727199</v>
      </c>
      <c r="AV343" s="14">
        <v>0.32339458072835298</v>
      </c>
      <c r="AW343" s="14"/>
      <c r="AX343" s="14">
        <v>7.3415429695364201E-2</v>
      </c>
      <c r="AY343" s="14">
        <v>9.0213691975951693E-2</v>
      </c>
      <c r="AZ343" s="14">
        <v>0.15016714740971501</v>
      </c>
      <c r="BA343" s="14"/>
      <c r="BB343" s="14">
        <v>8.1516852975012405E-2</v>
      </c>
      <c r="BC343" s="14">
        <v>0.13978009692009799</v>
      </c>
      <c r="BD343" s="14">
        <v>7.1082367356296403E-2</v>
      </c>
      <c r="BE343" s="14"/>
      <c r="BF343" s="14">
        <v>2.3593152882053998E-2</v>
      </c>
      <c r="BG343" s="14">
        <v>7.2117777692131305E-2</v>
      </c>
      <c r="BH343" s="14">
        <v>0.139839535660162</v>
      </c>
      <c r="BI343" s="14"/>
      <c r="BJ343" s="14">
        <v>7.5359201276072804E-2</v>
      </c>
      <c r="BK343" s="14">
        <v>0.21604820908997099</v>
      </c>
      <c r="BL343" s="14"/>
      <c r="BM343" s="14">
        <v>0.117512715423125</v>
      </c>
      <c r="BN343" s="14">
        <v>0.21752997247710301</v>
      </c>
      <c r="BO343" s="14"/>
      <c r="BP343" s="14">
        <v>0.184919737256595</v>
      </c>
      <c r="BQ343" s="14">
        <v>0.19564523763870001</v>
      </c>
      <c r="BR343" s="14">
        <v>0.20326889136898499</v>
      </c>
      <c r="BS343" s="14">
        <v>0.21567584465981099</v>
      </c>
      <c r="BT343" s="14">
        <v>0.15091164556515901</v>
      </c>
      <c r="BU343" s="14">
        <v>0.19849694405387699</v>
      </c>
      <c r="BV343" s="14">
        <v>0.30072568601920602</v>
      </c>
      <c r="BW343" s="14">
        <v>0.242564954328542</v>
      </c>
    </row>
    <row r="344" spans="2:75" x14ac:dyDescent="0.35">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c r="BH344" s="14"/>
      <c r="BI344" s="14"/>
      <c r="BJ344" s="14"/>
      <c r="BK344" s="14"/>
      <c r="BL344" s="14"/>
      <c r="BM344" s="14"/>
      <c r="BN344" s="14"/>
      <c r="BO344" s="14"/>
      <c r="BP344" s="14"/>
      <c r="BQ344" s="14"/>
      <c r="BR344" s="14"/>
      <c r="BS344" s="14"/>
      <c r="BT344" s="14"/>
      <c r="BU344" s="14"/>
      <c r="BV344" s="14"/>
      <c r="BW344" s="14"/>
    </row>
    <row r="345" spans="2:75" x14ac:dyDescent="0.35">
      <c r="B345" s="6" t="s">
        <v>226</v>
      </c>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c r="BH345" s="14"/>
      <c r="BI345" s="14"/>
      <c r="BJ345" s="14"/>
      <c r="BK345" s="14"/>
      <c r="BL345" s="14"/>
      <c r="BM345" s="14"/>
      <c r="BN345" s="14"/>
      <c r="BO345" s="14"/>
      <c r="BP345" s="14"/>
      <c r="BQ345" s="14"/>
      <c r="BR345" s="14"/>
      <c r="BS345" s="14"/>
      <c r="BT345" s="14"/>
      <c r="BU345" s="14"/>
      <c r="BV345" s="14"/>
      <c r="BW345" s="14"/>
    </row>
    <row r="346" spans="2:75" x14ac:dyDescent="0.35">
      <c r="B346" s="21" t="s">
        <v>96</v>
      </c>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c r="BH346" s="14"/>
      <c r="BI346" s="14"/>
      <c r="BJ346" s="14"/>
      <c r="BK346" s="14"/>
      <c r="BL346" s="14"/>
      <c r="BM346" s="14"/>
      <c r="BN346" s="14"/>
      <c r="BO346" s="14"/>
      <c r="BP346" s="14"/>
      <c r="BQ346" s="14"/>
      <c r="BR346" s="14"/>
      <c r="BS346" s="14"/>
      <c r="BT346" s="14"/>
      <c r="BU346" s="14"/>
      <c r="BV346" s="14"/>
      <c r="BW346" s="14"/>
    </row>
    <row r="347" spans="2:75" x14ac:dyDescent="0.35">
      <c r="B347" t="s">
        <v>219</v>
      </c>
      <c r="C347" s="14">
        <v>9.5032037820196202E-2</v>
      </c>
      <c r="D347" s="14">
        <v>0.12145770691916501</v>
      </c>
      <c r="E347" s="14">
        <v>7.0092710953665996E-2</v>
      </c>
      <c r="F347" s="14"/>
      <c r="G347" s="14">
        <v>0.170856128082159</v>
      </c>
      <c r="H347" s="14">
        <v>0.109073454085569</v>
      </c>
      <c r="I347" s="14">
        <v>8.8694444578052603E-2</v>
      </c>
      <c r="J347" s="14">
        <v>5.7342721455610701E-2</v>
      </c>
      <c r="K347" s="14">
        <v>9.1672808490283197E-2</v>
      </c>
      <c r="L347" s="14">
        <v>9.6049435201889105E-2</v>
      </c>
      <c r="M347" s="14"/>
      <c r="N347" s="14">
        <v>9.2371115952396401E-2</v>
      </c>
      <c r="O347" s="14">
        <v>0.100011763029936</v>
      </c>
      <c r="P347" s="14"/>
      <c r="Q347" s="14">
        <v>6.6211396571324105E-2</v>
      </c>
      <c r="R347" s="14">
        <v>0.130775019108473</v>
      </c>
      <c r="S347" s="14">
        <v>0.12515723333088299</v>
      </c>
      <c r="T347" s="14">
        <v>9.1605771529513005E-2</v>
      </c>
      <c r="U347" s="14">
        <v>8.3979495411518404E-2</v>
      </c>
      <c r="V347" s="14">
        <v>6.9236275605688499E-2</v>
      </c>
      <c r="W347" s="14">
        <v>0.10816222134657801</v>
      </c>
      <c r="X347" s="14">
        <v>0.26187207182115801</v>
      </c>
      <c r="Y347" s="14">
        <v>0</v>
      </c>
      <c r="Z347" s="14">
        <v>6.1588977766515798E-2</v>
      </c>
      <c r="AA347" s="14"/>
      <c r="AB347" s="14">
        <v>0.118244947918326</v>
      </c>
      <c r="AC347" s="14">
        <v>8.3914701129485098E-2</v>
      </c>
      <c r="AD347" s="14">
        <v>0.133473973017842</v>
      </c>
      <c r="AE347" s="14"/>
      <c r="AF347" s="14">
        <v>9.0950155896483906E-2</v>
      </c>
      <c r="AG347" s="14">
        <v>0.122993251918058</v>
      </c>
      <c r="AH347" s="14">
        <v>5.4336266410592998E-2</v>
      </c>
      <c r="AI347" s="14">
        <v>0.157661423080174</v>
      </c>
      <c r="AJ347" s="14">
        <v>0.15614038593351401</v>
      </c>
      <c r="AK347" s="14">
        <v>0.14075570364562301</v>
      </c>
      <c r="AL347" s="14">
        <v>7.1613620643000295E-2</v>
      </c>
      <c r="AM347" s="14">
        <v>7.0827745688424801E-2</v>
      </c>
      <c r="AN347" s="14"/>
      <c r="AO347" s="14">
        <v>7.6013597468784097E-2</v>
      </c>
      <c r="AP347" s="14">
        <v>0.13477953284493799</v>
      </c>
      <c r="AQ347" s="14">
        <v>4.7628675404367E-2</v>
      </c>
      <c r="AR347" s="14">
        <v>0.13023188219804099</v>
      </c>
      <c r="AS347" s="14">
        <v>7.8599394995546704E-2</v>
      </c>
      <c r="AT347" s="14">
        <v>0.16250002553111401</v>
      </c>
      <c r="AU347" s="14">
        <v>0.102521800661193</v>
      </c>
      <c r="AV347" s="14">
        <v>8.1064588867999596E-2</v>
      </c>
      <c r="AW347" s="14"/>
      <c r="AX347" s="14">
        <v>0.42337708243896199</v>
      </c>
      <c r="AY347" s="14">
        <v>0.11072909887499301</v>
      </c>
      <c r="AZ347" s="14">
        <v>5.7382637916462698E-2</v>
      </c>
      <c r="BA347" s="14"/>
      <c r="BB347" s="14">
        <v>0.27863992158110901</v>
      </c>
      <c r="BC347" s="14">
        <v>8.2703031809408398E-2</v>
      </c>
      <c r="BD347" s="14">
        <v>4.6749283380271602E-2</v>
      </c>
      <c r="BE347" s="14"/>
      <c r="BF347" s="14">
        <v>0.44910848982677698</v>
      </c>
      <c r="BG347" s="14">
        <v>0.115550350138479</v>
      </c>
      <c r="BH347" s="14">
        <v>5.2455586045683997E-2</v>
      </c>
      <c r="BI347" s="14"/>
      <c r="BJ347" s="14">
        <v>0.12363862935287501</v>
      </c>
      <c r="BK347" s="14">
        <v>8.4378631615454405E-2</v>
      </c>
      <c r="BL347" s="14"/>
      <c r="BM347" s="14">
        <v>0.15026686043503301</v>
      </c>
      <c r="BN347" s="14">
        <v>7.7785703496896896E-2</v>
      </c>
      <c r="BO347" s="14"/>
      <c r="BP347" s="14">
        <v>0.118047118612774</v>
      </c>
      <c r="BQ347" s="14">
        <v>0.14488774604351601</v>
      </c>
      <c r="BR347" s="14">
        <v>6.6995278428387303E-2</v>
      </c>
      <c r="BS347" s="14">
        <v>9.0927889701136203E-2</v>
      </c>
      <c r="BT347" s="14">
        <v>9.0518401582701996E-2</v>
      </c>
      <c r="BU347" s="14">
        <v>5.5985691104749997E-2</v>
      </c>
      <c r="BV347" s="14">
        <v>0.14879723438822301</v>
      </c>
      <c r="BW347" s="14">
        <v>8.6636157921666804E-2</v>
      </c>
    </row>
    <row r="348" spans="2:75" x14ac:dyDescent="0.35">
      <c r="B348" t="s">
        <v>220</v>
      </c>
      <c r="C348" s="14">
        <v>0.59382450103352302</v>
      </c>
      <c r="D348" s="14">
        <v>0.60591839874785203</v>
      </c>
      <c r="E348" s="14">
        <v>0.58241083854276698</v>
      </c>
      <c r="F348" s="14"/>
      <c r="G348" s="14">
        <v>0.60684634480411503</v>
      </c>
      <c r="H348" s="14">
        <v>0.56361114056389205</v>
      </c>
      <c r="I348" s="14">
        <v>0.55364666058965295</v>
      </c>
      <c r="J348" s="14">
        <v>0.59325207658038503</v>
      </c>
      <c r="K348" s="14">
        <v>0.57485792309327099</v>
      </c>
      <c r="L348" s="14">
        <v>0.62633059230565902</v>
      </c>
      <c r="M348" s="14"/>
      <c r="N348" s="14">
        <v>0.62109791560697303</v>
      </c>
      <c r="O348" s="14">
        <v>0.542784253760352</v>
      </c>
      <c r="P348" s="14"/>
      <c r="Q348" s="14">
        <v>0.45027248568656097</v>
      </c>
      <c r="R348" s="14">
        <v>0.52070250038389598</v>
      </c>
      <c r="S348" s="14">
        <v>0.59933734434150598</v>
      </c>
      <c r="T348" s="14">
        <v>0.65395006898950203</v>
      </c>
      <c r="U348" s="14">
        <v>0.61389525565050196</v>
      </c>
      <c r="V348" s="14">
        <v>0.58417628560690404</v>
      </c>
      <c r="W348" s="14">
        <v>0.63879503074497601</v>
      </c>
      <c r="X348" s="14">
        <v>0.402456317184478</v>
      </c>
      <c r="Y348" s="14">
        <v>0.57049239310669397</v>
      </c>
      <c r="Z348" s="14">
        <v>0.49725590019973498</v>
      </c>
      <c r="AA348" s="14"/>
      <c r="AB348" s="14">
        <v>0.66446091112489403</v>
      </c>
      <c r="AC348" s="14">
        <v>0.57383794359289497</v>
      </c>
      <c r="AD348" s="14">
        <v>0.61234852235413595</v>
      </c>
      <c r="AE348" s="14"/>
      <c r="AF348" s="14">
        <v>0.67666062630297696</v>
      </c>
      <c r="AG348" s="14">
        <v>0.65468849354900105</v>
      </c>
      <c r="AH348" s="14">
        <v>0.57823366109517704</v>
      </c>
      <c r="AI348" s="14">
        <v>0.51138115623694302</v>
      </c>
      <c r="AJ348" s="14">
        <v>0.59868748366093705</v>
      </c>
      <c r="AK348" s="14">
        <v>0.65337770127928196</v>
      </c>
      <c r="AL348" s="14">
        <v>0.49530073880427</v>
      </c>
      <c r="AM348" s="14">
        <v>0.50015650257807498</v>
      </c>
      <c r="AN348" s="14"/>
      <c r="AO348" s="14">
        <v>0.74727064360857098</v>
      </c>
      <c r="AP348" s="14">
        <v>0.61009109358471503</v>
      </c>
      <c r="AQ348" s="14">
        <v>0.62181888548629305</v>
      </c>
      <c r="AR348" s="14">
        <v>0.62634264961173203</v>
      </c>
      <c r="AS348" s="14">
        <v>0.57491237713745402</v>
      </c>
      <c r="AT348" s="14">
        <v>0.66569719839059105</v>
      </c>
      <c r="AU348" s="14">
        <v>0.52459111843071005</v>
      </c>
      <c r="AV348" s="14">
        <v>0.41474115749910101</v>
      </c>
      <c r="AW348" s="14"/>
      <c r="AX348" s="14">
        <v>0.54245829977367199</v>
      </c>
      <c r="AY348" s="14">
        <v>0.77515627727409098</v>
      </c>
      <c r="AZ348" s="14">
        <v>0.51349392163422503</v>
      </c>
      <c r="BA348" s="14"/>
      <c r="BB348" s="14">
        <v>0.63362372112736398</v>
      </c>
      <c r="BC348" s="14">
        <v>0.72923299597699998</v>
      </c>
      <c r="BD348" s="14">
        <v>0.41720303154888599</v>
      </c>
      <c r="BE348" s="14"/>
      <c r="BF348" s="14">
        <v>0.47817453726976</v>
      </c>
      <c r="BG348" s="14">
        <v>0.75937594102930395</v>
      </c>
      <c r="BH348" s="14">
        <v>0.50939400806452495</v>
      </c>
      <c r="BI348" s="14"/>
      <c r="BJ348" s="14">
        <v>0.62040098052576498</v>
      </c>
      <c r="BK348" s="14">
        <v>0.59821076393690897</v>
      </c>
      <c r="BL348" s="14"/>
      <c r="BM348" s="14">
        <v>0.63063915125558201</v>
      </c>
      <c r="BN348" s="14">
        <v>0.57441374374869603</v>
      </c>
      <c r="BO348" s="14"/>
      <c r="BP348" s="14">
        <v>0.64808902869489404</v>
      </c>
      <c r="BQ348" s="14">
        <v>0.54193334507123303</v>
      </c>
      <c r="BR348" s="14">
        <v>0.64598114868888601</v>
      </c>
      <c r="BS348" s="14">
        <v>0.53943196464413301</v>
      </c>
      <c r="BT348" s="14">
        <v>0.60477209948375199</v>
      </c>
      <c r="BU348" s="14">
        <v>0.58317477124900496</v>
      </c>
      <c r="BV348" s="14">
        <v>0.51582440783049699</v>
      </c>
      <c r="BW348" s="14">
        <v>0.61089276656787295</v>
      </c>
    </row>
    <row r="349" spans="2:75" x14ac:dyDescent="0.35">
      <c r="B349" t="s">
        <v>221</v>
      </c>
      <c r="C349" s="14">
        <v>0.165703526247096</v>
      </c>
      <c r="D349" s="14">
        <v>0.172287591714678</v>
      </c>
      <c r="E349" s="14">
        <v>0.159489789134455</v>
      </c>
      <c r="F349" s="14"/>
      <c r="G349" s="14">
        <v>0.13960736952885899</v>
      </c>
      <c r="H349" s="14">
        <v>0.21106856978182301</v>
      </c>
      <c r="I349" s="14">
        <v>0.21300165139338501</v>
      </c>
      <c r="J349" s="14">
        <v>0.21877063444335401</v>
      </c>
      <c r="K349" s="14">
        <v>0.181821202655118</v>
      </c>
      <c r="L349" s="14">
        <v>0.103019695921143</v>
      </c>
      <c r="M349" s="14"/>
      <c r="N349" s="14">
        <v>0.16430884331256501</v>
      </c>
      <c r="O349" s="14">
        <v>0.16831357573886199</v>
      </c>
      <c r="P349" s="14"/>
      <c r="Q349" s="14">
        <v>0.20927641105953801</v>
      </c>
      <c r="R349" s="14">
        <v>0.12757681902113499</v>
      </c>
      <c r="S349" s="14">
        <v>9.0329589637697605E-2</v>
      </c>
      <c r="T349" s="14">
        <v>0.13657589454014199</v>
      </c>
      <c r="U349" s="14">
        <v>0.215391202521835</v>
      </c>
      <c r="V349" s="14">
        <v>0.171075977177188</v>
      </c>
      <c r="W349" s="14">
        <v>0.19793056729963601</v>
      </c>
      <c r="X349" s="14">
        <v>0.33567161099436399</v>
      </c>
      <c r="Y349" s="14">
        <v>0.42950760689330603</v>
      </c>
      <c r="Z349" s="14">
        <v>0.18491847125807301</v>
      </c>
      <c r="AA349" s="14"/>
      <c r="AB349" s="14">
        <v>0.16166289190187499</v>
      </c>
      <c r="AC349" s="14">
        <v>0.153568445946765</v>
      </c>
      <c r="AD349" s="14">
        <v>0.20452064391913799</v>
      </c>
      <c r="AE349" s="14"/>
      <c r="AF349" s="14">
        <v>6.7649936772474703E-2</v>
      </c>
      <c r="AG349" s="14">
        <v>0.13673340183103</v>
      </c>
      <c r="AH349" s="14">
        <v>0.28963170926859999</v>
      </c>
      <c r="AI349" s="14">
        <v>0.26102166113748898</v>
      </c>
      <c r="AJ349" s="14">
        <v>1.36142618542128E-2</v>
      </c>
      <c r="AK349" s="14">
        <v>0.11661461912641601</v>
      </c>
      <c r="AL349" s="14">
        <v>0.351057362297577</v>
      </c>
      <c r="AM349" s="14">
        <v>0.22327881191461199</v>
      </c>
      <c r="AN349" s="14"/>
      <c r="AO349" s="14">
        <v>6.4763682087024904E-2</v>
      </c>
      <c r="AP349" s="14">
        <v>0.147465113312956</v>
      </c>
      <c r="AQ349" s="14">
        <v>0.23375454885469099</v>
      </c>
      <c r="AR349" s="14">
        <v>0.102834313017918</v>
      </c>
      <c r="AS349" s="14">
        <v>7.0957369215094199E-2</v>
      </c>
      <c r="AT349" s="14">
        <v>0.109463904528808</v>
      </c>
      <c r="AU349" s="14">
        <v>0.26247199298818802</v>
      </c>
      <c r="AV349" s="14">
        <v>0.29689054770710499</v>
      </c>
      <c r="AW349" s="14"/>
      <c r="AX349" s="14">
        <v>0</v>
      </c>
      <c r="AY349" s="14">
        <v>7.0179924335133995E-2</v>
      </c>
      <c r="AZ349" s="14">
        <v>0.31754583903720901</v>
      </c>
      <c r="BA349" s="14"/>
      <c r="BB349" s="14">
        <v>4.2669172652482899E-2</v>
      </c>
      <c r="BC349" s="14">
        <v>8.5836119708267294E-2</v>
      </c>
      <c r="BD349" s="14">
        <v>0.46911238438285202</v>
      </c>
      <c r="BE349" s="14"/>
      <c r="BF349" s="14">
        <v>0</v>
      </c>
      <c r="BG349" s="14">
        <v>6.19698189815776E-2</v>
      </c>
      <c r="BH349" s="14">
        <v>0.34497845598712501</v>
      </c>
      <c r="BI349" s="14"/>
      <c r="BJ349" s="14">
        <v>0.18283909250517399</v>
      </c>
      <c r="BK349" s="14">
        <v>0.161510806109497</v>
      </c>
      <c r="BL349" s="14"/>
      <c r="BM349" s="14">
        <v>0.14606710086583199</v>
      </c>
      <c r="BN349" s="14">
        <v>0.17172974272587499</v>
      </c>
      <c r="BO349" s="14"/>
      <c r="BP349" s="14">
        <v>9.6807427677107996E-2</v>
      </c>
      <c r="BQ349" s="14">
        <v>0.186649032966761</v>
      </c>
      <c r="BR349" s="14">
        <v>8.8956907820422801E-2</v>
      </c>
      <c r="BS349" s="14">
        <v>0.22543021600444099</v>
      </c>
      <c r="BT349" s="14">
        <v>0.16807422245435399</v>
      </c>
      <c r="BU349" s="14">
        <v>0.16747962295070201</v>
      </c>
      <c r="BV349" s="14">
        <v>0.230584727683288</v>
      </c>
      <c r="BW349" s="14">
        <v>0.164489349682296</v>
      </c>
    </row>
    <row r="350" spans="2:75" x14ac:dyDescent="0.35">
      <c r="B350" t="s">
        <v>92</v>
      </c>
      <c r="C350" s="14">
        <v>0.145439934899184</v>
      </c>
      <c r="D350" s="14">
        <v>0.10033630261830601</v>
      </c>
      <c r="E350" s="14">
        <v>0.18800666136911201</v>
      </c>
      <c r="F350" s="14"/>
      <c r="G350" s="14">
        <v>8.2690157584867294E-2</v>
      </c>
      <c r="H350" s="14">
        <v>0.116246835568716</v>
      </c>
      <c r="I350" s="14">
        <v>0.14465724343891001</v>
      </c>
      <c r="J350" s="14">
        <v>0.13063456752065</v>
      </c>
      <c r="K350" s="14">
        <v>0.151648065761328</v>
      </c>
      <c r="L350" s="14">
        <v>0.174600276571309</v>
      </c>
      <c r="M350" s="14"/>
      <c r="N350" s="14">
        <v>0.122222125128065</v>
      </c>
      <c r="O350" s="14">
        <v>0.18889040747085001</v>
      </c>
      <c r="P350" s="14"/>
      <c r="Q350" s="14">
        <v>0.27423970668257602</v>
      </c>
      <c r="R350" s="14">
        <v>0.220945661486496</v>
      </c>
      <c r="S350" s="14">
        <v>0.185175832689914</v>
      </c>
      <c r="T350" s="14">
        <v>0.117868264940843</v>
      </c>
      <c r="U350" s="14">
        <v>8.6734046416144295E-2</v>
      </c>
      <c r="V350" s="14">
        <v>0.17551146161021899</v>
      </c>
      <c r="W350" s="14">
        <v>5.5112180608810797E-2</v>
      </c>
      <c r="X350" s="14">
        <v>0</v>
      </c>
      <c r="Y350" s="14">
        <v>0</v>
      </c>
      <c r="Z350" s="14">
        <v>0.25623665077567698</v>
      </c>
      <c r="AA350" s="14"/>
      <c r="AB350" s="14">
        <v>5.5631249054905602E-2</v>
      </c>
      <c r="AC350" s="14">
        <v>0.18867890933085399</v>
      </c>
      <c r="AD350" s="14">
        <v>4.96568607088839E-2</v>
      </c>
      <c r="AE350" s="14"/>
      <c r="AF350" s="14">
        <v>0.16473928102806501</v>
      </c>
      <c r="AG350" s="14">
        <v>8.5584852701910796E-2</v>
      </c>
      <c r="AH350" s="14">
        <v>7.7798363225630093E-2</v>
      </c>
      <c r="AI350" s="14">
        <v>6.9935759545394702E-2</v>
      </c>
      <c r="AJ350" s="14">
        <v>0.231557868551336</v>
      </c>
      <c r="AK350" s="14">
        <v>8.9251975948678702E-2</v>
      </c>
      <c r="AL350" s="14">
        <v>8.2028278255152506E-2</v>
      </c>
      <c r="AM350" s="14">
        <v>0.20573693981888799</v>
      </c>
      <c r="AN350" s="14"/>
      <c r="AO350" s="14">
        <v>0.11195207683562</v>
      </c>
      <c r="AP350" s="14">
        <v>0.107664260257391</v>
      </c>
      <c r="AQ350" s="14">
        <v>9.67978902546488E-2</v>
      </c>
      <c r="AR350" s="14">
        <v>0.140591155172309</v>
      </c>
      <c r="AS350" s="14">
        <v>0.27553085865190502</v>
      </c>
      <c r="AT350" s="14">
        <v>6.23388715494868E-2</v>
      </c>
      <c r="AU350" s="14">
        <v>0.11041508791990901</v>
      </c>
      <c r="AV350" s="14">
        <v>0.207303705925794</v>
      </c>
      <c r="AW350" s="14"/>
      <c r="AX350" s="14">
        <v>3.4164617787366097E-2</v>
      </c>
      <c r="AY350" s="14">
        <v>4.3934699515782598E-2</v>
      </c>
      <c r="AZ350" s="14">
        <v>0.111577601412104</v>
      </c>
      <c r="BA350" s="14"/>
      <c r="BB350" s="14">
        <v>4.5067184639043599E-2</v>
      </c>
      <c r="BC350" s="14">
        <v>0.102227852505324</v>
      </c>
      <c r="BD350" s="14">
        <v>6.6935300687990404E-2</v>
      </c>
      <c r="BE350" s="14"/>
      <c r="BF350" s="14">
        <v>7.2716972903463004E-2</v>
      </c>
      <c r="BG350" s="14">
        <v>6.3103889850639305E-2</v>
      </c>
      <c r="BH350" s="14">
        <v>9.3171949902666806E-2</v>
      </c>
      <c r="BI350" s="14"/>
      <c r="BJ350" s="14">
        <v>7.3121297616186798E-2</v>
      </c>
      <c r="BK350" s="14">
        <v>0.155899798338139</v>
      </c>
      <c r="BL350" s="14"/>
      <c r="BM350" s="14">
        <v>7.3026887443552999E-2</v>
      </c>
      <c r="BN350" s="14">
        <v>0.176070810028532</v>
      </c>
      <c r="BO350" s="14"/>
      <c r="BP350" s="14">
        <v>0.137056425015224</v>
      </c>
      <c r="BQ350" s="14">
        <v>0.12652987591848999</v>
      </c>
      <c r="BR350" s="14">
        <v>0.198066665062304</v>
      </c>
      <c r="BS350" s="14">
        <v>0.14420992965029</v>
      </c>
      <c r="BT350" s="14">
        <v>0.13663527647919199</v>
      </c>
      <c r="BU350" s="14">
        <v>0.19335991469554301</v>
      </c>
      <c r="BV350" s="14">
        <v>0.104793630097993</v>
      </c>
      <c r="BW350" s="14">
        <v>0.13798172582816401</v>
      </c>
    </row>
    <row r="351" spans="2:75" x14ac:dyDescent="0.35">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c r="BE351" s="14"/>
      <c r="BF351" s="14"/>
      <c r="BG351" s="14"/>
      <c r="BH351" s="14"/>
      <c r="BI351" s="14"/>
      <c r="BJ351" s="14"/>
      <c r="BK351" s="14"/>
      <c r="BL351" s="14"/>
      <c r="BM351" s="14"/>
      <c r="BN351" s="14"/>
      <c r="BO351" s="14"/>
      <c r="BP351" s="14"/>
      <c r="BQ351" s="14"/>
      <c r="BR351" s="14"/>
      <c r="BS351" s="14"/>
      <c r="BT351" s="14"/>
      <c r="BU351" s="14"/>
      <c r="BV351" s="14"/>
      <c r="BW351" s="14"/>
    </row>
    <row r="352" spans="2:75" x14ac:dyDescent="0.35">
      <c r="B352" s="6" t="s">
        <v>227</v>
      </c>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row>
    <row r="353" spans="2:75" x14ac:dyDescent="0.35">
      <c r="B353" s="21" t="s">
        <v>96</v>
      </c>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14"/>
      <c r="AW353" s="14"/>
      <c r="AX353" s="14"/>
      <c r="AY353" s="14"/>
      <c r="AZ353" s="14"/>
      <c r="BA353" s="14"/>
      <c r="BB353" s="14"/>
      <c r="BC353" s="14"/>
      <c r="BD353" s="14"/>
      <c r="BE353" s="14"/>
      <c r="BF353" s="14"/>
      <c r="BG353" s="14"/>
      <c r="BH353" s="14"/>
      <c r="BI353" s="14"/>
      <c r="BJ353" s="14"/>
      <c r="BK353" s="14"/>
      <c r="BL353" s="14"/>
      <c r="BM353" s="14"/>
      <c r="BN353" s="14"/>
      <c r="BO353" s="14"/>
      <c r="BP353" s="14"/>
      <c r="BQ353" s="14"/>
      <c r="BR353" s="14"/>
      <c r="BS353" s="14"/>
      <c r="BT353" s="14"/>
      <c r="BU353" s="14"/>
      <c r="BV353" s="14"/>
      <c r="BW353" s="14"/>
    </row>
    <row r="354" spans="2:75" x14ac:dyDescent="0.35">
      <c r="B354" t="s">
        <v>219</v>
      </c>
      <c r="C354" s="14">
        <v>8.1776219930563707E-2</v>
      </c>
      <c r="D354" s="14">
        <v>9.0052030449137302E-2</v>
      </c>
      <c r="E354" s="14">
        <v>7.3965891918235993E-2</v>
      </c>
      <c r="F354" s="14"/>
      <c r="G354" s="14">
        <v>0.210703356356128</v>
      </c>
      <c r="H354" s="14">
        <v>6.4332976857861907E-2</v>
      </c>
      <c r="I354" s="14">
        <v>3.7923268805189397E-2</v>
      </c>
      <c r="J354" s="14">
        <v>8.1714324576680097E-2</v>
      </c>
      <c r="K354" s="14">
        <v>6.9109291970819595E-2</v>
      </c>
      <c r="L354" s="14">
        <v>8.2296682712417302E-2</v>
      </c>
      <c r="M354" s="14"/>
      <c r="N354" s="14">
        <v>8.7297817624900506E-2</v>
      </c>
      <c r="O354" s="14">
        <v>7.1442944245447698E-2</v>
      </c>
      <c r="P354" s="14"/>
      <c r="Q354" s="14">
        <v>4.5329939959506502E-2</v>
      </c>
      <c r="R354" s="14">
        <v>4.1656613693086597E-2</v>
      </c>
      <c r="S354" s="14">
        <v>0.13681573656593601</v>
      </c>
      <c r="T354" s="14">
        <v>0.10647728256981499</v>
      </c>
      <c r="U354" s="14">
        <v>6.6108227817602699E-2</v>
      </c>
      <c r="V354" s="14">
        <v>7.7623063929661895E-2</v>
      </c>
      <c r="W354" s="14">
        <v>7.5899613766941695E-2</v>
      </c>
      <c r="X354" s="14">
        <v>0</v>
      </c>
      <c r="Y354" s="14">
        <v>0</v>
      </c>
      <c r="Z354" s="14">
        <v>6.3811845667385902E-2</v>
      </c>
      <c r="AA354" s="14"/>
      <c r="AB354" s="14">
        <v>0.16135384385462001</v>
      </c>
      <c r="AC354" s="14">
        <v>6.08216582851882E-2</v>
      </c>
      <c r="AD354" s="14">
        <v>9.7934147959289897E-2</v>
      </c>
      <c r="AE354" s="14"/>
      <c r="AF354" s="14">
        <v>0.10862081830569401</v>
      </c>
      <c r="AG354" s="14">
        <v>9.45915467434119E-2</v>
      </c>
      <c r="AH354" s="14">
        <v>0.139846274531017</v>
      </c>
      <c r="AI354" s="14">
        <v>6.9477351574739402E-2</v>
      </c>
      <c r="AJ354" s="14">
        <v>7.8276554983183005E-2</v>
      </c>
      <c r="AK354" s="14">
        <v>0.10507901301826</v>
      </c>
      <c r="AL354" s="14">
        <v>1.3104833431700999E-2</v>
      </c>
      <c r="AM354" s="14">
        <v>2.38462025226302E-2</v>
      </c>
      <c r="AN354" s="14"/>
      <c r="AO354" s="14">
        <v>0.148293803958823</v>
      </c>
      <c r="AP354" s="14">
        <v>7.9147438783464003E-2</v>
      </c>
      <c r="AQ354" s="14">
        <v>8.8296166334770596E-2</v>
      </c>
      <c r="AR354" s="14">
        <v>0.13695324282092</v>
      </c>
      <c r="AS354" s="14">
        <v>7.7484125449815699E-2</v>
      </c>
      <c r="AT354" s="14">
        <v>0.13991944101856599</v>
      </c>
      <c r="AU354" s="14">
        <v>6.5686103813864097E-2</v>
      </c>
      <c r="AV354" s="14">
        <v>1.7889769897632201E-2</v>
      </c>
      <c r="AW354" s="14"/>
      <c r="AX354" s="14">
        <v>0.45470106769959601</v>
      </c>
      <c r="AY354" s="14">
        <v>0.102420323081092</v>
      </c>
      <c r="AZ354" s="14">
        <v>3.90614243639551E-2</v>
      </c>
      <c r="BA354" s="14"/>
      <c r="BB354" s="14">
        <v>0.29389198414954099</v>
      </c>
      <c r="BC354" s="14">
        <v>5.7293977546415902E-2</v>
      </c>
      <c r="BD354" s="14">
        <v>2.91804091435293E-2</v>
      </c>
      <c r="BE354" s="14"/>
      <c r="BF354" s="14">
        <v>0.30817675173176401</v>
      </c>
      <c r="BG354" s="14">
        <v>0.13181234461319299</v>
      </c>
      <c r="BH354" s="14">
        <v>2.67230258007458E-2</v>
      </c>
      <c r="BI354" s="14"/>
      <c r="BJ354" s="14">
        <v>0.14051251761290701</v>
      </c>
      <c r="BK354" s="14">
        <v>6.7288556152261703E-2</v>
      </c>
      <c r="BL354" s="14"/>
      <c r="BM354" s="14">
        <v>0.15032923487186001</v>
      </c>
      <c r="BN354" s="14">
        <v>5.4455209046765603E-2</v>
      </c>
      <c r="BO354" s="14"/>
      <c r="BP354" s="14">
        <v>0.15159905661463999</v>
      </c>
      <c r="BQ354" s="14">
        <v>5.1714712188533699E-2</v>
      </c>
      <c r="BR354" s="14">
        <v>9.7996259780583697E-2</v>
      </c>
      <c r="BS354" s="14">
        <v>7.0238638375738294E-2</v>
      </c>
      <c r="BT354" s="14">
        <v>6.5876476876579604E-2</v>
      </c>
      <c r="BU354" s="14">
        <v>5.5083088256641301E-2</v>
      </c>
      <c r="BV354" s="14">
        <v>3.59566517445725E-2</v>
      </c>
      <c r="BW354" s="14">
        <v>9.7979291011294503E-2</v>
      </c>
    </row>
    <row r="355" spans="2:75" x14ac:dyDescent="0.35">
      <c r="B355" t="s">
        <v>220</v>
      </c>
      <c r="C355" s="14">
        <v>0.43246729549743401</v>
      </c>
      <c r="D355" s="14">
        <v>0.43721007452273802</v>
      </c>
      <c r="E355" s="14">
        <v>0.42799127954776001</v>
      </c>
      <c r="F355" s="14"/>
      <c r="G355" s="14">
        <v>0.32101907570712102</v>
      </c>
      <c r="H355" s="14">
        <v>0.399454682925176</v>
      </c>
      <c r="I355" s="14">
        <v>0.36476336568017098</v>
      </c>
      <c r="J355" s="14">
        <v>0.35769704236144001</v>
      </c>
      <c r="K355" s="14">
        <v>0.43914158791979502</v>
      </c>
      <c r="L355" s="14">
        <v>0.53045000204467296</v>
      </c>
      <c r="M355" s="14"/>
      <c r="N355" s="14">
        <v>0.45628956100535101</v>
      </c>
      <c r="O355" s="14">
        <v>0.38788562718976</v>
      </c>
      <c r="P355" s="14"/>
      <c r="Q355" s="14">
        <v>0.28011232606908898</v>
      </c>
      <c r="R355" s="14">
        <v>0.44100995403959697</v>
      </c>
      <c r="S355" s="14">
        <v>0.46476415858986703</v>
      </c>
      <c r="T355" s="14">
        <v>0.40313483429643898</v>
      </c>
      <c r="U355" s="14">
        <v>0.464023774121467</v>
      </c>
      <c r="V355" s="14">
        <v>0.38766293636698002</v>
      </c>
      <c r="W355" s="14">
        <v>0.52626252291883402</v>
      </c>
      <c r="X355" s="14">
        <v>0.57956362301335296</v>
      </c>
      <c r="Y355" s="14">
        <v>0.57049239310669397</v>
      </c>
      <c r="Z355" s="14">
        <v>0.331480546564135</v>
      </c>
      <c r="AA355" s="14"/>
      <c r="AB355" s="14">
        <v>0.53285397827464098</v>
      </c>
      <c r="AC355" s="14">
        <v>0.43417466033185198</v>
      </c>
      <c r="AD355" s="14">
        <v>0.39952420111730902</v>
      </c>
      <c r="AE355" s="14"/>
      <c r="AF355" s="14">
        <v>0.53437284171308097</v>
      </c>
      <c r="AG355" s="14">
        <v>0.43743747999711402</v>
      </c>
      <c r="AH355" s="14">
        <v>0.43020606383267501</v>
      </c>
      <c r="AI355" s="14">
        <v>0.484320803766221</v>
      </c>
      <c r="AJ355" s="14">
        <v>0.49715281377014098</v>
      </c>
      <c r="AK355" s="14">
        <v>0.50795514471005798</v>
      </c>
      <c r="AL355" s="14">
        <v>0.27043689614356298</v>
      </c>
      <c r="AM355" s="14">
        <v>0.32880572202140002</v>
      </c>
      <c r="AN355" s="14"/>
      <c r="AO355" s="14">
        <v>0.57520615694008304</v>
      </c>
      <c r="AP355" s="14">
        <v>0.46177809791498797</v>
      </c>
      <c r="AQ355" s="14">
        <v>0.55894122143270397</v>
      </c>
      <c r="AR355" s="14">
        <v>0.40139027844939201</v>
      </c>
      <c r="AS355" s="14">
        <v>0.42620276805827101</v>
      </c>
      <c r="AT355" s="14">
        <v>0.54005587518320997</v>
      </c>
      <c r="AU355" s="14">
        <v>0.35957355284855902</v>
      </c>
      <c r="AV355" s="14">
        <v>0.23348307833882401</v>
      </c>
      <c r="AW355" s="14"/>
      <c r="AX355" s="14">
        <v>0.47562932336701003</v>
      </c>
      <c r="AY355" s="14">
        <v>0.66534018257915095</v>
      </c>
      <c r="AZ355" s="14">
        <v>0.26279776040636998</v>
      </c>
      <c r="BA355" s="14"/>
      <c r="BB355" s="14">
        <v>0.527152569847541</v>
      </c>
      <c r="BC355" s="14">
        <v>0.61039474879725397</v>
      </c>
      <c r="BD355" s="14">
        <v>0.177163796292748</v>
      </c>
      <c r="BE355" s="14"/>
      <c r="BF355" s="14">
        <v>0.38994664311744198</v>
      </c>
      <c r="BG355" s="14">
        <v>0.61401335699466297</v>
      </c>
      <c r="BH355" s="14">
        <v>0.33023216809350903</v>
      </c>
      <c r="BI355" s="14"/>
      <c r="BJ355" s="14">
        <v>0.51447697620444499</v>
      </c>
      <c r="BK355" s="14">
        <v>0.41461117076467102</v>
      </c>
      <c r="BL355" s="14"/>
      <c r="BM355" s="14">
        <v>0.485437315637128</v>
      </c>
      <c r="BN355" s="14">
        <v>0.42223879909248602</v>
      </c>
      <c r="BO355" s="14"/>
      <c r="BP355" s="14">
        <v>0.43974963533378397</v>
      </c>
      <c r="BQ355" s="14">
        <v>0.52750873497286199</v>
      </c>
      <c r="BR355" s="14">
        <v>0.329023550850156</v>
      </c>
      <c r="BS355" s="14">
        <v>0.308094683265418</v>
      </c>
      <c r="BT355" s="14">
        <v>0.48686499046572801</v>
      </c>
      <c r="BU355" s="14">
        <v>0.42957384025715301</v>
      </c>
      <c r="BV355" s="14">
        <v>0.59323559197260101</v>
      </c>
      <c r="BW355" s="14">
        <v>0.38233831097489601</v>
      </c>
    </row>
    <row r="356" spans="2:75" x14ac:dyDescent="0.35">
      <c r="B356" t="s">
        <v>221</v>
      </c>
      <c r="C356" s="14">
        <v>0.30839219054154299</v>
      </c>
      <c r="D356" s="14">
        <v>0.35895442748578699</v>
      </c>
      <c r="E356" s="14">
        <v>0.26067388492237997</v>
      </c>
      <c r="F356" s="14"/>
      <c r="G356" s="14">
        <v>0.204452603925802</v>
      </c>
      <c r="H356" s="14">
        <v>0.35381581480776703</v>
      </c>
      <c r="I356" s="14">
        <v>0.40063138622160499</v>
      </c>
      <c r="J356" s="14">
        <v>0.37183703264854501</v>
      </c>
      <c r="K356" s="14">
        <v>0.35140882031819798</v>
      </c>
      <c r="L356" s="14">
        <v>0.227866680015196</v>
      </c>
      <c r="M356" s="14"/>
      <c r="N356" s="14">
        <v>0.31240258486489297</v>
      </c>
      <c r="O356" s="14">
        <v>0.30088702402213102</v>
      </c>
      <c r="P356" s="14"/>
      <c r="Q356" s="14">
        <v>0.33859994546731498</v>
      </c>
      <c r="R356" s="14">
        <v>0.28377099929224903</v>
      </c>
      <c r="S356" s="14">
        <v>0.24818743878399599</v>
      </c>
      <c r="T356" s="14">
        <v>0.297039805142984</v>
      </c>
      <c r="U356" s="14">
        <v>0.34743855653978001</v>
      </c>
      <c r="V356" s="14">
        <v>0.34224099260329</v>
      </c>
      <c r="W356" s="14">
        <v>0.32628112165506301</v>
      </c>
      <c r="X356" s="14">
        <v>0.42043637698664699</v>
      </c>
      <c r="Y356" s="14">
        <v>0.42950760689330603</v>
      </c>
      <c r="Z356" s="14">
        <v>0.27145320910836701</v>
      </c>
      <c r="AA356" s="14"/>
      <c r="AB356" s="14">
        <v>0.25507377490274302</v>
      </c>
      <c r="AC356" s="14">
        <v>0.26211058461834702</v>
      </c>
      <c r="AD356" s="14">
        <v>0.46679311420895903</v>
      </c>
      <c r="AE356" s="14"/>
      <c r="AF356" s="14">
        <v>0.18767775059737801</v>
      </c>
      <c r="AG356" s="14">
        <v>0.370807346096093</v>
      </c>
      <c r="AH356" s="14">
        <v>0.36824474600042101</v>
      </c>
      <c r="AI356" s="14">
        <v>0.27699266226221297</v>
      </c>
      <c r="AJ356" s="14">
        <v>0.130172489545612</v>
      </c>
      <c r="AK356" s="14">
        <v>0.25509466466443598</v>
      </c>
      <c r="AL356" s="14">
        <v>0.54749165638054997</v>
      </c>
      <c r="AM356" s="14">
        <v>0.32782693500857901</v>
      </c>
      <c r="AN356" s="14"/>
      <c r="AO356" s="14">
        <v>0.16655634349708701</v>
      </c>
      <c r="AP356" s="14">
        <v>0.33175228942414298</v>
      </c>
      <c r="AQ356" s="14">
        <v>0.30537525443514701</v>
      </c>
      <c r="AR356" s="14">
        <v>0.278182641711062</v>
      </c>
      <c r="AS356" s="14">
        <v>0.13656536149412399</v>
      </c>
      <c r="AT356" s="14">
        <v>0.21584810297164</v>
      </c>
      <c r="AU356" s="14">
        <v>0.4629680960484</v>
      </c>
      <c r="AV356" s="14">
        <v>0.47261806594674999</v>
      </c>
      <c r="AW356" s="14"/>
      <c r="AX356" s="14">
        <v>4.2159856938607701E-2</v>
      </c>
      <c r="AY356" s="14">
        <v>0.14483055158445499</v>
      </c>
      <c r="AZ356" s="14">
        <v>0.56122013605013898</v>
      </c>
      <c r="BA356" s="14"/>
      <c r="BB356" s="14">
        <v>8.7423035966309404E-2</v>
      </c>
      <c r="BC356" s="14">
        <v>0.20488632426502601</v>
      </c>
      <c r="BD356" s="14">
        <v>0.75702029557059003</v>
      </c>
      <c r="BE356" s="14"/>
      <c r="BF356" s="14">
        <v>0.19354314541997</v>
      </c>
      <c r="BG356" s="14">
        <v>0.18383703764710399</v>
      </c>
      <c r="BH356" s="14">
        <v>0.53855117427461396</v>
      </c>
      <c r="BI356" s="14"/>
      <c r="BJ356" s="14">
        <v>0.29703199199025998</v>
      </c>
      <c r="BK356" s="14">
        <v>0.31428240323735201</v>
      </c>
      <c r="BL356" s="14"/>
      <c r="BM356" s="14">
        <v>0.26085794724780798</v>
      </c>
      <c r="BN356" s="14">
        <v>0.31174898821115199</v>
      </c>
      <c r="BO356" s="14"/>
      <c r="BP356" s="14">
        <v>0.246209498101536</v>
      </c>
      <c r="BQ356" s="14">
        <v>0.30791898089132902</v>
      </c>
      <c r="BR356" s="14">
        <v>0.39200814546261797</v>
      </c>
      <c r="BS356" s="14">
        <v>0.44212086477976198</v>
      </c>
      <c r="BT356" s="14">
        <v>0.28424344530143902</v>
      </c>
      <c r="BU356" s="14">
        <v>0.294087996065998</v>
      </c>
      <c r="BV356" s="14">
        <v>0.205993552905262</v>
      </c>
      <c r="BW356" s="14">
        <v>0.25645059309593299</v>
      </c>
    </row>
    <row r="357" spans="2:75" x14ac:dyDescent="0.35">
      <c r="B357" t="s">
        <v>92</v>
      </c>
      <c r="C357" s="14">
        <v>0.17736429403046</v>
      </c>
      <c r="D357" s="14">
        <v>0.11378346754233799</v>
      </c>
      <c r="E357" s="14">
        <v>0.237368943611624</v>
      </c>
      <c r="F357" s="14"/>
      <c r="G357" s="14">
        <v>0.26382496401094802</v>
      </c>
      <c r="H357" s="14">
        <v>0.18239652540919499</v>
      </c>
      <c r="I357" s="14">
        <v>0.19668197929303399</v>
      </c>
      <c r="J357" s="14">
        <v>0.188751600413335</v>
      </c>
      <c r="K357" s="14">
        <v>0.14034029979118701</v>
      </c>
      <c r="L357" s="14">
        <v>0.15938663522771401</v>
      </c>
      <c r="M357" s="14"/>
      <c r="N357" s="14">
        <v>0.144010036504856</v>
      </c>
      <c r="O357" s="14">
        <v>0.23978440454266101</v>
      </c>
      <c r="P357" s="14"/>
      <c r="Q357" s="14">
        <v>0.33595778850409003</v>
      </c>
      <c r="R357" s="14">
        <v>0.23356243297506701</v>
      </c>
      <c r="S357" s="14">
        <v>0.150232666060202</v>
      </c>
      <c r="T357" s="14">
        <v>0.19334807799076201</v>
      </c>
      <c r="U357" s="14">
        <v>0.12242944152115</v>
      </c>
      <c r="V357" s="14">
        <v>0.19247300710006801</v>
      </c>
      <c r="W357" s="14">
        <v>7.1556741659161205E-2</v>
      </c>
      <c r="X357" s="14">
        <v>0</v>
      </c>
      <c r="Y357" s="14">
        <v>0</v>
      </c>
      <c r="Z357" s="14">
        <v>0.33325439866011197</v>
      </c>
      <c r="AA357" s="14"/>
      <c r="AB357" s="14">
        <v>5.0718402967996103E-2</v>
      </c>
      <c r="AC357" s="14">
        <v>0.24289309676461299</v>
      </c>
      <c r="AD357" s="14">
        <v>3.5748536714441601E-2</v>
      </c>
      <c r="AE357" s="14"/>
      <c r="AF357" s="14">
        <v>0.16932858938384801</v>
      </c>
      <c r="AG357" s="14">
        <v>9.7163627163380797E-2</v>
      </c>
      <c r="AH357" s="14">
        <v>6.1702915635886903E-2</v>
      </c>
      <c r="AI357" s="14">
        <v>0.169209182396826</v>
      </c>
      <c r="AJ357" s="14">
        <v>0.29439814170106399</v>
      </c>
      <c r="AK357" s="14">
        <v>0.13187117760724601</v>
      </c>
      <c r="AL357" s="14">
        <v>0.168966614044186</v>
      </c>
      <c r="AM357" s="14">
        <v>0.31952114044739</v>
      </c>
      <c r="AN357" s="14"/>
      <c r="AO357" s="14">
        <v>0.10994369560400701</v>
      </c>
      <c r="AP357" s="14">
        <v>0.12732217387740499</v>
      </c>
      <c r="AQ357" s="14">
        <v>4.7387357797377697E-2</v>
      </c>
      <c r="AR357" s="14">
        <v>0.18347383701862599</v>
      </c>
      <c r="AS357" s="14">
        <v>0.359747744997789</v>
      </c>
      <c r="AT357" s="14">
        <v>0.104176580826585</v>
      </c>
      <c r="AU357" s="14">
        <v>0.11177224728917701</v>
      </c>
      <c r="AV357" s="14">
        <v>0.27600908581679401</v>
      </c>
      <c r="AW357" s="14"/>
      <c r="AX357" s="14">
        <v>2.75097519947867E-2</v>
      </c>
      <c r="AY357" s="14">
        <v>8.7408942755301797E-2</v>
      </c>
      <c r="AZ357" s="14">
        <v>0.13692067917953599</v>
      </c>
      <c r="BA357" s="14"/>
      <c r="BB357" s="14">
        <v>9.15324100366081E-2</v>
      </c>
      <c r="BC357" s="14">
        <v>0.127424949391304</v>
      </c>
      <c r="BD357" s="14">
        <v>3.6635498993133099E-2</v>
      </c>
      <c r="BE357" s="14"/>
      <c r="BF357" s="14">
        <v>0.10833345973082401</v>
      </c>
      <c r="BG357" s="14">
        <v>7.0337260745040597E-2</v>
      </c>
      <c r="BH357" s="14">
        <v>0.104493631831131</v>
      </c>
      <c r="BI357" s="14"/>
      <c r="BJ357" s="14">
        <v>4.7978514192388397E-2</v>
      </c>
      <c r="BK357" s="14">
        <v>0.20381786984571501</v>
      </c>
      <c r="BL357" s="14"/>
      <c r="BM357" s="14">
        <v>0.10337550224320401</v>
      </c>
      <c r="BN357" s="14">
        <v>0.21155700364959601</v>
      </c>
      <c r="BO357" s="14"/>
      <c r="BP357" s="14">
        <v>0.16244180995004001</v>
      </c>
      <c r="BQ357" s="14">
        <v>0.112857571947275</v>
      </c>
      <c r="BR357" s="14">
        <v>0.18097204390664301</v>
      </c>
      <c r="BS357" s="14">
        <v>0.179545813579082</v>
      </c>
      <c r="BT357" s="14">
        <v>0.163015087356253</v>
      </c>
      <c r="BU357" s="14">
        <v>0.221255075420207</v>
      </c>
      <c r="BV357" s="14">
        <v>0.164814203377565</v>
      </c>
      <c r="BW357" s="14">
        <v>0.26323180491787601</v>
      </c>
    </row>
    <row r="358" spans="2:75" x14ac:dyDescent="0.35">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c r="AR358" s="14"/>
      <c r="AS358" s="14"/>
      <c r="AT358" s="14"/>
      <c r="AU358" s="14"/>
      <c r="AV358" s="14"/>
      <c r="AW358" s="14"/>
      <c r="AX358" s="14"/>
      <c r="AY358" s="14"/>
      <c r="AZ358" s="14"/>
      <c r="BA358" s="14"/>
      <c r="BB358" s="14"/>
      <c r="BC358" s="14"/>
      <c r="BD358" s="14"/>
      <c r="BE358" s="14"/>
      <c r="BF358" s="14"/>
      <c r="BG358" s="14"/>
      <c r="BH358" s="14"/>
      <c r="BI358" s="14"/>
      <c r="BJ358" s="14"/>
      <c r="BK358" s="14"/>
      <c r="BL358" s="14"/>
      <c r="BM358" s="14"/>
      <c r="BN358" s="14"/>
      <c r="BO358" s="14"/>
      <c r="BP358" s="14"/>
      <c r="BQ358" s="14"/>
      <c r="BR358" s="14"/>
      <c r="BS358" s="14"/>
      <c r="BT358" s="14"/>
      <c r="BU358" s="14"/>
      <c r="BV358" s="14"/>
      <c r="BW358" s="14"/>
    </row>
    <row r="359" spans="2:75" x14ac:dyDescent="0.35">
      <c r="B359" s="6" t="s">
        <v>228</v>
      </c>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row>
    <row r="360" spans="2:75" x14ac:dyDescent="0.35">
      <c r="B360" s="21" t="s">
        <v>96</v>
      </c>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W360" s="14"/>
      <c r="AX360" s="14"/>
      <c r="AY360" s="14"/>
      <c r="AZ360" s="14"/>
      <c r="BA360" s="14"/>
      <c r="BB360" s="14"/>
      <c r="BC360" s="14"/>
      <c r="BD360" s="14"/>
      <c r="BE360" s="14"/>
      <c r="BF360" s="14"/>
      <c r="BG360" s="14"/>
      <c r="BH360" s="14"/>
      <c r="BI360" s="14"/>
      <c r="BJ360" s="14"/>
      <c r="BK360" s="14"/>
      <c r="BL360" s="14"/>
      <c r="BM360" s="14"/>
      <c r="BN360" s="14"/>
      <c r="BO360" s="14"/>
      <c r="BP360" s="14"/>
      <c r="BQ360" s="14"/>
      <c r="BR360" s="14"/>
      <c r="BS360" s="14"/>
      <c r="BT360" s="14"/>
      <c r="BU360" s="14"/>
      <c r="BV360" s="14"/>
      <c r="BW360" s="14"/>
    </row>
    <row r="361" spans="2:75" x14ac:dyDescent="0.35">
      <c r="B361" t="s">
        <v>219</v>
      </c>
      <c r="C361" s="14">
        <v>0.14344580232038501</v>
      </c>
      <c r="D361" s="14">
        <v>0.15868585425194101</v>
      </c>
      <c r="E361" s="14">
        <v>0.12906294468448101</v>
      </c>
      <c r="F361" s="14"/>
      <c r="G361" s="14">
        <v>8.6826829436439698E-2</v>
      </c>
      <c r="H361" s="14">
        <v>9.885039676698E-2</v>
      </c>
      <c r="I361" s="14">
        <v>0.15142251749783001</v>
      </c>
      <c r="J361" s="14">
        <v>0.11398874949271599</v>
      </c>
      <c r="K361" s="14">
        <v>0.153905485307467</v>
      </c>
      <c r="L361" s="14">
        <v>0.178516806100118</v>
      </c>
      <c r="M361" s="14"/>
      <c r="N361" s="14">
        <v>0.147774348840328</v>
      </c>
      <c r="O361" s="14">
        <v>0.13534523669020701</v>
      </c>
      <c r="P361" s="14"/>
      <c r="Q361" s="14">
        <v>7.6045384843611993E-2</v>
      </c>
      <c r="R361" s="14">
        <v>0.121047261799476</v>
      </c>
      <c r="S361" s="14">
        <v>0.14680622032476201</v>
      </c>
      <c r="T361" s="14">
        <v>0.15558396571243199</v>
      </c>
      <c r="U361" s="14">
        <v>0.17630957408754699</v>
      </c>
      <c r="V361" s="14">
        <v>0.127764327106591</v>
      </c>
      <c r="W361" s="14">
        <v>0.13453725345178399</v>
      </c>
      <c r="X361" s="14">
        <v>0</v>
      </c>
      <c r="Y361" s="14">
        <v>0</v>
      </c>
      <c r="Z361" s="14">
        <v>0.141043280420134</v>
      </c>
      <c r="AA361" s="14"/>
      <c r="AB361" s="14">
        <v>0.21733873910693699</v>
      </c>
      <c r="AC361" s="14">
        <v>0.13122624056815699</v>
      </c>
      <c r="AD361" s="14">
        <v>0.124816714396317</v>
      </c>
      <c r="AE361" s="14"/>
      <c r="AF361" s="14">
        <v>0.23614585689607101</v>
      </c>
      <c r="AG361" s="14">
        <v>0.12891492207342001</v>
      </c>
      <c r="AH361" s="14">
        <v>7.0200549128891301E-2</v>
      </c>
      <c r="AI361" s="14">
        <v>0.31203457404684798</v>
      </c>
      <c r="AJ361" s="14">
        <v>0.17964918784383899</v>
      </c>
      <c r="AK361" s="14">
        <v>0.19902327467842301</v>
      </c>
      <c r="AL361" s="14">
        <v>8.2506175496592699E-2</v>
      </c>
      <c r="AM361" s="14">
        <v>4.8144954645729203E-2</v>
      </c>
      <c r="AN361" s="14"/>
      <c r="AO361" s="14">
        <v>0.25236727828549999</v>
      </c>
      <c r="AP361" s="14">
        <v>0.104499770177784</v>
      </c>
      <c r="AQ361" s="14">
        <v>0.17102475455240901</v>
      </c>
      <c r="AR361" s="14">
        <v>0.36341565671582798</v>
      </c>
      <c r="AS361" s="14">
        <v>0.19681199935525701</v>
      </c>
      <c r="AT361" s="14">
        <v>0.21617261450535599</v>
      </c>
      <c r="AU361" s="14">
        <v>0.13019730013088199</v>
      </c>
      <c r="AV361" s="14">
        <v>2.71102145269893E-2</v>
      </c>
      <c r="AW361" s="14"/>
      <c r="AX361" s="14">
        <v>0.55770038385223597</v>
      </c>
      <c r="AY361" s="14">
        <v>0.174450044151717</v>
      </c>
      <c r="AZ361" s="14">
        <v>8.3295006190996501E-2</v>
      </c>
      <c r="BA361" s="14"/>
      <c r="BB361" s="14">
        <v>1</v>
      </c>
      <c r="BC361" s="14">
        <v>0</v>
      </c>
      <c r="BD361" s="14">
        <v>0</v>
      </c>
      <c r="BE361" s="14"/>
      <c r="BF361" s="14">
        <v>0.52829329483195198</v>
      </c>
      <c r="BG361" s="14">
        <v>0.202749577275012</v>
      </c>
      <c r="BH361" s="14">
        <v>7.00588105944175E-2</v>
      </c>
      <c r="BI361" s="14"/>
      <c r="BJ361" s="14">
        <v>0.19895066302074599</v>
      </c>
      <c r="BK361" s="14">
        <v>0.126318185983301</v>
      </c>
      <c r="BL361" s="14"/>
      <c r="BM361" s="14">
        <v>0.200024584327502</v>
      </c>
      <c r="BN361" s="14">
        <v>0.11916469994024401</v>
      </c>
      <c r="BO361" s="14"/>
      <c r="BP361" s="14">
        <v>0.20542436866465599</v>
      </c>
      <c r="BQ361" s="14">
        <v>0.18257857090045199</v>
      </c>
      <c r="BR361" s="14">
        <v>0.158009429362342</v>
      </c>
      <c r="BS361" s="14">
        <v>9.3616160163936493E-2</v>
      </c>
      <c r="BT361" s="14">
        <v>0.158990426208032</v>
      </c>
      <c r="BU361" s="14">
        <v>9.5970853727568098E-2</v>
      </c>
      <c r="BV361" s="14">
        <v>5.0385837822380999E-2</v>
      </c>
      <c r="BW361" s="14">
        <v>0.12006253166535499</v>
      </c>
    </row>
    <row r="362" spans="2:75" x14ac:dyDescent="0.35">
      <c r="B362" t="s">
        <v>220</v>
      </c>
      <c r="C362" s="14">
        <v>0.49529770114731803</v>
      </c>
      <c r="D362" s="14">
        <v>0.50380923129472399</v>
      </c>
      <c r="E362" s="14">
        <v>0.487264911828512</v>
      </c>
      <c r="F362" s="14"/>
      <c r="G362" s="14">
        <v>0.51103502748503504</v>
      </c>
      <c r="H362" s="14">
        <v>0.39963360929103697</v>
      </c>
      <c r="I362" s="14">
        <v>0.37888500206696302</v>
      </c>
      <c r="J362" s="14">
        <v>0.495262605238179</v>
      </c>
      <c r="K362" s="14">
        <v>0.52437004620752603</v>
      </c>
      <c r="L362" s="14">
        <v>0.558844207520237</v>
      </c>
      <c r="M362" s="14"/>
      <c r="N362" s="14">
        <v>0.51966209359611804</v>
      </c>
      <c r="O362" s="14">
        <v>0.449701480993136</v>
      </c>
      <c r="P362" s="14"/>
      <c r="Q362" s="14">
        <v>0.43750891795251801</v>
      </c>
      <c r="R362" s="14">
        <v>0.55282499985648403</v>
      </c>
      <c r="S362" s="14">
        <v>0.46613733883616698</v>
      </c>
      <c r="T362" s="14">
        <v>0.49367105728110799</v>
      </c>
      <c r="U362" s="14">
        <v>0.52268291380746801</v>
      </c>
      <c r="V362" s="14">
        <v>0.40113149032825901</v>
      </c>
      <c r="W362" s="14">
        <v>0.56025710674384199</v>
      </c>
      <c r="X362" s="14">
        <v>0.67070004064878597</v>
      </c>
      <c r="Y362" s="14">
        <v>0.57049239310669397</v>
      </c>
      <c r="Z362" s="14">
        <v>0.44929353158473601</v>
      </c>
      <c r="AA362" s="14"/>
      <c r="AB362" s="14">
        <v>0.510560546046811</v>
      </c>
      <c r="AC362" s="14">
        <v>0.52498693701740495</v>
      </c>
      <c r="AD362" s="14">
        <v>0.43872238349011</v>
      </c>
      <c r="AE362" s="14"/>
      <c r="AF362" s="14">
        <v>0.55818480229496403</v>
      </c>
      <c r="AG362" s="14">
        <v>0.50030494716173102</v>
      </c>
      <c r="AH362" s="14">
        <v>0.566471063592348</v>
      </c>
      <c r="AI362" s="14">
        <v>0.41353691756931599</v>
      </c>
      <c r="AJ362" s="14">
        <v>0.56594804492803197</v>
      </c>
      <c r="AK362" s="14">
        <v>0.57644969256007805</v>
      </c>
      <c r="AL362" s="14">
        <v>0.41918245198197401</v>
      </c>
      <c r="AM362" s="14">
        <v>0.40597648220299398</v>
      </c>
      <c r="AN362" s="14"/>
      <c r="AO362" s="14">
        <v>0.56402296206258695</v>
      </c>
      <c r="AP362" s="14">
        <v>0.53524577167891496</v>
      </c>
      <c r="AQ362" s="14">
        <v>0.54959837104843801</v>
      </c>
      <c r="AR362" s="14">
        <v>0.478417800081121</v>
      </c>
      <c r="AS362" s="14">
        <v>0.50177664110884201</v>
      </c>
      <c r="AT362" s="14">
        <v>0.58756464654207297</v>
      </c>
      <c r="AU362" s="14">
        <v>0.39927516148379799</v>
      </c>
      <c r="AV362" s="14">
        <v>0.34752020918545701</v>
      </c>
      <c r="AW362" s="14"/>
      <c r="AX362" s="14">
        <v>0.32333247522684899</v>
      </c>
      <c r="AY362" s="14">
        <v>0.63857942022269298</v>
      </c>
      <c r="AZ362" s="14">
        <v>0.41854943783129001</v>
      </c>
      <c r="BA362" s="14"/>
      <c r="BB362" s="14">
        <v>0</v>
      </c>
      <c r="BC362" s="14">
        <v>1</v>
      </c>
      <c r="BD362" s="14">
        <v>0</v>
      </c>
      <c r="BE362" s="14"/>
      <c r="BF362" s="14">
        <v>0.36360294138215499</v>
      </c>
      <c r="BG362" s="14">
        <v>0.622099292821224</v>
      </c>
      <c r="BH362" s="14">
        <v>0.41980642398885398</v>
      </c>
      <c r="BI362" s="14"/>
      <c r="BJ362" s="14">
        <v>0.51778698714367699</v>
      </c>
      <c r="BK362" s="14">
        <v>0.49640874038913102</v>
      </c>
      <c r="BL362" s="14"/>
      <c r="BM362" s="14">
        <v>0.529157864282917</v>
      </c>
      <c r="BN362" s="14">
        <v>0.49389201386898002</v>
      </c>
      <c r="BO362" s="14"/>
      <c r="BP362" s="14">
        <v>0.52697173040646705</v>
      </c>
      <c r="BQ362" s="14">
        <v>0.56393190670571303</v>
      </c>
      <c r="BR362" s="14">
        <v>0.26979210597801301</v>
      </c>
      <c r="BS362" s="14">
        <v>0.47348332973472701</v>
      </c>
      <c r="BT362" s="14">
        <v>0.48633847050309298</v>
      </c>
      <c r="BU362" s="14">
        <v>0.53065478013304901</v>
      </c>
      <c r="BV362" s="14">
        <v>0.75082409877171297</v>
      </c>
      <c r="BW362" s="14">
        <v>0.42460189345424598</v>
      </c>
    </row>
    <row r="363" spans="2:75" x14ac:dyDescent="0.35">
      <c r="B363" t="s">
        <v>221</v>
      </c>
      <c r="C363" s="14">
        <v>0.227359291123578</v>
      </c>
      <c r="D363" s="14">
        <v>0.227532534370253</v>
      </c>
      <c r="E363" s="14">
        <v>0.22719579214309599</v>
      </c>
      <c r="F363" s="14"/>
      <c r="G363" s="14">
        <v>0.273785821177914</v>
      </c>
      <c r="H363" s="14">
        <v>0.31597164005816902</v>
      </c>
      <c r="I363" s="14">
        <v>0.347015353708787</v>
      </c>
      <c r="J363" s="14">
        <v>0.27255583759200802</v>
      </c>
      <c r="K363" s="14">
        <v>0.18635374354361001</v>
      </c>
      <c r="L363" s="14">
        <v>0.133830566823708</v>
      </c>
      <c r="M363" s="14"/>
      <c r="N363" s="14">
        <v>0.23538214655297701</v>
      </c>
      <c r="O363" s="14">
        <v>0.21234509024856099</v>
      </c>
      <c r="P363" s="14"/>
      <c r="Q363" s="14">
        <v>0.246228274119484</v>
      </c>
      <c r="R363" s="14">
        <v>0.18247015364233701</v>
      </c>
      <c r="S363" s="14">
        <v>0.21667894921220199</v>
      </c>
      <c r="T363" s="14">
        <v>0.21946663693982599</v>
      </c>
      <c r="U363" s="14">
        <v>0.21558560324273501</v>
      </c>
      <c r="V363" s="14">
        <v>0.29633914193988298</v>
      </c>
      <c r="W363" s="14">
        <v>0.25030443843695499</v>
      </c>
      <c r="X363" s="14">
        <v>0.2426479599485</v>
      </c>
      <c r="Y363" s="14">
        <v>0.42950760689330603</v>
      </c>
      <c r="Z363" s="14">
        <v>0.192321531119207</v>
      </c>
      <c r="AA363" s="14"/>
      <c r="AB363" s="14">
        <v>0.16590098708095599</v>
      </c>
      <c r="AC363" s="14">
        <v>0.19020181715764001</v>
      </c>
      <c r="AD363" s="14">
        <v>0.35178275957855898</v>
      </c>
      <c r="AE363" s="14"/>
      <c r="AF363" s="14">
        <v>8.4739555106254999E-2</v>
      </c>
      <c r="AG363" s="14">
        <v>0.26583524979349299</v>
      </c>
      <c r="AH363" s="14">
        <v>0.28487399337535402</v>
      </c>
      <c r="AI363" s="14">
        <v>0.15020362033910001</v>
      </c>
      <c r="AJ363" s="14">
        <v>2.7043689346117401E-2</v>
      </c>
      <c r="AK363" s="14">
        <v>0.14387526625373601</v>
      </c>
      <c r="AL363" s="14">
        <v>0.44649187149136099</v>
      </c>
      <c r="AM363" s="14">
        <v>0.323518195173224</v>
      </c>
      <c r="AN363" s="14"/>
      <c r="AO363" s="14">
        <v>8.7179164319609606E-2</v>
      </c>
      <c r="AP363" s="14">
        <v>0.27484099851418498</v>
      </c>
      <c r="AQ363" s="14">
        <v>0.227304650693572</v>
      </c>
      <c r="AR363" s="14">
        <v>5.7135262229143897E-2</v>
      </c>
      <c r="AS363" s="14">
        <v>8.3583231147302706E-2</v>
      </c>
      <c r="AT363" s="14">
        <v>0.135067126843956</v>
      </c>
      <c r="AU363" s="14">
        <v>0.40444208749761301</v>
      </c>
      <c r="AV363" s="14">
        <v>0.41931792905985199</v>
      </c>
      <c r="AW363" s="14"/>
      <c r="AX363" s="14">
        <v>8.9428224225018907E-3</v>
      </c>
      <c r="AY363" s="14">
        <v>0.134758897686174</v>
      </c>
      <c r="AZ363" s="14">
        <v>0.38987662902284198</v>
      </c>
      <c r="BA363" s="14"/>
      <c r="BB363" s="14">
        <v>0</v>
      </c>
      <c r="BC363" s="14">
        <v>0</v>
      </c>
      <c r="BD363" s="14">
        <v>1</v>
      </c>
      <c r="BE363" s="14"/>
      <c r="BF363" s="14">
        <v>7.5050122043414005E-2</v>
      </c>
      <c r="BG363" s="14">
        <v>0.116682262472278</v>
      </c>
      <c r="BH363" s="14">
        <v>0.42999246705616501</v>
      </c>
      <c r="BI363" s="14"/>
      <c r="BJ363" s="14">
        <v>0.228882496176535</v>
      </c>
      <c r="BK363" s="14">
        <v>0.22878289620967701</v>
      </c>
      <c r="BL363" s="14"/>
      <c r="BM363" s="14">
        <v>0.20459957631787701</v>
      </c>
      <c r="BN363" s="14">
        <v>0.22281434013989401</v>
      </c>
      <c r="BO363" s="14"/>
      <c r="BP363" s="14">
        <v>0.12045184520001501</v>
      </c>
      <c r="BQ363" s="14">
        <v>0.173485981343517</v>
      </c>
      <c r="BR363" s="14">
        <v>0.31435994977244902</v>
      </c>
      <c r="BS363" s="14">
        <v>0.30185833610002599</v>
      </c>
      <c r="BT363" s="14">
        <v>0.23704278196766501</v>
      </c>
      <c r="BU363" s="14">
        <v>0.225311129977908</v>
      </c>
      <c r="BV363" s="14">
        <v>0.167973564184286</v>
      </c>
      <c r="BW363" s="14">
        <v>0.271943477557545</v>
      </c>
    </row>
    <row r="364" spans="2:75" x14ac:dyDescent="0.35">
      <c r="B364" t="s">
        <v>92</v>
      </c>
      <c r="C364" s="14">
        <v>0.133897205408718</v>
      </c>
      <c r="D364" s="14">
        <v>0.10997238008308199</v>
      </c>
      <c r="E364" s="14">
        <v>0.15647635134391</v>
      </c>
      <c r="F364" s="14"/>
      <c r="G364" s="14">
        <v>0.12835232190061099</v>
      </c>
      <c r="H364" s="14">
        <v>0.18554435388381399</v>
      </c>
      <c r="I364" s="14">
        <v>0.12267712672642</v>
      </c>
      <c r="J364" s="14">
        <v>0.118192807677097</v>
      </c>
      <c r="K364" s="14">
        <v>0.13537072494139701</v>
      </c>
      <c r="L364" s="14">
        <v>0.128808419555937</v>
      </c>
      <c r="M364" s="14"/>
      <c r="N364" s="14">
        <v>9.7181411010577604E-2</v>
      </c>
      <c r="O364" s="14">
        <v>0.20260819206809599</v>
      </c>
      <c r="P364" s="14"/>
      <c r="Q364" s="14">
        <v>0.24021742308438601</v>
      </c>
      <c r="R364" s="14">
        <v>0.14365758470170301</v>
      </c>
      <c r="S364" s="14">
        <v>0.17037749162686899</v>
      </c>
      <c r="T364" s="14">
        <v>0.131278340066634</v>
      </c>
      <c r="U364" s="14">
        <v>8.5421908862250706E-2</v>
      </c>
      <c r="V364" s="14">
        <v>0.17476504062526699</v>
      </c>
      <c r="W364" s="14">
        <v>5.4901201367419897E-2</v>
      </c>
      <c r="X364" s="14">
        <v>8.66519994027138E-2</v>
      </c>
      <c r="Y364" s="14">
        <v>0</v>
      </c>
      <c r="Z364" s="14">
        <v>0.21734165687592399</v>
      </c>
      <c r="AA364" s="14"/>
      <c r="AB364" s="14">
        <v>0.106199727765296</v>
      </c>
      <c r="AC364" s="14">
        <v>0.153585005256798</v>
      </c>
      <c r="AD364" s="14">
        <v>8.4678142535013601E-2</v>
      </c>
      <c r="AE364" s="14"/>
      <c r="AF364" s="14">
        <v>0.12092978570271</v>
      </c>
      <c r="AG364" s="14">
        <v>0.104944880971356</v>
      </c>
      <c r="AH364" s="14">
        <v>7.8454393903406902E-2</v>
      </c>
      <c r="AI364" s="14">
        <v>0.124224888044735</v>
      </c>
      <c r="AJ364" s="14">
        <v>0.22735907788201201</v>
      </c>
      <c r="AK364" s="14">
        <v>8.0651766507763206E-2</v>
      </c>
      <c r="AL364" s="14">
        <v>5.1819501030072601E-2</v>
      </c>
      <c r="AM364" s="14">
        <v>0.222360367978052</v>
      </c>
      <c r="AN364" s="14"/>
      <c r="AO364" s="14">
        <v>9.6430595332303207E-2</v>
      </c>
      <c r="AP364" s="14">
        <v>8.5413459629116104E-2</v>
      </c>
      <c r="AQ364" s="14">
        <v>5.2072223705581698E-2</v>
      </c>
      <c r="AR364" s="14">
        <v>0.101031280973907</v>
      </c>
      <c r="AS364" s="14">
        <v>0.217828128388598</v>
      </c>
      <c r="AT364" s="14">
        <v>6.1195612108614801E-2</v>
      </c>
      <c r="AU364" s="14">
        <v>6.6085450887707203E-2</v>
      </c>
      <c r="AV364" s="14">
        <v>0.206051647227702</v>
      </c>
      <c r="AW364" s="14"/>
      <c r="AX364" s="14">
        <v>0.110024318498413</v>
      </c>
      <c r="AY364" s="14">
        <v>5.2211637939416702E-2</v>
      </c>
      <c r="AZ364" s="14">
        <v>0.108278926954872</v>
      </c>
      <c r="BA364" s="14"/>
      <c r="BB364" s="14">
        <v>0</v>
      </c>
      <c r="BC364" s="14">
        <v>0</v>
      </c>
      <c r="BD364" s="14">
        <v>0</v>
      </c>
      <c r="BE364" s="14"/>
      <c r="BF364" s="14">
        <v>3.3053641742478997E-2</v>
      </c>
      <c r="BG364" s="14">
        <v>5.8468867431487E-2</v>
      </c>
      <c r="BH364" s="14">
        <v>8.0142298360563496E-2</v>
      </c>
      <c r="BI364" s="14"/>
      <c r="BJ364" s="14">
        <v>5.4379853659041903E-2</v>
      </c>
      <c r="BK364" s="14">
        <v>0.148490177417892</v>
      </c>
      <c r="BL364" s="14"/>
      <c r="BM364" s="14">
        <v>6.6217975071704294E-2</v>
      </c>
      <c r="BN364" s="14">
        <v>0.16412894605088199</v>
      </c>
      <c r="BO364" s="14"/>
      <c r="BP364" s="14">
        <v>0.147152055728862</v>
      </c>
      <c r="BQ364" s="14">
        <v>8.0003541050319094E-2</v>
      </c>
      <c r="BR364" s="14">
        <v>0.257838514887196</v>
      </c>
      <c r="BS364" s="14">
        <v>0.13104217400130999</v>
      </c>
      <c r="BT364" s="14">
        <v>0.11762832132121</v>
      </c>
      <c r="BU364" s="14">
        <v>0.14806323616147499</v>
      </c>
      <c r="BV364" s="14">
        <v>3.0816499221619699E-2</v>
      </c>
      <c r="BW364" s="14">
        <v>0.183392097322854</v>
      </c>
    </row>
    <row r="365" spans="2:75" x14ac:dyDescent="0.35">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c r="AU365" s="14"/>
      <c r="AV365" s="14"/>
      <c r="AW365" s="14"/>
      <c r="AX365" s="14"/>
      <c r="AY365" s="14"/>
      <c r="AZ365" s="14"/>
      <c r="BA365" s="14"/>
      <c r="BB365" s="14"/>
      <c r="BC365" s="14"/>
      <c r="BD365" s="14"/>
      <c r="BE365" s="14"/>
      <c r="BF365" s="14"/>
      <c r="BG365" s="14"/>
      <c r="BH365" s="14"/>
      <c r="BI365" s="14"/>
      <c r="BJ365" s="14"/>
      <c r="BK365" s="14"/>
      <c r="BL365" s="14"/>
      <c r="BM365" s="14"/>
      <c r="BN365" s="14"/>
      <c r="BO365" s="14"/>
      <c r="BP365" s="14"/>
      <c r="BQ365" s="14"/>
      <c r="BR365" s="14"/>
      <c r="BS365" s="14"/>
      <c r="BT365" s="14"/>
      <c r="BU365" s="14"/>
      <c r="BV365" s="14"/>
      <c r="BW365" s="14"/>
    </row>
    <row r="366" spans="2:75" x14ac:dyDescent="0.35">
      <c r="B366" s="6" t="s">
        <v>229</v>
      </c>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row>
    <row r="367" spans="2:75" x14ac:dyDescent="0.35">
      <c r="B367" s="21" t="s">
        <v>96</v>
      </c>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c r="AU367" s="14"/>
      <c r="AV367" s="14"/>
      <c r="AW367" s="14"/>
      <c r="AX367" s="14"/>
      <c r="AY367" s="14"/>
      <c r="AZ367" s="14"/>
      <c r="BA367" s="14"/>
      <c r="BB367" s="14"/>
      <c r="BC367" s="14"/>
      <c r="BD367" s="14"/>
      <c r="BE367" s="14"/>
      <c r="BF367" s="14"/>
      <c r="BG367" s="14"/>
      <c r="BH367" s="14"/>
      <c r="BI367" s="14"/>
      <c r="BJ367" s="14"/>
      <c r="BK367" s="14"/>
      <c r="BL367" s="14"/>
      <c r="BM367" s="14"/>
      <c r="BN367" s="14"/>
      <c r="BO367" s="14"/>
      <c r="BP367" s="14"/>
      <c r="BQ367" s="14"/>
      <c r="BR367" s="14"/>
      <c r="BS367" s="14"/>
      <c r="BT367" s="14"/>
      <c r="BU367" s="14"/>
      <c r="BV367" s="14"/>
      <c r="BW367" s="14"/>
    </row>
    <row r="368" spans="2:75" x14ac:dyDescent="0.35">
      <c r="B368" t="s">
        <v>219</v>
      </c>
      <c r="C368" s="14">
        <v>9.0084009121126102E-2</v>
      </c>
      <c r="D368" s="14">
        <v>0.10152932474772999</v>
      </c>
      <c r="E368" s="14">
        <v>7.9282448470628694E-2</v>
      </c>
      <c r="F368" s="14"/>
      <c r="G368" s="14">
        <v>0.22647909863860499</v>
      </c>
      <c r="H368" s="14">
        <v>5.30901298047717E-2</v>
      </c>
      <c r="I368" s="14">
        <v>4.5022957636302201E-2</v>
      </c>
      <c r="J368" s="14">
        <v>8.0851548088616401E-2</v>
      </c>
      <c r="K368" s="14">
        <v>0.101760365088954</v>
      </c>
      <c r="L368" s="14">
        <v>8.9934559202384703E-2</v>
      </c>
      <c r="M368" s="14"/>
      <c r="N368" s="14">
        <v>9.3642039129186297E-2</v>
      </c>
      <c r="O368" s="14">
        <v>8.3425410106041903E-2</v>
      </c>
      <c r="P368" s="14"/>
      <c r="Q368" s="14">
        <v>2.89383095158341E-2</v>
      </c>
      <c r="R368" s="14">
        <v>0.143615683569152</v>
      </c>
      <c r="S368" s="14">
        <v>0.105821250784217</v>
      </c>
      <c r="T368" s="14">
        <v>9.8837345457168893E-2</v>
      </c>
      <c r="U368" s="14">
        <v>5.6913460439677703E-2</v>
      </c>
      <c r="V368" s="14">
        <v>0.139841698972164</v>
      </c>
      <c r="W368" s="14">
        <v>7.7077500765786205E-2</v>
      </c>
      <c r="X368" s="14">
        <v>0</v>
      </c>
      <c r="Y368" s="14">
        <v>0</v>
      </c>
      <c r="Z368" s="14">
        <v>3.6574176546923597E-2</v>
      </c>
      <c r="AA368" s="14"/>
      <c r="AB368" s="14">
        <v>0.14219248528543499</v>
      </c>
      <c r="AC368" s="14">
        <v>6.9569393881465796E-2</v>
      </c>
      <c r="AD368" s="14">
        <v>8.8108018901804905E-2</v>
      </c>
      <c r="AE368" s="14"/>
      <c r="AF368" s="14">
        <v>0.102676506240569</v>
      </c>
      <c r="AG368" s="14">
        <v>9.5023425990787294E-2</v>
      </c>
      <c r="AH368" s="14">
        <v>0.10762584356956</v>
      </c>
      <c r="AI368" s="14">
        <v>7.5029412243659402E-2</v>
      </c>
      <c r="AJ368" s="14">
        <v>0.169464694664446</v>
      </c>
      <c r="AK368" s="14">
        <v>0.132579422190642</v>
      </c>
      <c r="AL368" s="14">
        <v>4.5508128235043598E-2</v>
      </c>
      <c r="AM368" s="14">
        <v>3.8893497603668802E-2</v>
      </c>
      <c r="AN368" s="14"/>
      <c r="AO368" s="14">
        <v>0.13381353408680699</v>
      </c>
      <c r="AP368" s="14">
        <v>7.3426845984781997E-2</v>
      </c>
      <c r="AQ368" s="14">
        <v>0.11898483957931</v>
      </c>
      <c r="AR368" s="14">
        <v>0.12797007204534799</v>
      </c>
      <c r="AS368" s="14">
        <v>0.18078923365010499</v>
      </c>
      <c r="AT368" s="14">
        <v>0.14071234835552601</v>
      </c>
      <c r="AU368" s="14">
        <v>5.5457962902112801E-2</v>
      </c>
      <c r="AV368" s="14">
        <v>5.1479046852508099E-2</v>
      </c>
      <c r="AW368" s="14"/>
      <c r="AX368" s="14">
        <v>0.63435926678502796</v>
      </c>
      <c r="AY368" s="14">
        <v>0.107031568153607</v>
      </c>
      <c r="AZ368" s="14">
        <v>3.21675669037833E-2</v>
      </c>
      <c r="BA368" s="14"/>
      <c r="BB368" s="14">
        <v>0.29487033644187899</v>
      </c>
      <c r="BC368" s="14">
        <v>7.6269923587983596E-2</v>
      </c>
      <c r="BD368" s="14">
        <v>1.6416785513630901E-2</v>
      </c>
      <c r="BE368" s="14"/>
      <c r="BF368" s="14">
        <v>0.27285181797096802</v>
      </c>
      <c r="BG368" s="14">
        <v>0.13592312445775501</v>
      </c>
      <c r="BH368" s="14">
        <v>3.8116870816207502E-2</v>
      </c>
      <c r="BI368" s="14"/>
      <c r="BJ368" s="14">
        <v>0.103689231986451</v>
      </c>
      <c r="BK368" s="14">
        <v>8.8229289026586305E-2</v>
      </c>
      <c r="BL368" s="14"/>
      <c r="BM368" s="14">
        <v>0.15057104608025401</v>
      </c>
      <c r="BN368" s="14">
        <v>5.6895637400449499E-2</v>
      </c>
      <c r="BO368" s="14"/>
      <c r="BP368" s="14">
        <v>0.15098581216690099</v>
      </c>
      <c r="BQ368" s="14">
        <v>8.0487266314024503E-2</v>
      </c>
      <c r="BR368" s="14">
        <v>0.117119497283455</v>
      </c>
      <c r="BS368" s="14">
        <v>7.7364126291085203E-2</v>
      </c>
      <c r="BT368" s="14">
        <v>8.76972820886118E-2</v>
      </c>
      <c r="BU368" s="14">
        <v>4.8038264219228299E-2</v>
      </c>
      <c r="BV368" s="14">
        <v>6.1966997270933903E-2</v>
      </c>
      <c r="BW368" s="14">
        <v>5.9297801890236403E-2</v>
      </c>
    </row>
    <row r="369" spans="2:75" x14ac:dyDescent="0.35">
      <c r="B369" t="s">
        <v>220</v>
      </c>
      <c r="C369" s="14">
        <v>0.59803008179655404</v>
      </c>
      <c r="D369" s="14">
        <v>0.59259344668400604</v>
      </c>
      <c r="E369" s="14">
        <v>0.60316092709769298</v>
      </c>
      <c r="F369" s="14"/>
      <c r="G369" s="14">
        <v>0.444272779696259</v>
      </c>
      <c r="H369" s="14">
        <v>0.57829645249571204</v>
      </c>
      <c r="I369" s="14">
        <v>0.58609734231178601</v>
      </c>
      <c r="J369" s="14">
        <v>0.52132406666833297</v>
      </c>
      <c r="K369" s="14">
        <v>0.585346844024629</v>
      </c>
      <c r="L369" s="14">
        <v>0.68810836692174804</v>
      </c>
      <c r="M369" s="14"/>
      <c r="N369" s="14">
        <v>0.62341906638895594</v>
      </c>
      <c r="O369" s="14">
        <v>0.55051641063077295</v>
      </c>
      <c r="P369" s="14"/>
      <c r="Q369" s="14">
        <v>0.39546455419461102</v>
      </c>
      <c r="R369" s="14">
        <v>0.55403726032970202</v>
      </c>
      <c r="S369" s="14">
        <v>0.618567589806301</v>
      </c>
      <c r="T369" s="14">
        <v>0.59778845232738798</v>
      </c>
      <c r="U369" s="14">
        <v>0.62170187761108997</v>
      </c>
      <c r="V369" s="14">
        <v>0.55907691071658305</v>
      </c>
      <c r="W369" s="14">
        <v>0.71299421655288597</v>
      </c>
      <c r="X369" s="14">
        <v>0.91463217290713705</v>
      </c>
      <c r="Y369" s="14">
        <v>0.57049239310669397</v>
      </c>
      <c r="Z369" s="14">
        <v>0.49776097641313799</v>
      </c>
      <c r="AA369" s="14"/>
      <c r="AB369" s="14">
        <v>0.63605155093977594</v>
      </c>
      <c r="AC369" s="14">
        <v>0.59654940706013704</v>
      </c>
      <c r="AD369" s="14">
        <v>0.64043564783078699</v>
      </c>
      <c r="AE369" s="14"/>
      <c r="AF369" s="14">
        <v>0.70894392636996795</v>
      </c>
      <c r="AG369" s="14">
        <v>0.59994576288133505</v>
      </c>
      <c r="AH369" s="14">
        <v>0.57058648581512394</v>
      </c>
      <c r="AI369" s="14">
        <v>0.63010844761347995</v>
      </c>
      <c r="AJ369" s="14">
        <v>0.54997436951397005</v>
      </c>
      <c r="AK369" s="14">
        <v>0.70536683918566701</v>
      </c>
      <c r="AL369" s="14">
        <v>0.54536680389362902</v>
      </c>
      <c r="AM369" s="14">
        <v>0.47299439503403601</v>
      </c>
      <c r="AN369" s="14"/>
      <c r="AO369" s="14">
        <v>0.72244106319591705</v>
      </c>
      <c r="AP369" s="14">
        <v>0.61227210032787804</v>
      </c>
      <c r="AQ369" s="14">
        <v>0.50347535317908398</v>
      </c>
      <c r="AR369" s="14">
        <v>0.65679205020390197</v>
      </c>
      <c r="AS369" s="14">
        <v>0.48618966900983701</v>
      </c>
      <c r="AT369" s="14">
        <v>0.71554279165507095</v>
      </c>
      <c r="AU369" s="14">
        <v>0.59545832079211802</v>
      </c>
      <c r="AV369" s="14">
        <v>0.37020331069421902</v>
      </c>
      <c r="AW369" s="14"/>
      <c r="AX369" s="14">
        <v>0.33537653014762703</v>
      </c>
      <c r="AY369" s="14">
        <v>0.81460092574387599</v>
      </c>
      <c r="AZ369" s="14">
        <v>0.484175960032519</v>
      </c>
      <c r="BA369" s="14"/>
      <c r="BB369" s="14">
        <v>0.62170014679084196</v>
      </c>
      <c r="BC369" s="14">
        <v>0.73172420463818599</v>
      </c>
      <c r="BD369" s="14">
        <v>0.453549367146033</v>
      </c>
      <c r="BE369" s="14"/>
      <c r="BF369" s="14">
        <v>0.57685063424903305</v>
      </c>
      <c r="BG369" s="14">
        <v>0.73165165322941095</v>
      </c>
      <c r="BH369" s="14">
        <v>0.53861723936386396</v>
      </c>
      <c r="BI369" s="14"/>
      <c r="BJ369" s="14">
        <v>0.67170692568400103</v>
      </c>
      <c r="BK369" s="14">
        <v>0.58385920260690805</v>
      </c>
      <c r="BL369" s="14"/>
      <c r="BM369" s="14">
        <v>0.597049238134152</v>
      </c>
      <c r="BN369" s="14">
        <v>0.61053877373920795</v>
      </c>
      <c r="BO369" s="14"/>
      <c r="BP369" s="14">
        <v>0.59041807643254796</v>
      </c>
      <c r="BQ369" s="14">
        <v>0.64257568262397502</v>
      </c>
      <c r="BR369" s="14">
        <v>0.60683389174051094</v>
      </c>
      <c r="BS369" s="14">
        <v>0.51858079457213802</v>
      </c>
      <c r="BT369" s="14">
        <v>0.61385732078187305</v>
      </c>
      <c r="BU369" s="14">
        <v>0.63561892546198195</v>
      </c>
      <c r="BV369" s="14">
        <v>0.65557765787036304</v>
      </c>
      <c r="BW369" s="14">
        <v>0.61438557495742296</v>
      </c>
    </row>
    <row r="370" spans="2:75" x14ac:dyDescent="0.35">
      <c r="B370" t="s">
        <v>221</v>
      </c>
      <c r="C370" s="14">
        <v>0.19348041320407</v>
      </c>
      <c r="D370" s="14">
        <v>0.214909085103517</v>
      </c>
      <c r="E370" s="14">
        <v>0.173257021667059</v>
      </c>
      <c r="F370" s="14"/>
      <c r="G370" s="14">
        <v>0.216805330593278</v>
      </c>
      <c r="H370" s="14">
        <v>0.24841603616989799</v>
      </c>
      <c r="I370" s="14">
        <v>0.23964367159752201</v>
      </c>
      <c r="J370" s="14">
        <v>0.26172113952909998</v>
      </c>
      <c r="K370" s="14">
        <v>0.19363061784744001</v>
      </c>
      <c r="L370" s="14">
        <v>0.116413617910279</v>
      </c>
      <c r="M370" s="14"/>
      <c r="N370" s="14">
        <v>0.18620562175692701</v>
      </c>
      <c r="O370" s="14">
        <v>0.207094665769439</v>
      </c>
      <c r="P370" s="14"/>
      <c r="Q370" s="14">
        <v>0.26477683809911801</v>
      </c>
      <c r="R370" s="14">
        <v>0.20188950432177499</v>
      </c>
      <c r="S370" s="14">
        <v>0.147067099017687</v>
      </c>
      <c r="T370" s="14">
        <v>0.182957529821964</v>
      </c>
      <c r="U370" s="14">
        <v>0.24610291002276</v>
      </c>
      <c r="V370" s="14">
        <v>0.13637686866802901</v>
      </c>
      <c r="W370" s="14">
        <v>0.18312285957316601</v>
      </c>
      <c r="X370" s="14">
        <v>8.53678270928626E-2</v>
      </c>
      <c r="Y370" s="14">
        <v>0.42950760689330603</v>
      </c>
      <c r="Z370" s="14">
        <v>0.22884822807337901</v>
      </c>
      <c r="AA370" s="14"/>
      <c r="AB370" s="14">
        <v>0.169867885567728</v>
      </c>
      <c r="AC370" s="14">
        <v>0.186310029446524</v>
      </c>
      <c r="AD370" s="14">
        <v>0.21147419104144399</v>
      </c>
      <c r="AE370" s="14"/>
      <c r="AF370" s="14">
        <v>7.8412525626925106E-2</v>
      </c>
      <c r="AG370" s="14">
        <v>0.221728978440663</v>
      </c>
      <c r="AH370" s="14">
        <v>0.300344263538325</v>
      </c>
      <c r="AI370" s="14">
        <v>0.24829881294753001</v>
      </c>
      <c r="AJ370" s="14">
        <v>5.7104136557391799E-2</v>
      </c>
      <c r="AK370" s="14">
        <v>0.108585903823795</v>
      </c>
      <c r="AL370" s="14">
        <v>0.333389016857425</v>
      </c>
      <c r="AM370" s="14">
        <v>0.28654880339685701</v>
      </c>
      <c r="AN370" s="14"/>
      <c r="AO370" s="14">
        <v>7.6529107404277805E-2</v>
      </c>
      <c r="AP370" s="14">
        <v>0.22624658740416201</v>
      </c>
      <c r="AQ370" s="14">
        <v>0.31038283753870199</v>
      </c>
      <c r="AR370" s="14">
        <v>0.15263717796797099</v>
      </c>
      <c r="AS370" s="14">
        <v>4.7385000972118702E-2</v>
      </c>
      <c r="AT370" s="14">
        <v>0.10150037312834</v>
      </c>
      <c r="AU370" s="14">
        <v>0.28146718527203302</v>
      </c>
      <c r="AV370" s="14">
        <v>0.41744481177925902</v>
      </c>
      <c r="AW370" s="14"/>
      <c r="AX370" s="14">
        <v>1.84956419527634E-2</v>
      </c>
      <c r="AY370" s="14">
        <v>5.1558750670469701E-2</v>
      </c>
      <c r="AZ370" s="14">
        <v>0.393797211345847</v>
      </c>
      <c r="BA370" s="14"/>
      <c r="BB370" s="14">
        <v>5.8026106844773398E-2</v>
      </c>
      <c r="BC370" s="14">
        <v>0.14065795466817199</v>
      </c>
      <c r="BD370" s="14">
        <v>0.46929582065950298</v>
      </c>
      <c r="BE370" s="14"/>
      <c r="BF370" s="14">
        <v>9.5118161590210207E-2</v>
      </c>
      <c r="BG370" s="14">
        <v>9.8041244678830894E-2</v>
      </c>
      <c r="BH370" s="14">
        <v>0.36521892510853599</v>
      </c>
      <c r="BI370" s="14"/>
      <c r="BJ370" s="14">
        <v>0.17291791655809899</v>
      </c>
      <c r="BK370" s="14">
        <v>0.19777069427542801</v>
      </c>
      <c r="BL370" s="14"/>
      <c r="BM370" s="14">
        <v>0.198072391557512</v>
      </c>
      <c r="BN370" s="14">
        <v>0.18660071315663301</v>
      </c>
      <c r="BO370" s="14"/>
      <c r="BP370" s="14">
        <v>0.177647951864951</v>
      </c>
      <c r="BQ370" s="14">
        <v>0.18205021259100901</v>
      </c>
      <c r="BR370" s="14">
        <v>6.6867828639000898E-2</v>
      </c>
      <c r="BS370" s="14">
        <v>0.26317276435631898</v>
      </c>
      <c r="BT370" s="14">
        <v>0.19575411317451999</v>
      </c>
      <c r="BU370" s="14">
        <v>0.15502963448960499</v>
      </c>
      <c r="BV370" s="14">
        <v>0.163810531511662</v>
      </c>
      <c r="BW370" s="14">
        <v>0.19907020576776899</v>
      </c>
    </row>
    <row r="371" spans="2:75" x14ac:dyDescent="0.35">
      <c r="B371" t="s">
        <v>92</v>
      </c>
      <c r="C371" s="14">
        <v>0.11840549587825</v>
      </c>
      <c r="D371" s="14">
        <v>9.0968143464746298E-2</v>
      </c>
      <c r="E371" s="14">
        <v>0.14429960276462001</v>
      </c>
      <c r="F371" s="14"/>
      <c r="G371" s="14">
        <v>0.11244279107185801</v>
      </c>
      <c r="H371" s="14">
        <v>0.12019738152961799</v>
      </c>
      <c r="I371" s="14">
        <v>0.129236028454389</v>
      </c>
      <c r="J371" s="14">
        <v>0.13610324571395099</v>
      </c>
      <c r="K371" s="14">
        <v>0.119262173038976</v>
      </c>
      <c r="L371" s="14">
        <v>0.10554345596558801</v>
      </c>
      <c r="M371" s="14"/>
      <c r="N371" s="14">
        <v>9.6733272724930805E-2</v>
      </c>
      <c r="O371" s="14">
        <v>0.15896351349374599</v>
      </c>
      <c r="P371" s="14"/>
      <c r="Q371" s="14">
        <v>0.31082029819043699</v>
      </c>
      <c r="R371" s="14">
        <v>0.100457551779371</v>
      </c>
      <c r="S371" s="14">
        <v>0.128544060391794</v>
      </c>
      <c r="T371" s="14">
        <v>0.120416672393479</v>
      </c>
      <c r="U371" s="14">
        <v>7.5281751926472101E-2</v>
      </c>
      <c r="V371" s="14">
        <v>0.16470452164322399</v>
      </c>
      <c r="W371" s="14">
        <v>2.6805423108161901E-2</v>
      </c>
      <c r="X371" s="14">
        <v>0</v>
      </c>
      <c r="Y371" s="14">
        <v>0</v>
      </c>
      <c r="Z371" s="14">
        <v>0.23681661896655901</v>
      </c>
      <c r="AA371" s="14"/>
      <c r="AB371" s="14">
        <v>5.1888078207061303E-2</v>
      </c>
      <c r="AC371" s="14">
        <v>0.147571169611873</v>
      </c>
      <c r="AD371" s="14">
        <v>5.9982142225963903E-2</v>
      </c>
      <c r="AE371" s="14"/>
      <c r="AF371" s="14">
        <v>0.10996704176253801</v>
      </c>
      <c r="AG371" s="14">
        <v>8.3301832687214999E-2</v>
      </c>
      <c r="AH371" s="14">
        <v>2.14434070769908E-2</v>
      </c>
      <c r="AI371" s="14">
        <v>4.65633271953311E-2</v>
      </c>
      <c r="AJ371" s="14">
        <v>0.22345679926419301</v>
      </c>
      <c r="AK371" s="14">
        <v>5.3467834799895399E-2</v>
      </c>
      <c r="AL371" s="14">
        <v>7.5736051013902198E-2</v>
      </c>
      <c r="AM371" s="14">
        <v>0.20156330396543901</v>
      </c>
      <c r="AN371" s="14"/>
      <c r="AO371" s="14">
        <v>6.7216295312998095E-2</v>
      </c>
      <c r="AP371" s="14">
        <v>8.8054466283177604E-2</v>
      </c>
      <c r="AQ371" s="14">
        <v>6.7156969702904301E-2</v>
      </c>
      <c r="AR371" s="14">
        <v>6.2600699782779004E-2</v>
      </c>
      <c r="AS371" s="14">
        <v>0.28563609636794002</v>
      </c>
      <c r="AT371" s="14">
        <v>4.2244486861062899E-2</v>
      </c>
      <c r="AU371" s="14">
        <v>6.7616531033736299E-2</v>
      </c>
      <c r="AV371" s="14">
        <v>0.16087283067401401</v>
      </c>
      <c r="AW371" s="14"/>
      <c r="AX371" s="14">
        <v>1.1768561114581501E-2</v>
      </c>
      <c r="AY371" s="14">
        <v>2.6808755432046801E-2</v>
      </c>
      <c r="AZ371" s="14">
        <v>8.9859261717849803E-2</v>
      </c>
      <c r="BA371" s="14"/>
      <c r="BB371" s="14">
        <v>2.54034099225054E-2</v>
      </c>
      <c r="BC371" s="14">
        <v>5.13479171056581E-2</v>
      </c>
      <c r="BD371" s="14">
        <v>6.0738026680833702E-2</v>
      </c>
      <c r="BE371" s="14"/>
      <c r="BF371" s="14">
        <v>5.5179386189789098E-2</v>
      </c>
      <c r="BG371" s="14">
        <v>3.4383977634003603E-2</v>
      </c>
      <c r="BH371" s="14">
        <v>5.8046964711393E-2</v>
      </c>
      <c r="BI371" s="14"/>
      <c r="BJ371" s="14">
        <v>5.16859257714486E-2</v>
      </c>
      <c r="BK371" s="14">
        <v>0.130140814091079</v>
      </c>
      <c r="BL371" s="14"/>
      <c r="BM371" s="14">
        <v>5.4307324228082099E-2</v>
      </c>
      <c r="BN371" s="14">
        <v>0.145964875703709</v>
      </c>
      <c r="BO371" s="14"/>
      <c r="BP371" s="14">
        <v>8.0948159535600403E-2</v>
      </c>
      <c r="BQ371" s="14">
        <v>9.4886838470991303E-2</v>
      </c>
      <c r="BR371" s="14">
        <v>0.20917878233703199</v>
      </c>
      <c r="BS371" s="14">
        <v>0.14088231478045701</v>
      </c>
      <c r="BT371" s="14">
        <v>0.10269128395499599</v>
      </c>
      <c r="BU371" s="14">
        <v>0.161313175829185</v>
      </c>
      <c r="BV371" s="14">
        <v>0.11864481334704199</v>
      </c>
      <c r="BW371" s="14">
        <v>0.12724641738457099</v>
      </c>
    </row>
    <row r="372" spans="2:75" x14ac:dyDescent="0.35">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c r="AS372" s="14"/>
      <c r="AT372" s="14"/>
      <c r="AU372" s="14"/>
      <c r="AV372" s="14"/>
      <c r="AW372" s="14"/>
      <c r="AX372" s="14"/>
      <c r="AY372" s="14"/>
      <c r="AZ372" s="14"/>
      <c r="BA372" s="14"/>
      <c r="BB372" s="14"/>
      <c r="BC372" s="14"/>
      <c r="BD372" s="14"/>
      <c r="BE372" s="14"/>
      <c r="BF372" s="14"/>
      <c r="BG372" s="14"/>
      <c r="BH372" s="14"/>
      <c r="BI372" s="14"/>
      <c r="BJ372" s="14"/>
      <c r="BK372" s="14"/>
      <c r="BL372" s="14"/>
      <c r="BM372" s="14"/>
      <c r="BN372" s="14"/>
      <c r="BO372" s="14"/>
      <c r="BP372" s="14"/>
      <c r="BQ372" s="14"/>
      <c r="BR372" s="14"/>
      <c r="BS372" s="14"/>
      <c r="BT372" s="14"/>
      <c r="BU372" s="14"/>
      <c r="BV372" s="14"/>
      <c r="BW372" s="14"/>
    </row>
    <row r="373" spans="2:75" x14ac:dyDescent="0.35">
      <c r="B373" s="6" t="s">
        <v>230</v>
      </c>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row>
    <row r="374" spans="2:75" x14ac:dyDescent="0.35">
      <c r="B374" s="21" t="s">
        <v>96</v>
      </c>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W374" s="14"/>
      <c r="AX374" s="14"/>
      <c r="AY374" s="14"/>
      <c r="AZ374" s="14"/>
      <c r="BA374" s="14"/>
      <c r="BB374" s="14"/>
      <c r="BC374" s="14"/>
      <c r="BD374" s="14"/>
      <c r="BE374" s="14"/>
      <c r="BF374" s="14"/>
      <c r="BG374" s="14"/>
      <c r="BH374" s="14"/>
      <c r="BI374" s="14"/>
      <c r="BJ374" s="14"/>
      <c r="BK374" s="14"/>
      <c r="BL374" s="14"/>
      <c r="BM374" s="14"/>
      <c r="BN374" s="14"/>
      <c r="BO374" s="14"/>
      <c r="BP374" s="14"/>
      <c r="BQ374" s="14"/>
      <c r="BR374" s="14"/>
      <c r="BS374" s="14"/>
      <c r="BT374" s="14"/>
      <c r="BU374" s="14"/>
      <c r="BV374" s="14"/>
      <c r="BW374" s="14"/>
    </row>
    <row r="375" spans="2:75" x14ac:dyDescent="0.35">
      <c r="B375" t="s">
        <v>219</v>
      </c>
      <c r="C375" s="14">
        <v>0.14520594251768401</v>
      </c>
      <c r="D375" s="14">
        <v>0.14408657791967799</v>
      </c>
      <c r="E375" s="14">
        <v>0.14626234716302899</v>
      </c>
      <c r="F375" s="14"/>
      <c r="G375" s="14">
        <v>0.17961782398474099</v>
      </c>
      <c r="H375" s="14">
        <v>9.37732418914132E-2</v>
      </c>
      <c r="I375" s="14">
        <v>0.123563909612036</v>
      </c>
      <c r="J375" s="14">
        <v>9.3763913129373405E-2</v>
      </c>
      <c r="K375" s="14">
        <v>0.159789328484435</v>
      </c>
      <c r="L375" s="14">
        <v>0.183315638777308</v>
      </c>
      <c r="M375" s="14"/>
      <c r="N375" s="14">
        <v>0.154543031726802</v>
      </c>
      <c r="O375" s="14">
        <v>0.127732246997763</v>
      </c>
      <c r="P375" s="14"/>
      <c r="Q375" s="14">
        <v>0.130384825666466</v>
      </c>
      <c r="R375" s="14">
        <v>0.15846044011027399</v>
      </c>
      <c r="S375" s="14">
        <v>0.15002616567930699</v>
      </c>
      <c r="T375" s="14">
        <v>0.137850914451633</v>
      </c>
      <c r="U375" s="14">
        <v>0.15408389166660399</v>
      </c>
      <c r="V375" s="14">
        <v>0.10443253678583</v>
      </c>
      <c r="W375" s="14">
        <v>0.14514768484114701</v>
      </c>
      <c r="X375" s="14">
        <v>0.24517618432884</v>
      </c>
      <c r="Y375" s="14">
        <v>0.57049239310669397</v>
      </c>
      <c r="Z375" s="14">
        <v>0.154935514604959</v>
      </c>
      <c r="AA375" s="14"/>
      <c r="AB375" s="14">
        <v>0.107275143163808</v>
      </c>
      <c r="AC375" s="14">
        <v>0.13231138633248701</v>
      </c>
      <c r="AD375" s="14">
        <v>0.20661799031011299</v>
      </c>
      <c r="AE375" s="14"/>
      <c r="AF375" s="14">
        <v>0.141753236871726</v>
      </c>
      <c r="AG375" s="14">
        <v>0.156132339031582</v>
      </c>
      <c r="AH375" s="14">
        <v>0.112481217674126</v>
      </c>
      <c r="AI375" s="14">
        <v>8.9762776574841704E-2</v>
      </c>
      <c r="AJ375" s="14">
        <v>0.14470979790721</v>
      </c>
      <c r="AK375" s="14">
        <v>0.23924036802342599</v>
      </c>
      <c r="AL375" s="14">
        <v>7.6624033080342505E-2</v>
      </c>
      <c r="AM375" s="14">
        <v>0.107954739718377</v>
      </c>
      <c r="AN375" s="14"/>
      <c r="AO375" s="14">
        <v>0.18343396651864399</v>
      </c>
      <c r="AP375" s="14">
        <v>0.16971168129565101</v>
      </c>
      <c r="AQ375" s="14">
        <v>6.9908967023035201E-2</v>
      </c>
      <c r="AR375" s="14">
        <v>0.16334290651612501</v>
      </c>
      <c r="AS375" s="14">
        <v>0.13253003782497599</v>
      </c>
      <c r="AT375" s="14">
        <v>0.31070279561361602</v>
      </c>
      <c r="AU375" s="14">
        <v>8.0477345381427604E-2</v>
      </c>
      <c r="AV375" s="14">
        <v>8.5427050268279195E-2</v>
      </c>
      <c r="AW375" s="14"/>
      <c r="AX375" s="14">
        <v>0.659888276734793</v>
      </c>
      <c r="AY375" s="14">
        <v>0.20756929921546699</v>
      </c>
      <c r="AZ375" s="14">
        <v>4.84178598938826E-2</v>
      </c>
      <c r="BA375" s="14"/>
      <c r="BB375" s="14">
        <v>0.38667695127238499</v>
      </c>
      <c r="BC375" s="14">
        <v>0.13331825188914201</v>
      </c>
      <c r="BD375" s="14">
        <v>7.0787884425431102E-2</v>
      </c>
      <c r="BE375" s="14"/>
      <c r="BF375" s="14">
        <v>0.44668592585998101</v>
      </c>
      <c r="BG375" s="14">
        <v>0.19531433963230599</v>
      </c>
      <c r="BH375" s="14">
        <v>7.5760806941773895E-2</v>
      </c>
      <c r="BI375" s="14"/>
      <c r="BJ375" s="14">
        <v>0.15721067279892501</v>
      </c>
      <c r="BK375" s="14">
        <v>0.14222263453204301</v>
      </c>
      <c r="BL375" s="14"/>
      <c r="BM375" s="14">
        <v>0.178082890411142</v>
      </c>
      <c r="BN375" s="14">
        <v>0.13015257222904</v>
      </c>
      <c r="BO375" s="14"/>
      <c r="BP375" s="14">
        <v>0.21153720515261801</v>
      </c>
      <c r="BQ375" s="14">
        <v>6.5750605072070201E-2</v>
      </c>
      <c r="BR375" s="14">
        <v>7.1975768866971102E-2</v>
      </c>
      <c r="BS375" s="14">
        <v>0.16263399358945399</v>
      </c>
      <c r="BT375" s="14">
        <v>0.16637528913184299</v>
      </c>
      <c r="BU375" s="14">
        <v>8.1779906542273795E-2</v>
      </c>
      <c r="BV375" s="14">
        <v>5.7246918927354097E-2</v>
      </c>
      <c r="BW375" s="14">
        <v>8.4144291330759902E-2</v>
      </c>
    </row>
    <row r="376" spans="2:75" x14ac:dyDescent="0.35">
      <c r="B376" t="s">
        <v>220</v>
      </c>
      <c r="C376" s="14">
        <v>0.558091059444216</v>
      </c>
      <c r="D376" s="14">
        <v>0.56155422135014899</v>
      </c>
      <c r="E376" s="14">
        <v>0.554822687073386</v>
      </c>
      <c r="F376" s="14"/>
      <c r="G376" s="14">
        <v>0.54003600633493198</v>
      </c>
      <c r="H376" s="14">
        <v>0.51939668558267504</v>
      </c>
      <c r="I376" s="14">
        <v>0.42349508762936799</v>
      </c>
      <c r="J376" s="14">
        <v>0.57061769581913302</v>
      </c>
      <c r="K376" s="14">
        <v>0.59811218437854496</v>
      </c>
      <c r="L376" s="14">
        <v>0.60543901108562204</v>
      </c>
      <c r="M376" s="14"/>
      <c r="N376" s="14">
        <v>0.58200127336966401</v>
      </c>
      <c r="O376" s="14">
        <v>0.51334480195516397</v>
      </c>
      <c r="P376" s="14"/>
      <c r="Q376" s="14">
        <v>0.41622176857239002</v>
      </c>
      <c r="R376" s="14">
        <v>0.53782578030759898</v>
      </c>
      <c r="S376" s="14">
        <v>0.61421248743179402</v>
      </c>
      <c r="T376" s="14">
        <v>0.59513139777828605</v>
      </c>
      <c r="U376" s="14">
        <v>0.58666892908367296</v>
      </c>
      <c r="V376" s="14">
        <v>0.55637891248069005</v>
      </c>
      <c r="W376" s="14">
        <v>0.57414399170612496</v>
      </c>
      <c r="X376" s="14">
        <v>0.66817181626844602</v>
      </c>
      <c r="Y376" s="14">
        <v>0</v>
      </c>
      <c r="Z376" s="14">
        <v>0.40694143333483201</v>
      </c>
      <c r="AA376" s="14"/>
      <c r="AB376" s="14">
        <v>0.65944249575290304</v>
      </c>
      <c r="AC376" s="14">
        <v>0.54607161540716098</v>
      </c>
      <c r="AD376" s="14">
        <v>0.57862699623436697</v>
      </c>
      <c r="AE376" s="14"/>
      <c r="AF376" s="14">
        <v>0.66350921642785099</v>
      </c>
      <c r="AG376" s="14">
        <v>0.56656043087419505</v>
      </c>
      <c r="AH376" s="14">
        <v>0.66188741890620595</v>
      </c>
      <c r="AI376" s="14">
        <v>0.53462906572669899</v>
      </c>
      <c r="AJ376" s="14">
        <v>0.57646345843660296</v>
      </c>
      <c r="AK376" s="14">
        <v>0.58222858803378796</v>
      </c>
      <c r="AL376" s="14">
        <v>0.50587024417348803</v>
      </c>
      <c r="AM376" s="14">
        <v>0.46437343257955499</v>
      </c>
      <c r="AN376" s="14"/>
      <c r="AO376" s="14">
        <v>0.64799243863865097</v>
      </c>
      <c r="AP376" s="14">
        <v>0.58865469707374496</v>
      </c>
      <c r="AQ376" s="14">
        <v>0.66635591342519596</v>
      </c>
      <c r="AR376" s="14">
        <v>0.56269755244490105</v>
      </c>
      <c r="AS376" s="14">
        <v>0.58663364695006004</v>
      </c>
      <c r="AT376" s="14">
        <v>0.55719839772681601</v>
      </c>
      <c r="AU376" s="14">
        <v>0.52383096736672397</v>
      </c>
      <c r="AV376" s="14">
        <v>0.43227570626931999</v>
      </c>
      <c r="AW376" s="14"/>
      <c r="AX376" s="14">
        <v>0.236943987527063</v>
      </c>
      <c r="AY376" s="14">
        <v>0.71838197603964904</v>
      </c>
      <c r="AZ376" s="14">
        <v>0.49951528695191</v>
      </c>
      <c r="BA376" s="14"/>
      <c r="BB376" s="14">
        <v>0.50076679693124504</v>
      </c>
      <c r="BC376" s="14">
        <v>0.70404024729513404</v>
      </c>
      <c r="BD376" s="14">
        <v>0.44066828454677498</v>
      </c>
      <c r="BE376" s="14"/>
      <c r="BF376" s="14">
        <v>0.37573870041933799</v>
      </c>
      <c r="BG376" s="14">
        <v>0.67840942906114399</v>
      </c>
      <c r="BH376" s="14">
        <v>0.52123194638368098</v>
      </c>
      <c r="BI376" s="14"/>
      <c r="BJ376" s="14">
        <v>0.61291765679812504</v>
      </c>
      <c r="BK376" s="14">
        <v>0.55344483203150097</v>
      </c>
      <c r="BL376" s="14"/>
      <c r="BM376" s="14">
        <v>0.56464421082313598</v>
      </c>
      <c r="BN376" s="14">
        <v>0.57314428516494098</v>
      </c>
      <c r="BO376" s="14"/>
      <c r="BP376" s="14">
        <v>0.53060915819443799</v>
      </c>
      <c r="BQ376" s="14">
        <v>0.59227698440135801</v>
      </c>
      <c r="BR376" s="14">
        <v>0.69452022293293803</v>
      </c>
      <c r="BS376" s="14">
        <v>0.489158263550311</v>
      </c>
      <c r="BT376" s="14">
        <v>0.57309378974038006</v>
      </c>
      <c r="BU376" s="14">
        <v>0.58358679280653702</v>
      </c>
      <c r="BV376" s="14">
        <v>0.65804411416675301</v>
      </c>
      <c r="BW376" s="14">
        <v>0.53739169253048102</v>
      </c>
    </row>
    <row r="377" spans="2:75" x14ac:dyDescent="0.35">
      <c r="B377" t="s">
        <v>221</v>
      </c>
      <c r="C377" s="14">
        <v>0.17625725141229201</v>
      </c>
      <c r="D377" s="14">
        <v>0.19470314294007501</v>
      </c>
      <c r="E377" s="14">
        <v>0.158848870325211</v>
      </c>
      <c r="F377" s="14"/>
      <c r="G377" s="14">
        <v>0.16588031449460899</v>
      </c>
      <c r="H377" s="14">
        <v>0.22170648171368801</v>
      </c>
      <c r="I377" s="14">
        <v>0.27769356849759402</v>
      </c>
      <c r="J377" s="14">
        <v>0.212127507194074</v>
      </c>
      <c r="K377" s="14">
        <v>0.13769940072824399</v>
      </c>
      <c r="L377" s="14">
        <v>0.121367441234113</v>
      </c>
      <c r="M377" s="14"/>
      <c r="N377" s="14">
        <v>0.14771773025964099</v>
      </c>
      <c r="O377" s="14">
        <v>0.229666926712254</v>
      </c>
      <c r="P377" s="14"/>
      <c r="Q377" s="14">
        <v>0.198579863635615</v>
      </c>
      <c r="R377" s="14">
        <v>0.188970778646536</v>
      </c>
      <c r="S377" s="14">
        <v>0.15259681734363101</v>
      </c>
      <c r="T377" s="14">
        <v>0.14949917053300801</v>
      </c>
      <c r="U377" s="14">
        <v>0.177291583455707</v>
      </c>
      <c r="V377" s="14">
        <v>0.15727807367583499</v>
      </c>
      <c r="W377" s="14">
        <v>0.200795851919502</v>
      </c>
      <c r="X377" s="14">
        <v>8.66519994027138E-2</v>
      </c>
      <c r="Y377" s="14">
        <v>0.42950760689330603</v>
      </c>
      <c r="Z377" s="14">
        <v>0.22611590504094001</v>
      </c>
      <c r="AA377" s="14"/>
      <c r="AB377" s="14">
        <v>0.187489711787555</v>
      </c>
      <c r="AC377" s="14">
        <v>0.17042238582813199</v>
      </c>
      <c r="AD377" s="14">
        <v>0.17017991731183299</v>
      </c>
      <c r="AE377" s="14"/>
      <c r="AF377" s="14">
        <v>0.110269547084206</v>
      </c>
      <c r="AG377" s="14">
        <v>0.199448226207525</v>
      </c>
      <c r="AH377" s="14">
        <v>0.19233684003670801</v>
      </c>
      <c r="AI377" s="14">
        <v>0.278259645504563</v>
      </c>
      <c r="AJ377" s="14">
        <v>5.9406868088398297E-2</v>
      </c>
      <c r="AK377" s="14">
        <v>9.1520979184264703E-2</v>
      </c>
      <c r="AL377" s="14">
        <v>0.341627911990873</v>
      </c>
      <c r="AM377" s="14">
        <v>0.228766292277269</v>
      </c>
      <c r="AN377" s="14"/>
      <c r="AO377" s="14">
        <v>0.120989023070865</v>
      </c>
      <c r="AP377" s="14">
        <v>0.17226056010593699</v>
      </c>
      <c r="AQ377" s="14">
        <v>0.21526597797049499</v>
      </c>
      <c r="AR377" s="14">
        <v>0.19898635490060601</v>
      </c>
      <c r="AS377" s="14">
        <v>4.6194298838087802E-2</v>
      </c>
      <c r="AT377" s="14">
        <v>8.7809794119686604E-2</v>
      </c>
      <c r="AU377" s="14">
        <v>0.28020965184979901</v>
      </c>
      <c r="AV377" s="14">
        <v>0.29727045478868402</v>
      </c>
      <c r="AW377" s="14"/>
      <c r="AX377" s="14">
        <v>4.3319354484544499E-2</v>
      </c>
      <c r="AY377" s="14">
        <v>5.3903691629600903E-2</v>
      </c>
      <c r="AZ377" s="14">
        <v>0.34387754182143998</v>
      </c>
      <c r="BA377" s="14"/>
      <c r="BB377" s="14">
        <v>6.9741466224801901E-2</v>
      </c>
      <c r="BC377" s="14">
        <v>0.108063362313504</v>
      </c>
      <c r="BD377" s="14">
        <v>0.43307262140692299</v>
      </c>
      <c r="BE377" s="14"/>
      <c r="BF377" s="14">
        <v>8.35801223663315E-2</v>
      </c>
      <c r="BG377" s="14">
        <v>9.2013301945825299E-2</v>
      </c>
      <c r="BH377" s="14">
        <v>0.326306848560588</v>
      </c>
      <c r="BI377" s="14"/>
      <c r="BJ377" s="14">
        <v>0.15179472556902199</v>
      </c>
      <c r="BK377" s="14">
        <v>0.18357349558521199</v>
      </c>
      <c r="BL377" s="14"/>
      <c r="BM377" s="14">
        <v>0.201069630701913</v>
      </c>
      <c r="BN377" s="14">
        <v>0.15724403996768499</v>
      </c>
      <c r="BO377" s="14"/>
      <c r="BP377" s="14">
        <v>0.14937056520426001</v>
      </c>
      <c r="BQ377" s="14">
        <v>0.175300556461504</v>
      </c>
      <c r="BR377" s="14">
        <v>2.9747651989410699E-2</v>
      </c>
      <c r="BS377" s="14">
        <v>0.215695635286766</v>
      </c>
      <c r="BT377" s="14">
        <v>0.173363897171848</v>
      </c>
      <c r="BU377" s="14">
        <v>0.205518888474021</v>
      </c>
      <c r="BV377" s="14">
        <v>0.161344075215271</v>
      </c>
      <c r="BW377" s="14">
        <v>0.19827889681196001</v>
      </c>
    </row>
    <row r="378" spans="2:75" x14ac:dyDescent="0.35">
      <c r="B378" t="s">
        <v>92</v>
      </c>
      <c r="C378" s="14">
        <v>0.120445746625807</v>
      </c>
      <c r="D378" s="14">
        <v>9.9656057790097605E-2</v>
      </c>
      <c r="E378" s="14">
        <v>0.14006609543837401</v>
      </c>
      <c r="F378" s="14"/>
      <c r="G378" s="14">
        <v>0.114465855185718</v>
      </c>
      <c r="H378" s="14">
        <v>0.165123590812224</v>
      </c>
      <c r="I378" s="14">
        <v>0.175247434261003</v>
      </c>
      <c r="J378" s="14">
        <v>0.12349088385742001</v>
      </c>
      <c r="K378" s="14">
        <v>0.104399086408776</v>
      </c>
      <c r="L378" s="14">
        <v>8.9877908902956299E-2</v>
      </c>
      <c r="M378" s="14"/>
      <c r="N378" s="14">
        <v>0.11573796464389299</v>
      </c>
      <c r="O378" s="14">
        <v>0.129256024334819</v>
      </c>
      <c r="P378" s="14"/>
      <c r="Q378" s="14">
        <v>0.25481354212552898</v>
      </c>
      <c r="R378" s="14">
        <v>0.11474300093559001</v>
      </c>
      <c r="S378" s="14">
        <v>8.3164529545267998E-2</v>
      </c>
      <c r="T378" s="14">
        <v>0.117518517237072</v>
      </c>
      <c r="U378" s="14">
        <v>8.1955595794015401E-2</v>
      </c>
      <c r="V378" s="14">
        <v>0.18191047705764499</v>
      </c>
      <c r="W378" s="14">
        <v>7.9912471533225601E-2</v>
      </c>
      <c r="X378" s="14">
        <v>0</v>
      </c>
      <c r="Y378" s="14">
        <v>0</v>
      </c>
      <c r="Z378" s="14">
        <v>0.21200714701926901</v>
      </c>
      <c r="AA378" s="14"/>
      <c r="AB378" s="14">
        <v>4.5792649295733998E-2</v>
      </c>
      <c r="AC378" s="14">
        <v>0.15119461243221999</v>
      </c>
      <c r="AD378" s="14">
        <v>4.4575096143687501E-2</v>
      </c>
      <c r="AE378" s="14"/>
      <c r="AF378" s="14">
        <v>8.4467999616216996E-2</v>
      </c>
      <c r="AG378" s="14">
        <v>7.78590038866981E-2</v>
      </c>
      <c r="AH378" s="14">
        <v>3.3294523382959497E-2</v>
      </c>
      <c r="AI378" s="14">
        <v>9.7348512193896702E-2</v>
      </c>
      <c r="AJ378" s="14">
        <v>0.219419875567788</v>
      </c>
      <c r="AK378" s="14">
        <v>8.7010064758520994E-2</v>
      </c>
      <c r="AL378" s="14">
        <v>7.5877810755296704E-2</v>
      </c>
      <c r="AM378" s="14">
        <v>0.1989055354248</v>
      </c>
      <c r="AN378" s="14"/>
      <c r="AO378" s="14">
        <v>4.7584571771839397E-2</v>
      </c>
      <c r="AP378" s="14">
        <v>6.9373061524667406E-2</v>
      </c>
      <c r="AQ378" s="14">
        <v>4.8469141581273599E-2</v>
      </c>
      <c r="AR378" s="14">
        <v>7.4973186138367606E-2</v>
      </c>
      <c r="AS378" s="14">
        <v>0.23464201638687601</v>
      </c>
      <c r="AT378" s="14">
        <v>4.4289012539881399E-2</v>
      </c>
      <c r="AU378" s="14">
        <v>0.115482035402049</v>
      </c>
      <c r="AV378" s="14">
        <v>0.185026788673716</v>
      </c>
      <c r="AW378" s="14"/>
      <c r="AX378" s="14">
        <v>5.9848381253599599E-2</v>
      </c>
      <c r="AY378" s="14">
        <v>2.0145033115283199E-2</v>
      </c>
      <c r="AZ378" s="14">
        <v>0.108189311332768</v>
      </c>
      <c r="BA378" s="14"/>
      <c r="BB378" s="14">
        <v>4.2814785571567697E-2</v>
      </c>
      <c r="BC378" s="14">
        <v>5.4578138502219299E-2</v>
      </c>
      <c r="BD378" s="14">
        <v>5.5471209620871098E-2</v>
      </c>
      <c r="BE378" s="14"/>
      <c r="BF378" s="14">
        <v>9.3995251354349094E-2</v>
      </c>
      <c r="BG378" s="14">
        <v>3.4262929360724802E-2</v>
      </c>
      <c r="BH378" s="14">
        <v>7.6700398113957194E-2</v>
      </c>
      <c r="BI378" s="14"/>
      <c r="BJ378" s="14">
        <v>7.8076944833928505E-2</v>
      </c>
      <c r="BK378" s="14">
        <v>0.12075903785124401</v>
      </c>
      <c r="BL378" s="14"/>
      <c r="BM378" s="14">
        <v>5.6203268063809098E-2</v>
      </c>
      <c r="BN378" s="14">
        <v>0.139459102638334</v>
      </c>
      <c r="BO378" s="14"/>
      <c r="BP378" s="14">
        <v>0.10848307144868399</v>
      </c>
      <c r="BQ378" s="14">
        <v>0.16667185406506799</v>
      </c>
      <c r="BR378" s="14">
        <v>0.20375635621068</v>
      </c>
      <c r="BS378" s="14">
        <v>0.13251210757346901</v>
      </c>
      <c r="BT378" s="14">
        <v>8.7167023955929304E-2</v>
      </c>
      <c r="BU378" s="14">
        <v>0.12911441217716901</v>
      </c>
      <c r="BV378" s="14">
        <v>0.123364891690621</v>
      </c>
      <c r="BW378" s="14">
        <v>0.18018511932679801</v>
      </c>
    </row>
    <row r="379" spans="2:75" x14ac:dyDescent="0.35">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14"/>
      <c r="AW379" s="14"/>
      <c r="AX379" s="14"/>
      <c r="AY379" s="14"/>
      <c r="AZ379" s="14"/>
      <c r="BA379" s="14"/>
      <c r="BB379" s="14"/>
      <c r="BC379" s="14"/>
      <c r="BD379" s="14"/>
      <c r="BE379" s="14"/>
      <c r="BF379" s="14"/>
      <c r="BG379" s="14"/>
      <c r="BH379" s="14"/>
      <c r="BI379" s="14"/>
      <c r="BJ379" s="14"/>
      <c r="BK379" s="14"/>
      <c r="BL379" s="14"/>
      <c r="BM379" s="14"/>
      <c r="BN379" s="14"/>
      <c r="BO379" s="14"/>
      <c r="BP379" s="14"/>
      <c r="BQ379" s="14"/>
      <c r="BR379" s="14"/>
      <c r="BS379" s="14"/>
      <c r="BT379" s="14"/>
      <c r="BU379" s="14"/>
      <c r="BV379" s="14"/>
      <c r="BW379" s="14"/>
    </row>
    <row r="380" spans="2:75" x14ac:dyDescent="0.35">
      <c r="B380" s="6" t="s">
        <v>231</v>
      </c>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14"/>
      <c r="AW380" s="14"/>
      <c r="AX380" s="14"/>
      <c r="AY380" s="14"/>
      <c r="AZ380" s="14"/>
      <c r="BA380" s="14"/>
      <c r="BB380" s="14"/>
      <c r="BC380" s="14"/>
      <c r="BD380" s="14"/>
      <c r="BE380" s="14"/>
      <c r="BF380" s="14"/>
      <c r="BG380" s="14"/>
      <c r="BH380" s="14"/>
      <c r="BI380" s="14"/>
      <c r="BJ380" s="14"/>
      <c r="BK380" s="14"/>
      <c r="BL380" s="14"/>
      <c r="BM380" s="14"/>
      <c r="BN380" s="14"/>
      <c r="BO380" s="14"/>
      <c r="BP380" s="14"/>
      <c r="BQ380" s="14"/>
      <c r="BR380" s="14"/>
      <c r="BS380" s="14"/>
      <c r="BT380" s="14"/>
      <c r="BU380" s="14"/>
      <c r="BV380" s="14"/>
      <c r="BW380" s="14"/>
    </row>
    <row r="381" spans="2:75" x14ac:dyDescent="0.35">
      <c r="B381" s="21" t="s">
        <v>96</v>
      </c>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c r="AU381" s="14"/>
      <c r="AV381" s="14"/>
      <c r="AW381" s="14"/>
      <c r="AX381" s="14"/>
      <c r="AY381" s="14"/>
      <c r="AZ381" s="14"/>
      <c r="BA381" s="14"/>
      <c r="BB381" s="14"/>
      <c r="BC381" s="14"/>
      <c r="BD381" s="14"/>
      <c r="BE381" s="14"/>
      <c r="BF381" s="14"/>
      <c r="BG381" s="14"/>
      <c r="BH381" s="14"/>
      <c r="BI381" s="14"/>
      <c r="BJ381" s="14"/>
      <c r="BK381" s="14"/>
      <c r="BL381" s="14"/>
      <c r="BM381" s="14"/>
      <c r="BN381" s="14"/>
      <c r="BO381" s="14"/>
      <c r="BP381" s="14"/>
      <c r="BQ381" s="14"/>
      <c r="BR381" s="14"/>
      <c r="BS381" s="14"/>
      <c r="BT381" s="14"/>
      <c r="BU381" s="14"/>
      <c r="BV381" s="14"/>
      <c r="BW381" s="14"/>
    </row>
    <row r="382" spans="2:75" x14ac:dyDescent="0.35">
      <c r="B382" t="s">
        <v>219</v>
      </c>
      <c r="C382" s="14">
        <v>0.114051857836184</v>
      </c>
      <c r="D382" s="14">
        <v>0.13718501571950101</v>
      </c>
      <c r="E382" s="14">
        <v>9.2219851095071706E-2</v>
      </c>
      <c r="F382" s="14"/>
      <c r="G382" s="14">
        <v>0.25100360904221602</v>
      </c>
      <c r="H382" s="14">
        <v>9.8374002339026198E-2</v>
      </c>
      <c r="I382" s="14">
        <v>0.113291054919976</v>
      </c>
      <c r="J382" s="14">
        <v>6.7328788564493702E-2</v>
      </c>
      <c r="K382" s="14">
        <v>0.12762765969067399</v>
      </c>
      <c r="L382" s="14">
        <v>0.10646595285900901</v>
      </c>
      <c r="M382" s="14"/>
      <c r="N382" s="14">
        <v>0.12899390078232501</v>
      </c>
      <c r="O382" s="14">
        <v>8.6088891751263802E-2</v>
      </c>
      <c r="P382" s="14"/>
      <c r="Q382" s="14">
        <v>6.8320171678544497E-2</v>
      </c>
      <c r="R382" s="14">
        <v>7.1339509540756699E-2</v>
      </c>
      <c r="S382" s="14">
        <v>0.122404583877365</v>
      </c>
      <c r="T382" s="14">
        <v>0.144038288407351</v>
      </c>
      <c r="U382" s="14">
        <v>0.124021334620269</v>
      </c>
      <c r="V382" s="14">
        <v>0.11310619598511</v>
      </c>
      <c r="W382" s="14">
        <v>0.108950300992918</v>
      </c>
      <c r="X382" s="14">
        <v>0</v>
      </c>
      <c r="Y382" s="14">
        <v>0.57049239310669397</v>
      </c>
      <c r="Z382" s="14">
        <v>7.2759055182805205E-2</v>
      </c>
      <c r="AA382" s="14"/>
      <c r="AB382" s="14">
        <v>0.186556242943797</v>
      </c>
      <c r="AC382" s="14">
        <v>0.10133539709879399</v>
      </c>
      <c r="AD382" s="14">
        <v>0.122610644725935</v>
      </c>
      <c r="AE382" s="14"/>
      <c r="AF382" s="14">
        <v>0.15674852850486001</v>
      </c>
      <c r="AG382" s="14">
        <v>0.13090504870444999</v>
      </c>
      <c r="AH382" s="14">
        <v>8.7605463344704093E-2</v>
      </c>
      <c r="AI382" s="14">
        <v>6.3238837935991402E-2</v>
      </c>
      <c r="AJ382" s="14">
        <v>0.175024216962229</v>
      </c>
      <c r="AK382" s="14">
        <v>0.217899600380486</v>
      </c>
      <c r="AL382" s="14">
        <v>2.89026217920836E-2</v>
      </c>
      <c r="AM382" s="14">
        <v>2.8654543274000199E-2</v>
      </c>
      <c r="AN382" s="14"/>
      <c r="AO382" s="14">
        <v>0.18725944375202999</v>
      </c>
      <c r="AP382" s="14">
        <v>0.15449380369173499</v>
      </c>
      <c r="AQ382" s="14">
        <v>3.62455874609834E-2</v>
      </c>
      <c r="AR382" s="14">
        <v>6.8032033907017994E-2</v>
      </c>
      <c r="AS382" s="14">
        <v>8.48648765861022E-2</v>
      </c>
      <c r="AT382" s="14">
        <v>0.21021932077142799</v>
      </c>
      <c r="AU382" s="14">
        <v>9.3916080038742203E-2</v>
      </c>
      <c r="AV382" s="14">
        <v>1.3213354592090901E-2</v>
      </c>
      <c r="AW382" s="14"/>
      <c r="AX382" s="14">
        <v>0.447564409177724</v>
      </c>
      <c r="AY382" s="14">
        <v>0.154286622355986</v>
      </c>
      <c r="AZ382" s="14">
        <v>5.5034562444606097E-2</v>
      </c>
      <c r="BA382" s="14"/>
      <c r="BB382" s="14">
        <v>0.33232885448840299</v>
      </c>
      <c r="BC382" s="14">
        <v>0.106082674364988</v>
      </c>
      <c r="BD382" s="14">
        <v>2.16907626915516E-2</v>
      </c>
      <c r="BE382" s="14"/>
      <c r="BF382" s="14">
        <v>0.51271656931975296</v>
      </c>
      <c r="BG382" s="14">
        <v>0.13910921704611501</v>
      </c>
      <c r="BH382" s="14">
        <v>5.1976271377057702E-2</v>
      </c>
      <c r="BI382" s="14"/>
      <c r="BJ382" s="14">
        <v>0.19462576603736101</v>
      </c>
      <c r="BK382" s="14">
        <v>8.8803643605315799E-2</v>
      </c>
      <c r="BL382" s="14"/>
      <c r="BM382" s="14">
        <v>0.20969072512629999</v>
      </c>
      <c r="BN382" s="14">
        <v>7.7834445548592299E-2</v>
      </c>
      <c r="BO382" s="14"/>
      <c r="BP382" s="14">
        <v>0.14512945813196301</v>
      </c>
      <c r="BQ382" s="14">
        <v>0.120229747682066</v>
      </c>
      <c r="BR382" s="14">
        <v>0.1169756343306</v>
      </c>
      <c r="BS382" s="14">
        <v>9.3582219044621606E-2</v>
      </c>
      <c r="BT382" s="14">
        <v>0.110630966896236</v>
      </c>
      <c r="BU382" s="14">
        <v>0.110164059903536</v>
      </c>
      <c r="BV382" s="14">
        <v>0.11806681051828199</v>
      </c>
      <c r="BW382" s="14">
        <v>0.105618411471849</v>
      </c>
    </row>
    <row r="383" spans="2:75" x14ac:dyDescent="0.35">
      <c r="B383" t="s">
        <v>220</v>
      </c>
      <c r="C383" s="14">
        <v>0.58349162293081303</v>
      </c>
      <c r="D383" s="14">
        <v>0.59277947921519203</v>
      </c>
      <c r="E383" s="14">
        <v>0.57472617283386496</v>
      </c>
      <c r="F383" s="14"/>
      <c r="G383" s="14">
        <v>0.46141721705469901</v>
      </c>
      <c r="H383" s="14">
        <v>0.61252222388010102</v>
      </c>
      <c r="I383" s="14">
        <v>0.49707755612954502</v>
      </c>
      <c r="J383" s="14">
        <v>0.52937294719748096</v>
      </c>
      <c r="K383" s="14">
        <v>0.58922100282213596</v>
      </c>
      <c r="L383" s="14">
        <v>0.65981029730176899</v>
      </c>
      <c r="M383" s="14"/>
      <c r="N383" s="14">
        <v>0.63859352240862199</v>
      </c>
      <c r="O383" s="14">
        <v>0.48037235390805699</v>
      </c>
      <c r="P383" s="14"/>
      <c r="Q383" s="14">
        <v>0.50390828646796904</v>
      </c>
      <c r="R383" s="14">
        <v>0.56727456840827595</v>
      </c>
      <c r="S383" s="14">
        <v>0.56474492335654802</v>
      </c>
      <c r="T383" s="14">
        <v>0.57110746010579005</v>
      </c>
      <c r="U383" s="14">
        <v>0.607208396651297</v>
      </c>
      <c r="V383" s="14">
        <v>0.535174969627918</v>
      </c>
      <c r="W383" s="14">
        <v>0.72286441046538696</v>
      </c>
      <c r="X383" s="14">
        <v>1</v>
      </c>
      <c r="Y383" s="14">
        <v>0</v>
      </c>
      <c r="Z383" s="14">
        <v>0.49039553049710999</v>
      </c>
      <c r="AA383" s="14"/>
      <c r="AB383" s="14">
        <v>0.66662700210689596</v>
      </c>
      <c r="AC383" s="14">
        <v>0.53659034381214199</v>
      </c>
      <c r="AD383" s="14">
        <v>0.67411306711423002</v>
      </c>
      <c r="AE383" s="14"/>
      <c r="AF383" s="14">
        <v>0.63652853416260502</v>
      </c>
      <c r="AG383" s="14">
        <v>0.59175332499748401</v>
      </c>
      <c r="AH383" s="14">
        <v>0.66055413451720002</v>
      </c>
      <c r="AI383" s="14">
        <v>0.58917622889433796</v>
      </c>
      <c r="AJ383" s="14">
        <v>0.67276609217261596</v>
      </c>
      <c r="AK383" s="14">
        <v>0.58833460571151897</v>
      </c>
      <c r="AL383" s="14">
        <v>0.62519470960374302</v>
      </c>
      <c r="AM383" s="14">
        <v>0.50603212302447398</v>
      </c>
      <c r="AN383" s="14"/>
      <c r="AO383" s="14">
        <v>0.62916900098073403</v>
      </c>
      <c r="AP383" s="14">
        <v>0.59719314117778899</v>
      </c>
      <c r="AQ383" s="14">
        <v>0.72194632308962703</v>
      </c>
      <c r="AR383" s="14">
        <v>0.712736467787626</v>
      </c>
      <c r="AS383" s="14">
        <v>0.723785590010941</v>
      </c>
      <c r="AT383" s="14">
        <v>0.62709522538410301</v>
      </c>
      <c r="AU383" s="14">
        <v>0.55448901400703698</v>
      </c>
      <c r="AV383" s="14">
        <v>0.461176281813791</v>
      </c>
      <c r="AW383" s="14"/>
      <c r="AX383" s="14">
        <v>0.52334701406420803</v>
      </c>
      <c r="AY383" s="14">
        <v>0.73261605187424195</v>
      </c>
      <c r="AZ383" s="14">
        <v>0.515775293622589</v>
      </c>
      <c r="BA383" s="14"/>
      <c r="BB383" s="14">
        <v>0.556269319561012</v>
      </c>
      <c r="BC383" s="14">
        <v>0.71585574837327903</v>
      </c>
      <c r="BD383" s="14">
        <v>0.50165139279498105</v>
      </c>
      <c r="BE383" s="14"/>
      <c r="BF383" s="14">
        <v>0.38911324221752402</v>
      </c>
      <c r="BG383" s="14">
        <v>0.747401097561607</v>
      </c>
      <c r="BH383" s="14">
        <v>0.51522941286199297</v>
      </c>
      <c r="BI383" s="14"/>
      <c r="BJ383" s="14">
        <v>0.64700598259072595</v>
      </c>
      <c r="BK383" s="14">
        <v>0.57837749850866005</v>
      </c>
      <c r="BL383" s="14"/>
      <c r="BM383" s="14">
        <v>0.59074199419038598</v>
      </c>
      <c r="BN383" s="14">
        <v>0.58306860292140605</v>
      </c>
      <c r="BO383" s="14"/>
      <c r="BP383" s="14">
        <v>0.57269794633411997</v>
      </c>
      <c r="BQ383" s="14">
        <v>0.58032867668900201</v>
      </c>
      <c r="BR383" s="14">
        <v>0.55294227752057001</v>
      </c>
      <c r="BS383" s="14">
        <v>0.52537007318899498</v>
      </c>
      <c r="BT383" s="14">
        <v>0.630516174857227</v>
      </c>
      <c r="BU383" s="14">
        <v>0.60139083779825997</v>
      </c>
      <c r="BV383" s="14">
        <v>0.58251252865044401</v>
      </c>
      <c r="BW383" s="14">
        <v>0.51974537486563899</v>
      </c>
    </row>
    <row r="384" spans="2:75" x14ac:dyDescent="0.35">
      <c r="B384" t="s">
        <v>221</v>
      </c>
      <c r="C384" s="14">
        <v>0.14561848375333999</v>
      </c>
      <c r="D384" s="14">
        <v>0.16308096845494199</v>
      </c>
      <c r="E384" s="14">
        <v>0.12913819664144</v>
      </c>
      <c r="F384" s="14"/>
      <c r="G384" s="14">
        <v>0.134117647529089</v>
      </c>
      <c r="H384" s="14">
        <v>0.14235305181192801</v>
      </c>
      <c r="I384" s="14">
        <v>0.21026760332699401</v>
      </c>
      <c r="J384" s="14">
        <v>0.24457509178213999</v>
      </c>
      <c r="K384" s="14">
        <v>0.13433007133703101</v>
      </c>
      <c r="L384" s="14">
        <v>7.9000020077884106E-2</v>
      </c>
      <c r="M384" s="14"/>
      <c r="N384" s="14">
        <v>0.12131519855929</v>
      </c>
      <c r="O384" s="14">
        <v>0.19110034604506199</v>
      </c>
      <c r="P384" s="14"/>
      <c r="Q384" s="14">
        <v>0.17482255190775101</v>
      </c>
      <c r="R384" s="14">
        <v>0.169811810111927</v>
      </c>
      <c r="S384" s="14">
        <v>0.130939291120718</v>
      </c>
      <c r="T384" s="14">
        <v>0.13592225260121599</v>
      </c>
      <c r="U384" s="14">
        <v>0.162005620362519</v>
      </c>
      <c r="V384" s="14">
        <v>0.180405158276187</v>
      </c>
      <c r="W384" s="14">
        <v>8.1894744626810595E-2</v>
      </c>
      <c r="X384" s="14">
        <v>0</v>
      </c>
      <c r="Y384" s="14">
        <v>0.42950760689330603</v>
      </c>
      <c r="Z384" s="14">
        <v>0.16176087168698899</v>
      </c>
      <c r="AA384" s="14"/>
      <c r="AB384" s="14">
        <v>8.0722946122655695E-2</v>
      </c>
      <c r="AC384" s="14">
        <v>0.15666137318892201</v>
      </c>
      <c r="AD384" s="14">
        <v>0.15587152187755801</v>
      </c>
      <c r="AE384" s="14"/>
      <c r="AF384" s="14">
        <v>6.6281250361531499E-2</v>
      </c>
      <c r="AG384" s="14">
        <v>0.19499889904519799</v>
      </c>
      <c r="AH384" s="14">
        <v>0.18049338463275799</v>
      </c>
      <c r="AI384" s="14">
        <v>0.190590415229342</v>
      </c>
      <c r="AJ384" s="14">
        <v>3.8947807062162498E-2</v>
      </c>
      <c r="AK384" s="14">
        <v>0.11741919630280701</v>
      </c>
      <c r="AL384" s="14">
        <v>0.23167711446575401</v>
      </c>
      <c r="AM384" s="14">
        <v>0.16972128224972899</v>
      </c>
      <c r="AN384" s="14"/>
      <c r="AO384" s="14">
        <v>6.3537035257507299E-2</v>
      </c>
      <c r="AP384" s="14">
        <v>0.168592053170767</v>
      </c>
      <c r="AQ384" s="14">
        <v>0.14619013007002199</v>
      </c>
      <c r="AR384" s="14">
        <v>8.7233836392583697E-2</v>
      </c>
      <c r="AS384" s="14">
        <v>3.0550918144198299E-2</v>
      </c>
      <c r="AT384" s="14">
        <v>9.0274951791116401E-2</v>
      </c>
      <c r="AU384" s="14">
        <v>0.25474396551558698</v>
      </c>
      <c r="AV384" s="14">
        <v>0.26680919579212098</v>
      </c>
      <c r="AW384" s="14"/>
      <c r="AX384" s="14">
        <v>1.80759082448105E-2</v>
      </c>
      <c r="AY384" s="14">
        <v>5.0690228212949801E-2</v>
      </c>
      <c r="AZ384" s="14">
        <v>0.28261383361405501</v>
      </c>
      <c r="BA384" s="14"/>
      <c r="BB384" s="14">
        <v>4.1427594106029197E-2</v>
      </c>
      <c r="BC384" s="14">
        <v>7.6827676827431496E-2</v>
      </c>
      <c r="BD384" s="14">
        <v>0.40759913495622302</v>
      </c>
      <c r="BE384" s="14"/>
      <c r="BF384" s="14">
        <v>5.1056340950504001E-2</v>
      </c>
      <c r="BG384" s="14">
        <v>4.5436250090510999E-2</v>
      </c>
      <c r="BH384" s="14">
        <v>0.31088249168660298</v>
      </c>
      <c r="BI384" s="14"/>
      <c r="BJ384" s="14">
        <v>9.7400543036852402E-2</v>
      </c>
      <c r="BK384" s="14">
        <v>0.15942485868137099</v>
      </c>
      <c r="BL384" s="14"/>
      <c r="BM384" s="14">
        <v>0.115314573917204</v>
      </c>
      <c r="BN384" s="14">
        <v>0.15438636997969801</v>
      </c>
      <c r="BO384" s="14"/>
      <c r="BP384" s="14">
        <v>0.121174605780658</v>
      </c>
      <c r="BQ384" s="14">
        <v>0.111584713799463</v>
      </c>
      <c r="BR384" s="14">
        <v>4.8203856173745598E-2</v>
      </c>
      <c r="BS384" s="14">
        <v>0.24834527323287101</v>
      </c>
      <c r="BT384" s="14">
        <v>0.12271077788248801</v>
      </c>
      <c r="BU384" s="14">
        <v>0.10705237325500799</v>
      </c>
      <c r="BV384" s="14">
        <v>0.208127900989028</v>
      </c>
      <c r="BW384" s="14">
        <v>0.173800348029989</v>
      </c>
    </row>
    <row r="385" spans="2:75" x14ac:dyDescent="0.35">
      <c r="B385" t="s">
        <v>92</v>
      </c>
      <c r="C385" s="14">
        <v>0.15683803547966299</v>
      </c>
      <c r="D385" s="14">
        <v>0.106954536610365</v>
      </c>
      <c r="E385" s="14">
        <v>0.203915779429623</v>
      </c>
      <c r="F385" s="14"/>
      <c r="G385" s="14">
        <v>0.15346152637399599</v>
      </c>
      <c r="H385" s="14">
        <v>0.14675072196894501</v>
      </c>
      <c r="I385" s="14">
        <v>0.17936378562348501</v>
      </c>
      <c r="J385" s="14">
        <v>0.15872317245588499</v>
      </c>
      <c r="K385" s="14">
        <v>0.148821266150159</v>
      </c>
      <c r="L385" s="14">
        <v>0.154723729761338</v>
      </c>
      <c r="M385" s="14"/>
      <c r="N385" s="14">
        <v>0.111097378249763</v>
      </c>
      <c r="O385" s="14">
        <v>0.242438408295618</v>
      </c>
      <c r="P385" s="14"/>
      <c r="Q385" s="14">
        <v>0.252948989945736</v>
      </c>
      <c r="R385" s="14">
        <v>0.191574111939041</v>
      </c>
      <c r="S385" s="14">
        <v>0.181911201645369</v>
      </c>
      <c r="T385" s="14">
        <v>0.14893199888564301</v>
      </c>
      <c r="U385" s="14">
        <v>0.106764648365915</v>
      </c>
      <c r="V385" s="14">
        <v>0.17131367611078499</v>
      </c>
      <c r="W385" s="14">
        <v>8.6290543914885207E-2</v>
      </c>
      <c r="X385" s="14">
        <v>0</v>
      </c>
      <c r="Y385" s="14">
        <v>0</v>
      </c>
      <c r="Z385" s="14">
        <v>0.27508454263309601</v>
      </c>
      <c r="AA385" s="14"/>
      <c r="AB385" s="14">
        <v>6.6093808826652001E-2</v>
      </c>
      <c r="AC385" s="14">
        <v>0.20541288590014101</v>
      </c>
      <c r="AD385" s="14">
        <v>4.7404766282277203E-2</v>
      </c>
      <c r="AE385" s="14"/>
      <c r="AF385" s="14">
        <v>0.14044168697100401</v>
      </c>
      <c r="AG385" s="14">
        <v>8.2342727252867398E-2</v>
      </c>
      <c r="AH385" s="14">
        <v>7.1347017505337396E-2</v>
      </c>
      <c r="AI385" s="14">
        <v>0.15699451794032801</v>
      </c>
      <c r="AJ385" s="14">
        <v>0.113261883802992</v>
      </c>
      <c r="AK385" s="14">
        <v>7.6346597605188596E-2</v>
      </c>
      <c r="AL385" s="14">
        <v>0.11422555413841901</v>
      </c>
      <c r="AM385" s="14">
        <v>0.29559205145179601</v>
      </c>
      <c r="AN385" s="14"/>
      <c r="AO385" s="14">
        <v>0.120034520009729</v>
      </c>
      <c r="AP385" s="14">
        <v>7.9721001959708701E-2</v>
      </c>
      <c r="AQ385" s="14">
        <v>9.5617959379367498E-2</v>
      </c>
      <c r="AR385" s="14">
        <v>0.13199766191277201</v>
      </c>
      <c r="AS385" s="14">
        <v>0.16079861525875899</v>
      </c>
      <c r="AT385" s="14">
        <v>7.2410502053353004E-2</v>
      </c>
      <c r="AU385" s="14">
        <v>9.6850940438634098E-2</v>
      </c>
      <c r="AV385" s="14">
        <v>0.25880116780199702</v>
      </c>
      <c r="AW385" s="14"/>
      <c r="AX385" s="14">
        <v>1.1012668513258E-2</v>
      </c>
      <c r="AY385" s="14">
        <v>6.2407097556822402E-2</v>
      </c>
      <c r="AZ385" s="14">
        <v>0.14657631031875001</v>
      </c>
      <c r="BA385" s="14"/>
      <c r="BB385" s="14">
        <v>6.9974231844555895E-2</v>
      </c>
      <c r="BC385" s="14">
        <v>0.101233900434302</v>
      </c>
      <c r="BD385" s="14">
        <v>6.90587095572439E-2</v>
      </c>
      <c r="BE385" s="14"/>
      <c r="BF385" s="14">
        <v>4.7113847512218802E-2</v>
      </c>
      <c r="BG385" s="14">
        <v>6.8053435301767606E-2</v>
      </c>
      <c r="BH385" s="14">
        <v>0.121911824074347</v>
      </c>
      <c r="BI385" s="14"/>
      <c r="BJ385" s="14">
        <v>6.0967708335060197E-2</v>
      </c>
      <c r="BK385" s="14">
        <v>0.17339399920465301</v>
      </c>
      <c r="BL385" s="14"/>
      <c r="BM385" s="14">
        <v>8.4252706766110297E-2</v>
      </c>
      <c r="BN385" s="14">
        <v>0.18471058155030401</v>
      </c>
      <c r="BO385" s="14"/>
      <c r="BP385" s="14">
        <v>0.16099798975325999</v>
      </c>
      <c r="BQ385" s="14">
        <v>0.18785686182946901</v>
      </c>
      <c r="BR385" s="14">
        <v>0.28187823197508499</v>
      </c>
      <c r="BS385" s="14">
        <v>0.13270243453351199</v>
      </c>
      <c r="BT385" s="14">
        <v>0.13614208036404901</v>
      </c>
      <c r="BU385" s="14">
        <v>0.181392729043197</v>
      </c>
      <c r="BV385" s="14">
        <v>9.1292759842246204E-2</v>
      </c>
      <c r="BW385" s="14">
        <v>0.20083586563252301</v>
      </c>
    </row>
    <row r="386" spans="2:75" x14ac:dyDescent="0.35">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c r="AR386" s="14"/>
      <c r="AS386" s="14"/>
      <c r="AT386" s="14"/>
      <c r="AU386" s="14"/>
      <c r="AV386" s="14"/>
      <c r="AW386" s="14"/>
      <c r="AX386" s="14"/>
      <c r="AY386" s="14"/>
      <c r="AZ386" s="14"/>
      <c r="BA386" s="14"/>
      <c r="BB386" s="14"/>
      <c r="BC386" s="14"/>
      <c r="BD386" s="14"/>
      <c r="BE386" s="14"/>
      <c r="BF386" s="14"/>
      <c r="BG386" s="14"/>
      <c r="BH386" s="14"/>
      <c r="BI386" s="14"/>
      <c r="BJ386" s="14"/>
      <c r="BK386" s="14"/>
      <c r="BL386" s="14"/>
      <c r="BM386" s="14"/>
      <c r="BN386" s="14"/>
      <c r="BO386" s="14"/>
      <c r="BP386" s="14"/>
      <c r="BQ386" s="14"/>
      <c r="BR386" s="14"/>
      <c r="BS386" s="14"/>
      <c r="BT386" s="14"/>
      <c r="BU386" s="14"/>
      <c r="BV386" s="14"/>
      <c r="BW386" s="14"/>
    </row>
    <row r="387" spans="2:75" x14ac:dyDescent="0.35">
      <c r="B387" s="6" t="s">
        <v>232</v>
      </c>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c r="AS387" s="14"/>
      <c r="AT387" s="14"/>
      <c r="AU387" s="14"/>
      <c r="AV387" s="14"/>
      <c r="AW387" s="14"/>
      <c r="AX387" s="14"/>
      <c r="AY387" s="14"/>
      <c r="AZ387" s="14"/>
      <c r="BA387" s="14"/>
      <c r="BB387" s="14"/>
      <c r="BC387" s="14"/>
      <c r="BD387" s="14"/>
      <c r="BE387" s="14"/>
      <c r="BF387" s="14"/>
      <c r="BG387" s="14"/>
      <c r="BH387" s="14"/>
      <c r="BI387" s="14"/>
      <c r="BJ387" s="14"/>
      <c r="BK387" s="14"/>
      <c r="BL387" s="14"/>
      <c r="BM387" s="14"/>
      <c r="BN387" s="14"/>
      <c r="BO387" s="14"/>
      <c r="BP387" s="14"/>
      <c r="BQ387" s="14"/>
      <c r="BR387" s="14"/>
      <c r="BS387" s="14"/>
      <c r="BT387" s="14"/>
      <c r="BU387" s="14"/>
      <c r="BV387" s="14"/>
      <c r="BW387" s="14"/>
    </row>
    <row r="388" spans="2:75" x14ac:dyDescent="0.35">
      <c r="B388" s="21" t="s">
        <v>96</v>
      </c>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c r="AS388" s="14"/>
      <c r="AT388" s="14"/>
      <c r="AU388" s="14"/>
      <c r="AV388" s="14"/>
      <c r="AW388" s="14"/>
      <c r="AX388" s="14"/>
      <c r="AY388" s="14"/>
      <c r="AZ388" s="14"/>
      <c r="BA388" s="14"/>
      <c r="BB388" s="14"/>
      <c r="BC388" s="14"/>
      <c r="BD388" s="14"/>
      <c r="BE388" s="14"/>
      <c r="BF388" s="14"/>
      <c r="BG388" s="14"/>
      <c r="BH388" s="14"/>
      <c r="BI388" s="14"/>
      <c r="BJ388" s="14"/>
      <c r="BK388" s="14"/>
      <c r="BL388" s="14"/>
      <c r="BM388" s="14"/>
      <c r="BN388" s="14"/>
      <c r="BO388" s="14"/>
      <c r="BP388" s="14"/>
      <c r="BQ388" s="14"/>
      <c r="BR388" s="14"/>
      <c r="BS388" s="14"/>
      <c r="BT388" s="14"/>
      <c r="BU388" s="14"/>
      <c r="BV388" s="14"/>
      <c r="BW388" s="14"/>
    </row>
    <row r="389" spans="2:75" x14ac:dyDescent="0.35">
      <c r="B389" t="s">
        <v>219</v>
      </c>
      <c r="C389" s="14">
        <v>0.18260659047212799</v>
      </c>
      <c r="D389" s="14">
        <v>0.193170951586429</v>
      </c>
      <c r="E389" s="14">
        <v>0.17263643403147599</v>
      </c>
      <c r="F389" s="14"/>
      <c r="G389" s="14">
        <v>0.24935248586737699</v>
      </c>
      <c r="H389" s="14">
        <v>0.196699678348394</v>
      </c>
      <c r="I389" s="14">
        <v>0.14123718173315</v>
      </c>
      <c r="J389" s="14">
        <v>8.2069519177152397E-2</v>
      </c>
      <c r="K389" s="14">
        <v>0.17228693088219901</v>
      </c>
      <c r="L389" s="14">
        <v>0.23420715318528801</v>
      </c>
      <c r="M389" s="14"/>
      <c r="N389" s="14">
        <v>0.21141570698190301</v>
      </c>
      <c r="O389" s="14">
        <v>0.12869238671812</v>
      </c>
      <c r="P389" s="14"/>
      <c r="Q389" s="14">
        <v>0.11971856426350901</v>
      </c>
      <c r="R389" s="14">
        <v>0.15558835473330701</v>
      </c>
      <c r="S389" s="14">
        <v>0.22638483728844799</v>
      </c>
      <c r="T389" s="14">
        <v>0.20048008644162699</v>
      </c>
      <c r="U389" s="14">
        <v>0.16578046677771699</v>
      </c>
      <c r="V389" s="14">
        <v>0.158231852388343</v>
      </c>
      <c r="W389" s="14">
        <v>0.219596227716677</v>
      </c>
      <c r="X389" s="14">
        <v>0.50704825614999904</v>
      </c>
      <c r="Y389" s="14">
        <v>0</v>
      </c>
      <c r="Z389" s="14">
        <v>0.13431922188505199</v>
      </c>
      <c r="AA389" s="14"/>
      <c r="AB389" s="14">
        <v>0.35859085711489203</v>
      </c>
      <c r="AC389" s="14">
        <v>0.13041986556426</v>
      </c>
      <c r="AD389" s="14">
        <v>0.25393731528478303</v>
      </c>
      <c r="AE389" s="14"/>
      <c r="AF389" s="14">
        <v>0.21185802315244501</v>
      </c>
      <c r="AG389" s="14">
        <v>0.203091096481822</v>
      </c>
      <c r="AH389" s="14">
        <v>0.20204433487652201</v>
      </c>
      <c r="AI389" s="14">
        <v>0.33522678895504099</v>
      </c>
      <c r="AJ389" s="14">
        <v>0.12654479267817501</v>
      </c>
      <c r="AK389" s="14">
        <v>0.25113908974423499</v>
      </c>
      <c r="AL389" s="14">
        <v>0.17438392191541699</v>
      </c>
      <c r="AM389" s="14">
        <v>5.4017699295830203E-2</v>
      </c>
      <c r="AN389" s="14"/>
      <c r="AO389" s="14">
        <v>0.23258660745482199</v>
      </c>
      <c r="AP389" s="14">
        <v>0.212487548752749</v>
      </c>
      <c r="AQ389" s="14">
        <v>0.15855614863932699</v>
      </c>
      <c r="AR389" s="14">
        <v>0.31366299175414702</v>
      </c>
      <c r="AS389" s="14">
        <v>5.0158464322401002E-2</v>
      </c>
      <c r="AT389" s="14">
        <v>0.27877195883863298</v>
      </c>
      <c r="AU389" s="14">
        <v>0.211514948392965</v>
      </c>
      <c r="AV389" s="14">
        <v>2.0038606591682301E-2</v>
      </c>
      <c r="AW389" s="14"/>
      <c r="AX389" s="14">
        <v>0.53839345739696498</v>
      </c>
      <c r="AY389" s="14">
        <v>0.225926006702282</v>
      </c>
      <c r="AZ389" s="14">
        <v>0.147279588707735</v>
      </c>
      <c r="BA389" s="14"/>
      <c r="BB389" s="14">
        <v>0.51371819968287502</v>
      </c>
      <c r="BC389" s="14">
        <v>0.15263919704227999</v>
      </c>
      <c r="BD389" s="14">
        <v>0.119838385192148</v>
      </c>
      <c r="BE389" s="14"/>
      <c r="BF389" s="14">
        <v>0.56122675435803104</v>
      </c>
      <c r="BG389" s="14">
        <v>0.235646174081999</v>
      </c>
      <c r="BH389" s="14">
        <v>0.12748889621970999</v>
      </c>
      <c r="BI389" s="14"/>
      <c r="BJ389" s="14">
        <v>0.36531330982161198</v>
      </c>
      <c r="BK389" s="14">
        <v>0.134876364934578</v>
      </c>
      <c r="BL389" s="14"/>
      <c r="BM389" s="14">
        <v>0.30900340208706101</v>
      </c>
      <c r="BN389" s="14">
        <v>0.135906099586241</v>
      </c>
      <c r="BO389" s="14"/>
      <c r="BP389" s="14">
        <v>0.19419705009681301</v>
      </c>
      <c r="BQ389" s="14">
        <v>0.25131943376466398</v>
      </c>
      <c r="BR389" s="14">
        <v>0.19713738074805801</v>
      </c>
      <c r="BS389" s="14">
        <v>0.13499015650471199</v>
      </c>
      <c r="BT389" s="14">
        <v>0.20371790986813201</v>
      </c>
      <c r="BU389" s="14">
        <v>0.12391897446945099</v>
      </c>
      <c r="BV389" s="14">
        <v>0.23418796230783001</v>
      </c>
      <c r="BW389" s="14">
        <v>0.17990471423579699</v>
      </c>
    </row>
    <row r="390" spans="2:75" x14ac:dyDescent="0.35">
      <c r="B390" t="s">
        <v>220</v>
      </c>
      <c r="C390" s="14">
        <v>0.58123431897429201</v>
      </c>
      <c r="D390" s="14">
        <v>0.59808352554234001</v>
      </c>
      <c r="E390" s="14">
        <v>0.56533281546009695</v>
      </c>
      <c r="F390" s="14"/>
      <c r="G390" s="14">
        <v>0.46376748620423602</v>
      </c>
      <c r="H390" s="14">
        <v>0.50880744139851797</v>
      </c>
      <c r="I390" s="14">
        <v>0.49500744135528002</v>
      </c>
      <c r="J390" s="14">
        <v>0.65878236883070695</v>
      </c>
      <c r="K390" s="14">
        <v>0.637135261821835</v>
      </c>
      <c r="L390" s="14">
        <v>0.60359837497734403</v>
      </c>
      <c r="M390" s="14"/>
      <c r="N390" s="14">
        <v>0.59727006584937103</v>
      </c>
      <c r="O390" s="14">
        <v>0.55122456410807297</v>
      </c>
      <c r="P390" s="14"/>
      <c r="Q390" s="14">
        <v>0.46699997154529999</v>
      </c>
      <c r="R390" s="14">
        <v>0.57604787185176698</v>
      </c>
      <c r="S390" s="14">
        <v>0.47636828845457102</v>
      </c>
      <c r="T390" s="14">
        <v>0.62285869415308603</v>
      </c>
      <c r="U390" s="14">
        <v>0.63836148863195297</v>
      </c>
      <c r="V390" s="14">
        <v>0.56895354271842802</v>
      </c>
      <c r="W390" s="14">
        <v>0.62063439567734802</v>
      </c>
      <c r="X390" s="14">
        <v>0.33567161099436399</v>
      </c>
      <c r="Y390" s="14">
        <v>0.68232222267642095</v>
      </c>
      <c r="Z390" s="14">
        <v>0.52296679100341703</v>
      </c>
      <c r="AA390" s="14"/>
      <c r="AB390" s="14">
        <v>0.52678443750135096</v>
      </c>
      <c r="AC390" s="14">
        <v>0.58956669147298202</v>
      </c>
      <c r="AD390" s="14">
        <v>0.588482626587154</v>
      </c>
      <c r="AE390" s="14"/>
      <c r="AF390" s="14">
        <v>0.61445538591786597</v>
      </c>
      <c r="AG390" s="14">
        <v>0.62761690033357997</v>
      </c>
      <c r="AH390" s="14">
        <v>0.614680711702001</v>
      </c>
      <c r="AI390" s="14">
        <v>0.39716428112518198</v>
      </c>
      <c r="AJ390" s="14">
        <v>0.58221762660367204</v>
      </c>
      <c r="AK390" s="14">
        <v>0.55327912887474395</v>
      </c>
      <c r="AL390" s="14">
        <v>0.54272630169672997</v>
      </c>
      <c r="AM390" s="14">
        <v>0.56392113678011002</v>
      </c>
      <c r="AN390" s="14"/>
      <c r="AO390" s="14">
        <v>0.61678612743113703</v>
      </c>
      <c r="AP390" s="14">
        <v>0.62340370582832405</v>
      </c>
      <c r="AQ390" s="14">
        <v>0.65201975032573101</v>
      </c>
      <c r="AR390" s="14">
        <v>0.44304987915070898</v>
      </c>
      <c r="AS390" s="14">
        <v>0.591841014047498</v>
      </c>
      <c r="AT390" s="14">
        <v>0.55146497617883805</v>
      </c>
      <c r="AU390" s="14">
        <v>0.48108803612558698</v>
      </c>
      <c r="AV390" s="14">
        <v>0.53585360802575199</v>
      </c>
      <c r="AW390" s="14"/>
      <c r="AX390" s="14">
        <v>0.416643994011204</v>
      </c>
      <c r="AY390" s="14">
        <v>0.70611411545103497</v>
      </c>
      <c r="AZ390" s="14">
        <v>0.52351654542528403</v>
      </c>
      <c r="BA390" s="14"/>
      <c r="BB390" s="14">
        <v>0.38017857763916002</v>
      </c>
      <c r="BC390" s="14">
        <v>0.74363828307396396</v>
      </c>
      <c r="BD390" s="14">
        <v>0.46990704747981599</v>
      </c>
      <c r="BE390" s="14"/>
      <c r="BF390" s="14">
        <v>0.36025759908530702</v>
      </c>
      <c r="BG390" s="14">
        <v>0.69116288429358297</v>
      </c>
      <c r="BH390" s="14">
        <v>0.54192205241001301</v>
      </c>
      <c r="BI390" s="14"/>
      <c r="BJ390" s="14">
        <v>0.51640006259475901</v>
      </c>
      <c r="BK390" s="14">
        <v>0.61183879858809198</v>
      </c>
      <c r="BL390" s="14"/>
      <c r="BM390" s="14">
        <v>0.52577188501153505</v>
      </c>
      <c r="BN390" s="14">
        <v>0.60485514945817898</v>
      </c>
      <c r="BO390" s="14"/>
      <c r="BP390" s="14">
        <v>0.61173401677282002</v>
      </c>
      <c r="BQ390" s="14">
        <v>0.54904192638107896</v>
      </c>
      <c r="BR390" s="14">
        <v>0.69482886414206002</v>
      </c>
      <c r="BS390" s="14">
        <v>0.56114434158375204</v>
      </c>
      <c r="BT390" s="14">
        <v>0.58805057785086001</v>
      </c>
      <c r="BU390" s="14">
        <v>0.57530519533373004</v>
      </c>
      <c r="BV390" s="14">
        <v>0.48854211551177201</v>
      </c>
      <c r="BW390" s="14">
        <v>0.53673030254373999</v>
      </c>
    </row>
    <row r="391" spans="2:75" x14ac:dyDescent="0.35">
      <c r="B391" t="s">
        <v>221</v>
      </c>
      <c r="C391" s="14">
        <v>0.11717183113278699</v>
      </c>
      <c r="D391" s="14">
        <v>0.108222793517813</v>
      </c>
      <c r="E391" s="14">
        <v>0.125617519807115</v>
      </c>
      <c r="F391" s="14"/>
      <c r="G391" s="14">
        <v>0.178270342317741</v>
      </c>
      <c r="H391" s="14">
        <v>0.129956476328938</v>
      </c>
      <c r="I391" s="14">
        <v>0.208495698850584</v>
      </c>
      <c r="J391" s="14">
        <v>0.136151794779481</v>
      </c>
      <c r="K391" s="14">
        <v>0.10798517272649701</v>
      </c>
      <c r="L391" s="14">
        <v>5.7046628840950499E-2</v>
      </c>
      <c r="M391" s="14"/>
      <c r="N391" s="14">
        <v>9.8128501718260402E-2</v>
      </c>
      <c r="O391" s="14">
        <v>0.152810061894257</v>
      </c>
      <c r="P391" s="14"/>
      <c r="Q391" s="14">
        <v>0.123193457410971</v>
      </c>
      <c r="R391" s="14">
        <v>0.10402988612150001</v>
      </c>
      <c r="S391" s="14">
        <v>0.13417672554499999</v>
      </c>
      <c r="T391" s="14">
        <v>6.9410506403587799E-2</v>
      </c>
      <c r="U391" s="14">
        <v>0.13759524260050501</v>
      </c>
      <c r="V391" s="14">
        <v>0.152435854410054</v>
      </c>
      <c r="W391" s="14">
        <v>7.8285690853897402E-2</v>
      </c>
      <c r="X391" s="14">
        <v>0.15728013285563799</v>
      </c>
      <c r="Y391" s="14">
        <v>0.31767777732357899</v>
      </c>
      <c r="Z391" s="14">
        <v>0.17199469365157</v>
      </c>
      <c r="AA391" s="14"/>
      <c r="AB391" s="14">
        <v>6.6509122128498702E-2</v>
      </c>
      <c r="AC391" s="14">
        <v>0.12653885753375299</v>
      </c>
      <c r="AD391" s="14">
        <v>0.120110139357052</v>
      </c>
      <c r="AE391" s="14"/>
      <c r="AF391" s="14">
        <v>7.6394761764616001E-2</v>
      </c>
      <c r="AG391" s="14">
        <v>9.7281139106230902E-2</v>
      </c>
      <c r="AH391" s="14">
        <v>0.176571098189651</v>
      </c>
      <c r="AI391" s="14">
        <v>0.106628185163942</v>
      </c>
      <c r="AJ391" s="14">
        <v>8.9771284411672203E-2</v>
      </c>
      <c r="AK391" s="14">
        <v>8.9949454500294596E-2</v>
      </c>
      <c r="AL391" s="14">
        <v>0.202988947107688</v>
      </c>
      <c r="AM391" s="14">
        <v>0.17528179553083501</v>
      </c>
      <c r="AN391" s="14"/>
      <c r="AO391" s="14">
        <v>9.1285588841791998E-2</v>
      </c>
      <c r="AP391" s="14">
        <v>7.4424658073480504E-2</v>
      </c>
      <c r="AQ391" s="14">
        <v>0.13276559702148</v>
      </c>
      <c r="AR391" s="14">
        <v>4.1796698173862397E-2</v>
      </c>
      <c r="AS391" s="14">
        <v>0.14494968893584401</v>
      </c>
      <c r="AT391" s="14">
        <v>9.4465445754043198E-2</v>
      </c>
      <c r="AU391" s="14">
        <v>0.17953983152516401</v>
      </c>
      <c r="AV391" s="14">
        <v>0.26008330008950298</v>
      </c>
      <c r="AW391" s="14"/>
      <c r="AX391" s="14">
        <v>0</v>
      </c>
      <c r="AY391" s="14">
        <v>4.21905980397295E-2</v>
      </c>
      <c r="AZ391" s="14">
        <v>0.22946815071114901</v>
      </c>
      <c r="BA391" s="14"/>
      <c r="BB391" s="14">
        <v>4.9584256477886203E-2</v>
      </c>
      <c r="BC391" s="14">
        <v>4.8047322521499701E-2</v>
      </c>
      <c r="BD391" s="14">
        <v>0.35567740737703302</v>
      </c>
      <c r="BE391" s="14"/>
      <c r="BF391" s="14">
        <v>1.4900996923531499E-2</v>
      </c>
      <c r="BG391" s="14">
        <v>4.1692008542671001E-2</v>
      </c>
      <c r="BH391" s="14">
        <v>0.25048089209985802</v>
      </c>
      <c r="BI391" s="14"/>
      <c r="BJ391" s="14">
        <v>7.5707519677031695E-2</v>
      </c>
      <c r="BK391" s="14">
        <v>0.12275036587997</v>
      </c>
      <c r="BL391" s="14"/>
      <c r="BM391" s="14">
        <v>0.104580056018772</v>
      </c>
      <c r="BN391" s="14">
        <v>0.115743457398493</v>
      </c>
      <c r="BO391" s="14"/>
      <c r="BP391" s="14">
        <v>7.4084497023160903E-2</v>
      </c>
      <c r="BQ391" s="14">
        <v>8.8213595656301103E-2</v>
      </c>
      <c r="BR391" s="14">
        <v>5.1010746795647398E-2</v>
      </c>
      <c r="BS391" s="14">
        <v>0.17751339978528599</v>
      </c>
      <c r="BT391" s="14">
        <v>9.7711086412878304E-2</v>
      </c>
      <c r="BU391" s="14">
        <v>0.142624231518134</v>
      </c>
      <c r="BV391" s="14">
        <v>0.15390503048977699</v>
      </c>
      <c r="BW391" s="14">
        <v>0.16740291774345001</v>
      </c>
    </row>
    <row r="392" spans="2:75" x14ac:dyDescent="0.35">
      <c r="B392" t="s">
        <v>92</v>
      </c>
      <c r="C392" s="14">
        <v>0.118987259420793</v>
      </c>
      <c r="D392" s="14">
        <v>0.10052272935341899</v>
      </c>
      <c r="E392" s="14">
        <v>0.136413230701312</v>
      </c>
      <c r="F392" s="14"/>
      <c r="G392" s="14">
        <v>0.108609685610646</v>
      </c>
      <c r="H392" s="14">
        <v>0.16453640392415</v>
      </c>
      <c r="I392" s="14">
        <v>0.15525967806098601</v>
      </c>
      <c r="J392" s="14">
        <v>0.12299631721265999</v>
      </c>
      <c r="K392" s="14">
        <v>8.2592634569469095E-2</v>
      </c>
      <c r="L392" s="14">
        <v>0.105147842996417</v>
      </c>
      <c r="M392" s="14"/>
      <c r="N392" s="14">
        <v>9.3185725450464801E-2</v>
      </c>
      <c r="O392" s="14">
        <v>0.16727298727955001</v>
      </c>
      <c r="P392" s="14"/>
      <c r="Q392" s="14">
        <v>0.29008800678022001</v>
      </c>
      <c r="R392" s="14">
        <v>0.16433388729342599</v>
      </c>
      <c r="S392" s="14">
        <v>0.163070148711981</v>
      </c>
      <c r="T392" s="14">
        <v>0.107250713001699</v>
      </c>
      <c r="U392" s="14">
        <v>5.8262801989825398E-2</v>
      </c>
      <c r="V392" s="14">
        <v>0.12037875048317501</v>
      </c>
      <c r="W392" s="14">
        <v>8.1483685752077498E-2</v>
      </c>
      <c r="X392" s="14">
        <v>0</v>
      </c>
      <c r="Y392" s="14">
        <v>0</v>
      </c>
      <c r="Z392" s="14">
        <v>0.17071929345996101</v>
      </c>
      <c r="AA392" s="14"/>
      <c r="AB392" s="14">
        <v>4.8115583255257499E-2</v>
      </c>
      <c r="AC392" s="14">
        <v>0.15347458542900499</v>
      </c>
      <c r="AD392" s="14">
        <v>3.74699187710111E-2</v>
      </c>
      <c r="AE392" s="14"/>
      <c r="AF392" s="14">
        <v>9.7291829165073396E-2</v>
      </c>
      <c r="AG392" s="14">
        <v>7.2010864078367501E-2</v>
      </c>
      <c r="AH392" s="14">
        <v>6.7038552318256298E-3</v>
      </c>
      <c r="AI392" s="14">
        <v>0.16098074475583499</v>
      </c>
      <c r="AJ392" s="14">
        <v>0.20146629630648</v>
      </c>
      <c r="AK392" s="14">
        <v>0.105632326880726</v>
      </c>
      <c r="AL392" s="14">
        <v>7.99008292801653E-2</v>
      </c>
      <c r="AM392" s="14">
        <v>0.206779368393224</v>
      </c>
      <c r="AN392" s="14"/>
      <c r="AO392" s="14">
        <v>5.9341676272248997E-2</v>
      </c>
      <c r="AP392" s="14">
        <v>8.9684087345447194E-2</v>
      </c>
      <c r="AQ392" s="14">
        <v>5.6658504013462299E-2</v>
      </c>
      <c r="AR392" s="14">
        <v>0.20149043092128099</v>
      </c>
      <c r="AS392" s="14">
        <v>0.21305083269425601</v>
      </c>
      <c r="AT392" s="14">
        <v>7.5297619228486004E-2</v>
      </c>
      <c r="AU392" s="14">
        <v>0.12785718395628501</v>
      </c>
      <c r="AV392" s="14">
        <v>0.18402448529306201</v>
      </c>
      <c r="AW392" s="14"/>
      <c r="AX392" s="14">
        <v>4.4962548591830201E-2</v>
      </c>
      <c r="AY392" s="14">
        <v>2.57692798069535E-2</v>
      </c>
      <c r="AZ392" s="14">
        <v>9.9735715155832794E-2</v>
      </c>
      <c r="BA392" s="14"/>
      <c r="BB392" s="14">
        <v>5.6518966200079603E-2</v>
      </c>
      <c r="BC392" s="14">
        <v>5.5675197362256297E-2</v>
      </c>
      <c r="BD392" s="14">
        <v>5.4577159951001999E-2</v>
      </c>
      <c r="BE392" s="14"/>
      <c r="BF392" s="14">
        <v>6.3614649633130502E-2</v>
      </c>
      <c r="BG392" s="14">
        <v>3.1498933081746498E-2</v>
      </c>
      <c r="BH392" s="14">
        <v>8.01081592704187E-2</v>
      </c>
      <c r="BI392" s="14"/>
      <c r="BJ392" s="14">
        <v>4.2579107906596698E-2</v>
      </c>
      <c r="BK392" s="14">
        <v>0.13053447059736001</v>
      </c>
      <c r="BL392" s="14"/>
      <c r="BM392" s="14">
        <v>6.0644656882632403E-2</v>
      </c>
      <c r="BN392" s="14">
        <v>0.14349529355708801</v>
      </c>
      <c r="BO392" s="14"/>
      <c r="BP392" s="14">
        <v>0.11998443610720599</v>
      </c>
      <c r="BQ392" s="14">
        <v>0.111425044197956</v>
      </c>
      <c r="BR392" s="14">
        <v>5.7023008314235298E-2</v>
      </c>
      <c r="BS392" s="14">
        <v>0.12635210212624901</v>
      </c>
      <c r="BT392" s="14">
        <v>0.11052042586813</v>
      </c>
      <c r="BU392" s="14">
        <v>0.158151598678685</v>
      </c>
      <c r="BV392" s="14">
        <v>0.123364891690621</v>
      </c>
      <c r="BW392" s="14">
        <v>0.115962065477013</v>
      </c>
    </row>
    <row r="393" spans="2:75" x14ac:dyDescent="0.35">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c r="AT393" s="14"/>
      <c r="AU393" s="14"/>
      <c r="AV393" s="14"/>
      <c r="AW393" s="14"/>
      <c r="AX393" s="14"/>
      <c r="AY393" s="14"/>
      <c r="AZ393" s="14"/>
      <c r="BA393" s="14"/>
      <c r="BB393" s="14"/>
      <c r="BC393" s="14"/>
      <c r="BD393" s="14"/>
      <c r="BE393" s="14"/>
      <c r="BF393" s="14"/>
      <c r="BG393" s="14"/>
      <c r="BH393" s="14"/>
      <c r="BI393" s="14"/>
      <c r="BJ393" s="14"/>
      <c r="BK393" s="14"/>
      <c r="BL393" s="14"/>
      <c r="BM393" s="14"/>
      <c r="BN393" s="14"/>
      <c r="BO393" s="14"/>
      <c r="BP393" s="14"/>
      <c r="BQ393" s="14"/>
      <c r="BR393" s="14"/>
      <c r="BS393" s="14"/>
      <c r="BT393" s="14"/>
      <c r="BU393" s="14"/>
      <c r="BV393" s="14"/>
      <c r="BW393" s="14"/>
    </row>
    <row r="394" spans="2:75" x14ac:dyDescent="0.35">
      <c r="B394" s="6" t="s">
        <v>233</v>
      </c>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c r="AU394" s="14"/>
      <c r="AV394" s="14"/>
      <c r="AW394" s="14"/>
      <c r="AX394" s="14"/>
      <c r="AY394" s="14"/>
      <c r="AZ394" s="14"/>
      <c r="BA394" s="14"/>
      <c r="BB394" s="14"/>
      <c r="BC394" s="14"/>
      <c r="BD394" s="14"/>
      <c r="BE394" s="14"/>
      <c r="BF394" s="14"/>
      <c r="BG394" s="14"/>
      <c r="BH394" s="14"/>
      <c r="BI394" s="14"/>
      <c r="BJ394" s="14"/>
      <c r="BK394" s="14"/>
      <c r="BL394" s="14"/>
      <c r="BM394" s="14"/>
      <c r="BN394" s="14"/>
      <c r="BO394" s="14"/>
      <c r="BP394" s="14"/>
      <c r="BQ394" s="14"/>
      <c r="BR394" s="14"/>
      <c r="BS394" s="14"/>
      <c r="BT394" s="14"/>
      <c r="BU394" s="14"/>
      <c r="BV394" s="14"/>
      <c r="BW394" s="14"/>
    </row>
    <row r="395" spans="2:75" x14ac:dyDescent="0.35">
      <c r="B395" s="21" t="s">
        <v>96</v>
      </c>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c r="AU395" s="14"/>
      <c r="AV395" s="14"/>
      <c r="AW395" s="14"/>
      <c r="AX395" s="14"/>
      <c r="AY395" s="14"/>
      <c r="AZ395" s="14"/>
      <c r="BA395" s="14"/>
      <c r="BB395" s="14"/>
      <c r="BC395" s="14"/>
      <c r="BD395" s="14"/>
      <c r="BE395" s="14"/>
      <c r="BF395" s="14"/>
      <c r="BG395" s="14"/>
      <c r="BH395" s="14"/>
      <c r="BI395" s="14"/>
      <c r="BJ395" s="14"/>
      <c r="BK395" s="14"/>
      <c r="BL395" s="14"/>
      <c r="BM395" s="14"/>
      <c r="BN395" s="14"/>
      <c r="BO395" s="14"/>
      <c r="BP395" s="14"/>
      <c r="BQ395" s="14"/>
      <c r="BR395" s="14"/>
      <c r="BS395" s="14"/>
      <c r="BT395" s="14"/>
      <c r="BU395" s="14"/>
      <c r="BV395" s="14"/>
      <c r="BW395" s="14"/>
    </row>
    <row r="396" spans="2:75" x14ac:dyDescent="0.35">
      <c r="B396" t="s">
        <v>219</v>
      </c>
      <c r="C396" s="14">
        <v>3.8376192057435803E-2</v>
      </c>
      <c r="D396" s="14">
        <v>4.55518938822458E-2</v>
      </c>
      <c r="E396" s="14">
        <v>3.1604095856750301E-2</v>
      </c>
      <c r="F396" s="14"/>
      <c r="G396" s="14">
        <v>5.4973893676310399E-2</v>
      </c>
      <c r="H396" s="14">
        <v>4.0802797252486998E-2</v>
      </c>
      <c r="I396" s="14">
        <v>5.4107319395363798E-2</v>
      </c>
      <c r="J396" s="14">
        <v>2.3505716464144899E-2</v>
      </c>
      <c r="K396" s="14">
        <v>8.6492159290463E-3</v>
      </c>
      <c r="L396" s="14">
        <v>4.8235787933331303E-2</v>
      </c>
      <c r="M396" s="14"/>
      <c r="N396" s="14">
        <v>3.9240974293705003E-2</v>
      </c>
      <c r="O396" s="14">
        <v>3.6757813872417597E-2</v>
      </c>
      <c r="P396" s="14"/>
      <c r="Q396" s="14">
        <v>2.13048819464953E-2</v>
      </c>
      <c r="R396" s="14">
        <v>3.2135233831766301E-2</v>
      </c>
      <c r="S396" s="14">
        <v>2.8711177709541801E-2</v>
      </c>
      <c r="T396" s="14">
        <v>3.7222340102344702E-2</v>
      </c>
      <c r="U396" s="14">
        <v>4.4977783570900001E-2</v>
      </c>
      <c r="V396" s="14">
        <v>3.4599651191851703E-2</v>
      </c>
      <c r="W396" s="14">
        <v>6.7825527997086799E-2</v>
      </c>
      <c r="X396" s="14">
        <v>0</v>
      </c>
      <c r="Y396" s="14">
        <v>0</v>
      </c>
      <c r="Z396" s="14">
        <v>1.8080320365890499E-2</v>
      </c>
      <c r="AA396" s="14"/>
      <c r="AB396" s="14">
        <v>4.3120987649621301E-2</v>
      </c>
      <c r="AC396" s="14">
        <v>3.6370638670153797E-2</v>
      </c>
      <c r="AD396" s="14">
        <v>5.78557119576305E-2</v>
      </c>
      <c r="AE396" s="14"/>
      <c r="AF396" s="14">
        <v>2.73666144668736E-2</v>
      </c>
      <c r="AG396" s="14">
        <v>5.3186852647619798E-2</v>
      </c>
      <c r="AH396" s="14">
        <v>7.2600297359377494E-2</v>
      </c>
      <c r="AI396" s="14">
        <v>9.7284394514845392E-3</v>
      </c>
      <c r="AJ396" s="14">
        <v>9.0232621461752302E-2</v>
      </c>
      <c r="AK396" s="14">
        <v>4.7122067105342898E-2</v>
      </c>
      <c r="AL396" s="14">
        <v>7.3279358116966203E-2</v>
      </c>
      <c r="AM396" s="14">
        <v>1.1069611446917199E-2</v>
      </c>
      <c r="AN396" s="14"/>
      <c r="AO396" s="14">
        <v>3.4273371273017599E-2</v>
      </c>
      <c r="AP396" s="14">
        <v>3.5664825439705602E-2</v>
      </c>
      <c r="AQ396" s="14">
        <v>3.0075567418042602E-2</v>
      </c>
      <c r="AR396" s="14">
        <v>1.8634958273430199E-2</v>
      </c>
      <c r="AS396" s="14">
        <v>5.0470118288580702E-2</v>
      </c>
      <c r="AT396" s="14">
        <v>4.3505533962263601E-2</v>
      </c>
      <c r="AU396" s="14">
        <v>0.12789181226752599</v>
      </c>
      <c r="AV396" s="14">
        <v>6.1277538731153297E-3</v>
      </c>
      <c r="AW396" s="14"/>
      <c r="AX396" s="14">
        <v>0.178182002572145</v>
      </c>
      <c r="AY396" s="14">
        <v>4.6510135665233397E-2</v>
      </c>
      <c r="AZ396" s="14">
        <v>1.9066736431091E-2</v>
      </c>
      <c r="BA396" s="14"/>
      <c r="BB396" s="14">
        <v>0.10700169219521501</v>
      </c>
      <c r="BC396" s="14">
        <v>2.9077700817509801E-2</v>
      </c>
      <c r="BD396" s="14">
        <v>3.7936123299241301E-2</v>
      </c>
      <c r="BE396" s="14"/>
      <c r="BF396" s="14">
        <v>0.21286651411535901</v>
      </c>
      <c r="BG396" s="14">
        <v>4.6538419277869697E-2</v>
      </c>
      <c r="BH396" s="14">
        <v>1.33845476023303E-2</v>
      </c>
      <c r="BI396" s="14"/>
      <c r="BJ396" s="14">
        <v>4.2719756172911898E-2</v>
      </c>
      <c r="BK396" s="14">
        <v>3.4513480443474701E-2</v>
      </c>
      <c r="BL396" s="14"/>
      <c r="BM396" s="14">
        <v>7.77020918947737E-2</v>
      </c>
      <c r="BN396" s="14">
        <v>2.5602082947081401E-2</v>
      </c>
      <c r="BO396" s="14"/>
      <c r="BP396" s="14">
        <v>4.54303118747965E-2</v>
      </c>
      <c r="BQ396" s="14">
        <v>0</v>
      </c>
      <c r="BR396" s="14">
        <v>2.3006048172134499E-2</v>
      </c>
      <c r="BS396" s="14">
        <v>4.8870730370013903E-2</v>
      </c>
      <c r="BT396" s="14">
        <v>3.5578187491849801E-2</v>
      </c>
      <c r="BU396" s="14">
        <v>1.9275672077105999E-2</v>
      </c>
      <c r="BV396" s="14">
        <v>0.100681420366338</v>
      </c>
      <c r="BW396" s="14">
        <v>5.2664210889595602E-2</v>
      </c>
    </row>
    <row r="397" spans="2:75" x14ac:dyDescent="0.35">
      <c r="B397" t="s">
        <v>220</v>
      </c>
      <c r="C397" s="14">
        <v>0.19568066020167499</v>
      </c>
      <c r="D397" s="14">
        <v>0.20882780167706</v>
      </c>
      <c r="E397" s="14">
        <v>0.1832729948598</v>
      </c>
      <c r="F397" s="14"/>
      <c r="G397" s="14">
        <v>0.37153210698265998</v>
      </c>
      <c r="H397" s="14">
        <v>0.242821151649909</v>
      </c>
      <c r="I397" s="14">
        <v>0.24383504074700099</v>
      </c>
      <c r="J397" s="14">
        <v>0.18298904837806801</v>
      </c>
      <c r="K397" s="14">
        <v>0.14445231361978</v>
      </c>
      <c r="L397" s="14">
        <v>0.149837764433563</v>
      </c>
      <c r="M397" s="14"/>
      <c r="N397" s="14">
        <v>0.19911209695391199</v>
      </c>
      <c r="O397" s="14">
        <v>0.18925897142248799</v>
      </c>
      <c r="P397" s="14"/>
      <c r="Q397" s="14">
        <v>0.14892733928902499</v>
      </c>
      <c r="R397" s="14">
        <v>0.188305030901677</v>
      </c>
      <c r="S397" s="14">
        <v>0.19757821255149999</v>
      </c>
      <c r="T397" s="14">
        <v>0.23573287479491001</v>
      </c>
      <c r="U397" s="14">
        <v>0.13864915443065701</v>
      </c>
      <c r="V397" s="14">
        <v>0.31792365427990998</v>
      </c>
      <c r="W397" s="14">
        <v>0.15346091436784201</v>
      </c>
      <c r="X397" s="14">
        <v>0</v>
      </c>
      <c r="Y397" s="14">
        <v>0.57049239310669397</v>
      </c>
      <c r="Z397" s="14">
        <v>0.136139172835127</v>
      </c>
      <c r="AA397" s="14"/>
      <c r="AB397" s="14">
        <v>0.24312069109207499</v>
      </c>
      <c r="AC397" s="14">
        <v>0.17892025614680601</v>
      </c>
      <c r="AD397" s="14">
        <v>0.217602664303117</v>
      </c>
      <c r="AE397" s="14"/>
      <c r="AF397" s="14">
        <v>0.196043336668735</v>
      </c>
      <c r="AG397" s="14">
        <v>0.213934452799564</v>
      </c>
      <c r="AH397" s="14">
        <v>0.21131398479400501</v>
      </c>
      <c r="AI397" s="14">
        <v>0.215204244204967</v>
      </c>
      <c r="AJ397" s="14">
        <v>0.22801532863471799</v>
      </c>
      <c r="AK397" s="14">
        <v>0.21020335069204299</v>
      </c>
      <c r="AL397" s="14">
        <v>0.25846713416546502</v>
      </c>
      <c r="AM397" s="14">
        <v>0.17366369703781301</v>
      </c>
      <c r="AN397" s="14"/>
      <c r="AO397" s="14">
        <v>0.18580929327791601</v>
      </c>
      <c r="AP397" s="14">
        <v>0.23757946698368301</v>
      </c>
      <c r="AQ397" s="14">
        <v>0.326469157554379</v>
      </c>
      <c r="AR397" s="14">
        <v>0.176897876632511</v>
      </c>
      <c r="AS397" s="14">
        <v>0.28545812434805001</v>
      </c>
      <c r="AT397" s="14">
        <v>0.25747254758903798</v>
      </c>
      <c r="AU397" s="14">
        <v>0.23055294739038801</v>
      </c>
      <c r="AV397" s="14">
        <v>0.172980399130749</v>
      </c>
      <c r="AW397" s="14"/>
      <c r="AX397" s="14">
        <v>0.32195475208325097</v>
      </c>
      <c r="AY397" s="14">
        <v>0.267869200154988</v>
      </c>
      <c r="AZ397" s="14">
        <v>0.13778731572886799</v>
      </c>
      <c r="BA397" s="14"/>
      <c r="BB397" s="14">
        <v>0.21926630886190199</v>
      </c>
      <c r="BC397" s="14">
        <v>0.22092371998018501</v>
      </c>
      <c r="BD397" s="14">
        <v>0.181503266843418</v>
      </c>
      <c r="BE397" s="14"/>
      <c r="BF397" s="14">
        <v>0.25110623476392502</v>
      </c>
      <c r="BG397" s="14">
        <v>0.28926864734844199</v>
      </c>
      <c r="BH397" s="14">
        <v>0.138435735510544</v>
      </c>
      <c r="BI397" s="14"/>
      <c r="BJ397" s="14">
        <v>0.25608895627665201</v>
      </c>
      <c r="BK397" s="14">
        <v>0.17733888312787099</v>
      </c>
      <c r="BL397" s="14"/>
      <c r="BM397" s="14">
        <v>0.26399728755690999</v>
      </c>
      <c r="BN397" s="14">
        <v>0.168121659378175</v>
      </c>
      <c r="BO397" s="14"/>
      <c r="BP397" s="14">
        <v>0.292048016277343</v>
      </c>
      <c r="BQ397" s="14">
        <v>0.18118563004962501</v>
      </c>
      <c r="BR397" s="14">
        <v>0.13368797673624599</v>
      </c>
      <c r="BS397" s="14">
        <v>0.16972847655797199</v>
      </c>
      <c r="BT397" s="14">
        <v>0.20362896353993501</v>
      </c>
      <c r="BU397" s="14">
        <v>0.18413887447058599</v>
      </c>
      <c r="BV397" s="14">
        <v>3.9861528775410097E-2</v>
      </c>
      <c r="BW397" s="14">
        <v>0.122831102342779</v>
      </c>
    </row>
    <row r="398" spans="2:75" x14ac:dyDescent="0.35">
      <c r="B398" t="s">
        <v>221</v>
      </c>
      <c r="C398" s="14">
        <v>0.60132791901800597</v>
      </c>
      <c r="D398" s="14">
        <v>0.60232428879793998</v>
      </c>
      <c r="E398" s="14">
        <v>0.60038759120535301</v>
      </c>
      <c r="F398" s="14"/>
      <c r="G398" s="14">
        <v>0.45553967579353799</v>
      </c>
      <c r="H398" s="14">
        <v>0.50263191803268903</v>
      </c>
      <c r="I398" s="14">
        <v>0.55045184968760297</v>
      </c>
      <c r="J398" s="14">
        <v>0.63200310550587202</v>
      </c>
      <c r="K398" s="14">
        <v>0.66151591479660699</v>
      </c>
      <c r="L398" s="14">
        <v>0.64652710653716094</v>
      </c>
      <c r="M398" s="14"/>
      <c r="N398" s="14">
        <v>0.62028623093118596</v>
      </c>
      <c r="O398" s="14">
        <v>0.56584879243762498</v>
      </c>
      <c r="P398" s="14"/>
      <c r="Q398" s="14">
        <v>0.58036409795295596</v>
      </c>
      <c r="R398" s="14">
        <v>0.58638270294591899</v>
      </c>
      <c r="S398" s="14">
        <v>0.68005368369531505</v>
      </c>
      <c r="T398" s="14">
        <v>0.58651454338513598</v>
      </c>
      <c r="U398" s="14">
        <v>0.61338679408510499</v>
      </c>
      <c r="V398" s="14">
        <v>0.52688116488412595</v>
      </c>
      <c r="W398" s="14">
        <v>0.61947459448683795</v>
      </c>
      <c r="X398" s="14">
        <v>0.82349575527170404</v>
      </c>
      <c r="Y398" s="14">
        <v>0.42950760689330603</v>
      </c>
      <c r="Z398" s="14">
        <v>0.59394286747007197</v>
      </c>
      <c r="AA398" s="14"/>
      <c r="AB398" s="14">
        <v>0.63656614931993905</v>
      </c>
      <c r="AC398" s="14">
        <v>0.58819755254440298</v>
      </c>
      <c r="AD398" s="14">
        <v>0.63309699176204004</v>
      </c>
      <c r="AE398" s="14"/>
      <c r="AF398" s="14">
        <v>0.65006161881301205</v>
      </c>
      <c r="AG398" s="14">
        <v>0.60061080984873605</v>
      </c>
      <c r="AH398" s="14">
        <v>0.61324812960122699</v>
      </c>
      <c r="AI398" s="14">
        <v>0.734504473658802</v>
      </c>
      <c r="AJ398" s="14">
        <v>0.38321550335455901</v>
      </c>
      <c r="AK398" s="14">
        <v>0.62151197912907097</v>
      </c>
      <c r="AL398" s="14">
        <v>0.52387779989629901</v>
      </c>
      <c r="AM398" s="14">
        <v>0.56068817781517899</v>
      </c>
      <c r="AN398" s="14"/>
      <c r="AO398" s="14">
        <v>0.64885290173815402</v>
      </c>
      <c r="AP398" s="14">
        <v>0.61865465569927602</v>
      </c>
      <c r="AQ398" s="14">
        <v>0.50240160180706395</v>
      </c>
      <c r="AR398" s="14">
        <v>0.72423994837989802</v>
      </c>
      <c r="AS398" s="14">
        <v>0.31686977724075599</v>
      </c>
      <c r="AT398" s="14">
        <v>0.59082970845348304</v>
      </c>
      <c r="AU398" s="14">
        <v>0.52470549572172698</v>
      </c>
      <c r="AV398" s="14">
        <v>0.61177585047315697</v>
      </c>
      <c r="AW398" s="14"/>
      <c r="AX398" s="14">
        <v>0.32975624696502398</v>
      </c>
      <c r="AY398" s="14">
        <v>0.57378907371029297</v>
      </c>
      <c r="AZ398" s="14">
        <v>0.74105719145196702</v>
      </c>
      <c r="BA398" s="14"/>
      <c r="BB398" s="14">
        <v>0.49121940694617</v>
      </c>
      <c r="BC398" s="14">
        <v>0.620157542465119</v>
      </c>
      <c r="BD398" s="14">
        <v>0.73984795395804803</v>
      </c>
      <c r="BE398" s="14"/>
      <c r="BF398" s="14">
        <v>0.40927044289175901</v>
      </c>
      <c r="BG398" s="14">
        <v>0.52829628303791298</v>
      </c>
      <c r="BH398" s="14">
        <v>0.79228039442542297</v>
      </c>
      <c r="BI398" s="14"/>
      <c r="BJ398" s="14">
        <v>0.59417261588611803</v>
      </c>
      <c r="BK398" s="14">
        <v>0.61991921913256798</v>
      </c>
      <c r="BL398" s="14"/>
      <c r="BM398" s="14">
        <v>0.53490940021520195</v>
      </c>
      <c r="BN398" s="14">
        <v>0.62874873899966599</v>
      </c>
      <c r="BO398" s="14"/>
      <c r="BP398" s="14">
        <v>0.50677574239472201</v>
      </c>
      <c r="BQ398" s="14">
        <v>0.65195976157722002</v>
      </c>
      <c r="BR398" s="14">
        <v>0.69355664840526998</v>
      </c>
      <c r="BS398" s="14">
        <v>0.63366812509944304</v>
      </c>
      <c r="BT398" s="14">
        <v>0.59088298531222705</v>
      </c>
      <c r="BU398" s="14">
        <v>0.62086690995281202</v>
      </c>
      <c r="BV398" s="14">
        <v>0.57394908399681699</v>
      </c>
      <c r="BW398" s="14">
        <v>0.68395139489137402</v>
      </c>
    </row>
    <row r="399" spans="2:75" x14ac:dyDescent="0.35">
      <c r="B399" t="s">
        <v>92</v>
      </c>
      <c r="C399" s="14">
        <v>0.16461522872288301</v>
      </c>
      <c r="D399" s="14">
        <v>0.14329601564275399</v>
      </c>
      <c r="E399" s="14">
        <v>0.18473531807809801</v>
      </c>
      <c r="F399" s="14"/>
      <c r="G399" s="14">
        <v>0.117954323547492</v>
      </c>
      <c r="H399" s="14">
        <v>0.21374413306491499</v>
      </c>
      <c r="I399" s="14">
        <v>0.15160579017003201</v>
      </c>
      <c r="J399" s="14">
        <v>0.16150212965191499</v>
      </c>
      <c r="K399" s="14">
        <v>0.18538255565456699</v>
      </c>
      <c r="L399" s="14">
        <v>0.155399341095945</v>
      </c>
      <c r="M399" s="14"/>
      <c r="N399" s="14">
        <v>0.14136069782119601</v>
      </c>
      <c r="O399" s="14">
        <v>0.208134422267469</v>
      </c>
      <c r="P399" s="14"/>
      <c r="Q399" s="14">
        <v>0.249403680811524</v>
      </c>
      <c r="R399" s="14">
        <v>0.19317703232063699</v>
      </c>
      <c r="S399" s="14">
        <v>9.36569260436423E-2</v>
      </c>
      <c r="T399" s="14">
        <v>0.140530241717609</v>
      </c>
      <c r="U399" s="14">
        <v>0.20298626791333799</v>
      </c>
      <c r="V399" s="14">
        <v>0.12059552964411201</v>
      </c>
      <c r="W399" s="14">
        <v>0.15923896314823299</v>
      </c>
      <c r="X399" s="14">
        <v>0.17650424472829601</v>
      </c>
      <c r="Y399" s="14">
        <v>0</v>
      </c>
      <c r="Z399" s="14">
        <v>0.25183763932891101</v>
      </c>
      <c r="AA399" s="14"/>
      <c r="AB399" s="14">
        <v>7.7192171938364806E-2</v>
      </c>
      <c r="AC399" s="14">
        <v>0.19651155263863801</v>
      </c>
      <c r="AD399" s="14">
        <v>9.1444631977212601E-2</v>
      </c>
      <c r="AE399" s="14"/>
      <c r="AF399" s="14">
        <v>0.12652843005137901</v>
      </c>
      <c r="AG399" s="14">
        <v>0.13226788470407999</v>
      </c>
      <c r="AH399" s="14">
        <v>0.10283758824538999</v>
      </c>
      <c r="AI399" s="14">
        <v>4.05628426847464E-2</v>
      </c>
      <c r="AJ399" s="14">
        <v>0.29853654654896999</v>
      </c>
      <c r="AK399" s="14">
        <v>0.121162603073543</v>
      </c>
      <c r="AL399" s="14">
        <v>0.14437570782126899</v>
      </c>
      <c r="AM399" s="14">
        <v>0.25457851370008999</v>
      </c>
      <c r="AN399" s="14"/>
      <c r="AO399" s="14">
        <v>0.131064433710912</v>
      </c>
      <c r="AP399" s="14">
        <v>0.108101051877335</v>
      </c>
      <c r="AQ399" s="14">
        <v>0.14105367322051501</v>
      </c>
      <c r="AR399" s="14">
        <v>8.0227216714160804E-2</v>
      </c>
      <c r="AS399" s="14">
        <v>0.347201980122613</v>
      </c>
      <c r="AT399" s="14">
        <v>0.10819220999521501</v>
      </c>
      <c r="AU399" s="14">
        <v>0.11684974462035901</v>
      </c>
      <c r="AV399" s="14">
        <v>0.20911599652297799</v>
      </c>
      <c r="AW399" s="14"/>
      <c r="AX399" s="14">
        <v>0.17010699837957899</v>
      </c>
      <c r="AY399" s="14">
        <v>0.111831590469486</v>
      </c>
      <c r="AZ399" s="14">
        <v>0.10208875638807401</v>
      </c>
      <c r="BA399" s="14"/>
      <c r="BB399" s="14">
        <v>0.18251259199671299</v>
      </c>
      <c r="BC399" s="14">
        <v>0.129841036737186</v>
      </c>
      <c r="BD399" s="14">
        <v>4.0712655899293099E-2</v>
      </c>
      <c r="BE399" s="14"/>
      <c r="BF399" s="14">
        <v>0.12675680822895699</v>
      </c>
      <c r="BG399" s="14">
        <v>0.135896650335775</v>
      </c>
      <c r="BH399" s="14">
        <v>5.58993224617036E-2</v>
      </c>
      <c r="BI399" s="14"/>
      <c r="BJ399" s="14">
        <v>0.107018671664318</v>
      </c>
      <c r="BK399" s="14">
        <v>0.16822841729608601</v>
      </c>
      <c r="BL399" s="14"/>
      <c r="BM399" s="14">
        <v>0.123391220333114</v>
      </c>
      <c r="BN399" s="14">
        <v>0.17752751867507799</v>
      </c>
      <c r="BO399" s="14"/>
      <c r="BP399" s="14">
        <v>0.155745929453138</v>
      </c>
      <c r="BQ399" s="14">
        <v>0.16685460837315599</v>
      </c>
      <c r="BR399" s="14">
        <v>0.14974932668634899</v>
      </c>
      <c r="BS399" s="14">
        <v>0.14773266797257101</v>
      </c>
      <c r="BT399" s="14">
        <v>0.16990986365598901</v>
      </c>
      <c r="BU399" s="14">
        <v>0.17571854349949501</v>
      </c>
      <c r="BV399" s="14">
        <v>0.28550796686143498</v>
      </c>
      <c r="BW399" s="14">
        <v>0.14055329187625101</v>
      </c>
    </row>
    <row r="400" spans="2:75" x14ac:dyDescent="0.35">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c r="AU400" s="14"/>
      <c r="AV400" s="14"/>
      <c r="AW400" s="14"/>
      <c r="AX400" s="14"/>
      <c r="AY400" s="14"/>
      <c r="AZ400" s="14"/>
      <c r="BA400" s="14"/>
      <c r="BB400" s="14"/>
      <c r="BC400" s="14"/>
      <c r="BD400" s="14"/>
      <c r="BE400" s="14"/>
      <c r="BF400" s="14"/>
      <c r="BG400" s="14"/>
      <c r="BH400" s="14"/>
      <c r="BI400" s="14"/>
      <c r="BJ400" s="14"/>
      <c r="BK400" s="14"/>
      <c r="BL400" s="14"/>
      <c r="BM400" s="14"/>
      <c r="BN400" s="14"/>
      <c r="BO400" s="14"/>
      <c r="BP400" s="14"/>
      <c r="BQ400" s="14"/>
      <c r="BR400" s="14"/>
      <c r="BS400" s="14"/>
      <c r="BT400" s="14"/>
      <c r="BU400" s="14"/>
      <c r="BV400" s="14"/>
      <c r="BW400" s="14"/>
    </row>
    <row r="401" spans="2:75" x14ac:dyDescent="0.35">
      <c r="B401" s="6" t="s">
        <v>234</v>
      </c>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c r="AU401" s="14"/>
      <c r="AV401" s="14"/>
      <c r="AW401" s="14"/>
      <c r="AX401" s="14"/>
      <c r="AY401" s="14"/>
      <c r="AZ401" s="14"/>
      <c r="BA401" s="14"/>
      <c r="BB401" s="14"/>
      <c r="BC401" s="14"/>
      <c r="BD401" s="14"/>
      <c r="BE401" s="14"/>
      <c r="BF401" s="14"/>
      <c r="BG401" s="14"/>
      <c r="BH401" s="14"/>
      <c r="BI401" s="14"/>
      <c r="BJ401" s="14"/>
      <c r="BK401" s="14"/>
      <c r="BL401" s="14"/>
      <c r="BM401" s="14"/>
      <c r="BN401" s="14"/>
      <c r="BO401" s="14"/>
      <c r="BP401" s="14"/>
      <c r="BQ401" s="14"/>
      <c r="BR401" s="14"/>
      <c r="BS401" s="14"/>
      <c r="BT401" s="14"/>
      <c r="BU401" s="14"/>
      <c r="BV401" s="14"/>
      <c r="BW401" s="14"/>
    </row>
    <row r="402" spans="2:75" x14ac:dyDescent="0.35">
      <c r="B402" s="21" t="s">
        <v>96</v>
      </c>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c r="AT402" s="14"/>
      <c r="AU402" s="14"/>
      <c r="AV402" s="14"/>
      <c r="AW402" s="14"/>
      <c r="AX402" s="14"/>
      <c r="AY402" s="14"/>
      <c r="AZ402" s="14"/>
      <c r="BA402" s="14"/>
      <c r="BB402" s="14"/>
      <c r="BC402" s="14"/>
      <c r="BD402" s="14"/>
      <c r="BE402" s="14"/>
      <c r="BF402" s="14"/>
      <c r="BG402" s="14"/>
      <c r="BH402" s="14"/>
      <c r="BI402" s="14"/>
      <c r="BJ402" s="14"/>
      <c r="BK402" s="14"/>
      <c r="BL402" s="14"/>
      <c r="BM402" s="14"/>
      <c r="BN402" s="14"/>
      <c r="BO402" s="14"/>
      <c r="BP402" s="14"/>
      <c r="BQ402" s="14"/>
      <c r="BR402" s="14"/>
      <c r="BS402" s="14"/>
      <c r="BT402" s="14"/>
      <c r="BU402" s="14"/>
      <c r="BV402" s="14"/>
      <c r="BW402" s="14"/>
    </row>
    <row r="403" spans="2:75" x14ac:dyDescent="0.35">
      <c r="B403" t="s">
        <v>219</v>
      </c>
      <c r="C403" s="14">
        <v>5.3816827455983998E-2</v>
      </c>
      <c r="D403" s="14">
        <v>7.6516946316575601E-2</v>
      </c>
      <c r="E403" s="14">
        <v>3.23935029583848E-2</v>
      </c>
      <c r="F403" s="14"/>
      <c r="G403" s="14">
        <v>4.8471201123491001E-2</v>
      </c>
      <c r="H403" s="14">
        <v>7.9275902004573504E-2</v>
      </c>
      <c r="I403" s="14">
        <v>7.9466318562535596E-2</v>
      </c>
      <c r="J403" s="14">
        <v>4.6618695656812897E-2</v>
      </c>
      <c r="K403" s="14">
        <v>4.2945334788486902E-2</v>
      </c>
      <c r="L403" s="14">
        <v>4.4305965812076797E-2</v>
      </c>
      <c r="M403" s="14"/>
      <c r="N403" s="14">
        <v>4.8343394007305099E-2</v>
      </c>
      <c r="O403" s="14">
        <v>6.4059967195654696E-2</v>
      </c>
      <c r="P403" s="14"/>
      <c r="Q403" s="14">
        <v>7.9809897882788805E-2</v>
      </c>
      <c r="R403" s="14">
        <v>6.2617325446028896E-2</v>
      </c>
      <c r="S403" s="14">
        <v>4.8544676260442197E-2</v>
      </c>
      <c r="T403" s="14">
        <v>8.0408045272933798E-2</v>
      </c>
      <c r="U403" s="14">
        <v>5.8014155227644797E-2</v>
      </c>
      <c r="V403" s="14">
        <v>1.9675841140977299E-2</v>
      </c>
      <c r="W403" s="14">
        <v>2.8332656632044598E-2</v>
      </c>
      <c r="X403" s="14">
        <v>0.24517618432884</v>
      </c>
      <c r="Y403" s="14">
        <v>0</v>
      </c>
      <c r="Z403" s="14">
        <v>5.0188768309273497E-2</v>
      </c>
      <c r="AA403" s="14"/>
      <c r="AB403" s="14">
        <v>8.5674088706464299E-2</v>
      </c>
      <c r="AC403" s="14">
        <v>4.7670948769511598E-2</v>
      </c>
      <c r="AD403" s="14">
        <v>6.5388867422527003E-2</v>
      </c>
      <c r="AE403" s="14"/>
      <c r="AF403" s="14">
        <v>7.8845047111769997E-2</v>
      </c>
      <c r="AG403" s="14">
        <v>7.2108740108923999E-2</v>
      </c>
      <c r="AH403" s="14">
        <v>4.2324079048581403E-3</v>
      </c>
      <c r="AI403" s="14">
        <v>3.1306167954403302E-2</v>
      </c>
      <c r="AJ403" s="14">
        <v>0.112388141216543</v>
      </c>
      <c r="AK403" s="14">
        <v>6.2988017941676702E-2</v>
      </c>
      <c r="AL403" s="14">
        <v>2.5226580824822001E-2</v>
      </c>
      <c r="AM403" s="14">
        <v>4.9603070245261997E-2</v>
      </c>
      <c r="AN403" s="14"/>
      <c r="AO403" s="14">
        <v>6.4688988353198501E-2</v>
      </c>
      <c r="AP403" s="14">
        <v>7.3280136814942595E-2</v>
      </c>
      <c r="AQ403" s="14">
        <v>2.47185122832679E-2</v>
      </c>
      <c r="AR403" s="14">
        <v>4.0726740696738303E-2</v>
      </c>
      <c r="AS403" s="14">
        <v>5.3733273663709301E-2</v>
      </c>
      <c r="AT403" s="14">
        <v>6.8180216945851302E-2</v>
      </c>
      <c r="AU403" s="14">
        <v>7.8363278094473396E-2</v>
      </c>
      <c r="AV403" s="14">
        <v>4.14965524391342E-2</v>
      </c>
      <c r="AW403" s="14"/>
      <c r="AX403" s="14">
        <v>0.228967506596675</v>
      </c>
      <c r="AY403" s="14">
        <v>6.1037719952695399E-2</v>
      </c>
      <c r="AZ403" s="14">
        <v>3.5682384312814099E-2</v>
      </c>
      <c r="BA403" s="14"/>
      <c r="BB403" s="14">
        <v>0.19820077432885599</v>
      </c>
      <c r="BC403" s="14">
        <v>3.95074653355428E-2</v>
      </c>
      <c r="BD403" s="14">
        <v>1.7764655442937798E-2</v>
      </c>
      <c r="BE403" s="14"/>
      <c r="BF403" s="14">
        <v>1</v>
      </c>
      <c r="BG403" s="14">
        <v>0</v>
      </c>
      <c r="BH403" s="14">
        <v>0</v>
      </c>
      <c r="BI403" s="14"/>
      <c r="BJ403" s="14">
        <v>6.9159206318018904E-2</v>
      </c>
      <c r="BK403" s="14">
        <v>4.7561235538207298E-2</v>
      </c>
      <c r="BL403" s="14"/>
      <c r="BM403" s="14">
        <v>8.0094848737358601E-2</v>
      </c>
      <c r="BN403" s="14">
        <v>4.6816432042656002E-2</v>
      </c>
      <c r="BO403" s="14"/>
      <c r="BP403" s="14">
        <v>9.6351809403775801E-2</v>
      </c>
      <c r="BQ403" s="14">
        <v>6.16692300489112E-2</v>
      </c>
      <c r="BR403" s="14">
        <v>0</v>
      </c>
      <c r="BS403" s="14">
        <v>5.0050057193537403E-2</v>
      </c>
      <c r="BT403" s="14">
        <v>4.2965915216694801E-2</v>
      </c>
      <c r="BU403" s="14">
        <v>3.2706362828767203E-2</v>
      </c>
      <c r="BV403" s="14">
        <v>0.105401498709918</v>
      </c>
      <c r="BW403" s="14">
        <v>4.9748569024932597E-2</v>
      </c>
    </row>
    <row r="404" spans="2:75" x14ac:dyDescent="0.35">
      <c r="B404" t="s">
        <v>220</v>
      </c>
      <c r="C404" s="14">
        <v>0.40678243061598202</v>
      </c>
      <c r="D404" s="14">
        <v>0.39520715629657099</v>
      </c>
      <c r="E404" s="14">
        <v>0.41770664028274102</v>
      </c>
      <c r="F404" s="14"/>
      <c r="G404" s="14">
        <v>0.41522829752627</v>
      </c>
      <c r="H404" s="14">
        <v>0.29447347080495501</v>
      </c>
      <c r="I404" s="14">
        <v>0.28676507412387497</v>
      </c>
      <c r="J404" s="14">
        <v>0.36092427934706001</v>
      </c>
      <c r="K404" s="14">
        <v>0.46422483357585997</v>
      </c>
      <c r="L404" s="14">
        <v>0.48942576429928503</v>
      </c>
      <c r="M404" s="14"/>
      <c r="N404" s="14">
        <v>0.41341893515343098</v>
      </c>
      <c r="O404" s="14">
        <v>0.39436268641018302</v>
      </c>
      <c r="P404" s="14"/>
      <c r="Q404" s="14">
        <v>0.219381098820669</v>
      </c>
      <c r="R404" s="14">
        <v>0.38775360860978503</v>
      </c>
      <c r="S404" s="14">
        <v>0.35496742999624098</v>
      </c>
      <c r="T404" s="14">
        <v>0.42187499525558803</v>
      </c>
      <c r="U404" s="14">
        <v>0.42082282193163401</v>
      </c>
      <c r="V404" s="14">
        <v>0.44535703935357901</v>
      </c>
      <c r="W404" s="14">
        <v>0.49992614144631597</v>
      </c>
      <c r="X404" s="14">
        <v>8.66519994027138E-2</v>
      </c>
      <c r="Y404" s="14">
        <v>0.57049239310669397</v>
      </c>
      <c r="Z404" s="14">
        <v>0.314235889694299</v>
      </c>
      <c r="AA404" s="14"/>
      <c r="AB404" s="14">
        <v>0.60327603118184603</v>
      </c>
      <c r="AC404" s="14">
        <v>0.38697679548282798</v>
      </c>
      <c r="AD404" s="14">
        <v>0.374701807519492</v>
      </c>
      <c r="AE404" s="14"/>
      <c r="AF404" s="14">
        <v>0.56795338380568205</v>
      </c>
      <c r="AG404" s="14">
        <v>0.361076332309477</v>
      </c>
      <c r="AH404" s="14">
        <v>0.404753167220469</v>
      </c>
      <c r="AI404" s="14">
        <v>0.47540431045155801</v>
      </c>
      <c r="AJ404" s="14">
        <v>0.454376334675964</v>
      </c>
      <c r="AK404" s="14">
        <v>0.48296181667639998</v>
      </c>
      <c r="AL404" s="14">
        <v>0.35512485816803502</v>
      </c>
      <c r="AM404" s="14">
        <v>0.255267286293202</v>
      </c>
      <c r="AN404" s="14"/>
      <c r="AO404" s="14">
        <v>0.64413955787261401</v>
      </c>
      <c r="AP404" s="14">
        <v>0.378252536849562</v>
      </c>
      <c r="AQ404" s="14">
        <v>0.345885031922538</v>
      </c>
      <c r="AR404" s="14">
        <v>0.59585602529633397</v>
      </c>
      <c r="AS404" s="14">
        <v>0.463121324124117</v>
      </c>
      <c r="AT404" s="14">
        <v>0.518496060167426</v>
      </c>
      <c r="AU404" s="14">
        <v>0.34336808435705002</v>
      </c>
      <c r="AV404" s="14">
        <v>0.18365070220139701</v>
      </c>
      <c r="AW404" s="14"/>
      <c r="AX404" s="14">
        <v>0.64016012763836905</v>
      </c>
      <c r="AY404" s="14">
        <v>0.57023754286717598</v>
      </c>
      <c r="AZ404" s="14">
        <v>0.27568615156395998</v>
      </c>
      <c r="BA404" s="14"/>
      <c r="BB404" s="14">
        <v>0.57495558961066395</v>
      </c>
      <c r="BC404" s="14">
        <v>0.510923151535146</v>
      </c>
      <c r="BD404" s="14">
        <v>0.20876338109466799</v>
      </c>
      <c r="BE404" s="14"/>
      <c r="BF404" s="14">
        <v>0</v>
      </c>
      <c r="BG404" s="14">
        <v>1</v>
      </c>
      <c r="BH404" s="14">
        <v>0</v>
      </c>
      <c r="BI404" s="14"/>
      <c r="BJ404" s="14">
        <v>0.48934206630727101</v>
      </c>
      <c r="BK404" s="14">
        <v>0.38612167226705002</v>
      </c>
      <c r="BL404" s="14"/>
      <c r="BM404" s="14">
        <v>0.49043824794597102</v>
      </c>
      <c r="BN404" s="14">
        <v>0.382002203087485</v>
      </c>
      <c r="BO404" s="14"/>
      <c r="BP404" s="14">
        <v>0.49296290848786301</v>
      </c>
      <c r="BQ404" s="14">
        <v>0.45335883095533103</v>
      </c>
      <c r="BR404" s="14">
        <v>0.49289352655697499</v>
      </c>
      <c r="BS404" s="14">
        <v>0.23979065799337501</v>
      </c>
      <c r="BT404" s="14">
        <v>0.46070629403819202</v>
      </c>
      <c r="BU404" s="14">
        <v>0.35636122584655699</v>
      </c>
      <c r="BV404" s="14">
        <v>0.39297798009342</v>
      </c>
      <c r="BW404" s="14">
        <v>0.35968670823279802</v>
      </c>
    </row>
    <row r="405" spans="2:75" x14ac:dyDescent="0.35">
      <c r="B405" t="s">
        <v>221</v>
      </c>
      <c r="C405" s="14">
        <v>0.37989144650532097</v>
      </c>
      <c r="D405" s="14">
        <v>0.40779325788879101</v>
      </c>
      <c r="E405" s="14">
        <v>0.35355900467936202</v>
      </c>
      <c r="F405" s="14"/>
      <c r="G405" s="14">
        <v>0.35985804825206302</v>
      </c>
      <c r="H405" s="14">
        <v>0.38541754395433497</v>
      </c>
      <c r="I405" s="14">
        <v>0.47979161200903703</v>
      </c>
      <c r="J405" s="14">
        <v>0.42576532930970601</v>
      </c>
      <c r="K405" s="14">
        <v>0.37637418375807702</v>
      </c>
      <c r="L405" s="14">
        <v>0.32103454160397199</v>
      </c>
      <c r="M405" s="14"/>
      <c r="N405" s="14">
        <v>0.395144419550015</v>
      </c>
      <c r="O405" s="14">
        <v>0.351346596950251</v>
      </c>
      <c r="P405" s="14"/>
      <c r="Q405" s="14">
        <v>0.43858198717233299</v>
      </c>
      <c r="R405" s="14">
        <v>0.33222233258292999</v>
      </c>
      <c r="S405" s="14">
        <v>0.42340898636811097</v>
      </c>
      <c r="T405" s="14">
        <v>0.306878351074789</v>
      </c>
      <c r="U405" s="14">
        <v>0.440711016693209</v>
      </c>
      <c r="V405" s="14">
        <v>0.402727751181858</v>
      </c>
      <c r="W405" s="14">
        <v>0.38490979889489002</v>
      </c>
      <c r="X405" s="14">
        <v>0.510891683412808</v>
      </c>
      <c r="Y405" s="14">
        <v>0.42950760689330603</v>
      </c>
      <c r="Z405" s="14">
        <v>0.34998113638628697</v>
      </c>
      <c r="AA405" s="14"/>
      <c r="AB405" s="14">
        <v>0.25945293580248102</v>
      </c>
      <c r="AC405" s="14">
        <v>0.35891931314769498</v>
      </c>
      <c r="AD405" s="14">
        <v>0.50521848838454497</v>
      </c>
      <c r="AE405" s="14"/>
      <c r="AF405" s="14">
        <v>0.21670063609412599</v>
      </c>
      <c r="AG405" s="14">
        <v>0.46770853718656502</v>
      </c>
      <c r="AH405" s="14">
        <v>0.47569863433280801</v>
      </c>
      <c r="AI405" s="14">
        <v>0.37558841675549398</v>
      </c>
      <c r="AJ405" s="14">
        <v>0.184639302624516</v>
      </c>
      <c r="AK405" s="14">
        <v>0.36271490154400698</v>
      </c>
      <c r="AL405" s="14">
        <v>0.487165492930414</v>
      </c>
      <c r="AM405" s="14">
        <v>0.43793382157210298</v>
      </c>
      <c r="AN405" s="14"/>
      <c r="AO405" s="14">
        <v>0.22106237767933101</v>
      </c>
      <c r="AP405" s="14">
        <v>0.42593868227035198</v>
      </c>
      <c r="AQ405" s="14">
        <v>0.51058967343386197</v>
      </c>
      <c r="AR405" s="14">
        <v>0.246951154742587</v>
      </c>
      <c r="AS405" s="14">
        <v>0.243713143414514</v>
      </c>
      <c r="AT405" s="14">
        <v>0.35021195668545702</v>
      </c>
      <c r="AU405" s="14">
        <v>0.47841003148387101</v>
      </c>
      <c r="AV405" s="14">
        <v>0.57414325930247301</v>
      </c>
      <c r="AW405" s="14"/>
      <c r="AX405" s="14">
        <v>9.7678378287706896E-2</v>
      </c>
      <c r="AY405" s="14">
        <v>0.283661249124667</v>
      </c>
      <c r="AZ405" s="14">
        <v>0.58333489593241294</v>
      </c>
      <c r="BA405" s="14"/>
      <c r="BB405" s="14">
        <v>0.18553866663669699</v>
      </c>
      <c r="BC405" s="14">
        <v>0.32198992503281798</v>
      </c>
      <c r="BD405" s="14">
        <v>0.71846837439148803</v>
      </c>
      <c r="BE405" s="14"/>
      <c r="BF405" s="14">
        <v>0</v>
      </c>
      <c r="BG405" s="14">
        <v>0</v>
      </c>
      <c r="BH405" s="14">
        <v>1</v>
      </c>
      <c r="BI405" s="14"/>
      <c r="BJ405" s="14">
        <v>0.35385270231919502</v>
      </c>
      <c r="BK405" s="14">
        <v>0.39291532268363999</v>
      </c>
      <c r="BL405" s="14"/>
      <c r="BM405" s="14">
        <v>0.34984395809366797</v>
      </c>
      <c r="BN405" s="14">
        <v>0.38020054846760098</v>
      </c>
      <c r="BO405" s="14"/>
      <c r="BP405" s="14">
        <v>0.289650035036293</v>
      </c>
      <c r="BQ405" s="14">
        <v>0.32176117991467501</v>
      </c>
      <c r="BR405" s="14">
        <v>0.38884712899899299</v>
      </c>
      <c r="BS405" s="14">
        <v>0.50164397273462502</v>
      </c>
      <c r="BT405" s="14">
        <v>0.35321325680420501</v>
      </c>
      <c r="BU405" s="14">
        <v>0.40156816926146399</v>
      </c>
      <c r="BV405" s="14">
        <v>0.39156442308801098</v>
      </c>
      <c r="BW405" s="14">
        <v>0.421280474236781</v>
      </c>
    </row>
    <row r="406" spans="2:75" x14ac:dyDescent="0.35">
      <c r="B406" t="s">
        <v>92</v>
      </c>
      <c r="C406" s="14">
        <v>0.159509295422713</v>
      </c>
      <c r="D406" s="14">
        <v>0.120482639498063</v>
      </c>
      <c r="E406" s="14">
        <v>0.19634085207951199</v>
      </c>
      <c r="F406" s="14"/>
      <c r="G406" s="14">
        <v>0.17644245309817599</v>
      </c>
      <c r="H406" s="14">
        <v>0.240833083236136</v>
      </c>
      <c r="I406" s="14">
        <v>0.153976995304552</v>
      </c>
      <c r="J406" s="14">
        <v>0.166691695686422</v>
      </c>
      <c r="K406" s="14">
        <v>0.11645564787757599</v>
      </c>
      <c r="L406" s="14">
        <v>0.14523372828466599</v>
      </c>
      <c r="M406" s="14"/>
      <c r="N406" s="14">
        <v>0.14309325128924899</v>
      </c>
      <c r="O406" s="14">
        <v>0.190230749443911</v>
      </c>
      <c r="P406" s="14"/>
      <c r="Q406" s="14">
        <v>0.26222701612421001</v>
      </c>
      <c r="R406" s="14">
        <v>0.21740673336125599</v>
      </c>
      <c r="S406" s="14">
        <v>0.17307890737520601</v>
      </c>
      <c r="T406" s="14">
        <v>0.19083860839668901</v>
      </c>
      <c r="U406" s="14">
        <v>8.0452006147512301E-2</v>
      </c>
      <c r="V406" s="14">
        <v>0.13223936832358599</v>
      </c>
      <c r="W406" s="14">
        <v>8.6831403026748993E-2</v>
      </c>
      <c r="X406" s="14">
        <v>0.15728013285563799</v>
      </c>
      <c r="Y406" s="14">
        <v>0</v>
      </c>
      <c r="Z406" s="14">
        <v>0.28559420561013998</v>
      </c>
      <c r="AA406" s="14"/>
      <c r="AB406" s="14">
        <v>5.1596944309209199E-2</v>
      </c>
      <c r="AC406" s="14">
        <v>0.206432942599965</v>
      </c>
      <c r="AD406" s="14">
        <v>5.4690836673435703E-2</v>
      </c>
      <c r="AE406" s="14"/>
      <c r="AF406" s="14">
        <v>0.136500932988422</v>
      </c>
      <c r="AG406" s="14">
        <v>9.9106390395034202E-2</v>
      </c>
      <c r="AH406" s="14">
        <v>0.115315790541865</v>
      </c>
      <c r="AI406" s="14">
        <v>0.117701104838544</v>
      </c>
      <c r="AJ406" s="14">
        <v>0.248596221482977</v>
      </c>
      <c r="AK406" s="14">
        <v>9.1335263837915806E-2</v>
      </c>
      <c r="AL406" s="14">
        <v>0.13248306807672899</v>
      </c>
      <c r="AM406" s="14">
        <v>0.25719582188943302</v>
      </c>
      <c r="AN406" s="14"/>
      <c r="AO406" s="14">
        <v>7.0109076094856199E-2</v>
      </c>
      <c r="AP406" s="14">
        <v>0.12252864406514299</v>
      </c>
      <c r="AQ406" s="14">
        <v>0.118806782360332</v>
      </c>
      <c r="AR406" s="14">
        <v>0.11646607926434099</v>
      </c>
      <c r="AS406" s="14">
        <v>0.23943225879766</v>
      </c>
      <c r="AT406" s="14">
        <v>6.3111766201266503E-2</v>
      </c>
      <c r="AU406" s="14">
        <v>9.9858606064606406E-2</v>
      </c>
      <c r="AV406" s="14">
        <v>0.20070948605699601</v>
      </c>
      <c r="AW406" s="14"/>
      <c r="AX406" s="14">
        <v>3.3193987477248797E-2</v>
      </c>
      <c r="AY406" s="14">
        <v>8.5063488055462405E-2</v>
      </c>
      <c r="AZ406" s="14">
        <v>0.105296568190813</v>
      </c>
      <c r="BA406" s="14"/>
      <c r="BB406" s="14">
        <v>4.1304969423782097E-2</v>
      </c>
      <c r="BC406" s="14">
        <v>0.12757945809649299</v>
      </c>
      <c r="BD406" s="14">
        <v>5.5003589070906703E-2</v>
      </c>
      <c r="BE406" s="14"/>
      <c r="BF406" s="14">
        <v>0</v>
      </c>
      <c r="BG406" s="14">
        <v>0</v>
      </c>
      <c r="BH406" s="14">
        <v>0</v>
      </c>
      <c r="BI406" s="14"/>
      <c r="BJ406" s="14">
        <v>8.7646025055515303E-2</v>
      </c>
      <c r="BK406" s="14">
        <v>0.173401769511103</v>
      </c>
      <c r="BL406" s="14"/>
      <c r="BM406" s="14">
        <v>7.9622945223002298E-2</v>
      </c>
      <c r="BN406" s="14">
        <v>0.190980816402257</v>
      </c>
      <c r="BO406" s="14"/>
      <c r="BP406" s="14">
        <v>0.121035247072068</v>
      </c>
      <c r="BQ406" s="14">
        <v>0.16321075908108201</v>
      </c>
      <c r="BR406" s="14">
        <v>0.11825934444403199</v>
      </c>
      <c r="BS406" s="14">
        <v>0.20851531207846299</v>
      </c>
      <c r="BT406" s="14">
        <v>0.14311453394090801</v>
      </c>
      <c r="BU406" s="14">
        <v>0.209364242063212</v>
      </c>
      <c r="BV406" s="14">
        <v>0.110056098108651</v>
      </c>
      <c r="BW406" s="14">
        <v>0.16928424850548901</v>
      </c>
    </row>
    <row r="407" spans="2:75" x14ac:dyDescent="0.35">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c r="AS407" s="14"/>
      <c r="AT407" s="14"/>
      <c r="AU407" s="14"/>
      <c r="AV407" s="14"/>
      <c r="AW407" s="14"/>
      <c r="AX407" s="14"/>
      <c r="AY407" s="14"/>
      <c r="AZ407" s="14"/>
      <c r="BA407" s="14"/>
      <c r="BB407" s="14"/>
      <c r="BC407" s="14"/>
      <c r="BD407" s="14"/>
      <c r="BE407" s="14"/>
      <c r="BF407" s="14"/>
      <c r="BG407" s="14"/>
      <c r="BH407" s="14"/>
      <c r="BI407" s="14"/>
      <c r="BJ407" s="14"/>
      <c r="BK407" s="14"/>
      <c r="BL407" s="14"/>
      <c r="BM407" s="14"/>
      <c r="BN407" s="14"/>
      <c r="BO407" s="14"/>
      <c r="BP407" s="14"/>
      <c r="BQ407" s="14"/>
      <c r="BR407" s="14"/>
      <c r="BS407" s="14"/>
      <c r="BT407" s="14"/>
      <c r="BU407" s="14"/>
      <c r="BV407" s="14"/>
      <c r="BW407" s="14"/>
    </row>
    <row r="408" spans="2:75" x14ac:dyDescent="0.35">
      <c r="B408" s="6" t="s">
        <v>235</v>
      </c>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c r="AU408" s="14"/>
      <c r="AV408" s="14"/>
      <c r="AW408" s="14"/>
      <c r="AX408" s="14"/>
      <c r="AY408" s="14"/>
      <c r="AZ408" s="14"/>
      <c r="BA408" s="14"/>
      <c r="BB408" s="14"/>
      <c r="BC408" s="14"/>
      <c r="BD408" s="14"/>
      <c r="BE408" s="14"/>
      <c r="BF408" s="14"/>
      <c r="BG408" s="14"/>
      <c r="BH408" s="14"/>
      <c r="BI408" s="14"/>
      <c r="BJ408" s="14"/>
      <c r="BK408" s="14"/>
      <c r="BL408" s="14"/>
      <c r="BM408" s="14"/>
      <c r="BN408" s="14"/>
      <c r="BO408" s="14"/>
      <c r="BP408" s="14"/>
      <c r="BQ408" s="14"/>
      <c r="BR408" s="14"/>
      <c r="BS408" s="14"/>
      <c r="BT408" s="14"/>
      <c r="BU408" s="14"/>
      <c r="BV408" s="14"/>
      <c r="BW408" s="14"/>
    </row>
    <row r="409" spans="2:75" x14ac:dyDescent="0.35">
      <c r="B409" s="21" t="s">
        <v>96</v>
      </c>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c r="AU409" s="14"/>
      <c r="AV409" s="14"/>
      <c r="AW409" s="14"/>
      <c r="AX409" s="14"/>
      <c r="AY409" s="14"/>
      <c r="AZ409" s="14"/>
      <c r="BA409" s="14"/>
      <c r="BB409" s="14"/>
      <c r="BC409" s="14"/>
      <c r="BD409" s="14"/>
      <c r="BE409" s="14"/>
      <c r="BF409" s="14"/>
      <c r="BG409" s="14"/>
      <c r="BH409" s="14"/>
      <c r="BI409" s="14"/>
      <c r="BJ409" s="14"/>
      <c r="BK409" s="14"/>
      <c r="BL409" s="14"/>
      <c r="BM409" s="14"/>
      <c r="BN409" s="14"/>
      <c r="BO409" s="14"/>
      <c r="BP409" s="14"/>
      <c r="BQ409" s="14"/>
      <c r="BR409" s="14"/>
      <c r="BS409" s="14"/>
      <c r="BT409" s="14"/>
      <c r="BU409" s="14"/>
      <c r="BV409" s="14"/>
      <c r="BW409" s="14"/>
    </row>
    <row r="410" spans="2:75" x14ac:dyDescent="0.35">
      <c r="B410" t="s">
        <v>219</v>
      </c>
      <c r="C410" s="14">
        <v>3.2322053117593098E-2</v>
      </c>
      <c r="D410" s="14">
        <v>4.4478713561685097E-2</v>
      </c>
      <c r="E410" s="14">
        <v>2.0849158059186999E-2</v>
      </c>
      <c r="F410" s="14"/>
      <c r="G410" s="14">
        <v>0.118382379237688</v>
      </c>
      <c r="H410" s="14">
        <v>4.1674919497028201E-2</v>
      </c>
      <c r="I410" s="14">
        <v>5.6355584652709199E-2</v>
      </c>
      <c r="J410" s="14">
        <v>1.08516971363486E-2</v>
      </c>
      <c r="K410" s="14">
        <v>1.1833864983719701E-2</v>
      </c>
      <c r="L410" s="14">
        <v>2.0061896613056102E-2</v>
      </c>
      <c r="M410" s="14"/>
      <c r="N410" s="14">
        <v>2.6946373226304599E-2</v>
      </c>
      <c r="O410" s="14">
        <v>4.2382254057004298E-2</v>
      </c>
      <c r="P410" s="14"/>
      <c r="Q410" s="14">
        <v>2.89383095158341E-2</v>
      </c>
      <c r="R410" s="14">
        <v>2.54725224794684E-2</v>
      </c>
      <c r="S410" s="14">
        <v>5.0432969083789997E-2</v>
      </c>
      <c r="T410" s="14">
        <v>5.4864422295870699E-2</v>
      </c>
      <c r="U410" s="14">
        <v>2.6149427931568901E-2</v>
      </c>
      <c r="V410" s="14">
        <v>1.1239805457504901E-2</v>
      </c>
      <c r="W410" s="14">
        <v>3.49095882793947E-2</v>
      </c>
      <c r="X410" s="14">
        <v>0</v>
      </c>
      <c r="Y410" s="14">
        <v>0</v>
      </c>
      <c r="Z410" s="14">
        <v>6.53955039171182E-3</v>
      </c>
      <c r="AA410" s="14"/>
      <c r="AB410" s="14">
        <v>5.01517813009403E-2</v>
      </c>
      <c r="AC410" s="14">
        <v>2.4135201636746401E-2</v>
      </c>
      <c r="AD410" s="14">
        <v>4.5342665663115102E-2</v>
      </c>
      <c r="AE410" s="14"/>
      <c r="AF410" s="14">
        <v>1.5568593546270999E-2</v>
      </c>
      <c r="AG410" s="14">
        <v>6.1306426014423099E-2</v>
      </c>
      <c r="AH410" s="14">
        <v>2.77049028641888E-2</v>
      </c>
      <c r="AI410" s="14">
        <v>1.02276054512757E-2</v>
      </c>
      <c r="AJ410" s="14">
        <v>6.52083207789282E-2</v>
      </c>
      <c r="AK410" s="14">
        <v>4.4724533674391602E-2</v>
      </c>
      <c r="AL410" s="14">
        <v>0</v>
      </c>
      <c r="AM410" s="14">
        <v>1.45410260034345E-2</v>
      </c>
      <c r="AN410" s="14"/>
      <c r="AO410" s="14">
        <v>1.7752148685590101E-2</v>
      </c>
      <c r="AP410" s="14">
        <v>4.8261914636001303E-2</v>
      </c>
      <c r="AQ410" s="14">
        <v>3.28062079416791E-2</v>
      </c>
      <c r="AR410" s="14">
        <v>1.3305270570621299E-2</v>
      </c>
      <c r="AS410" s="14">
        <v>4.7551790442157099E-2</v>
      </c>
      <c r="AT410" s="14">
        <v>5.5216447264796999E-2</v>
      </c>
      <c r="AU410" s="14">
        <v>2.09911132173323E-2</v>
      </c>
      <c r="AV410" s="14">
        <v>7.6367120918076799E-3</v>
      </c>
      <c r="AW410" s="14"/>
      <c r="AX410" s="14">
        <v>0.26155294477165703</v>
      </c>
      <c r="AY410" s="14">
        <v>2.5614908857244899E-2</v>
      </c>
      <c r="AZ410" s="14">
        <v>7.9122010525991496E-3</v>
      </c>
      <c r="BA410" s="14"/>
      <c r="BB410" s="14">
        <v>9.3095863450826294E-2</v>
      </c>
      <c r="BC410" s="14">
        <v>1.65135997871221E-2</v>
      </c>
      <c r="BD410" s="14">
        <v>1.7828154918025901E-2</v>
      </c>
      <c r="BE410" s="14"/>
      <c r="BF410" s="14">
        <v>0.20626540403504201</v>
      </c>
      <c r="BG410" s="14">
        <v>3.4264083780500498E-2</v>
      </c>
      <c r="BH410" s="14">
        <v>4.8756888915887902E-3</v>
      </c>
      <c r="BI410" s="14"/>
      <c r="BJ410" s="14">
        <v>4.7806914334231197E-2</v>
      </c>
      <c r="BK410" s="14">
        <v>2.8633366103123701E-2</v>
      </c>
      <c r="BL410" s="14"/>
      <c r="BM410" s="14">
        <v>6.5104998274342393E-2</v>
      </c>
      <c r="BN410" s="14">
        <v>1.8669400389098499E-2</v>
      </c>
      <c r="BO410" s="14"/>
      <c r="BP410" s="14">
        <v>6.9237970050786607E-2</v>
      </c>
      <c r="BQ410" s="14">
        <v>2.3474464754183799E-2</v>
      </c>
      <c r="BR410" s="14">
        <v>3.5772561208093398E-2</v>
      </c>
      <c r="BS410" s="14">
        <v>3.00322123791479E-2</v>
      </c>
      <c r="BT410" s="14">
        <v>2.30957855945263E-2</v>
      </c>
      <c r="BU410" s="14">
        <v>2.39730080224522E-2</v>
      </c>
      <c r="BV410" s="14">
        <v>1.38511832490488E-2</v>
      </c>
      <c r="BW410" s="14">
        <v>2.0782172778795498E-2</v>
      </c>
    </row>
    <row r="411" spans="2:75" x14ac:dyDescent="0.35">
      <c r="B411" t="s">
        <v>220</v>
      </c>
      <c r="C411" s="14">
        <v>0.240301547357956</v>
      </c>
      <c r="D411" s="14">
        <v>0.257152748668803</v>
      </c>
      <c r="E411" s="14">
        <v>0.22439816129756801</v>
      </c>
      <c r="F411" s="14"/>
      <c r="G411" s="14">
        <v>0.287236726022222</v>
      </c>
      <c r="H411" s="14">
        <v>0.28401433789445102</v>
      </c>
      <c r="I411" s="14">
        <v>0.22708507461777599</v>
      </c>
      <c r="J411" s="14">
        <v>0.22142465399570599</v>
      </c>
      <c r="K411" s="14">
        <v>0.193715153436707</v>
      </c>
      <c r="L411" s="14">
        <v>0.25012009500844401</v>
      </c>
      <c r="M411" s="14"/>
      <c r="N411" s="14">
        <v>0.24262943841941501</v>
      </c>
      <c r="O411" s="14">
        <v>0.235945065514367</v>
      </c>
      <c r="P411" s="14"/>
      <c r="Q411" s="14">
        <v>0.14840270693334101</v>
      </c>
      <c r="R411" s="14">
        <v>0.22374514220772601</v>
      </c>
      <c r="S411" s="14">
        <v>0.19351397468900999</v>
      </c>
      <c r="T411" s="14">
        <v>0.27586613080071298</v>
      </c>
      <c r="U411" s="14">
        <v>0.24536335843000701</v>
      </c>
      <c r="V411" s="14">
        <v>0.25263531105433201</v>
      </c>
      <c r="W411" s="14">
        <v>0.29817230313697002</v>
      </c>
      <c r="X411" s="14">
        <v>0</v>
      </c>
      <c r="Y411" s="14">
        <v>0.57049239310669397</v>
      </c>
      <c r="Z411" s="14">
        <v>0.156722949102333</v>
      </c>
      <c r="AA411" s="14"/>
      <c r="AB411" s="14">
        <v>0.29389205332770202</v>
      </c>
      <c r="AC411" s="14">
        <v>0.22192252095993001</v>
      </c>
      <c r="AD411" s="14">
        <v>0.294249648016703</v>
      </c>
      <c r="AE411" s="14"/>
      <c r="AF411" s="14">
        <v>0.26617302385969099</v>
      </c>
      <c r="AG411" s="14">
        <v>0.27454895610497398</v>
      </c>
      <c r="AH411" s="14">
        <v>0.20875889699981001</v>
      </c>
      <c r="AI411" s="14">
        <v>0.24599177656754401</v>
      </c>
      <c r="AJ411" s="14">
        <v>0.289151127460338</v>
      </c>
      <c r="AK411" s="14">
        <v>0.333391936254266</v>
      </c>
      <c r="AL411" s="14">
        <v>0.16757130609242801</v>
      </c>
      <c r="AM411" s="14">
        <v>0.16584421046016401</v>
      </c>
      <c r="AN411" s="14"/>
      <c r="AO411" s="14">
        <v>0.24386135069921799</v>
      </c>
      <c r="AP411" s="14">
        <v>0.26033107298463098</v>
      </c>
      <c r="AQ411" s="14">
        <v>0.24715403775167899</v>
      </c>
      <c r="AR411" s="14">
        <v>0.273769047301542</v>
      </c>
      <c r="AS411" s="14">
        <v>0.29217461680447798</v>
      </c>
      <c r="AT411" s="14">
        <v>0.42099202440912498</v>
      </c>
      <c r="AU411" s="14">
        <v>0.16377903482444101</v>
      </c>
      <c r="AV411" s="14">
        <v>0.145829556000031</v>
      </c>
      <c r="AW411" s="14"/>
      <c r="AX411" s="14">
        <v>0.44745123465479603</v>
      </c>
      <c r="AY411" s="14">
        <v>0.431868805070386</v>
      </c>
      <c r="AZ411" s="14">
        <v>8.6803539565187701E-2</v>
      </c>
      <c r="BA411" s="14"/>
      <c r="BB411" s="14">
        <v>0.35622943305518101</v>
      </c>
      <c r="BC411" s="14">
        <v>0.28881663109654898</v>
      </c>
      <c r="BD411" s="14">
        <v>0.16566661538873301</v>
      </c>
      <c r="BE411" s="14"/>
      <c r="BF411" s="14">
        <v>0.42275498026251901</v>
      </c>
      <c r="BG411" s="14">
        <v>0.38091538160656702</v>
      </c>
      <c r="BH411" s="14">
        <v>0.13938776729497801</v>
      </c>
      <c r="BI411" s="14"/>
      <c r="BJ411" s="14">
        <v>0.30526798690616203</v>
      </c>
      <c r="BK411" s="14">
        <v>0.225749562514036</v>
      </c>
      <c r="BL411" s="14"/>
      <c r="BM411" s="14">
        <v>0.31613289443769998</v>
      </c>
      <c r="BN411" s="14">
        <v>0.213544548773692</v>
      </c>
      <c r="BO411" s="14"/>
      <c r="BP411" s="14">
        <v>0.27957930754260402</v>
      </c>
      <c r="BQ411" s="14">
        <v>0.30409371591934597</v>
      </c>
      <c r="BR411" s="14">
        <v>0.10868616550929799</v>
      </c>
      <c r="BS411" s="14">
        <v>0.23188819736731001</v>
      </c>
      <c r="BT411" s="14">
        <v>0.25861381170098302</v>
      </c>
      <c r="BU411" s="14">
        <v>0.19692461683104301</v>
      </c>
      <c r="BV411" s="14">
        <v>0.20891163285568201</v>
      </c>
      <c r="BW411" s="14">
        <v>0.18307830581439999</v>
      </c>
    </row>
    <row r="412" spans="2:75" x14ac:dyDescent="0.35">
      <c r="B412" t="s">
        <v>221</v>
      </c>
      <c r="C412" s="14">
        <v>0.55350885449759102</v>
      </c>
      <c r="D412" s="14">
        <v>0.57584512695113999</v>
      </c>
      <c r="E412" s="14">
        <v>0.53242891144628302</v>
      </c>
      <c r="F412" s="14"/>
      <c r="G412" s="14">
        <v>0.42601428068179598</v>
      </c>
      <c r="H412" s="14">
        <v>0.483734919958827</v>
      </c>
      <c r="I412" s="14">
        <v>0.612164538108947</v>
      </c>
      <c r="J412" s="14">
        <v>0.59270211554941099</v>
      </c>
      <c r="K412" s="14">
        <v>0.60011076313850398</v>
      </c>
      <c r="L412" s="14">
        <v>0.54242520839146302</v>
      </c>
      <c r="M412" s="14"/>
      <c r="N412" s="14">
        <v>0.56969538938915698</v>
      </c>
      <c r="O412" s="14">
        <v>0.52321691062908804</v>
      </c>
      <c r="P412" s="14"/>
      <c r="Q412" s="14">
        <v>0.615939361721073</v>
      </c>
      <c r="R412" s="14">
        <v>0.49054718334277198</v>
      </c>
      <c r="S412" s="14">
        <v>0.58065445888151701</v>
      </c>
      <c r="T412" s="14">
        <v>0.53373078591777401</v>
      </c>
      <c r="U412" s="14">
        <v>0.61962179806929796</v>
      </c>
      <c r="V412" s="14">
        <v>0.51453152022124204</v>
      </c>
      <c r="W412" s="14">
        <v>0.48583536167582397</v>
      </c>
      <c r="X412" s="14">
        <v>0.91334800059728605</v>
      </c>
      <c r="Y412" s="14">
        <v>0.42950760689330603</v>
      </c>
      <c r="Z412" s="14">
        <v>0.61832703753481699</v>
      </c>
      <c r="AA412" s="14"/>
      <c r="AB412" s="14">
        <v>0.56890193513280196</v>
      </c>
      <c r="AC412" s="14">
        <v>0.52435111767976705</v>
      </c>
      <c r="AD412" s="14">
        <v>0.59787224507776704</v>
      </c>
      <c r="AE412" s="14"/>
      <c r="AF412" s="14">
        <v>0.5312118703573</v>
      </c>
      <c r="AG412" s="14">
        <v>0.56290479454098896</v>
      </c>
      <c r="AH412" s="14">
        <v>0.61833793129815096</v>
      </c>
      <c r="AI412" s="14">
        <v>0.56590893528419395</v>
      </c>
      <c r="AJ412" s="14">
        <v>0.37697117357429799</v>
      </c>
      <c r="AK412" s="14">
        <v>0.491108068811696</v>
      </c>
      <c r="AL412" s="14">
        <v>0.65515201852136595</v>
      </c>
      <c r="AM412" s="14">
        <v>0.63114838242465898</v>
      </c>
      <c r="AN412" s="14"/>
      <c r="AO412" s="14">
        <v>0.55443046398611995</v>
      </c>
      <c r="AP412" s="14">
        <v>0.60038404292983905</v>
      </c>
      <c r="AQ412" s="14">
        <v>0.56969281502185298</v>
      </c>
      <c r="AR412" s="14">
        <v>0.54696747484163</v>
      </c>
      <c r="AS412" s="14">
        <v>0.40627590446032102</v>
      </c>
      <c r="AT412" s="14">
        <v>0.43668216881319699</v>
      </c>
      <c r="AU412" s="14">
        <v>0.66096762796792097</v>
      </c>
      <c r="AV412" s="14">
        <v>0.68797685614614201</v>
      </c>
      <c r="AW412" s="14"/>
      <c r="AX412" s="14">
        <v>0.12849881240540001</v>
      </c>
      <c r="AY412" s="14">
        <v>0.42305650580064902</v>
      </c>
      <c r="AZ412" s="14">
        <v>0.83710937970361299</v>
      </c>
      <c r="BA412" s="14"/>
      <c r="BB412" s="14">
        <v>0.39421548253570199</v>
      </c>
      <c r="BC412" s="14">
        <v>0.53690224823991795</v>
      </c>
      <c r="BD412" s="14">
        <v>0.77597325613368295</v>
      </c>
      <c r="BE412" s="14"/>
      <c r="BF412" s="14">
        <v>0.24770583969527099</v>
      </c>
      <c r="BG412" s="14">
        <v>0.448042310070773</v>
      </c>
      <c r="BH412" s="14">
        <v>0.81670754744848195</v>
      </c>
      <c r="BI412" s="14"/>
      <c r="BJ412" s="14">
        <v>0.511066422038158</v>
      </c>
      <c r="BK412" s="14">
        <v>0.56614678148126296</v>
      </c>
      <c r="BL412" s="14"/>
      <c r="BM412" s="14">
        <v>0.498774488047732</v>
      </c>
      <c r="BN412" s="14">
        <v>0.56383248761098503</v>
      </c>
      <c r="BO412" s="14"/>
      <c r="BP412" s="14">
        <v>0.48454023919256001</v>
      </c>
      <c r="BQ412" s="14">
        <v>0.49501647234496199</v>
      </c>
      <c r="BR412" s="14">
        <v>0.76894994350931001</v>
      </c>
      <c r="BS412" s="14">
        <v>0.56854686867547899</v>
      </c>
      <c r="BT412" s="14">
        <v>0.53894402742749203</v>
      </c>
      <c r="BU412" s="14">
        <v>0.60532999937328302</v>
      </c>
      <c r="BV412" s="14">
        <v>0.497258890342132</v>
      </c>
      <c r="BW412" s="14">
        <v>0.61900242141038198</v>
      </c>
    </row>
    <row r="413" spans="2:75" x14ac:dyDescent="0.35">
      <c r="B413" t="s">
        <v>92</v>
      </c>
      <c r="C413" s="14">
        <v>0.173867545026861</v>
      </c>
      <c r="D413" s="14">
        <v>0.122523410818371</v>
      </c>
      <c r="E413" s="14">
        <v>0.22232376919696201</v>
      </c>
      <c r="F413" s="14"/>
      <c r="G413" s="14">
        <v>0.16836661405829401</v>
      </c>
      <c r="H413" s="14">
        <v>0.190575822649693</v>
      </c>
      <c r="I413" s="14">
        <v>0.10439480262056799</v>
      </c>
      <c r="J413" s="14">
        <v>0.17502153331853401</v>
      </c>
      <c r="K413" s="14">
        <v>0.194340218441069</v>
      </c>
      <c r="L413" s="14">
        <v>0.18739279998703601</v>
      </c>
      <c r="M413" s="14"/>
      <c r="N413" s="14">
        <v>0.16072879896512299</v>
      </c>
      <c r="O413" s="14">
        <v>0.19845576979954099</v>
      </c>
      <c r="P413" s="14"/>
      <c r="Q413" s="14">
        <v>0.20671962182975101</v>
      </c>
      <c r="R413" s="14">
        <v>0.260235151970033</v>
      </c>
      <c r="S413" s="14">
        <v>0.175398597345682</v>
      </c>
      <c r="T413" s="14">
        <v>0.13553866098564199</v>
      </c>
      <c r="U413" s="14">
        <v>0.108865415569125</v>
      </c>
      <c r="V413" s="14">
        <v>0.221593363266922</v>
      </c>
      <c r="W413" s="14">
        <v>0.18108274690781101</v>
      </c>
      <c r="X413" s="14">
        <v>8.66519994027138E-2</v>
      </c>
      <c r="Y413" s="14">
        <v>0</v>
      </c>
      <c r="Z413" s="14">
        <v>0.218410462971138</v>
      </c>
      <c r="AA413" s="14"/>
      <c r="AB413" s="14">
        <v>8.7054230238556102E-2</v>
      </c>
      <c r="AC413" s="14">
        <v>0.22959115972355701</v>
      </c>
      <c r="AD413" s="14">
        <v>6.2535441242414599E-2</v>
      </c>
      <c r="AE413" s="14"/>
      <c r="AF413" s="14">
        <v>0.18704651223673799</v>
      </c>
      <c r="AG413" s="14">
        <v>0.101239823339614</v>
      </c>
      <c r="AH413" s="14">
        <v>0.14519826883785</v>
      </c>
      <c r="AI413" s="14">
        <v>0.177871682696986</v>
      </c>
      <c r="AJ413" s="14">
        <v>0.26866937818643499</v>
      </c>
      <c r="AK413" s="14">
        <v>0.13077546125964601</v>
      </c>
      <c r="AL413" s="14">
        <v>0.17727667538620601</v>
      </c>
      <c r="AM413" s="14">
        <v>0.18846638111174199</v>
      </c>
      <c r="AN413" s="14"/>
      <c r="AO413" s="14">
        <v>0.18395603662907201</v>
      </c>
      <c r="AP413" s="14">
        <v>9.1022969449527993E-2</v>
      </c>
      <c r="AQ413" s="14">
        <v>0.15034693928478901</v>
      </c>
      <c r="AR413" s="14">
        <v>0.165958207286206</v>
      </c>
      <c r="AS413" s="14">
        <v>0.25399768829304398</v>
      </c>
      <c r="AT413" s="14">
        <v>8.7109359512881804E-2</v>
      </c>
      <c r="AU413" s="14">
        <v>0.15426222399030601</v>
      </c>
      <c r="AV413" s="14">
        <v>0.15855687576201899</v>
      </c>
      <c r="AW413" s="14"/>
      <c r="AX413" s="14">
        <v>0.16249700816814699</v>
      </c>
      <c r="AY413" s="14">
        <v>0.11945978027172</v>
      </c>
      <c r="AZ413" s="14">
        <v>6.8174879678600503E-2</v>
      </c>
      <c r="BA413" s="14"/>
      <c r="BB413" s="14">
        <v>0.15645922095829001</v>
      </c>
      <c r="BC413" s="14">
        <v>0.15776752087641099</v>
      </c>
      <c r="BD413" s="14">
        <v>4.0531973559559002E-2</v>
      </c>
      <c r="BE413" s="14"/>
      <c r="BF413" s="14">
        <v>0.123273776007168</v>
      </c>
      <c r="BG413" s="14">
        <v>0.13677822454215899</v>
      </c>
      <c r="BH413" s="14">
        <v>3.90289963649511E-2</v>
      </c>
      <c r="BI413" s="14"/>
      <c r="BJ413" s="14">
        <v>0.135858676721448</v>
      </c>
      <c r="BK413" s="14">
        <v>0.17947028990157701</v>
      </c>
      <c r="BL413" s="14"/>
      <c r="BM413" s="14">
        <v>0.119987619240226</v>
      </c>
      <c r="BN413" s="14">
        <v>0.20395356322622399</v>
      </c>
      <c r="BO413" s="14"/>
      <c r="BP413" s="14">
        <v>0.16664248321405001</v>
      </c>
      <c r="BQ413" s="14">
        <v>0.17741534698150799</v>
      </c>
      <c r="BR413" s="14">
        <v>8.65913297732986E-2</v>
      </c>
      <c r="BS413" s="14">
        <v>0.16953272157806401</v>
      </c>
      <c r="BT413" s="14">
        <v>0.17934637527699801</v>
      </c>
      <c r="BU413" s="14">
        <v>0.17377237577322199</v>
      </c>
      <c r="BV413" s="14">
        <v>0.27997829355313703</v>
      </c>
      <c r="BW413" s="14">
        <v>0.17713709999642299</v>
      </c>
    </row>
    <row r="414" spans="2:75" x14ac:dyDescent="0.35">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c r="AR414" s="14"/>
      <c r="AS414" s="14"/>
      <c r="AT414" s="14"/>
      <c r="AU414" s="14"/>
      <c r="AV414" s="14"/>
      <c r="AW414" s="14"/>
      <c r="AX414" s="14"/>
      <c r="AY414" s="14"/>
      <c r="AZ414" s="14"/>
      <c r="BA414" s="14"/>
      <c r="BB414" s="14"/>
      <c r="BC414" s="14"/>
      <c r="BD414" s="14"/>
      <c r="BE414" s="14"/>
      <c r="BF414" s="14"/>
      <c r="BG414" s="14"/>
      <c r="BH414" s="14"/>
      <c r="BI414" s="14"/>
      <c r="BJ414" s="14"/>
      <c r="BK414" s="14"/>
      <c r="BL414" s="14"/>
      <c r="BM414" s="14"/>
      <c r="BN414" s="14"/>
      <c r="BO414" s="14"/>
      <c r="BP414" s="14"/>
      <c r="BQ414" s="14"/>
      <c r="BR414" s="14"/>
      <c r="BS414" s="14"/>
      <c r="BT414" s="14"/>
      <c r="BU414" s="14"/>
      <c r="BV414" s="14"/>
      <c r="BW414" s="14"/>
    </row>
    <row r="415" spans="2:75" x14ac:dyDescent="0.35">
      <c r="B415" s="6" t="s">
        <v>236</v>
      </c>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c r="AU415" s="14"/>
      <c r="AV415" s="14"/>
      <c r="AW415" s="14"/>
      <c r="AX415" s="14"/>
      <c r="AY415" s="14"/>
      <c r="AZ415" s="14"/>
      <c r="BA415" s="14"/>
      <c r="BB415" s="14"/>
      <c r="BC415" s="14"/>
      <c r="BD415" s="14"/>
      <c r="BE415" s="14"/>
      <c r="BF415" s="14"/>
      <c r="BG415" s="14"/>
      <c r="BH415" s="14"/>
      <c r="BI415" s="14"/>
      <c r="BJ415" s="14"/>
      <c r="BK415" s="14"/>
      <c r="BL415" s="14"/>
      <c r="BM415" s="14"/>
      <c r="BN415" s="14"/>
      <c r="BO415" s="14"/>
      <c r="BP415" s="14"/>
      <c r="BQ415" s="14"/>
      <c r="BR415" s="14"/>
      <c r="BS415" s="14"/>
      <c r="BT415" s="14"/>
      <c r="BU415" s="14"/>
      <c r="BV415" s="14"/>
      <c r="BW415" s="14"/>
    </row>
    <row r="416" spans="2:75" x14ac:dyDescent="0.35">
      <c r="B416" s="21" t="s">
        <v>96</v>
      </c>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c r="AU416" s="14"/>
      <c r="AV416" s="14"/>
      <c r="AW416" s="14"/>
      <c r="AX416" s="14"/>
      <c r="AY416" s="14"/>
      <c r="AZ416" s="14"/>
      <c r="BA416" s="14"/>
      <c r="BB416" s="14"/>
      <c r="BC416" s="14"/>
      <c r="BD416" s="14"/>
      <c r="BE416" s="14"/>
      <c r="BF416" s="14"/>
      <c r="BG416" s="14"/>
      <c r="BH416" s="14"/>
      <c r="BI416" s="14"/>
      <c r="BJ416" s="14"/>
      <c r="BK416" s="14"/>
      <c r="BL416" s="14"/>
      <c r="BM416" s="14"/>
      <c r="BN416" s="14"/>
      <c r="BO416" s="14"/>
      <c r="BP416" s="14"/>
      <c r="BQ416" s="14"/>
      <c r="BR416" s="14"/>
      <c r="BS416" s="14"/>
      <c r="BT416" s="14"/>
      <c r="BU416" s="14"/>
      <c r="BV416" s="14"/>
      <c r="BW416" s="14"/>
    </row>
    <row r="417" spans="2:75" x14ac:dyDescent="0.35">
      <c r="B417" t="s">
        <v>219</v>
      </c>
      <c r="C417" s="14">
        <v>0.113572435061622</v>
      </c>
      <c r="D417" s="14">
        <v>0.141577000173854</v>
      </c>
      <c r="E417" s="14">
        <v>8.7143019008869504E-2</v>
      </c>
      <c r="F417" s="14"/>
      <c r="G417" s="14">
        <v>0.10873928314167899</v>
      </c>
      <c r="H417" s="14">
        <v>0.100244683221468</v>
      </c>
      <c r="I417" s="14">
        <v>9.5545622871137798E-2</v>
      </c>
      <c r="J417" s="14">
        <v>6.4107306588292307E-2</v>
      </c>
      <c r="K417" s="14">
        <v>0.101039937354218</v>
      </c>
      <c r="L417" s="14">
        <v>0.15685864778827099</v>
      </c>
      <c r="M417" s="14"/>
      <c r="N417" s="14">
        <v>0.110383002127911</v>
      </c>
      <c r="O417" s="14">
        <v>0.119541230980424</v>
      </c>
      <c r="P417" s="14"/>
      <c r="Q417" s="14">
        <v>0.17437902917481199</v>
      </c>
      <c r="R417" s="14">
        <v>9.83157678366295E-2</v>
      </c>
      <c r="S417" s="14">
        <v>9.89175844163971E-2</v>
      </c>
      <c r="T417" s="14">
        <v>9.9651678818712702E-2</v>
      </c>
      <c r="U417" s="14">
        <v>0.113572252315712</v>
      </c>
      <c r="V417" s="14">
        <v>0.123606048679192</v>
      </c>
      <c r="W417" s="14">
        <v>0.14323321794104299</v>
      </c>
      <c r="X417" s="14">
        <v>0.26187207182115801</v>
      </c>
      <c r="Y417" s="14">
        <v>0</v>
      </c>
      <c r="Z417" s="14">
        <v>0.102325190697929</v>
      </c>
      <c r="AA417" s="14"/>
      <c r="AB417" s="14">
        <v>0.181621139797951</v>
      </c>
      <c r="AC417" s="14">
        <v>8.6938595741925598E-2</v>
      </c>
      <c r="AD417" s="14">
        <v>0.159621529303312</v>
      </c>
      <c r="AE417" s="14"/>
      <c r="AF417" s="14">
        <v>0.14224143330813299</v>
      </c>
      <c r="AG417" s="14">
        <v>9.4193888938433695E-2</v>
      </c>
      <c r="AH417" s="14">
        <v>0.13179721810766401</v>
      </c>
      <c r="AI417" s="14">
        <v>9.2240867472882099E-2</v>
      </c>
      <c r="AJ417" s="14">
        <v>0.16140995510801701</v>
      </c>
      <c r="AK417" s="14">
        <v>0.192201202992555</v>
      </c>
      <c r="AL417" s="14">
        <v>9.30436807652152E-2</v>
      </c>
      <c r="AM417" s="14">
        <v>3.5948620987253002E-2</v>
      </c>
      <c r="AN417" s="14"/>
      <c r="AO417" s="14">
        <v>0.171687376156934</v>
      </c>
      <c r="AP417" s="14">
        <v>5.9526278660378802E-2</v>
      </c>
      <c r="AQ417" s="14">
        <v>0.13118602496524101</v>
      </c>
      <c r="AR417" s="14">
        <v>0.12109984474678</v>
      </c>
      <c r="AS417" s="14">
        <v>8.4569178079659302E-2</v>
      </c>
      <c r="AT417" s="14">
        <v>0.18062347118267499</v>
      </c>
      <c r="AU417" s="14">
        <v>0.13738371084193601</v>
      </c>
      <c r="AV417" s="14">
        <v>7.6397694297244099E-3</v>
      </c>
      <c r="AW417" s="14"/>
      <c r="AX417" s="14">
        <v>0.495366578237322</v>
      </c>
      <c r="AY417" s="14">
        <v>0.116790260108093</v>
      </c>
      <c r="AZ417" s="14">
        <v>8.7167583889953104E-2</v>
      </c>
      <c r="BA417" s="14"/>
      <c r="BB417" s="14">
        <v>0.36350174163865701</v>
      </c>
      <c r="BC417" s="14">
        <v>9.8644900282657696E-2</v>
      </c>
      <c r="BD417" s="14">
        <v>3.9241616494961003E-2</v>
      </c>
      <c r="BE417" s="14"/>
      <c r="BF417" s="14">
        <v>0.41601742821717502</v>
      </c>
      <c r="BG417" s="14">
        <v>0.15769713821921899</v>
      </c>
      <c r="BH417" s="14">
        <v>5.4490748091299002E-2</v>
      </c>
      <c r="BI417" s="14"/>
      <c r="BJ417" s="14">
        <v>0.17650469862307999</v>
      </c>
      <c r="BK417" s="14">
        <v>9.3895423384512094E-2</v>
      </c>
      <c r="BL417" s="14"/>
      <c r="BM417" s="14">
        <v>0.20343152645257001</v>
      </c>
      <c r="BN417" s="14">
        <v>7.8416507631091897E-2</v>
      </c>
      <c r="BO417" s="14"/>
      <c r="BP417" s="14">
        <v>0.14765447857442099</v>
      </c>
      <c r="BQ417" s="14">
        <v>0.14345039010389901</v>
      </c>
      <c r="BR417" s="14">
        <v>0.162180967635564</v>
      </c>
      <c r="BS417" s="14">
        <v>7.8580949593218805E-2</v>
      </c>
      <c r="BT417" s="14">
        <v>0.119948923746853</v>
      </c>
      <c r="BU417" s="14">
        <v>9.0515939429544501E-2</v>
      </c>
      <c r="BV417" s="14">
        <v>0.130225972795594</v>
      </c>
      <c r="BW417" s="14">
        <v>6.7154697129029203E-2</v>
      </c>
    </row>
    <row r="418" spans="2:75" x14ac:dyDescent="0.35">
      <c r="B418" t="s">
        <v>220</v>
      </c>
      <c r="C418" s="14">
        <v>0.63331833380920499</v>
      </c>
      <c r="D418" s="14">
        <v>0.62092131777515502</v>
      </c>
      <c r="E418" s="14">
        <v>0.64501806538023498</v>
      </c>
      <c r="F418" s="14"/>
      <c r="G418" s="14">
        <v>0.65863826606236597</v>
      </c>
      <c r="H418" s="14">
        <v>0.59761908132382502</v>
      </c>
      <c r="I418" s="14">
        <v>0.56170774183501404</v>
      </c>
      <c r="J418" s="14">
        <v>0.62003189035246997</v>
      </c>
      <c r="K418" s="14">
        <v>0.66852808553576204</v>
      </c>
      <c r="L418" s="14">
        <v>0.65971460053449704</v>
      </c>
      <c r="M418" s="14"/>
      <c r="N418" s="14">
        <v>0.67730152289238599</v>
      </c>
      <c r="O418" s="14">
        <v>0.55100693709639503</v>
      </c>
      <c r="P418" s="14"/>
      <c r="Q418" s="14">
        <v>0.35221498677112101</v>
      </c>
      <c r="R418" s="14">
        <v>0.608533749221423</v>
      </c>
      <c r="S418" s="14">
        <v>0.66901578288966801</v>
      </c>
      <c r="T418" s="14">
        <v>0.68353082919338204</v>
      </c>
      <c r="U418" s="14">
        <v>0.60956236473362402</v>
      </c>
      <c r="V418" s="14">
        <v>0.61893023882531795</v>
      </c>
      <c r="W418" s="14">
        <v>0.72547255873822603</v>
      </c>
      <c r="X418" s="14">
        <v>0.73812792817884199</v>
      </c>
      <c r="Y418" s="14">
        <v>0.57049239310669397</v>
      </c>
      <c r="Z418" s="14">
        <v>0.51324816956748298</v>
      </c>
      <c r="AA418" s="14"/>
      <c r="AB418" s="14">
        <v>0.69529917297649502</v>
      </c>
      <c r="AC418" s="14">
        <v>0.61443865057295399</v>
      </c>
      <c r="AD418" s="14">
        <v>0.68830780980109196</v>
      </c>
      <c r="AE418" s="14"/>
      <c r="AF418" s="14">
        <v>0.70434329429807996</v>
      </c>
      <c r="AG418" s="14">
        <v>0.70910520034594304</v>
      </c>
      <c r="AH418" s="14">
        <v>0.68522091511365602</v>
      </c>
      <c r="AI418" s="14">
        <v>0.70866398939824404</v>
      </c>
      <c r="AJ418" s="14">
        <v>0.60611088303261496</v>
      </c>
      <c r="AK418" s="14">
        <v>0.614304882004574</v>
      </c>
      <c r="AL418" s="14">
        <v>0.640494774878416</v>
      </c>
      <c r="AM418" s="14">
        <v>0.53848858044279402</v>
      </c>
      <c r="AN418" s="14"/>
      <c r="AO418" s="14">
        <v>0.73307583022537703</v>
      </c>
      <c r="AP418" s="14">
        <v>0.74558480802111304</v>
      </c>
      <c r="AQ418" s="14">
        <v>0.64031309025875605</v>
      </c>
      <c r="AR418" s="14">
        <v>0.74094975155501797</v>
      </c>
      <c r="AS418" s="14">
        <v>0.61642116726532903</v>
      </c>
      <c r="AT418" s="14">
        <v>0.64134104103438105</v>
      </c>
      <c r="AU418" s="14">
        <v>0.62308020605412795</v>
      </c>
      <c r="AV418" s="14">
        <v>0.51454362842351198</v>
      </c>
      <c r="AW418" s="14"/>
      <c r="AX418" s="14">
        <v>0.444390863108032</v>
      </c>
      <c r="AY418" s="14">
        <v>0.80725957981486696</v>
      </c>
      <c r="AZ418" s="14">
        <v>0.57127310782941598</v>
      </c>
      <c r="BA418" s="14"/>
      <c r="BB418" s="14">
        <v>0.52465240349906095</v>
      </c>
      <c r="BC418" s="14">
        <v>0.75635670293774504</v>
      </c>
      <c r="BD418" s="14">
        <v>0.60030605134429305</v>
      </c>
      <c r="BE418" s="14"/>
      <c r="BF418" s="14">
        <v>0.43529054705772302</v>
      </c>
      <c r="BG418" s="14">
        <v>0.76697966861672395</v>
      </c>
      <c r="BH418" s="14">
        <v>0.59056659701127601</v>
      </c>
      <c r="BI418" s="14"/>
      <c r="BJ418" s="14">
        <v>0.62230696756479997</v>
      </c>
      <c r="BK418" s="14">
        <v>0.64858935952904695</v>
      </c>
      <c r="BL418" s="14"/>
      <c r="BM418" s="14">
        <v>0.65861983842586602</v>
      </c>
      <c r="BN418" s="14">
        <v>0.63085444325436502</v>
      </c>
      <c r="BO418" s="14"/>
      <c r="BP418" s="14">
        <v>0.61545143387631196</v>
      </c>
      <c r="BQ418" s="14">
        <v>0.69455380083228302</v>
      </c>
      <c r="BR418" s="14">
        <v>0.602447600119838</v>
      </c>
      <c r="BS418" s="14">
        <v>0.61892017589864601</v>
      </c>
      <c r="BT418" s="14">
        <v>0.640914202755408</v>
      </c>
      <c r="BU418" s="14">
        <v>0.65592590234131898</v>
      </c>
      <c r="BV418" s="14">
        <v>0.54873507763554197</v>
      </c>
      <c r="BW418" s="14">
        <v>0.64272647995482701</v>
      </c>
    </row>
    <row r="419" spans="2:75" x14ac:dyDescent="0.35">
      <c r="B419" t="s">
        <v>221</v>
      </c>
      <c r="C419" s="14">
        <v>0.111695917528827</v>
      </c>
      <c r="D419" s="14">
        <v>0.13174867073948099</v>
      </c>
      <c r="E419" s="14">
        <v>9.2771054547254303E-2</v>
      </c>
      <c r="F419" s="14"/>
      <c r="G419" s="14">
        <v>0.128396797793949</v>
      </c>
      <c r="H419" s="14">
        <v>0.15182417540704499</v>
      </c>
      <c r="I419" s="14">
        <v>0.185718528588389</v>
      </c>
      <c r="J419" s="14">
        <v>0.15793031218217099</v>
      </c>
      <c r="K419" s="14">
        <v>8.1448629701160402E-2</v>
      </c>
      <c r="L419" s="14">
        <v>5.4699715800573E-2</v>
      </c>
      <c r="M419" s="14"/>
      <c r="N419" s="14">
        <v>8.8624256323993997E-2</v>
      </c>
      <c r="O419" s="14">
        <v>0.15487288349787301</v>
      </c>
      <c r="P419" s="14"/>
      <c r="Q419" s="14">
        <v>0.17544579846855099</v>
      </c>
      <c r="R419" s="14">
        <v>0.138825853670938</v>
      </c>
      <c r="S419" s="14">
        <v>7.7983955256283599E-2</v>
      </c>
      <c r="T419" s="14">
        <v>8.5663397140369205E-2</v>
      </c>
      <c r="U419" s="14">
        <v>0.16798882688655101</v>
      </c>
      <c r="V419" s="14">
        <v>0.109451316057104</v>
      </c>
      <c r="W419" s="14">
        <v>4.9619930960544803E-2</v>
      </c>
      <c r="X419" s="14">
        <v>0</v>
      </c>
      <c r="Y419" s="14">
        <v>0.42950760689330603</v>
      </c>
      <c r="Z419" s="14">
        <v>0.13883220705496399</v>
      </c>
      <c r="AA419" s="14"/>
      <c r="AB419" s="14">
        <v>7.7291878495062999E-2</v>
      </c>
      <c r="AC419" s="14">
        <v>0.113361670567133</v>
      </c>
      <c r="AD419" s="14">
        <v>0.104182211081615</v>
      </c>
      <c r="AE419" s="14"/>
      <c r="AF419" s="14">
        <v>3.8495609946704902E-2</v>
      </c>
      <c r="AG419" s="14">
        <v>0.12986778679783201</v>
      </c>
      <c r="AH419" s="14">
        <v>0.123883108448472</v>
      </c>
      <c r="AI419" s="14">
        <v>0.112987048663617</v>
      </c>
      <c r="AJ419" s="14">
        <v>5.7104136557391799E-2</v>
      </c>
      <c r="AK419" s="14">
        <v>0.109907694516217</v>
      </c>
      <c r="AL419" s="14">
        <v>0.179747964088601</v>
      </c>
      <c r="AM419" s="14">
        <v>0.173888335035398</v>
      </c>
      <c r="AN419" s="14"/>
      <c r="AO419" s="14">
        <v>4.1449080191975698E-2</v>
      </c>
      <c r="AP419" s="14">
        <v>0.106222503758683</v>
      </c>
      <c r="AQ419" s="14">
        <v>0.14061742561844001</v>
      </c>
      <c r="AR419" s="14">
        <v>7.4172709555770294E-2</v>
      </c>
      <c r="AS419" s="14">
        <v>4.7385000972118702E-2</v>
      </c>
      <c r="AT419" s="14">
        <v>0.12296141715445499</v>
      </c>
      <c r="AU419" s="14">
        <v>0.14886880874775399</v>
      </c>
      <c r="AV419" s="14">
        <v>0.23175831840431099</v>
      </c>
      <c r="AW419" s="14"/>
      <c r="AX419" s="14">
        <v>2.6838800857310802E-2</v>
      </c>
      <c r="AY419" s="14">
        <v>4.0180313933947699E-2</v>
      </c>
      <c r="AZ419" s="14">
        <v>0.21865379545018401</v>
      </c>
      <c r="BA419" s="14"/>
      <c r="BB419" s="14">
        <v>4.1216366861301298E-2</v>
      </c>
      <c r="BC419" s="14">
        <v>6.07372932075574E-2</v>
      </c>
      <c r="BD419" s="14">
        <v>0.300505320373812</v>
      </c>
      <c r="BE419" s="14"/>
      <c r="BF419" s="14">
        <v>2.2942103397492399E-2</v>
      </c>
      <c r="BG419" s="14">
        <v>2.9343298911433099E-2</v>
      </c>
      <c r="BH419" s="14">
        <v>0.24991905760300501</v>
      </c>
      <c r="BI419" s="14"/>
      <c r="BJ419" s="14">
        <v>0.119570872757676</v>
      </c>
      <c r="BK419" s="14">
        <v>0.10936516451803199</v>
      </c>
      <c r="BL419" s="14"/>
      <c r="BM419" s="14">
        <v>7.7421359327415104E-2</v>
      </c>
      <c r="BN419" s="14">
        <v>0.116074587289916</v>
      </c>
      <c r="BO419" s="14"/>
      <c r="BP419" s="14">
        <v>0.111685297700803</v>
      </c>
      <c r="BQ419" s="14">
        <v>6.3363032465370006E-2</v>
      </c>
      <c r="BR419" s="14">
        <v>2.8415826598392101E-2</v>
      </c>
      <c r="BS419" s="14">
        <v>0.18667154311498901</v>
      </c>
      <c r="BT419" s="14">
        <v>0.104588256658193</v>
      </c>
      <c r="BU419" s="14">
        <v>6.2382200492503301E-2</v>
      </c>
      <c r="BV419" s="14">
        <v>0.144429674954316</v>
      </c>
      <c r="BW419" s="14">
        <v>0.10818798103444401</v>
      </c>
    </row>
    <row r="420" spans="2:75" x14ac:dyDescent="0.35">
      <c r="B420" t="s">
        <v>92</v>
      </c>
      <c r="C420" s="14">
        <v>0.14141331360034601</v>
      </c>
      <c r="D420" s="14">
        <v>0.10575301131150899</v>
      </c>
      <c r="E420" s="14">
        <v>0.175067861063642</v>
      </c>
      <c r="F420" s="14"/>
      <c r="G420" s="14">
        <v>0.10422565300200599</v>
      </c>
      <c r="H420" s="14">
        <v>0.15031206004766301</v>
      </c>
      <c r="I420" s="14">
        <v>0.157028106705458</v>
      </c>
      <c r="J420" s="14">
        <v>0.15793049087706701</v>
      </c>
      <c r="K420" s="14">
        <v>0.14898334740885899</v>
      </c>
      <c r="L420" s="14">
        <v>0.12872703587665801</v>
      </c>
      <c r="M420" s="14"/>
      <c r="N420" s="14">
        <v>0.12369121865570901</v>
      </c>
      <c r="O420" s="14">
        <v>0.17457894842530899</v>
      </c>
      <c r="P420" s="14"/>
      <c r="Q420" s="14">
        <v>0.29796018558551501</v>
      </c>
      <c r="R420" s="14">
        <v>0.15432462927101001</v>
      </c>
      <c r="S420" s="14">
        <v>0.154082677437651</v>
      </c>
      <c r="T420" s="14">
        <v>0.13115409484753601</v>
      </c>
      <c r="U420" s="14">
        <v>0.10887655606411301</v>
      </c>
      <c r="V420" s="14">
        <v>0.14801239643838601</v>
      </c>
      <c r="W420" s="14">
        <v>8.1674292360185793E-2</v>
      </c>
      <c r="X420" s="14">
        <v>0</v>
      </c>
      <c r="Y420" s="14">
        <v>0</v>
      </c>
      <c r="Z420" s="14">
        <v>0.245594432679625</v>
      </c>
      <c r="AA420" s="14"/>
      <c r="AB420" s="14">
        <v>4.5787808730491E-2</v>
      </c>
      <c r="AC420" s="14">
        <v>0.185261083117988</v>
      </c>
      <c r="AD420" s="14">
        <v>4.7888449813980799E-2</v>
      </c>
      <c r="AE420" s="14"/>
      <c r="AF420" s="14">
        <v>0.114919662447082</v>
      </c>
      <c r="AG420" s="14">
        <v>6.6833123917790699E-2</v>
      </c>
      <c r="AH420" s="14">
        <v>5.9098758330209201E-2</v>
      </c>
      <c r="AI420" s="14">
        <v>8.6108094465257398E-2</v>
      </c>
      <c r="AJ420" s="14">
        <v>0.17537502530197699</v>
      </c>
      <c r="AK420" s="14">
        <v>8.35862204866539E-2</v>
      </c>
      <c r="AL420" s="14">
        <v>8.67135802677685E-2</v>
      </c>
      <c r="AM420" s="14">
        <v>0.25167446353455503</v>
      </c>
      <c r="AN420" s="14"/>
      <c r="AO420" s="14">
        <v>5.3787713425713798E-2</v>
      </c>
      <c r="AP420" s="14">
        <v>8.8666409559825701E-2</v>
      </c>
      <c r="AQ420" s="14">
        <v>8.7883459157563001E-2</v>
      </c>
      <c r="AR420" s="14">
        <v>6.3777694142431396E-2</v>
      </c>
      <c r="AS420" s="14">
        <v>0.251624653682893</v>
      </c>
      <c r="AT420" s="14">
        <v>5.5074070628488403E-2</v>
      </c>
      <c r="AU420" s="14">
        <v>9.0667274356183006E-2</v>
      </c>
      <c r="AV420" s="14">
        <v>0.246058283742454</v>
      </c>
      <c r="AW420" s="14"/>
      <c r="AX420" s="14">
        <v>3.3403757797334802E-2</v>
      </c>
      <c r="AY420" s="14">
        <v>3.5769846143092802E-2</v>
      </c>
      <c r="AZ420" s="14">
        <v>0.122905512830447</v>
      </c>
      <c r="BA420" s="14"/>
      <c r="BB420" s="14">
        <v>7.0629488000981497E-2</v>
      </c>
      <c r="BC420" s="14">
        <v>8.4261103572040405E-2</v>
      </c>
      <c r="BD420" s="14">
        <v>5.9947011786933201E-2</v>
      </c>
      <c r="BE420" s="14"/>
      <c r="BF420" s="14">
        <v>0.12574992132760901</v>
      </c>
      <c r="BG420" s="14">
        <v>4.5979894252623499E-2</v>
      </c>
      <c r="BH420" s="14">
        <v>0.10502359729442</v>
      </c>
      <c r="BI420" s="14"/>
      <c r="BJ420" s="14">
        <v>8.1617461054443702E-2</v>
      </c>
      <c r="BK420" s="14">
        <v>0.14815005256840799</v>
      </c>
      <c r="BL420" s="14"/>
      <c r="BM420" s="14">
        <v>6.0527275794149502E-2</v>
      </c>
      <c r="BN420" s="14">
        <v>0.17465446182462699</v>
      </c>
      <c r="BO420" s="14"/>
      <c r="BP420" s="14">
        <v>0.12520878984846301</v>
      </c>
      <c r="BQ420" s="14">
        <v>9.8632776598448005E-2</v>
      </c>
      <c r="BR420" s="14">
        <v>0.20695560564620599</v>
      </c>
      <c r="BS420" s="14">
        <v>0.11582733139314599</v>
      </c>
      <c r="BT420" s="14">
        <v>0.134548616839546</v>
      </c>
      <c r="BU420" s="14">
        <v>0.19117595773663301</v>
      </c>
      <c r="BV420" s="14">
        <v>0.17660927461454801</v>
      </c>
      <c r="BW420" s="14">
        <v>0.1819308418817</v>
      </c>
    </row>
    <row r="421" spans="2:75" x14ac:dyDescent="0.35">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c r="AR421" s="14"/>
      <c r="AS421" s="14"/>
      <c r="AT421" s="14"/>
      <c r="AU421" s="14"/>
      <c r="AV421" s="14"/>
      <c r="AW421" s="14"/>
      <c r="AX421" s="14"/>
      <c r="AY421" s="14"/>
      <c r="AZ421" s="14"/>
      <c r="BA421" s="14"/>
      <c r="BB421" s="14"/>
      <c r="BC421" s="14"/>
      <c r="BD421" s="14"/>
      <c r="BE421" s="14"/>
      <c r="BF421" s="14"/>
      <c r="BG421" s="14"/>
      <c r="BH421" s="14"/>
      <c r="BI421" s="14"/>
      <c r="BJ421" s="14"/>
      <c r="BK421" s="14"/>
      <c r="BL421" s="14"/>
      <c r="BM421" s="14"/>
      <c r="BN421" s="14"/>
      <c r="BO421" s="14"/>
      <c r="BP421" s="14"/>
      <c r="BQ421" s="14"/>
      <c r="BR421" s="14"/>
      <c r="BS421" s="14"/>
      <c r="BT421" s="14"/>
      <c r="BU421" s="14"/>
      <c r="BV421" s="14"/>
      <c r="BW421" s="14"/>
    </row>
    <row r="422" spans="2:75" x14ac:dyDescent="0.35">
      <c r="B422" s="6" t="s">
        <v>245</v>
      </c>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row>
    <row r="423" spans="2:75" x14ac:dyDescent="0.35">
      <c r="B423" s="21" t="s">
        <v>96</v>
      </c>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c r="AR423" s="14"/>
      <c r="AS423" s="14"/>
      <c r="AT423" s="14"/>
      <c r="AU423" s="14"/>
      <c r="AV423" s="14"/>
      <c r="AW423" s="14"/>
      <c r="AX423" s="14"/>
      <c r="AY423" s="14"/>
      <c r="AZ423" s="14"/>
      <c r="BA423" s="14"/>
      <c r="BB423" s="14"/>
      <c r="BC423" s="14"/>
      <c r="BD423" s="14"/>
      <c r="BE423" s="14"/>
      <c r="BF423" s="14"/>
      <c r="BG423" s="14"/>
      <c r="BH423" s="14"/>
      <c r="BI423" s="14"/>
      <c r="BJ423" s="14"/>
      <c r="BK423" s="14"/>
      <c r="BL423" s="14"/>
      <c r="BM423" s="14"/>
      <c r="BN423" s="14"/>
      <c r="BO423" s="14"/>
      <c r="BP423" s="14"/>
      <c r="BQ423" s="14"/>
      <c r="BR423" s="14"/>
      <c r="BS423" s="14"/>
      <c r="BT423" s="14"/>
      <c r="BU423" s="14"/>
      <c r="BV423" s="14"/>
      <c r="BW423" s="14"/>
    </row>
    <row r="424" spans="2:75" x14ac:dyDescent="0.35">
      <c r="B424" t="s">
        <v>237</v>
      </c>
      <c r="C424" s="14">
        <v>0.61952579115379802</v>
      </c>
      <c r="D424" s="14">
        <v>0.62406147455989402</v>
      </c>
      <c r="E424" s="14">
        <v>0.61524522249140801</v>
      </c>
      <c r="F424" s="14"/>
      <c r="G424" s="14">
        <v>0.31513693200641402</v>
      </c>
      <c r="H424" s="14">
        <v>0.42014121875245403</v>
      </c>
      <c r="I424" s="14">
        <v>0.60066367320885705</v>
      </c>
      <c r="J424" s="14">
        <v>0.54403685947083602</v>
      </c>
      <c r="K424" s="14">
        <v>0.74041158831055698</v>
      </c>
      <c r="L424" s="14">
        <v>0.74841147304200795</v>
      </c>
      <c r="M424" s="14"/>
      <c r="N424" s="14">
        <v>0.63237965576544597</v>
      </c>
      <c r="O424" s="14">
        <v>0.59547070166628602</v>
      </c>
      <c r="P424" s="14"/>
      <c r="Q424" s="14">
        <v>0.48729960060076799</v>
      </c>
      <c r="R424" s="14">
        <v>0.65292397193401197</v>
      </c>
      <c r="S424" s="14">
        <v>0.55439051560466601</v>
      </c>
      <c r="T424" s="14">
        <v>0.58402480951371705</v>
      </c>
      <c r="U424" s="14">
        <v>0.67696662129545104</v>
      </c>
      <c r="V424" s="14">
        <v>0.59648063054316502</v>
      </c>
      <c r="W424" s="14">
        <v>0.66173227798524403</v>
      </c>
      <c r="X424" s="14">
        <v>1</v>
      </c>
      <c r="Y424" s="14">
        <v>0.88817017043027202</v>
      </c>
      <c r="Z424" s="14">
        <v>0.60563104096301501</v>
      </c>
      <c r="AA424" s="14"/>
      <c r="AB424" s="14">
        <v>0.64317099136634204</v>
      </c>
      <c r="AC424" s="14">
        <v>0.59879788474892603</v>
      </c>
      <c r="AD424" s="14">
        <v>0.67587846834349297</v>
      </c>
      <c r="AE424" s="14"/>
      <c r="AF424" s="14">
        <v>0.68978788630548205</v>
      </c>
      <c r="AG424" s="14">
        <v>0.58342948579041098</v>
      </c>
      <c r="AH424" s="14">
        <v>0.61356173351403498</v>
      </c>
      <c r="AI424" s="14">
        <v>0.64301777591557396</v>
      </c>
      <c r="AJ424" s="14">
        <v>0.42485493111376099</v>
      </c>
      <c r="AK424" s="14">
        <v>0.684528527910514</v>
      </c>
      <c r="AL424" s="14">
        <v>0.56722174103582701</v>
      </c>
      <c r="AM424" s="14">
        <v>0.54436759978064897</v>
      </c>
      <c r="AN424" s="14"/>
      <c r="AO424" s="14">
        <v>0.76021826470708598</v>
      </c>
      <c r="AP424" s="14">
        <v>0.61931742608789497</v>
      </c>
      <c r="AQ424" s="14">
        <v>0.51967419102766599</v>
      </c>
      <c r="AR424" s="14">
        <v>0.75520421985319797</v>
      </c>
      <c r="AS424" s="14">
        <v>0.42777253231631102</v>
      </c>
      <c r="AT424" s="14">
        <v>0.69496585074179296</v>
      </c>
      <c r="AU424" s="14">
        <v>0.46987816278920802</v>
      </c>
      <c r="AV424" s="14">
        <v>0.54588436351057101</v>
      </c>
      <c r="AW424" s="14"/>
      <c r="AX424" s="14">
        <v>0.51539318523035405</v>
      </c>
      <c r="AY424" s="14">
        <v>0.65091576112526595</v>
      </c>
      <c r="AZ424" s="14">
        <v>0.63224724676838195</v>
      </c>
      <c r="BA424" s="14"/>
      <c r="BB424" s="14">
        <v>0.66277900701539805</v>
      </c>
      <c r="BC424" s="14">
        <v>0.65033666493735598</v>
      </c>
      <c r="BD424" s="14">
        <v>0.60351419196841005</v>
      </c>
      <c r="BE424" s="14"/>
      <c r="BF424" s="14">
        <v>0.66115835433954695</v>
      </c>
      <c r="BG424" s="14">
        <v>0.65057670256190603</v>
      </c>
      <c r="BH424" s="14">
        <v>0.62958981735889397</v>
      </c>
      <c r="BI424" s="14"/>
      <c r="BJ424" s="14">
        <v>0.72070078367211998</v>
      </c>
      <c r="BK424" s="14">
        <v>0.59992147536962803</v>
      </c>
      <c r="BL424" s="14"/>
      <c r="BM424" s="14">
        <v>0.61714814248313099</v>
      </c>
      <c r="BN424" s="14">
        <v>0.62041804571937997</v>
      </c>
      <c r="BO424" s="14"/>
      <c r="BP424" s="14">
        <v>0.54821826705507704</v>
      </c>
      <c r="BQ424" s="14">
        <v>0.509117782892472</v>
      </c>
      <c r="BR424" s="14">
        <v>0.73533027853892596</v>
      </c>
      <c r="BS424" s="14">
        <v>0.56217717323786198</v>
      </c>
      <c r="BT424" s="14">
        <v>0.641555529741625</v>
      </c>
      <c r="BU424" s="14">
        <v>0.74439731826657796</v>
      </c>
      <c r="BV424" s="14">
        <v>0.53817197985710097</v>
      </c>
      <c r="BW424" s="14">
        <v>0.68869683659722103</v>
      </c>
    </row>
    <row r="425" spans="2:75" x14ac:dyDescent="0.35">
      <c r="B425" t="s">
        <v>238</v>
      </c>
      <c r="C425" s="14">
        <v>0.23662274567175801</v>
      </c>
      <c r="D425" s="14">
        <v>0.23712303812566099</v>
      </c>
      <c r="E425" s="14">
        <v>0.23615059274385999</v>
      </c>
      <c r="F425" s="14"/>
      <c r="G425" s="14">
        <v>0.228923694946773</v>
      </c>
      <c r="H425" s="14">
        <v>0.28124081229023901</v>
      </c>
      <c r="I425" s="14">
        <v>0.26354805927677499</v>
      </c>
      <c r="J425" s="14">
        <v>0.28505615616138102</v>
      </c>
      <c r="K425" s="14">
        <v>0.20201972508058599</v>
      </c>
      <c r="L425" s="14">
        <v>0.203252910562914</v>
      </c>
      <c r="M425" s="14"/>
      <c r="N425" s="14">
        <v>0.23743805429227699</v>
      </c>
      <c r="O425" s="14">
        <v>0.23509695382478599</v>
      </c>
      <c r="P425" s="14"/>
      <c r="Q425" s="14">
        <v>0.220464422145042</v>
      </c>
      <c r="R425" s="14">
        <v>0.17695905972939899</v>
      </c>
      <c r="S425" s="14">
        <v>0.286958204467195</v>
      </c>
      <c r="T425" s="14">
        <v>0.29112451782842902</v>
      </c>
      <c r="U425" s="14">
        <v>0.18761668290702199</v>
      </c>
      <c r="V425" s="14">
        <v>0.24107269820736499</v>
      </c>
      <c r="W425" s="14">
        <v>0.253982894000227</v>
      </c>
      <c r="X425" s="14">
        <v>0</v>
      </c>
      <c r="Y425" s="14">
        <v>0.11182982956972801</v>
      </c>
      <c r="Z425" s="14">
        <v>0.20685691226346301</v>
      </c>
      <c r="AA425" s="14"/>
      <c r="AB425" s="14">
        <v>0.164108601990272</v>
      </c>
      <c r="AC425" s="14">
        <v>0.26819091671747303</v>
      </c>
      <c r="AD425" s="14">
        <v>0.20074266725911299</v>
      </c>
      <c r="AE425" s="14"/>
      <c r="AF425" s="14">
        <v>0.25461634361287799</v>
      </c>
      <c r="AG425" s="14">
        <v>0.26861445739054202</v>
      </c>
      <c r="AH425" s="14">
        <v>0.25774750918649902</v>
      </c>
      <c r="AI425" s="14">
        <v>0.19362815158145699</v>
      </c>
      <c r="AJ425" s="14">
        <v>0.29516819654134402</v>
      </c>
      <c r="AK425" s="14">
        <v>0.20470439635232099</v>
      </c>
      <c r="AL425" s="14">
        <v>0.32400319302887198</v>
      </c>
      <c r="AM425" s="14">
        <v>0.22142873001866001</v>
      </c>
      <c r="AN425" s="14"/>
      <c r="AO425" s="14">
        <v>0.15594952070579499</v>
      </c>
      <c r="AP425" s="14">
        <v>0.26532053214176399</v>
      </c>
      <c r="AQ425" s="14">
        <v>0.27681354505455402</v>
      </c>
      <c r="AR425" s="14">
        <v>0.142561145257494</v>
      </c>
      <c r="AS425" s="14">
        <v>0.27326729421692902</v>
      </c>
      <c r="AT425" s="14">
        <v>0.18728886525140201</v>
      </c>
      <c r="AU425" s="14">
        <v>0.36843694191211901</v>
      </c>
      <c r="AV425" s="14">
        <v>0.24420582196444901</v>
      </c>
      <c r="AW425" s="14"/>
      <c r="AX425" s="14">
        <v>0.24999040001424699</v>
      </c>
      <c r="AY425" s="14">
        <v>0.24019258998623599</v>
      </c>
      <c r="AZ425" s="14">
        <v>0.224787434102969</v>
      </c>
      <c r="BA425" s="14"/>
      <c r="BB425" s="14">
        <v>0.18158301956234699</v>
      </c>
      <c r="BC425" s="14">
        <v>0.24270258134657</v>
      </c>
      <c r="BD425" s="14">
        <v>0.22502666710937799</v>
      </c>
      <c r="BE425" s="14"/>
      <c r="BF425" s="14">
        <v>0.132210671934059</v>
      </c>
      <c r="BG425" s="14">
        <v>0.228859927882095</v>
      </c>
      <c r="BH425" s="14">
        <v>0.22498669845132199</v>
      </c>
      <c r="BI425" s="14"/>
      <c r="BJ425" s="14">
        <v>0.18601999666824401</v>
      </c>
      <c r="BK425" s="14">
        <v>0.25291255894803999</v>
      </c>
      <c r="BL425" s="14"/>
      <c r="BM425" s="14">
        <v>0.25983176224298699</v>
      </c>
      <c r="BN425" s="14">
        <v>0.22619076049620401</v>
      </c>
      <c r="BO425" s="14"/>
      <c r="BP425" s="14">
        <v>0.269398202247146</v>
      </c>
      <c r="BQ425" s="14">
        <v>0.32903243998946402</v>
      </c>
      <c r="BR425" s="14">
        <v>0.17120263415802101</v>
      </c>
      <c r="BS425" s="14">
        <v>0.26625332336521301</v>
      </c>
      <c r="BT425" s="14">
        <v>0.21374333495477199</v>
      </c>
      <c r="BU425" s="14">
        <v>0.186415574049722</v>
      </c>
      <c r="BV425" s="14">
        <v>0.29119351116852699</v>
      </c>
      <c r="BW425" s="14">
        <v>0.21251521055053799</v>
      </c>
    </row>
    <row r="426" spans="2:75" x14ac:dyDescent="0.35">
      <c r="B426" t="s">
        <v>239</v>
      </c>
      <c r="C426" s="14">
        <v>7.7186543110539296E-2</v>
      </c>
      <c r="D426" s="14">
        <v>7.7285165292722793E-2</v>
      </c>
      <c r="E426" s="14">
        <v>7.7093468046723401E-2</v>
      </c>
      <c r="F426" s="14"/>
      <c r="G426" s="14">
        <v>0.25557549453248202</v>
      </c>
      <c r="H426" s="14">
        <v>0.160008891116517</v>
      </c>
      <c r="I426" s="14">
        <v>3.9994897986288198E-2</v>
      </c>
      <c r="J426" s="14">
        <v>9.9787539048435694E-2</v>
      </c>
      <c r="K426" s="14">
        <v>2.8599948029017001E-2</v>
      </c>
      <c r="L426" s="14">
        <v>3.3728755986889201E-2</v>
      </c>
      <c r="M426" s="14"/>
      <c r="N426" s="14">
        <v>7.5673245497121497E-2</v>
      </c>
      <c r="O426" s="14">
        <v>8.00185715013641E-2</v>
      </c>
      <c r="P426" s="14"/>
      <c r="Q426" s="14">
        <v>8.0377710452710804E-2</v>
      </c>
      <c r="R426" s="14">
        <v>6.0394062784388698E-2</v>
      </c>
      <c r="S426" s="14">
        <v>8.7373593987805101E-2</v>
      </c>
      <c r="T426" s="14">
        <v>7.2777528725947296E-2</v>
      </c>
      <c r="U426" s="14">
        <v>6.2637516964535803E-2</v>
      </c>
      <c r="V426" s="14">
        <v>0.12558684171496701</v>
      </c>
      <c r="W426" s="14">
        <v>5.0455767514307602E-2</v>
      </c>
      <c r="X426" s="14">
        <v>0</v>
      </c>
      <c r="Y426" s="14">
        <v>0</v>
      </c>
      <c r="Z426" s="14">
        <v>0.104510560096241</v>
      </c>
      <c r="AA426" s="14"/>
      <c r="AB426" s="14">
        <v>0.12869881152548501</v>
      </c>
      <c r="AC426" s="14">
        <v>6.6423404429125393E-2</v>
      </c>
      <c r="AD426" s="14">
        <v>7.3483024201252106E-2</v>
      </c>
      <c r="AE426" s="14"/>
      <c r="AF426" s="14">
        <v>5.0649223512573303E-2</v>
      </c>
      <c r="AG426" s="14">
        <v>8.5934440536681395E-2</v>
      </c>
      <c r="AH426" s="14">
        <v>0.102952769837327</v>
      </c>
      <c r="AI426" s="14">
        <v>0.106646988032727</v>
      </c>
      <c r="AJ426" s="14">
        <v>0.126711616751157</v>
      </c>
      <c r="AK426" s="14">
        <v>7.0218949228497807E-2</v>
      </c>
      <c r="AL426" s="14">
        <v>9.6911859949450105E-2</v>
      </c>
      <c r="AM426" s="14">
        <v>5.5150813069380203E-2</v>
      </c>
      <c r="AN426" s="14"/>
      <c r="AO426" s="14">
        <v>6.3816091218755103E-2</v>
      </c>
      <c r="AP426" s="14">
        <v>5.71521128461863E-2</v>
      </c>
      <c r="AQ426" s="14">
        <v>0.121228982541448</v>
      </c>
      <c r="AR426" s="14">
        <v>8.90995401775935E-2</v>
      </c>
      <c r="AS426" s="14">
        <v>0.139263322078928</v>
      </c>
      <c r="AT426" s="14">
        <v>9.2063702797410302E-2</v>
      </c>
      <c r="AU426" s="14">
        <v>8.9779985500123394E-2</v>
      </c>
      <c r="AV426" s="14">
        <v>1.8614203760206699E-2</v>
      </c>
      <c r="AW426" s="14"/>
      <c r="AX426" s="14">
        <v>0.15648017081509899</v>
      </c>
      <c r="AY426" s="14">
        <v>7.0464401813514099E-2</v>
      </c>
      <c r="AZ426" s="14">
        <v>8.1999054933761903E-2</v>
      </c>
      <c r="BA426" s="14"/>
      <c r="BB426" s="14">
        <v>9.7123411998250406E-2</v>
      </c>
      <c r="BC426" s="14">
        <v>7.2396831995091199E-2</v>
      </c>
      <c r="BD426" s="14">
        <v>6.7115764625666097E-2</v>
      </c>
      <c r="BE426" s="14"/>
      <c r="BF426" s="14">
        <v>8.6386277817622106E-2</v>
      </c>
      <c r="BG426" s="14">
        <v>8.1437977667652997E-2</v>
      </c>
      <c r="BH426" s="14">
        <v>8.0321902061945394E-2</v>
      </c>
      <c r="BI426" s="14"/>
      <c r="BJ426" s="14">
        <v>7.0226844404022798E-2</v>
      </c>
      <c r="BK426" s="14">
        <v>7.9115646008273699E-2</v>
      </c>
      <c r="BL426" s="14"/>
      <c r="BM426" s="14">
        <v>8.4533668603422304E-2</v>
      </c>
      <c r="BN426" s="14">
        <v>7.7677832779679795E-2</v>
      </c>
      <c r="BO426" s="14"/>
      <c r="BP426" s="14">
        <v>0.10331634925076701</v>
      </c>
      <c r="BQ426" s="14">
        <v>0.104074806706319</v>
      </c>
      <c r="BR426" s="14">
        <v>4.2293525497527497E-2</v>
      </c>
      <c r="BS426" s="14">
        <v>8.4049881922193898E-2</v>
      </c>
      <c r="BT426" s="14">
        <v>8.3240385254421595E-2</v>
      </c>
      <c r="BU426" s="14">
        <v>3.6981993720537898E-2</v>
      </c>
      <c r="BV426" s="14">
        <v>3.7372715116969997E-2</v>
      </c>
      <c r="BW426" s="14">
        <v>4.64889296282242E-2</v>
      </c>
    </row>
    <row r="427" spans="2:75" x14ac:dyDescent="0.35">
      <c r="B427" t="s">
        <v>240</v>
      </c>
      <c r="C427" s="14">
        <v>1.75003727532974E-2</v>
      </c>
      <c r="D427" s="14">
        <v>1.6113748045332901E-2</v>
      </c>
      <c r="E427" s="14">
        <v>1.8809005155512801E-2</v>
      </c>
      <c r="F427" s="14"/>
      <c r="G427" s="14">
        <v>4.1582938494790597E-2</v>
      </c>
      <c r="H427" s="14">
        <v>4.4536653570945502E-2</v>
      </c>
      <c r="I427" s="14">
        <v>2.0943437845331599E-2</v>
      </c>
      <c r="J427" s="14">
        <v>6.1323887454713399E-3</v>
      </c>
      <c r="K427" s="14">
        <v>5.9130224525580401E-3</v>
      </c>
      <c r="L427" s="14">
        <v>1.21636362556682E-2</v>
      </c>
      <c r="M427" s="14"/>
      <c r="N427" s="14">
        <v>1.25471433391929E-2</v>
      </c>
      <c r="O427" s="14">
        <v>2.6769987799692901E-2</v>
      </c>
      <c r="P427" s="14"/>
      <c r="Q427" s="14">
        <v>1.49207069165497E-2</v>
      </c>
      <c r="R427" s="14">
        <v>1.03303580075907E-2</v>
      </c>
      <c r="S427" s="14">
        <v>1.90660789989789E-2</v>
      </c>
      <c r="T427" s="14">
        <v>1.15517018344159E-2</v>
      </c>
      <c r="U427" s="14">
        <v>4.6033513807961703E-2</v>
      </c>
      <c r="V427" s="14">
        <v>1.1127292709168001E-2</v>
      </c>
      <c r="W427" s="14">
        <v>0</v>
      </c>
      <c r="X427" s="14">
        <v>0</v>
      </c>
      <c r="Y427" s="14">
        <v>0</v>
      </c>
      <c r="Z427" s="14">
        <v>1.6628328757305601E-2</v>
      </c>
      <c r="AA427" s="14"/>
      <c r="AB427" s="14">
        <v>2.7416327811867799E-2</v>
      </c>
      <c r="AC427" s="14">
        <v>1.9009871764420299E-2</v>
      </c>
      <c r="AD427" s="14">
        <v>8.7368184440179408E-3</v>
      </c>
      <c r="AE427" s="14"/>
      <c r="AF427" s="14">
        <v>0</v>
      </c>
      <c r="AG427" s="14">
        <v>4.0890703755170003E-2</v>
      </c>
      <c r="AH427" s="14">
        <v>0</v>
      </c>
      <c r="AI427" s="14">
        <v>9.7284394514845392E-3</v>
      </c>
      <c r="AJ427" s="14">
        <v>8.6441479812889604E-2</v>
      </c>
      <c r="AK427" s="14">
        <v>9.9368181601175096E-3</v>
      </c>
      <c r="AL427" s="14">
        <v>0</v>
      </c>
      <c r="AM427" s="14">
        <v>3.9182105566256703E-2</v>
      </c>
      <c r="AN427" s="14"/>
      <c r="AO427" s="14">
        <v>0</v>
      </c>
      <c r="AP427" s="14">
        <v>2.07676750793181E-2</v>
      </c>
      <c r="AQ427" s="14">
        <v>4.2420209992695301E-2</v>
      </c>
      <c r="AR427" s="14">
        <v>0</v>
      </c>
      <c r="AS427" s="14">
        <v>3.1047604553389601E-2</v>
      </c>
      <c r="AT427" s="14">
        <v>6.72128299846918E-3</v>
      </c>
      <c r="AU427" s="14">
        <v>4.06735439067595E-2</v>
      </c>
      <c r="AV427" s="14">
        <v>1.5673543401741999E-2</v>
      </c>
      <c r="AW427" s="14"/>
      <c r="AX427" s="14">
        <v>2.89452953925213E-2</v>
      </c>
      <c r="AY427" s="14">
        <v>1.26004308149598E-2</v>
      </c>
      <c r="AZ427" s="14">
        <v>1.46545864506731E-2</v>
      </c>
      <c r="BA427" s="14"/>
      <c r="BB427" s="14">
        <v>3.1257691012182703E-2</v>
      </c>
      <c r="BC427" s="14">
        <v>1.99414365060076E-2</v>
      </c>
      <c r="BD427" s="14">
        <v>4.5064192006060303E-3</v>
      </c>
      <c r="BE427" s="14"/>
      <c r="BF427" s="14">
        <v>4.6299183241443602E-2</v>
      </c>
      <c r="BG427" s="14">
        <v>2.0068106252611399E-2</v>
      </c>
      <c r="BH427" s="14">
        <v>1.07848324403691E-2</v>
      </c>
      <c r="BI427" s="14"/>
      <c r="BJ427" s="14">
        <v>3.9728172167564002E-3</v>
      </c>
      <c r="BK427" s="14">
        <v>1.61487003632385E-2</v>
      </c>
      <c r="BL427" s="14"/>
      <c r="BM427" s="14">
        <v>2.3358125353625699E-2</v>
      </c>
      <c r="BN427" s="14">
        <v>1.50244754855158E-2</v>
      </c>
      <c r="BO427" s="14"/>
      <c r="BP427" s="14">
        <v>1.5540033910273299E-2</v>
      </c>
      <c r="BQ427" s="14">
        <v>0</v>
      </c>
      <c r="BR427" s="14">
        <v>0</v>
      </c>
      <c r="BS427" s="14">
        <v>2.4700044891338199E-2</v>
      </c>
      <c r="BT427" s="14">
        <v>1.44319124003546E-2</v>
      </c>
      <c r="BU427" s="14">
        <v>6.3036026646408503E-3</v>
      </c>
      <c r="BV427" s="14">
        <v>8.2110158773709294E-2</v>
      </c>
      <c r="BW427" s="14">
        <v>3.3584622990297401E-2</v>
      </c>
    </row>
    <row r="428" spans="2:75" x14ac:dyDescent="0.35">
      <c r="B428" t="s">
        <v>241</v>
      </c>
      <c r="C428" s="14">
        <v>1.2975446210224501E-2</v>
      </c>
      <c r="D428" s="14">
        <v>1.48649836624097E-2</v>
      </c>
      <c r="E428" s="14">
        <v>1.11921879710438E-2</v>
      </c>
      <c r="F428" s="14"/>
      <c r="G428" s="14">
        <v>5.5869542469703097E-2</v>
      </c>
      <c r="H428" s="14">
        <v>3.5418232672165602E-2</v>
      </c>
      <c r="I428" s="14">
        <v>1.8827818050399198E-2</v>
      </c>
      <c r="J428" s="14">
        <v>1.0986073973291099E-2</v>
      </c>
      <c r="K428" s="14">
        <v>0</v>
      </c>
      <c r="L428" s="14">
        <v>0</v>
      </c>
      <c r="M428" s="14"/>
      <c r="N428" s="14">
        <v>1.3966638109362699E-2</v>
      </c>
      <c r="O428" s="14">
        <v>1.1120501370408599E-2</v>
      </c>
      <c r="P428" s="14"/>
      <c r="Q428" s="14">
        <v>0</v>
      </c>
      <c r="R428" s="14">
        <v>2.40153002034817E-2</v>
      </c>
      <c r="S428" s="14">
        <v>3.1546227842985899E-2</v>
      </c>
      <c r="T428" s="14">
        <v>1.1306061612486099E-2</v>
      </c>
      <c r="U428" s="14">
        <v>2.33910254027975E-2</v>
      </c>
      <c r="V428" s="14">
        <v>0</v>
      </c>
      <c r="W428" s="14">
        <v>0</v>
      </c>
      <c r="X428" s="14">
        <v>0</v>
      </c>
      <c r="Y428" s="14">
        <v>0</v>
      </c>
      <c r="Z428" s="14">
        <v>0</v>
      </c>
      <c r="AA428" s="14"/>
      <c r="AB428" s="14">
        <v>2.6394506827309799E-2</v>
      </c>
      <c r="AC428" s="14">
        <v>9.9772126915558205E-3</v>
      </c>
      <c r="AD428" s="14">
        <v>8.3194705285173001E-3</v>
      </c>
      <c r="AE428" s="14"/>
      <c r="AF428" s="14">
        <v>0</v>
      </c>
      <c r="AG428" s="14">
        <v>4.2876370116899298E-3</v>
      </c>
      <c r="AH428" s="14">
        <v>0</v>
      </c>
      <c r="AI428" s="14">
        <v>3.6881851754500997E-2</v>
      </c>
      <c r="AJ428" s="14">
        <v>0</v>
      </c>
      <c r="AK428" s="14">
        <v>9.0045776558330404E-3</v>
      </c>
      <c r="AL428" s="14">
        <v>0</v>
      </c>
      <c r="AM428" s="14">
        <v>6.09301476825935E-2</v>
      </c>
      <c r="AN428" s="14"/>
      <c r="AO428" s="14">
        <v>1.3089283904644001E-2</v>
      </c>
      <c r="AP428" s="14">
        <v>2.0591909764142401E-2</v>
      </c>
      <c r="AQ428" s="14">
        <v>0</v>
      </c>
      <c r="AR428" s="14">
        <v>0</v>
      </c>
      <c r="AS428" s="14">
        <v>6.5230364311641406E-2</v>
      </c>
      <c r="AT428" s="14">
        <v>0</v>
      </c>
      <c r="AU428" s="14">
        <v>9.19994705039936E-3</v>
      </c>
      <c r="AV428" s="14">
        <v>2.4949995198332402E-2</v>
      </c>
      <c r="AW428" s="14"/>
      <c r="AX428" s="14">
        <v>0</v>
      </c>
      <c r="AY428" s="14">
        <v>1.6959041343846799E-2</v>
      </c>
      <c r="AZ428" s="14">
        <v>8.5676411108510792E-3</v>
      </c>
      <c r="BA428" s="14"/>
      <c r="BB428" s="14">
        <v>3.2129799831866301E-3</v>
      </c>
      <c r="BC428" s="14">
        <v>2.09842160254535E-3</v>
      </c>
      <c r="BD428" s="14">
        <v>4.5926232570382697E-2</v>
      </c>
      <c r="BE428" s="14"/>
      <c r="BF428" s="14">
        <v>3.3624287948735003E-2</v>
      </c>
      <c r="BG428" s="14">
        <v>9.1811051231664494E-3</v>
      </c>
      <c r="BH428" s="14">
        <v>1.7185120583264601E-2</v>
      </c>
      <c r="BI428" s="14"/>
      <c r="BJ428" s="14">
        <v>1.6890772024736302E-2</v>
      </c>
      <c r="BK428" s="14">
        <v>9.0188738342610493E-3</v>
      </c>
      <c r="BL428" s="14"/>
      <c r="BM428" s="14">
        <v>5.9746917987618404E-3</v>
      </c>
      <c r="BN428" s="14">
        <v>1.4732055214235901E-2</v>
      </c>
      <c r="BO428" s="14"/>
      <c r="BP428" s="14">
        <v>2.4490384362136901E-2</v>
      </c>
      <c r="BQ428" s="14">
        <v>0</v>
      </c>
      <c r="BR428" s="14">
        <v>0</v>
      </c>
      <c r="BS428" s="14">
        <v>1.38813127955101E-2</v>
      </c>
      <c r="BT428" s="14">
        <v>1.85815563866173E-2</v>
      </c>
      <c r="BU428" s="14">
        <v>0</v>
      </c>
      <c r="BV428" s="14">
        <v>0</v>
      </c>
      <c r="BW428" s="14">
        <v>0</v>
      </c>
    </row>
    <row r="429" spans="2:75" x14ac:dyDescent="0.35">
      <c r="B429" t="s">
        <v>242</v>
      </c>
      <c r="C429" s="14">
        <v>1.8482021539441499E-3</v>
      </c>
      <c r="D429" s="14">
        <v>8.2576636917646405E-4</v>
      </c>
      <c r="E429" s="14">
        <v>2.8131298589290899E-3</v>
      </c>
      <c r="F429" s="14"/>
      <c r="G429" s="14">
        <v>1.22851354189849E-2</v>
      </c>
      <c r="H429" s="14">
        <v>0</v>
      </c>
      <c r="I429" s="14">
        <v>3.68687780675238E-3</v>
      </c>
      <c r="J429" s="14">
        <v>0</v>
      </c>
      <c r="K429" s="14">
        <v>2.6181864610575999E-3</v>
      </c>
      <c r="L429" s="14">
        <v>0</v>
      </c>
      <c r="M429" s="14"/>
      <c r="N429" s="14">
        <v>0</v>
      </c>
      <c r="O429" s="14">
        <v>5.3069804706110703E-3</v>
      </c>
      <c r="P429" s="14"/>
      <c r="Q429" s="14">
        <v>0</v>
      </c>
      <c r="R429" s="14">
        <v>4.6086700051106398E-3</v>
      </c>
      <c r="S429" s="14">
        <v>0</v>
      </c>
      <c r="T429" s="14">
        <v>2.4940647665721398E-3</v>
      </c>
      <c r="U429" s="14">
        <v>0</v>
      </c>
      <c r="V429" s="14">
        <v>0</v>
      </c>
      <c r="W429" s="14">
        <v>0</v>
      </c>
      <c r="X429" s="14">
        <v>0</v>
      </c>
      <c r="Y429" s="14">
        <v>0</v>
      </c>
      <c r="Z429" s="14">
        <v>9.4371880717505005E-3</v>
      </c>
      <c r="AA429" s="14"/>
      <c r="AB429" s="14">
        <v>3.4929729218578201E-3</v>
      </c>
      <c r="AC429" s="14">
        <v>8.5742823170272204E-4</v>
      </c>
      <c r="AD429" s="14">
        <v>2.4760252038870298E-3</v>
      </c>
      <c r="AE429" s="14"/>
      <c r="AF429" s="14">
        <v>0</v>
      </c>
      <c r="AG429" s="14">
        <v>0</v>
      </c>
      <c r="AH429" s="14">
        <v>4.3641751285654904E-3</v>
      </c>
      <c r="AI429" s="14">
        <v>0</v>
      </c>
      <c r="AJ429" s="14">
        <v>1.38992743696938E-2</v>
      </c>
      <c r="AK429" s="14">
        <v>0</v>
      </c>
      <c r="AL429" s="14">
        <v>1.1863205985850901E-2</v>
      </c>
      <c r="AM429" s="14">
        <v>0</v>
      </c>
      <c r="AN429" s="14"/>
      <c r="AO429" s="14">
        <v>0</v>
      </c>
      <c r="AP429" s="14">
        <v>0</v>
      </c>
      <c r="AQ429" s="14">
        <v>6.7592473940166304E-3</v>
      </c>
      <c r="AR429" s="14">
        <v>0</v>
      </c>
      <c r="AS429" s="14">
        <v>1.5746192955417401E-2</v>
      </c>
      <c r="AT429" s="14">
        <v>0</v>
      </c>
      <c r="AU429" s="14">
        <v>1.0103910554995699E-2</v>
      </c>
      <c r="AV429" s="14">
        <v>0</v>
      </c>
      <c r="AW429" s="14"/>
      <c r="AX429" s="14">
        <v>9.4485294813376995E-3</v>
      </c>
      <c r="AY429" s="14">
        <v>1.23750608466511E-3</v>
      </c>
      <c r="AZ429" s="14">
        <v>9.5671522282256098E-4</v>
      </c>
      <c r="BA429" s="14"/>
      <c r="BB429" s="14">
        <v>0</v>
      </c>
      <c r="BC429" s="14">
        <v>9.6857845906952696E-4</v>
      </c>
      <c r="BD429" s="14">
        <v>0</v>
      </c>
      <c r="BE429" s="14"/>
      <c r="BF429" s="14">
        <v>0</v>
      </c>
      <c r="BG429" s="14">
        <v>2.3135027914610602E-3</v>
      </c>
      <c r="BH429" s="14">
        <v>2.3878133438944402E-3</v>
      </c>
      <c r="BI429" s="14"/>
      <c r="BJ429" s="14">
        <v>0</v>
      </c>
      <c r="BK429" s="14">
        <v>2.4302424273895799E-3</v>
      </c>
      <c r="BL429" s="14"/>
      <c r="BM429" s="14">
        <v>3.3534993536349302E-3</v>
      </c>
      <c r="BN429" s="14">
        <v>8.0084361160756795E-4</v>
      </c>
      <c r="BO429" s="14"/>
      <c r="BP429" s="14">
        <v>0</v>
      </c>
      <c r="BQ429" s="14">
        <v>0</v>
      </c>
      <c r="BR429" s="14">
        <v>0</v>
      </c>
      <c r="BS429" s="14">
        <v>5.5354296765496901E-3</v>
      </c>
      <c r="BT429" s="14">
        <v>0</v>
      </c>
      <c r="BU429" s="14">
        <v>0</v>
      </c>
      <c r="BV429" s="14">
        <v>1.3431109069675699E-2</v>
      </c>
      <c r="BW429" s="14">
        <v>6.53065494246811E-3</v>
      </c>
    </row>
    <row r="430" spans="2:75" x14ac:dyDescent="0.35">
      <c r="B430" t="s">
        <v>243</v>
      </c>
      <c r="C430" s="14">
        <v>5.3443627074619398E-3</v>
      </c>
      <c r="D430" s="14">
        <v>9.1751765048724801E-4</v>
      </c>
      <c r="E430" s="14">
        <v>9.5222147591886297E-3</v>
      </c>
      <c r="F430" s="14"/>
      <c r="G430" s="14">
        <v>5.81540050494086E-3</v>
      </c>
      <c r="H430" s="14">
        <v>2.9670826455829601E-2</v>
      </c>
      <c r="I430" s="14">
        <v>9.8671614973089E-3</v>
      </c>
      <c r="J430" s="14">
        <v>0</v>
      </c>
      <c r="K430" s="14">
        <v>0</v>
      </c>
      <c r="L430" s="14">
        <v>0</v>
      </c>
      <c r="M430" s="14"/>
      <c r="N430" s="14">
        <v>7.5166004908907803E-3</v>
      </c>
      <c r="O430" s="14">
        <v>1.2791748556165499E-3</v>
      </c>
      <c r="P430" s="14"/>
      <c r="Q430" s="14">
        <v>0</v>
      </c>
      <c r="R430" s="14">
        <v>2.1663470295301902E-2</v>
      </c>
      <c r="S430" s="14">
        <v>1.4079493583623801E-2</v>
      </c>
      <c r="T430" s="14">
        <v>6.6748455268694201E-3</v>
      </c>
      <c r="U430" s="14">
        <v>0</v>
      </c>
      <c r="V430" s="14">
        <v>0</v>
      </c>
      <c r="W430" s="14">
        <v>0</v>
      </c>
      <c r="X430" s="14">
        <v>0</v>
      </c>
      <c r="Y430" s="14">
        <v>0</v>
      </c>
      <c r="Z430" s="14">
        <v>0</v>
      </c>
      <c r="AA430" s="14"/>
      <c r="AB430" s="14">
        <v>3.3727910132055998E-3</v>
      </c>
      <c r="AC430" s="14">
        <v>6.0036734473587596E-3</v>
      </c>
      <c r="AD430" s="14">
        <v>0</v>
      </c>
      <c r="AE430" s="14"/>
      <c r="AF430" s="14">
        <v>2.48350631414342E-3</v>
      </c>
      <c r="AG430" s="14">
        <v>0</v>
      </c>
      <c r="AH430" s="14">
        <v>0</v>
      </c>
      <c r="AI430" s="14">
        <v>0</v>
      </c>
      <c r="AJ430" s="14">
        <v>0</v>
      </c>
      <c r="AK430" s="14">
        <v>0</v>
      </c>
      <c r="AL430" s="14">
        <v>0</v>
      </c>
      <c r="AM430" s="14">
        <v>1.2281911754767E-2</v>
      </c>
      <c r="AN430" s="14"/>
      <c r="AO430" s="14">
        <v>3.4777494369072001E-3</v>
      </c>
      <c r="AP430" s="14">
        <v>0</v>
      </c>
      <c r="AQ430" s="14">
        <v>0</v>
      </c>
      <c r="AR430" s="14">
        <v>0</v>
      </c>
      <c r="AS430" s="14">
        <v>0</v>
      </c>
      <c r="AT430" s="14">
        <v>0</v>
      </c>
      <c r="AU430" s="14">
        <v>0</v>
      </c>
      <c r="AV430" s="14">
        <v>4.5314719984066901E-2</v>
      </c>
      <c r="AW430" s="14"/>
      <c r="AX430" s="14">
        <v>0</v>
      </c>
      <c r="AY430" s="14">
        <v>0</v>
      </c>
      <c r="AZ430" s="14">
        <v>5.3809822306914003E-3</v>
      </c>
      <c r="BA430" s="14"/>
      <c r="BB430" s="14">
        <v>0</v>
      </c>
      <c r="BC430" s="14">
        <v>4.55289067202767E-3</v>
      </c>
      <c r="BD430" s="14">
        <v>0</v>
      </c>
      <c r="BE430" s="14"/>
      <c r="BF430" s="14">
        <v>8.2777785614978998E-3</v>
      </c>
      <c r="BG430" s="14">
        <v>0</v>
      </c>
      <c r="BH430" s="14">
        <v>4.7633410004719601E-3</v>
      </c>
      <c r="BI430" s="14"/>
      <c r="BJ430" s="14">
        <v>0</v>
      </c>
      <c r="BK430" s="14">
        <v>7.02742228241397E-3</v>
      </c>
      <c r="BL430" s="14"/>
      <c r="BM430" s="14">
        <v>1.5874421542240399E-3</v>
      </c>
      <c r="BN430" s="14">
        <v>5.60747051324317E-3</v>
      </c>
      <c r="BO430" s="14"/>
      <c r="BP430" s="14">
        <v>1.02548065912948E-2</v>
      </c>
      <c r="BQ430" s="14">
        <v>2.3474464754183799E-2</v>
      </c>
      <c r="BR430" s="14">
        <v>0</v>
      </c>
      <c r="BS430" s="14">
        <v>0</v>
      </c>
      <c r="BT430" s="14">
        <v>6.5879844677869497E-3</v>
      </c>
      <c r="BU430" s="14">
        <v>0</v>
      </c>
      <c r="BV430" s="14">
        <v>0</v>
      </c>
      <c r="BW430" s="14">
        <v>0</v>
      </c>
    </row>
    <row r="431" spans="2:75" x14ac:dyDescent="0.35">
      <c r="B431" t="s">
        <v>244</v>
      </c>
      <c r="C431" s="14">
        <v>1.5683585689213801E-2</v>
      </c>
      <c r="D431" s="14">
        <v>1.63326026810879E-2</v>
      </c>
      <c r="E431" s="14">
        <v>1.50710734064913E-2</v>
      </c>
      <c r="F431" s="14"/>
      <c r="G431" s="14">
        <v>4.7821520043152502E-2</v>
      </c>
      <c r="H431" s="14">
        <v>2.1056815473171401E-2</v>
      </c>
      <c r="I431" s="14">
        <v>3.7927856350516501E-2</v>
      </c>
      <c r="J431" s="14">
        <v>1.69853676034766E-2</v>
      </c>
      <c r="K431" s="14">
        <v>3.6223402060065798E-3</v>
      </c>
      <c r="L431" s="14">
        <v>2.4432241525203001E-3</v>
      </c>
      <c r="M431" s="14"/>
      <c r="N431" s="14">
        <v>6.9602765203352502E-3</v>
      </c>
      <c r="O431" s="14">
        <v>3.2008635705257998E-2</v>
      </c>
      <c r="P431" s="14"/>
      <c r="Q431" s="14">
        <v>5.7769558000700598E-2</v>
      </c>
      <c r="R431" s="14">
        <v>3.7688002159005599E-2</v>
      </c>
      <c r="S431" s="14">
        <v>3.8900474270665299E-3</v>
      </c>
      <c r="T431" s="14">
        <v>1.51310409959966E-2</v>
      </c>
      <c r="U431" s="14">
        <v>0</v>
      </c>
      <c r="V431" s="14">
        <v>2.5732536825333999E-2</v>
      </c>
      <c r="W431" s="14">
        <v>4.3797281492191104E-3</v>
      </c>
      <c r="X431" s="14">
        <v>0</v>
      </c>
      <c r="Y431" s="14">
        <v>0</v>
      </c>
      <c r="Z431" s="14">
        <v>3.1696969301002902E-2</v>
      </c>
      <c r="AA431" s="14"/>
      <c r="AB431" s="14">
        <v>3.34499654366038E-3</v>
      </c>
      <c r="AC431" s="14">
        <v>1.7879187774521601E-2</v>
      </c>
      <c r="AD431" s="14">
        <v>1.8461018404360999E-2</v>
      </c>
      <c r="AE431" s="14"/>
      <c r="AF431" s="14">
        <v>2.4630402549231599E-3</v>
      </c>
      <c r="AG431" s="14">
        <v>1.25556385038151E-2</v>
      </c>
      <c r="AH431" s="14">
        <v>0</v>
      </c>
      <c r="AI431" s="14">
        <v>1.0096793264255799E-2</v>
      </c>
      <c r="AJ431" s="14">
        <v>2.4237183591961999E-2</v>
      </c>
      <c r="AK431" s="14">
        <v>2.1606730692717201E-2</v>
      </c>
      <c r="AL431" s="14">
        <v>0</v>
      </c>
      <c r="AM431" s="14">
        <v>3.6354033247381103E-2</v>
      </c>
      <c r="AN431" s="14"/>
      <c r="AO431" s="14">
        <v>3.4490900268128399E-3</v>
      </c>
      <c r="AP431" s="14">
        <v>1.2560907689679299E-2</v>
      </c>
      <c r="AQ431" s="14">
        <v>0</v>
      </c>
      <c r="AR431" s="14">
        <v>1.31350947117142E-2</v>
      </c>
      <c r="AS431" s="14">
        <v>2.7457790916557E-2</v>
      </c>
      <c r="AT431" s="14">
        <v>1.89602982109256E-2</v>
      </c>
      <c r="AU431" s="14">
        <v>1.19275082863954E-2</v>
      </c>
      <c r="AV431" s="14">
        <v>4.2858470643991398E-2</v>
      </c>
      <c r="AW431" s="14"/>
      <c r="AX431" s="14">
        <v>3.9742419066440597E-2</v>
      </c>
      <c r="AY431" s="14">
        <v>2.65072150005893E-3</v>
      </c>
      <c r="AZ431" s="14">
        <v>2.2100136224506801E-2</v>
      </c>
      <c r="BA431" s="14"/>
      <c r="BB431" s="14">
        <v>8.5109544969320192E-3</v>
      </c>
      <c r="BC431" s="14">
        <v>5.10717160614561E-3</v>
      </c>
      <c r="BD431" s="14">
        <v>3.1928015941678503E-2</v>
      </c>
      <c r="BE431" s="14"/>
      <c r="BF431" s="14">
        <v>2.14042060294545E-2</v>
      </c>
      <c r="BG431" s="14">
        <v>5.25481356050248E-3</v>
      </c>
      <c r="BH431" s="14">
        <v>1.7809342155549399E-2</v>
      </c>
      <c r="BI431" s="14"/>
      <c r="BJ431" s="14">
        <v>2.1887860141207101E-3</v>
      </c>
      <c r="BK431" s="14">
        <v>1.9197035152440499E-2</v>
      </c>
      <c r="BL431" s="14"/>
      <c r="BM431" s="14">
        <v>2.0180288217541398E-3</v>
      </c>
      <c r="BN431" s="14">
        <v>2.3147618851943299E-2</v>
      </c>
      <c r="BO431" s="14"/>
      <c r="BP431" s="14">
        <v>2.5397080964942802E-2</v>
      </c>
      <c r="BQ431" s="14">
        <v>0</v>
      </c>
      <c r="BR431" s="14">
        <v>0</v>
      </c>
      <c r="BS431" s="14">
        <v>2.1705393037883599E-2</v>
      </c>
      <c r="BT431" s="14">
        <v>1.64397286882106E-2</v>
      </c>
      <c r="BU431" s="14">
        <v>4.2626626123983104E-3</v>
      </c>
      <c r="BV431" s="14">
        <v>1.85712615926285E-2</v>
      </c>
      <c r="BW431" s="14">
        <v>1.2183745291251101E-2</v>
      </c>
    </row>
    <row r="432" spans="2:75" x14ac:dyDescent="0.35">
      <c r="B432" t="s">
        <v>92</v>
      </c>
      <c r="C432" s="14">
        <v>1.3312950549762999E-2</v>
      </c>
      <c r="D432" s="14">
        <v>1.24757036132281E-2</v>
      </c>
      <c r="E432" s="14">
        <v>1.4103105566843001E-2</v>
      </c>
      <c r="F432" s="14"/>
      <c r="G432" s="14">
        <v>3.6989341582758802E-2</v>
      </c>
      <c r="H432" s="14">
        <v>7.9265496686779097E-3</v>
      </c>
      <c r="I432" s="14">
        <v>4.5402179777704497E-3</v>
      </c>
      <c r="J432" s="14">
        <v>3.7015614997108801E-2</v>
      </c>
      <c r="K432" s="14">
        <v>1.6815189460218202E-2</v>
      </c>
      <c r="L432" s="14">
        <v>0</v>
      </c>
      <c r="M432" s="14"/>
      <c r="N432" s="14">
        <v>1.35183859853737E-2</v>
      </c>
      <c r="O432" s="14">
        <v>1.2928492805977399E-2</v>
      </c>
      <c r="P432" s="14"/>
      <c r="Q432" s="14">
        <v>0.13916800188422901</v>
      </c>
      <c r="R432" s="14">
        <v>1.14171048817102E-2</v>
      </c>
      <c r="S432" s="14">
        <v>2.6958380876792301E-3</v>
      </c>
      <c r="T432" s="14">
        <v>4.9154291955655896E-3</v>
      </c>
      <c r="U432" s="14">
        <v>3.3546396222320801E-3</v>
      </c>
      <c r="V432" s="14">
        <v>0</v>
      </c>
      <c r="W432" s="14">
        <v>2.9449332351002101E-2</v>
      </c>
      <c r="X432" s="14">
        <v>0</v>
      </c>
      <c r="Y432" s="14">
        <v>0</v>
      </c>
      <c r="Z432" s="14">
        <v>2.52390005472223E-2</v>
      </c>
      <c r="AA432" s="14"/>
      <c r="AB432" s="14">
        <v>0</v>
      </c>
      <c r="AC432" s="14">
        <v>1.28604201949162E-2</v>
      </c>
      <c r="AD432" s="14">
        <v>1.1902507615358399E-2</v>
      </c>
      <c r="AE432" s="14"/>
      <c r="AF432" s="14">
        <v>0</v>
      </c>
      <c r="AG432" s="14">
        <v>4.2876370116899298E-3</v>
      </c>
      <c r="AH432" s="14">
        <v>2.1373812333573598E-2</v>
      </c>
      <c r="AI432" s="14">
        <v>0</v>
      </c>
      <c r="AJ432" s="14">
        <v>2.8687317819192801E-2</v>
      </c>
      <c r="AK432" s="14">
        <v>0</v>
      </c>
      <c r="AL432" s="14">
        <v>0</v>
      </c>
      <c r="AM432" s="14">
        <v>3.0304658880313199E-2</v>
      </c>
      <c r="AN432" s="14"/>
      <c r="AO432" s="14">
        <v>0</v>
      </c>
      <c r="AP432" s="14">
        <v>4.28943639101471E-3</v>
      </c>
      <c r="AQ432" s="14">
        <v>3.3103823989619703E-2</v>
      </c>
      <c r="AR432" s="14">
        <v>0</v>
      </c>
      <c r="AS432" s="14">
        <v>2.0214898650825298E-2</v>
      </c>
      <c r="AT432" s="14">
        <v>0</v>
      </c>
      <c r="AU432" s="14">
        <v>0</v>
      </c>
      <c r="AV432" s="14">
        <v>6.2498881536640301E-2</v>
      </c>
      <c r="AW432" s="14"/>
      <c r="AX432" s="14">
        <v>0</v>
      </c>
      <c r="AY432" s="14">
        <v>4.9795473314534697E-3</v>
      </c>
      <c r="AZ432" s="14">
        <v>9.3062029553425806E-3</v>
      </c>
      <c r="BA432" s="14"/>
      <c r="BB432" s="14">
        <v>1.55329359317032E-2</v>
      </c>
      <c r="BC432" s="14">
        <v>1.8954228751871E-3</v>
      </c>
      <c r="BD432" s="14">
        <v>2.19827085838783E-2</v>
      </c>
      <c r="BE432" s="14"/>
      <c r="BF432" s="14">
        <v>1.0639240127640399E-2</v>
      </c>
      <c r="BG432" s="14">
        <v>2.3078641606044999E-3</v>
      </c>
      <c r="BH432" s="14">
        <v>1.2171132604289399E-2</v>
      </c>
      <c r="BI432" s="14"/>
      <c r="BJ432" s="14">
        <v>0</v>
      </c>
      <c r="BK432" s="14">
        <v>1.4228045614315E-2</v>
      </c>
      <c r="BL432" s="14"/>
      <c r="BM432" s="14">
        <v>2.1946391884593601E-3</v>
      </c>
      <c r="BN432" s="14">
        <v>1.64008973281904E-2</v>
      </c>
      <c r="BO432" s="14"/>
      <c r="BP432" s="14">
        <v>3.3848756183628898E-3</v>
      </c>
      <c r="BQ432" s="14">
        <v>3.4300505657561299E-2</v>
      </c>
      <c r="BR432" s="14">
        <v>5.11735618055255E-2</v>
      </c>
      <c r="BS432" s="14">
        <v>2.16974410734499E-2</v>
      </c>
      <c r="BT432" s="14">
        <v>5.4195681062123502E-3</v>
      </c>
      <c r="BU432" s="14">
        <v>2.1638848686122598E-2</v>
      </c>
      <c r="BV432" s="14">
        <v>1.9149264421388201E-2</v>
      </c>
      <c r="BW432" s="14">
        <v>0</v>
      </c>
    </row>
    <row r="433" spans="2:75" x14ac:dyDescent="0.35">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c r="AR433" s="14"/>
      <c r="AS433" s="14"/>
      <c r="AT433" s="14"/>
      <c r="AU433" s="14"/>
      <c r="AV433" s="14"/>
      <c r="AW433" s="14"/>
      <c r="AX433" s="14"/>
      <c r="AY433" s="14"/>
      <c r="AZ433" s="14"/>
      <c r="BA433" s="14"/>
      <c r="BB433" s="14"/>
      <c r="BC433" s="14"/>
      <c r="BD433" s="14"/>
      <c r="BE433" s="14"/>
      <c r="BF433" s="14"/>
      <c r="BG433" s="14"/>
      <c r="BH433" s="14"/>
      <c r="BI433" s="14"/>
      <c r="BJ433" s="14"/>
      <c r="BK433" s="14"/>
      <c r="BL433" s="14"/>
      <c r="BM433" s="14"/>
      <c r="BN433" s="14"/>
      <c r="BO433" s="14"/>
      <c r="BP433" s="14"/>
      <c r="BQ433" s="14"/>
      <c r="BR433" s="14"/>
      <c r="BS433" s="14"/>
      <c r="BT433" s="14"/>
      <c r="BU433" s="14"/>
      <c r="BV433" s="14"/>
      <c r="BW433" s="14"/>
    </row>
    <row r="434" spans="2:75" x14ac:dyDescent="0.35">
      <c r="B434" s="6" t="s">
        <v>258</v>
      </c>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c r="AR434" s="14"/>
      <c r="AS434" s="14"/>
      <c r="AT434" s="14"/>
      <c r="AU434" s="14"/>
      <c r="AV434" s="14"/>
      <c r="AW434" s="14"/>
      <c r="AX434" s="14"/>
      <c r="AY434" s="14"/>
      <c r="AZ434" s="14"/>
      <c r="BA434" s="14"/>
      <c r="BB434" s="14"/>
      <c r="BC434" s="14"/>
      <c r="BD434" s="14"/>
      <c r="BE434" s="14"/>
      <c r="BF434" s="14"/>
      <c r="BG434" s="14"/>
      <c r="BH434" s="14"/>
      <c r="BI434" s="14"/>
      <c r="BJ434" s="14"/>
      <c r="BK434" s="14"/>
      <c r="BL434" s="14"/>
      <c r="BM434" s="14"/>
      <c r="BN434" s="14"/>
      <c r="BO434" s="14"/>
      <c r="BP434" s="14"/>
      <c r="BQ434" s="14"/>
      <c r="BR434" s="14"/>
      <c r="BS434" s="14"/>
      <c r="BT434" s="14"/>
      <c r="BU434" s="14"/>
      <c r="BV434" s="14"/>
      <c r="BW434" s="14"/>
    </row>
    <row r="435" spans="2:75" x14ac:dyDescent="0.35">
      <c r="B435" s="21" t="s">
        <v>96</v>
      </c>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c r="AS435" s="14"/>
      <c r="AT435" s="14"/>
      <c r="AU435" s="14"/>
      <c r="AV435" s="14"/>
      <c r="AW435" s="14"/>
      <c r="AX435" s="14"/>
      <c r="AY435" s="14"/>
      <c r="AZ435" s="14"/>
      <c r="BA435" s="14"/>
      <c r="BB435" s="14"/>
      <c r="BC435" s="14"/>
      <c r="BD435" s="14"/>
      <c r="BE435" s="14"/>
      <c r="BF435" s="14"/>
      <c r="BG435" s="14"/>
      <c r="BH435" s="14"/>
      <c r="BI435" s="14"/>
      <c r="BJ435" s="14"/>
      <c r="BK435" s="14"/>
      <c r="BL435" s="14"/>
      <c r="BM435" s="14"/>
      <c r="BN435" s="14"/>
      <c r="BO435" s="14"/>
      <c r="BP435" s="14"/>
      <c r="BQ435" s="14"/>
      <c r="BR435" s="14"/>
      <c r="BS435" s="14"/>
      <c r="BT435" s="14"/>
      <c r="BU435" s="14"/>
      <c r="BV435" s="14"/>
      <c r="BW435" s="14"/>
    </row>
    <row r="436" spans="2:75" x14ac:dyDescent="0.35">
      <c r="B436" t="s">
        <v>246</v>
      </c>
      <c r="C436" s="14">
        <v>0.75677573196818204</v>
      </c>
      <c r="D436" s="14">
        <v>0.71469551125389297</v>
      </c>
      <c r="E436" s="14">
        <v>0.79648910214166702</v>
      </c>
      <c r="F436" s="14"/>
      <c r="G436" s="14">
        <v>0.54120561220087904</v>
      </c>
      <c r="H436" s="14">
        <v>0.53540659444307503</v>
      </c>
      <c r="I436" s="14">
        <v>0.61586518916232702</v>
      </c>
      <c r="J436" s="14">
        <v>0.73595932452026103</v>
      </c>
      <c r="K436" s="14">
        <v>0.81009285995242197</v>
      </c>
      <c r="L436" s="14">
        <v>0.92529295782277099</v>
      </c>
      <c r="M436" s="14"/>
      <c r="N436" s="14">
        <v>0.75215832825133899</v>
      </c>
      <c r="O436" s="14">
        <v>0.76541687320970098</v>
      </c>
      <c r="P436" s="14"/>
      <c r="Q436" s="14">
        <v>0.64559207882204905</v>
      </c>
      <c r="R436" s="14">
        <v>0.67630290346795296</v>
      </c>
      <c r="S436" s="14">
        <v>0.74336359851190104</v>
      </c>
      <c r="T436" s="14">
        <v>0.75165549279462696</v>
      </c>
      <c r="U436" s="14">
        <v>0.75220209061521903</v>
      </c>
      <c r="V436" s="14">
        <v>0.81955804272416899</v>
      </c>
      <c r="W436" s="14">
        <v>0.76250668047530801</v>
      </c>
      <c r="X436" s="14">
        <v>0.73684375586899098</v>
      </c>
      <c r="Y436" s="14">
        <v>1</v>
      </c>
      <c r="Z436" s="14">
        <v>0.81880551628672005</v>
      </c>
      <c r="AA436" s="14"/>
      <c r="AB436" s="14">
        <v>0.82345627318694503</v>
      </c>
      <c r="AC436" s="14">
        <v>0.763830540462069</v>
      </c>
      <c r="AD436" s="14">
        <v>0.69070961964223998</v>
      </c>
      <c r="AE436" s="14"/>
      <c r="AF436" s="14">
        <v>0.86868359970958997</v>
      </c>
      <c r="AG436" s="14">
        <v>0.68299021904586399</v>
      </c>
      <c r="AH436" s="14">
        <v>0.78908871948512105</v>
      </c>
      <c r="AI436" s="14">
        <v>0.84567146327952902</v>
      </c>
      <c r="AJ436" s="14">
        <v>0.728694701106126</v>
      </c>
      <c r="AK436" s="14">
        <v>0.80749891371425098</v>
      </c>
      <c r="AL436" s="14">
        <v>0.59779891021526999</v>
      </c>
      <c r="AM436" s="14">
        <v>0.74571964845910499</v>
      </c>
      <c r="AN436" s="14"/>
      <c r="AO436" s="14">
        <v>0.88641706453847702</v>
      </c>
      <c r="AP436" s="14">
        <v>0.695499299665018</v>
      </c>
      <c r="AQ436" s="14">
        <v>0.68335820067618303</v>
      </c>
      <c r="AR436" s="14">
        <v>0.85278762604535996</v>
      </c>
      <c r="AS436" s="14">
        <v>0.73456857052386904</v>
      </c>
      <c r="AT436" s="14">
        <v>0.80897205864857102</v>
      </c>
      <c r="AU436" s="14">
        <v>0.56316225156269695</v>
      </c>
      <c r="AV436" s="14">
        <v>0.69780627146030905</v>
      </c>
      <c r="AW436" s="14"/>
      <c r="AX436" s="14">
        <v>0.72418776287392495</v>
      </c>
      <c r="AY436" s="14">
        <v>0.79875783836141001</v>
      </c>
      <c r="AZ436" s="14">
        <v>0.73616438375442494</v>
      </c>
      <c r="BA436" s="14"/>
      <c r="BB436" s="14">
        <v>0.76759132626767701</v>
      </c>
      <c r="BC436" s="14">
        <v>0.80371664860803005</v>
      </c>
      <c r="BD436" s="14">
        <v>0.62799116200732596</v>
      </c>
      <c r="BE436" s="14"/>
      <c r="BF436" s="14">
        <v>0.66225269970072997</v>
      </c>
      <c r="BG436" s="14">
        <v>0.80229258629833</v>
      </c>
      <c r="BH436" s="14">
        <v>0.72527279162605696</v>
      </c>
      <c r="BI436" s="14"/>
      <c r="BJ436" s="14">
        <v>0.77157971402222403</v>
      </c>
      <c r="BK436" s="14">
        <v>0.76001009497910499</v>
      </c>
      <c r="BL436" s="14"/>
      <c r="BM436" s="14">
        <v>0.75794336149621</v>
      </c>
      <c r="BN436" s="14">
        <v>0.76261818885060695</v>
      </c>
      <c r="BO436" s="14"/>
      <c r="BP436" s="14">
        <v>0.74400688924291103</v>
      </c>
      <c r="BQ436" s="14">
        <v>0.75706204381044095</v>
      </c>
      <c r="BR436" s="14">
        <v>0.85886017392650604</v>
      </c>
      <c r="BS436" s="14">
        <v>0.74314923120871901</v>
      </c>
      <c r="BT436" s="14">
        <v>0.74619347000598701</v>
      </c>
      <c r="BU436" s="14">
        <v>0.78319407433770605</v>
      </c>
      <c r="BV436" s="14">
        <v>0.70626780463264605</v>
      </c>
      <c r="BW436" s="14">
        <v>0.79452724633694805</v>
      </c>
    </row>
    <row r="437" spans="2:75" x14ac:dyDescent="0.35">
      <c r="B437" t="s">
        <v>247</v>
      </c>
      <c r="C437" s="14">
        <v>0.36650930778775898</v>
      </c>
      <c r="D437" s="14">
        <v>0.40323723614718998</v>
      </c>
      <c r="E437" s="14">
        <v>0.33184718411339198</v>
      </c>
      <c r="F437" s="14"/>
      <c r="G437" s="14">
        <v>0.159083299000679</v>
      </c>
      <c r="H437" s="14">
        <v>0.19801490701703101</v>
      </c>
      <c r="I437" s="14">
        <v>0.27596289463586599</v>
      </c>
      <c r="J437" s="14">
        <v>0.30217437378331602</v>
      </c>
      <c r="K437" s="14">
        <v>0.414431659073</v>
      </c>
      <c r="L437" s="14">
        <v>0.51872622318611294</v>
      </c>
      <c r="M437" s="14"/>
      <c r="N437" s="14">
        <v>0.39759506699334402</v>
      </c>
      <c r="O437" s="14">
        <v>0.30833452984588</v>
      </c>
      <c r="P437" s="14"/>
      <c r="Q437" s="14">
        <v>0.114907518462893</v>
      </c>
      <c r="R437" s="14">
        <v>0.29329217416019399</v>
      </c>
      <c r="S437" s="14">
        <v>0.36153577566599898</v>
      </c>
      <c r="T437" s="14">
        <v>0.36846870487097</v>
      </c>
      <c r="U437" s="14">
        <v>0.37076330095561799</v>
      </c>
      <c r="V437" s="14">
        <v>0.33350186155130501</v>
      </c>
      <c r="W437" s="14">
        <v>0.50083751068940896</v>
      </c>
      <c r="X437" s="14">
        <v>0.33054401142170298</v>
      </c>
      <c r="Y437" s="14">
        <v>0</v>
      </c>
      <c r="Z437" s="14">
        <v>0.38258750541521203</v>
      </c>
      <c r="AA437" s="14"/>
      <c r="AB437" s="14">
        <v>0.425327929676937</v>
      </c>
      <c r="AC437" s="14">
        <v>0.34775193868788001</v>
      </c>
      <c r="AD437" s="14">
        <v>0.40278786649053999</v>
      </c>
      <c r="AE437" s="14"/>
      <c r="AF437" s="14">
        <v>0.51606650770837403</v>
      </c>
      <c r="AG437" s="14">
        <v>0.295939308045367</v>
      </c>
      <c r="AH437" s="14">
        <v>0.45155746761617299</v>
      </c>
      <c r="AI437" s="14">
        <v>0.30910325636429897</v>
      </c>
      <c r="AJ437" s="14">
        <v>0.393624566217882</v>
      </c>
      <c r="AK437" s="14">
        <v>0.51457934425458596</v>
      </c>
      <c r="AL437" s="14">
        <v>0.27169085702783902</v>
      </c>
      <c r="AM437" s="14">
        <v>0.17731232593693699</v>
      </c>
      <c r="AN437" s="14"/>
      <c r="AO437" s="14">
        <v>0.476178568193525</v>
      </c>
      <c r="AP437" s="14">
        <v>0.285646444954334</v>
      </c>
      <c r="AQ437" s="14">
        <v>0.406032151223298</v>
      </c>
      <c r="AR437" s="14">
        <v>0.37011749084100898</v>
      </c>
      <c r="AS437" s="14">
        <v>0.42546953873321502</v>
      </c>
      <c r="AT437" s="14">
        <v>0.52565052827328196</v>
      </c>
      <c r="AU437" s="14">
        <v>0.19455955691460999</v>
      </c>
      <c r="AV437" s="14">
        <v>0.23520435594429501</v>
      </c>
      <c r="AW437" s="14"/>
      <c r="AX437" s="14">
        <v>0.50360309504132805</v>
      </c>
      <c r="AY437" s="14">
        <v>0.459654589152654</v>
      </c>
      <c r="AZ437" s="14">
        <v>0.28428775387495198</v>
      </c>
      <c r="BA437" s="14"/>
      <c r="BB437" s="14">
        <v>0.54318969405109496</v>
      </c>
      <c r="BC437" s="14">
        <v>0.38032790373528802</v>
      </c>
      <c r="BD437" s="14">
        <v>0.23896714448930001</v>
      </c>
      <c r="BE437" s="14"/>
      <c r="BF437" s="14">
        <v>0.48018752402943299</v>
      </c>
      <c r="BG437" s="14">
        <v>0.45441893552225299</v>
      </c>
      <c r="BH437" s="14">
        <v>0.29494024222329002</v>
      </c>
      <c r="BI437" s="14"/>
      <c r="BJ437" s="14">
        <v>0.45538383366474999</v>
      </c>
      <c r="BK437" s="14">
        <v>0.34250705091532202</v>
      </c>
      <c r="BL437" s="14"/>
      <c r="BM437" s="14">
        <v>0.419670031347748</v>
      </c>
      <c r="BN437" s="14">
        <v>0.34632254535663198</v>
      </c>
      <c r="BO437" s="14"/>
      <c r="BP437" s="14">
        <v>0.475804059317605</v>
      </c>
      <c r="BQ437" s="14">
        <v>0.35807262492065201</v>
      </c>
      <c r="BR437" s="14">
        <v>0.57928737084336401</v>
      </c>
      <c r="BS437" s="14">
        <v>0.33272163332903498</v>
      </c>
      <c r="BT437" s="14">
        <v>0.33044810684121001</v>
      </c>
      <c r="BU437" s="14">
        <v>0.34183860859763998</v>
      </c>
      <c r="BV437" s="14">
        <v>0.37731320678248698</v>
      </c>
      <c r="BW437" s="14">
        <v>0.28643310758175</v>
      </c>
    </row>
    <row r="438" spans="2:75" x14ac:dyDescent="0.35">
      <c r="B438" t="s">
        <v>248</v>
      </c>
      <c r="C438" s="14">
        <v>0.31802832182302199</v>
      </c>
      <c r="D438" s="14">
        <v>0.35720284754474502</v>
      </c>
      <c r="E438" s="14">
        <v>0.28105721247641002</v>
      </c>
      <c r="F438" s="14"/>
      <c r="G438" s="14">
        <v>0.21504154858897501</v>
      </c>
      <c r="H438" s="14">
        <v>0.36178852048874899</v>
      </c>
      <c r="I438" s="14">
        <v>0.38104776755696401</v>
      </c>
      <c r="J438" s="14">
        <v>0.29065160238544002</v>
      </c>
      <c r="K438" s="14">
        <v>0.31160703477474599</v>
      </c>
      <c r="L438" s="14">
        <v>0.31708836614468</v>
      </c>
      <c r="M438" s="14"/>
      <c r="N438" s="14">
        <v>0.36522260579488702</v>
      </c>
      <c r="O438" s="14">
        <v>0.22970759038996</v>
      </c>
      <c r="P438" s="14"/>
      <c r="Q438" s="14">
        <v>0.33914316293855101</v>
      </c>
      <c r="R438" s="14">
        <v>0.217202762916753</v>
      </c>
      <c r="S438" s="14">
        <v>0.28865486487127101</v>
      </c>
      <c r="T438" s="14">
        <v>0.31042344013581302</v>
      </c>
      <c r="U438" s="14">
        <v>0.333994115880553</v>
      </c>
      <c r="V438" s="14">
        <v>0.36110555580449499</v>
      </c>
      <c r="W438" s="14">
        <v>0.42248606619147899</v>
      </c>
      <c r="X438" s="14">
        <v>0.73812792817884199</v>
      </c>
      <c r="Y438" s="14">
        <v>0.88817017043027202</v>
      </c>
      <c r="Z438" s="14">
        <v>0.186689134936604</v>
      </c>
      <c r="AA438" s="14"/>
      <c r="AB438" s="14">
        <v>0.37769139223952403</v>
      </c>
      <c r="AC438" s="14">
        <v>0.296117534693837</v>
      </c>
      <c r="AD438" s="14">
        <v>0.34268240035836001</v>
      </c>
      <c r="AE438" s="14"/>
      <c r="AF438" s="14">
        <v>0.41730310694487799</v>
      </c>
      <c r="AG438" s="14">
        <v>0.393659040568621</v>
      </c>
      <c r="AH438" s="14">
        <v>0.31033590175632197</v>
      </c>
      <c r="AI438" s="14">
        <v>0.20543482527693899</v>
      </c>
      <c r="AJ438" s="14">
        <v>5.9633521798178601E-2</v>
      </c>
      <c r="AK438" s="14">
        <v>0.30191922665523202</v>
      </c>
      <c r="AL438" s="14">
        <v>0.285590799932115</v>
      </c>
      <c r="AM438" s="14">
        <v>0.25802369717706403</v>
      </c>
      <c r="AN438" s="14"/>
      <c r="AO438" s="14">
        <v>0.37745521559176998</v>
      </c>
      <c r="AP438" s="14">
        <v>0.39760191226078201</v>
      </c>
      <c r="AQ438" s="14">
        <v>0.22880289257546599</v>
      </c>
      <c r="AR438" s="14">
        <v>0.22970061137695599</v>
      </c>
      <c r="AS438" s="14">
        <v>0.11515950068339099</v>
      </c>
      <c r="AT438" s="14">
        <v>0.32527417722651097</v>
      </c>
      <c r="AU438" s="14">
        <v>0.27262692017746298</v>
      </c>
      <c r="AV438" s="14">
        <v>0.29531728553897901</v>
      </c>
      <c r="AW438" s="14"/>
      <c r="AX438" s="14">
        <v>0.213225705224521</v>
      </c>
      <c r="AY438" s="14">
        <v>0.36051635683031003</v>
      </c>
      <c r="AZ438" s="14">
        <v>0.32246466332323298</v>
      </c>
      <c r="BA438" s="14"/>
      <c r="BB438" s="14">
        <v>0.35841131335823501</v>
      </c>
      <c r="BC438" s="14">
        <v>0.32426377339040202</v>
      </c>
      <c r="BD438" s="14">
        <v>0.37036216820300799</v>
      </c>
      <c r="BE438" s="14"/>
      <c r="BF438" s="14">
        <v>0.27484955938872502</v>
      </c>
      <c r="BG438" s="14">
        <v>0.33129658842555698</v>
      </c>
      <c r="BH438" s="14">
        <v>0.35352431357910802</v>
      </c>
      <c r="BI438" s="14"/>
      <c r="BJ438" s="14">
        <v>0.44387384530907498</v>
      </c>
      <c r="BK438" s="14">
        <v>0.28907305743405398</v>
      </c>
      <c r="BL438" s="14"/>
      <c r="BM438" s="14">
        <v>0.38414647282297898</v>
      </c>
      <c r="BN438" s="14">
        <v>0.28678879049492201</v>
      </c>
      <c r="BO438" s="14"/>
      <c r="BP438" s="14">
        <v>0.28012268578807697</v>
      </c>
      <c r="BQ438" s="14">
        <v>0.29019944301969902</v>
      </c>
      <c r="BR438" s="14">
        <v>0.29278975188377099</v>
      </c>
      <c r="BS438" s="14">
        <v>0.30151689045054503</v>
      </c>
      <c r="BT438" s="14">
        <v>0.34291143135435298</v>
      </c>
      <c r="BU438" s="14">
        <v>0.37951896287630899</v>
      </c>
      <c r="BV438" s="14">
        <v>0.41680434537276001</v>
      </c>
      <c r="BW438" s="14">
        <v>0.22720248443609001</v>
      </c>
    </row>
    <row r="439" spans="2:75" x14ac:dyDescent="0.35">
      <c r="B439" t="s">
        <v>249</v>
      </c>
      <c r="C439" s="14">
        <v>0.241129019451986</v>
      </c>
      <c r="D439" s="14">
        <v>0.276517240383234</v>
      </c>
      <c r="E439" s="14">
        <v>0.20773124981655799</v>
      </c>
      <c r="F439" s="14"/>
      <c r="G439" s="14">
        <v>0.60018779334401795</v>
      </c>
      <c r="H439" s="14">
        <v>0.646059288436024</v>
      </c>
      <c r="I439" s="14">
        <v>0.37308133921931103</v>
      </c>
      <c r="J439" s="14">
        <v>0.20290723664598601</v>
      </c>
      <c r="K439" s="14">
        <v>0.101716382767448</v>
      </c>
      <c r="L439" s="14">
        <v>4.8074581165875097E-2</v>
      </c>
      <c r="M439" s="14"/>
      <c r="N439" s="14">
        <v>0.259546433328258</v>
      </c>
      <c r="O439" s="14">
        <v>0.20666214491210499</v>
      </c>
      <c r="P439" s="14"/>
      <c r="Q439" s="14">
        <v>0.16578022514924401</v>
      </c>
      <c r="R439" s="14">
        <v>0.20851526784263799</v>
      </c>
      <c r="S439" s="14">
        <v>0.18029215652083699</v>
      </c>
      <c r="T439" s="14">
        <v>0.30755649572197902</v>
      </c>
      <c r="U439" s="14">
        <v>0.25502878999165102</v>
      </c>
      <c r="V439" s="14">
        <v>0.23461436304889799</v>
      </c>
      <c r="W439" s="14">
        <v>0.25454710418516802</v>
      </c>
      <c r="X439" s="14">
        <v>0.42043637698664699</v>
      </c>
      <c r="Y439" s="14">
        <v>0.68232222267642095</v>
      </c>
      <c r="Z439" s="14">
        <v>0.16514778287440299</v>
      </c>
      <c r="AA439" s="14"/>
      <c r="AB439" s="14">
        <v>0.30102620726534202</v>
      </c>
      <c r="AC439" s="14">
        <v>0.18558341479734999</v>
      </c>
      <c r="AD439" s="14">
        <v>0.34691982145518702</v>
      </c>
      <c r="AE439" s="14"/>
      <c r="AF439" s="14">
        <v>8.4258164922444201E-2</v>
      </c>
      <c r="AG439" s="14">
        <v>0.46104803518649801</v>
      </c>
      <c r="AH439" s="14">
        <v>0.24408818532967999</v>
      </c>
      <c r="AI439" s="14">
        <v>0.314920786772793</v>
      </c>
      <c r="AJ439" s="14">
        <v>0.196146930498899</v>
      </c>
      <c r="AK439" s="14">
        <v>0.18185435504269401</v>
      </c>
      <c r="AL439" s="14">
        <v>0.41927632319061398</v>
      </c>
      <c r="AM439" s="14">
        <v>0.22013527702434399</v>
      </c>
      <c r="AN439" s="14"/>
      <c r="AO439" s="14">
        <v>9.5963498623606994E-2</v>
      </c>
      <c r="AP439" s="14">
        <v>0.44547983762357601</v>
      </c>
      <c r="AQ439" s="14">
        <v>0.242809242317754</v>
      </c>
      <c r="AR439" s="14">
        <v>0.118839843751187</v>
      </c>
      <c r="AS439" s="14">
        <v>0.26098328000592802</v>
      </c>
      <c r="AT439" s="14">
        <v>0.18655977238730101</v>
      </c>
      <c r="AU439" s="14">
        <v>0.42161260892098401</v>
      </c>
      <c r="AV439" s="14">
        <v>0.18202671428346401</v>
      </c>
      <c r="AW439" s="14"/>
      <c r="AX439" s="14">
        <v>0.144098238844204</v>
      </c>
      <c r="AY439" s="14">
        <v>0.21969342360762301</v>
      </c>
      <c r="AZ439" s="14">
        <v>0.28098195130690701</v>
      </c>
      <c r="BA439" s="14"/>
      <c r="BB439" s="14">
        <v>0.15822196205380701</v>
      </c>
      <c r="BC439" s="14">
        <v>0.223938659429016</v>
      </c>
      <c r="BD439" s="14">
        <v>0.33368913858315102</v>
      </c>
      <c r="BE439" s="14"/>
      <c r="BF439" s="14">
        <v>0.23123191312775801</v>
      </c>
      <c r="BG439" s="14">
        <v>0.219718585444207</v>
      </c>
      <c r="BH439" s="14">
        <v>0.25986655327924602</v>
      </c>
      <c r="BI439" s="14"/>
      <c r="BJ439" s="14">
        <v>0.287112229233698</v>
      </c>
      <c r="BK439" s="14">
        <v>0.22797142839706699</v>
      </c>
      <c r="BL439" s="14"/>
      <c r="BM439" s="14">
        <v>0.35001970477428901</v>
      </c>
      <c r="BN439" s="14">
        <v>0.18067293918788899</v>
      </c>
      <c r="BO439" s="14"/>
      <c r="BP439" s="14">
        <v>0.31622149923581999</v>
      </c>
      <c r="BQ439" s="14">
        <v>0.29269657729828702</v>
      </c>
      <c r="BR439" s="14">
        <v>6.8666967531998496E-2</v>
      </c>
      <c r="BS439" s="14">
        <v>0.222368935616857</v>
      </c>
      <c r="BT439" s="14">
        <v>0.23741594140140199</v>
      </c>
      <c r="BU439" s="14">
        <v>0.207432650748551</v>
      </c>
      <c r="BV439" s="14">
        <v>0.193472249384634</v>
      </c>
      <c r="BW439" s="14">
        <v>0.25542014297152699</v>
      </c>
    </row>
    <row r="440" spans="2:75" x14ac:dyDescent="0.35">
      <c r="B440" t="s">
        <v>250</v>
      </c>
      <c r="C440" s="14">
        <v>0.136121567341733</v>
      </c>
      <c r="D440" s="14">
        <v>0.16168622438046501</v>
      </c>
      <c r="E440" s="14">
        <v>0.111994823919197</v>
      </c>
      <c r="F440" s="14"/>
      <c r="G440" s="14">
        <v>9.0366885458332297E-2</v>
      </c>
      <c r="H440" s="14">
        <v>6.7291396443316706E-2</v>
      </c>
      <c r="I440" s="14">
        <v>9.5699077922761999E-2</v>
      </c>
      <c r="J440" s="14">
        <v>0.14585383238567901</v>
      </c>
      <c r="K440" s="14">
        <v>0.204749890002247</v>
      </c>
      <c r="L440" s="14">
        <v>0.151021449486715</v>
      </c>
      <c r="M440" s="14"/>
      <c r="N440" s="14">
        <v>0.13371830998782899</v>
      </c>
      <c r="O440" s="14">
        <v>0.14061909181832499</v>
      </c>
      <c r="P440" s="14"/>
      <c r="Q440" s="14">
        <v>0.14736626409995299</v>
      </c>
      <c r="R440" s="14">
        <v>0.12861061105004701</v>
      </c>
      <c r="S440" s="14">
        <v>0.182585512619655</v>
      </c>
      <c r="T440" s="14">
        <v>0.147985762765388</v>
      </c>
      <c r="U440" s="14">
        <v>8.494936007777E-2</v>
      </c>
      <c r="V440" s="14">
        <v>0.159395498787641</v>
      </c>
      <c r="W440" s="14">
        <v>0.15111678410359899</v>
      </c>
      <c r="X440" s="14">
        <v>8.66519994027138E-2</v>
      </c>
      <c r="Y440" s="14">
        <v>0</v>
      </c>
      <c r="Z440" s="14">
        <v>0.111129008424785</v>
      </c>
      <c r="AA440" s="14"/>
      <c r="AB440" s="14">
        <v>0.14734088141424401</v>
      </c>
      <c r="AC440" s="14">
        <v>0.137318698347312</v>
      </c>
      <c r="AD440" s="14">
        <v>0.165715773061762</v>
      </c>
      <c r="AE440" s="14"/>
      <c r="AF440" s="14">
        <v>0.22117706922210301</v>
      </c>
      <c r="AG440" s="14">
        <v>0.135118194623778</v>
      </c>
      <c r="AH440" s="14">
        <v>0.12833021018776999</v>
      </c>
      <c r="AI440" s="14">
        <v>0.139711151008824</v>
      </c>
      <c r="AJ440" s="14">
        <v>7.8756868055878199E-2</v>
      </c>
      <c r="AK440" s="14">
        <v>0.12833883740673899</v>
      </c>
      <c r="AL440" s="14">
        <v>0.147363659519303</v>
      </c>
      <c r="AM440" s="14">
        <v>8.0978139211300204E-2</v>
      </c>
      <c r="AN440" s="14"/>
      <c r="AO440" s="14">
        <v>0.209958971210541</v>
      </c>
      <c r="AP440" s="14">
        <v>0.14711240821812099</v>
      </c>
      <c r="AQ440" s="14">
        <v>0.16889234766846001</v>
      </c>
      <c r="AR440" s="14">
        <v>0.25204735389044097</v>
      </c>
      <c r="AS440" s="14">
        <v>7.1593569500976006E-2</v>
      </c>
      <c r="AT440" s="14">
        <v>0.13611899228694599</v>
      </c>
      <c r="AU440" s="14">
        <v>0.207952972499369</v>
      </c>
      <c r="AV440" s="14">
        <v>1.64575360759469E-2</v>
      </c>
      <c r="AW440" s="14"/>
      <c r="AX440" s="14">
        <v>0.13427042948600701</v>
      </c>
      <c r="AY440" s="14">
        <v>0.15441045622441699</v>
      </c>
      <c r="AZ440" s="14">
        <v>0.122511096522751</v>
      </c>
      <c r="BA440" s="14"/>
      <c r="BB440" s="14">
        <v>0.187827366877203</v>
      </c>
      <c r="BC440" s="14">
        <v>0.14551932438284099</v>
      </c>
      <c r="BD440" s="14">
        <v>0.104020239633092</v>
      </c>
      <c r="BE440" s="14"/>
      <c r="BF440" s="14">
        <v>0.25476839187447298</v>
      </c>
      <c r="BG440" s="14">
        <v>0.161825319199039</v>
      </c>
      <c r="BH440" s="14">
        <v>0.115632792439541</v>
      </c>
      <c r="BI440" s="14"/>
      <c r="BJ440" s="14">
        <v>0.169351010612043</v>
      </c>
      <c r="BK440" s="14">
        <v>0.12903507507435999</v>
      </c>
      <c r="BL440" s="14"/>
      <c r="BM440" s="14">
        <v>0.175647224462497</v>
      </c>
      <c r="BN440" s="14">
        <v>0.12950570197633601</v>
      </c>
      <c r="BO440" s="14"/>
      <c r="BP440" s="14">
        <v>0.13475587582122101</v>
      </c>
      <c r="BQ440" s="14">
        <v>0.152994540422033</v>
      </c>
      <c r="BR440" s="14">
        <v>0.17968089244496899</v>
      </c>
      <c r="BS440" s="14">
        <v>9.5698238533636307E-2</v>
      </c>
      <c r="BT440" s="14">
        <v>0.12950203721034301</v>
      </c>
      <c r="BU440" s="14">
        <v>0.15351700657233</v>
      </c>
      <c r="BV440" s="14">
        <v>0.21113242065135901</v>
      </c>
      <c r="BW440" s="14">
        <v>0.17567365664652099</v>
      </c>
    </row>
    <row r="441" spans="2:75" x14ac:dyDescent="0.35">
      <c r="B441" t="s">
        <v>251</v>
      </c>
      <c r="C441" s="14">
        <v>0.101008425149196</v>
      </c>
      <c r="D441" s="14">
        <v>8.4146664815239497E-2</v>
      </c>
      <c r="E441" s="14">
        <v>0.11692177632826101</v>
      </c>
      <c r="F441" s="14"/>
      <c r="G441" s="14">
        <v>0.18712944689012601</v>
      </c>
      <c r="H441" s="14">
        <v>0.143113298482024</v>
      </c>
      <c r="I441" s="14">
        <v>0.15063600350811501</v>
      </c>
      <c r="J441" s="14">
        <v>0.132523443530742</v>
      </c>
      <c r="K441" s="14">
        <v>9.5335035515509398E-2</v>
      </c>
      <c r="L441" s="14">
        <v>3.3938926631168598E-2</v>
      </c>
      <c r="M441" s="14"/>
      <c r="N441" s="14">
        <v>9.9100301852379502E-2</v>
      </c>
      <c r="O441" s="14">
        <v>0.104579341604668</v>
      </c>
      <c r="P441" s="14"/>
      <c r="Q441" s="14">
        <v>0.11606649593777001</v>
      </c>
      <c r="R441" s="14">
        <v>0.11708410621776</v>
      </c>
      <c r="S441" s="14">
        <v>6.8761397090679605E-2</v>
      </c>
      <c r="T441" s="14">
        <v>9.5321237040567094E-2</v>
      </c>
      <c r="U441" s="14">
        <v>0.12733962109070901</v>
      </c>
      <c r="V441" s="14">
        <v>9.0202474067704E-2</v>
      </c>
      <c r="W441" s="14">
        <v>0.10425413077239599</v>
      </c>
      <c r="X441" s="14">
        <v>0.17650424472829601</v>
      </c>
      <c r="Y441" s="14">
        <v>0</v>
      </c>
      <c r="Z441" s="14">
        <v>9.1158483719149405E-2</v>
      </c>
      <c r="AA441" s="14"/>
      <c r="AB441" s="14">
        <v>4.0372194445876801E-2</v>
      </c>
      <c r="AC441" s="14">
        <v>0.11059324281926999</v>
      </c>
      <c r="AD441" s="14">
        <v>9.6300185626214493E-2</v>
      </c>
      <c r="AE441" s="14"/>
      <c r="AF441" s="14">
        <v>8.5938577083863696E-2</v>
      </c>
      <c r="AG441" s="14">
        <v>7.2201856467960193E-2</v>
      </c>
      <c r="AH441" s="14">
        <v>8.9020270989857597E-2</v>
      </c>
      <c r="AI441" s="14">
        <v>0.220745135187633</v>
      </c>
      <c r="AJ441" s="14">
        <v>5.9129149736337303E-2</v>
      </c>
      <c r="AK441" s="14">
        <v>8.6275213384084504E-2</v>
      </c>
      <c r="AL441" s="14">
        <v>0.16736566350516299</v>
      </c>
      <c r="AM441" s="14">
        <v>0.12653289674499399</v>
      </c>
      <c r="AN441" s="14"/>
      <c r="AO441" s="14">
        <v>8.8412989216292398E-2</v>
      </c>
      <c r="AP441" s="14">
        <v>0.10319243749622301</v>
      </c>
      <c r="AQ441" s="14">
        <v>0.14178130546486101</v>
      </c>
      <c r="AR441" s="14">
        <v>0.19814152942892799</v>
      </c>
      <c r="AS441" s="14">
        <v>0.109004269902478</v>
      </c>
      <c r="AT441" s="14">
        <v>9.8298537932261398E-2</v>
      </c>
      <c r="AU441" s="14">
        <v>0.188952972028848</v>
      </c>
      <c r="AV441" s="14">
        <v>0.104345965378267</v>
      </c>
      <c r="AW441" s="14"/>
      <c r="AX441" s="14">
        <v>5.3095860821936597E-2</v>
      </c>
      <c r="AY441" s="14">
        <v>8.6155496840599505E-2</v>
      </c>
      <c r="AZ441" s="14">
        <v>0.124513968921748</v>
      </c>
      <c r="BA441" s="14"/>
      <c r="BB441" s="14">
        <v>8.0152868354121498E-2</v>
      </c>
      <c r="BC441" s="14">
        <v>9.4702578248257493E-2</v>
      </c>
      <c r="BD441" s="14">
        <v>0.152477425636839</v>
      </c>
      <c r="BE441" s="14"/>
      <c r="BF441" s="14">
        <v>8.3670334437889807E-2</v>
      </c>
      <c r="BG441" s="14">
        <v>7.6337255119803799E-2</v>
      </c>
      <c r="BH441" s="14">
        <v>0.13078465255192601</v>
      </c>
      <c r="BI441" s="14"/>
      <c r="BJ441" s="14">
        <v>0.12659646451979101</v>
      </c>
      <c r="BK441" s="14">
        <v>8.9768418081455706E-2</v>
      </c>
      <c r="BL441" s="14"/>
      <c r="BM441" s="14">
        <v>0.12749219316791799</v>
      </c>
      <c r="BN441" s="14">
        <v>7.9021392116434302E-2</v>
      </c>
      <c r="BO441" s="14"/>
      <c r="BP441" s="14">
        <v>5.5858826302229402E-2</v>
      </c>
      <c r="BQ441" s="14">
        <v>0.170137936259036</v>
      </c>
      <c r="BR441" s="14">
        <v>0.115242008657507</v>
      </c>
      <c r="BS441" s="14">
        <v>0.13023601131482901</v>
      </c>
      <c r="BT441" s="14">
        <v>8.6173436184864893E-2</v>
      </c>
      <c r="BU441" s="14">
        <v>0.124263547224285</v>
      </c>
      <c r="BV441" s="14">
        <v>8.6977423553553299E-2</v>
      </c>
      <c r="BW441" s="14">
        <v>0.111736163635398</v>
      </c>
    </row>
    <row r="442" spans="2:75" x14ac:dyDescent="0.35">
      <c r="B442" t="s">
        <v>252</v>
      </c>
      <c r="C442" s="14">
        <v>6.9571130669435405E-2</v>
      </c>
      <c r="D442" s="14">
        <v>7.2170822604141593E-2</v>
      </c>
      <c r="E442" s="14">
        <v>6.71176614055502E-2</v>
      </c>
      <c r="F442" s="14"/>
      <c r="G442" s="14">
        <v>0.20457021257310401</v>
      </c>
      <c r="H442" s="14">
        <v>0.10627784664086699</v>
      </c>
      <c r="I442" s="14">
        <v>0.115154403579698</v>
      </c>
      <c r="J442" s="14">
        <v>6.3014802209173798E-2</v>
      </c>
      <c r="K442" s="14">
        <v>3.1836428294334598E-2</v>
      </c>
      <c r="L442" s="14">
        <v>2.8437799870566799E-2</v>
      </c>
      <c r="M442" s="14"/>
      <c r="N442" s="14">
        <v>6.9991155970675206E-2</v>
      </c>
      <c r="O442" s="14">
        <v>6.8785083319972296E-2</v>
      </c>
      <c r="P442" s="14"/>
      <c r="Q442" s="14">
        <v>6.3247677847767303E-2</v>
      </c>
      <c r="R442" s="14">
        <v>5.4342081217044397E-2</v>
      </c>
      <c r="S442" s="14">
        <v>9.9770769743971796E-2</v>
      </c>
      <c r="T442" s="14">
        <v>7.0791184306432706E-2</v>
      </c>
      <c r="U442" s="14">
        <v>9.7260534014853295E-2</v>
      </c>
      <c r="V442" s="14">
        <v>7.8483117789524395E-2</v>
      </c>
      <c r="W442" s="14">
        <v>4.8086318020881501E-2</v>
      </c>
      <c r="X442" s="14">
        <v>0</v>
      </c>
      <c r="Y442" s="14">
        <v>0</v>
      </c>
      <c r="Z442" s="14">
        <v>1.7344656993294599E-2</v>
      </c>
      <c r="AA442" s="14"/>
      <c r="AB442" s="14">
        <v>0.12721144547816499</v>
      </c>
      <c r="AC442" s="14">
        <v>6.0416292656358998E-2</v>
      </c>
      <c r="AD442" s="14">
        <v>4.9454116913543997E-2</v>
      </c>
      <c r="AE442" s="14"/>
      <c r="AF442" s="14">
        <v>9.5577741621091505E-3</v>
      </c>
      <c r="AG442" s="14">
        <v>7.98220986737469E-2</v>
      </c>
      <c r="AH442" s="14">
        <v>7.24315217017589E-2</v>
      </c>
      <c r="AI442" s="14">
        <v>2.15527644928785E-2</v>
      </c>
      <c r="AJ442" s="14">
        <v>0.158155282670988</v>
      </c>
      <c r="AK442" s="14">
        <v>5.6249842177026201E-2</v>
      </c>
      <c r="AL442" s="14">
        <v>0.23810989369673699</v>
      </c>
      <c r="AM442" s="14">
        <v>6.4057714108167296E-2</v>
      </c>
      <c r="AN442" s="14"/>
      <c r="AO442" s="14">
        <v>4.3279952240147801E-2</v>
      </c>
      <c r="AP442" s="14">
        <v>7.8200707539402101E-2</v>
      </c>
      <c r="AQ442" s="14">
        <v>0.11756574388206301</v>
      </c>
      <c r="AR442" s="14">
        <v>4.0158109902175498E-2</v>
      </c>
      <c r="AS442" s="14">
        <v>0.20404139627748599</v>
      </c>
      <c r="AT442" s="14">
        <v>2.8385625634358602E-2</v>
      </c>
      <c r="AU442" s="14">
        <v>0.23645449895489801</v>
      </c>
      <c r="AV442" s="14">
        <v>2.85034426294433E-2</v>
      </c>
      <c r="AW442" s="14"/>
      <c r="AX442" s="14">
        <v>7.0726707238667003E-2</v>
      </c>
      <c r="AY442" s="14">
        <v>4.9028363495287303E-2</v>
      </c>
      <c r="AZ442" s="14">
        <v>8.1469797437585603E-2</v>
      </c>
      <c r="BA442" s="14"/>
      <c r="BB442" s="14">
        <v>5.2315774582190902E-2</v>
      </c>
      <c r="BC442" s="14">
        <v>6.3285655142727507E-2</v>
      </c>
      <c r="BD442" s="14">
        <v>0.109961894880398</v>
      </c>
      <c r="BE442" s="14"/>
      <c r="BF442" s="14">
        <v>8.5543640527127804E-2</v>
      </c>
      <c r="BG442" s="14">
        <v>7.0675387396355704E-2</v>
      </c>
      <c r="BH442" s="14">
        <v>6.4582937804762694E-2</v>
      </c>
      <c r="BI442" s="14"/>
      <c r="BJ442" s="14">
        <v>8.8753776094207204E-2</v>
      </c>
      <c r="BK442" s="14">
        <v>5.33663058415354E-2</v>
      </c>
      <c r="BL442" s="14"/>
      <c r="BM442" s="14">
        <v>0.116817118507098</v>
      </c>
      <c r="BN442" s="14">
        <v>4.5312323819917497E-2</v>
      </c>
      <c r="BO442" s="14"/>
      <c r="BP442" s="14">
        <v>4.7848112101249798E-2</v>
      </c>
      <c r="BQ442" s="14">
        <v>4.3658067998736401E-2</v>
      </c>
      <c r="BR442" s="14">
        <v>1.31776410108381E-2</v>
      </c>
      <c r="BS442" s="14">
        <v>0.114838466508752</v>
      </c>
      <c r="BT442" s="14">
        <v>6.2323459413763299E-2</v>
      </c>
      <c r="BU442" s="14">
        <v>5.0368750789004803E-2</v>
      </c>
      <c r="BV442" s="14">
        <v>0.17222096503689599</v>
      </c>
      <c r="BW442" s="14">
        <v>8.2701788778901497E-2</v>
      </c>
    </row>
    <row r="443" spans="2:75" x14ac:dyDescent="0.35">
      <c r="B443" t="s">
        <v>253</v>
      </c>
      <c r="C443" s="14">
        <v>4.51552259485897E-2</v>
      </c>
      <c r="D443" s="14">
        <v>4.1339944458626599E-2</v>
      </c>
      <c r="E443" s="14">
        <v>4.8755912531383797E-2</v>
      </c>
      <c r="F443" s="14"/>
      <c r="G443" s="14">
        <v>4.8881660010804698E-2</v>
      </c>
      <c r="H443" s="14">
        <v>9.6413396291886392E-3</v>
      </c>
      <c r="I443" s="14">
        <v>4.9682032960152597E-2</v>
      </c>
      <c r="J443" s="14">
        <v>3.6537458971673403E-2</v>
      </c>
      <c r="K443" s="14">
        <v>7.7935181199561096E-2</v>
      </c>
      <c r="L443" s="14">
        <v>4.4542399687095599E-2</v>
      </c>
      <c r="M443" s="14"/>
      <c r="N443" s="14">
        <v>4.9720582524376097E-2</v>
      </c>
      <c r="O443" s="14">
        <v>3.6611487213903698E-2</v>
      </c>
      <c r="P443" s="14"/>
      <c r="Q443" s="14">
        <v>0</v>
      </c>
      <c r="R443" s="14">
        <v>2.84804281662486E-2</v>
      </c>
      <c r="S443" s="14">
        <v>6.9728238762056999E-2</v>
      </c>
      <c r="T443" s="14">
        <v>4.8576470409762498E-2</v>
      </c>
      <c r="U443" s="14">
        <v>3.9204189653746398E-2</v>
      </c>
      <c r="V443" s="14">
        <v>4.2264925996562799E-2</v>
      </c>
      <c r="W443" s="14">
        <v>2.9465628641205201E-2</v>
      </c>
      <c r="X443" s="14">
        <v>0</v>
      </c>
      <c r="Y443" s="14">
        <v>0</v>
      </c>
      <c r="Z443" s="14">
        <v>8.1067087483433803E-2</v>
      </c>
      <c r="AA443" s="14"/>
      <c r="AB443" s="14">
        <v>5.8717874764584899E-2</v>
      </c>
      <c r="AC443" s="14">
        <v>4.4294874325957599E-2</v>
      </c>
      <c r="AD443" s="14">
        <v>4.8866086091037597E-2</v>
      </c>
      <c r="AE443" s="14"/>
      <c r="AF443" s="14">
        <v>5.2682271941724999E-2</v>
      </c>
      <c r="AG443" s="14">
        <v>6.1774680079404398E-2</v>
      </c>
      <c r="AH443" s="14">
        <v>3.9766680555863403E-2</v>
      </c>
      <c r="AI443" s="14">
        <v>0</v>
      </c>
      <c r="AJ443" s="14">
        <v>0</v>
      </c>
      <c r="AK443" s="14">
        <v>3.6102030964306198E-2</v>
      </c>
      <c r="AL443" s="14">
        <v>1.1863205985850901E-2</v>
      </c>
      <c r="AM443" s="14">
        <v>4.3236623099147199E-2</v>
      </c>
      <c r="AN443" s="14"/>
      <c r="AO443" s="14">
        <v>6.4786752109762105E-2</v>
      </c>
      <c r="AP443" s="14">
        <v>5.7611695232539999E-2</v>
      </c>
      <c r="AQ443" s="14">
        <v>2.8546297239676201E-2</v>
      </c>
      <c r="AR443" s="14">
        <v>0</v>
      </c>
      <c r="AS443" s="14">
        <v>0</v>
      </c>
      <c r="AT443" s="14">
        <v>2.7983750724092201E-2</v>
      </c>
      <c r="AU443" s="14">
        <v>1.0103910554995699E-2</v>
      </c>
      <c r="AV443" s="14">
        <v>2.1196444240124401E-2</v>
      </c>
      <c r="AW443" s="14"/>
      <c r="AX443" s="14">
        <v>8.4844990543071805E-2</v>
      </c>
      <c r="AY443" s="14">
        <v>3.45835956412597E-2</v>
      </c>
      <c r="AZ443" s="14">
        <v>6.0911906971636898E-2</v>
      </c>
      <c r="BA443" s="14"/>
      <c r="BB443" s="14">
        <v>4.0205502809443801E-2</v>
      </c>
      <c r="BC443" s="14">
        <v>3.7526373314723603E-2</v>
      </c>
      <c r="BD443" s="14">
        <v>7.3910693497208899E-2</v>
      </c>
      <c r="BE443" s="14"/>
      <c r="BF443" s="14">
        <v>4.3425899981865398E-2</v>
      </c>
      <c r="BG443" s="14">
        <v>4.7267378426809101E-2</v>
      </c>
      <c r="BH443" s="14">
        <v>5.1210061253653801E-2</v>
      </c>
      <c r="BI443" s="14"/>
      <c r="BJ443" s="14">
        <v>6.0469793771316803E-2</v>
      </c>
      <c r="BK443" s="14">
        <v>4.2047660996063399E-2</v>
      </c>
      <c r="BL443" s="14"/>
      <c r="BM443" s="14">
        <v>8.4304056509774197E-2</v>
      </c>
      <c r="BN443" s="14">
        <v>3.1190901790701199E-2</v>
      </c>
      <c r="BO443" s="14"/>
      <c r="BP443" s="14">
        <v>6.9171419387339894E-2</v>
      </c>
      <c r="BQ443" s="14">
        <v>6.1986838997484299E-2</v>
      </c>
      <c r="BR443" s="14">
        <v>0.119709890254465</v>
      </c>
      <c r="BS443" s="14">
        <v>3.6333516674242297E-2</v>
      </c>
      <c r="BT443" s="14">
        <v>3.7740582877605802E-2</v>
      </c>
      <c r="BU443" s="14">
        <v>4.1950826975192201E-2</v>
      </c>
      <c r="BV443" s="14">
        <v>1.85712615926285E-2</v>
      </c>
      <c r="BW443" s="14">
        <v>6.3967401535817599E-3</v>
      </c>
    </row>
    <row r="444" spans="2:75" x14ac:dyDescent="0.35">
      <c r="B444" t="s">
        <v>254</v>
      </c>
      <c r="C444" s="14">
        <v>1.6251910807844099E-2</v>
      </c>
      <c r="D444" s="14">
        <v>1.48170973020981E-2</v>
      </c>
      <c r="E444" s="14">
        <v>1.7606021573338699E-2</v>
      </c>
      <c r="F444" s="14"/>
      <c r="G444" s="14">
        <v>2.3012558227529199E-2</v>
      </c>
      <c r="H444" s="14">
        <v>1.5690594103831799E-2</v>
      </c>
      <c r="I444" s="14">
        <v>4.03187622578512E-2</v>
      </c>
      <c r="J444" s="14">
        <v>2.3462827145957502E-2</v>
      </c>
      <c r="K444" s="14">
        <v>3.6223402060065798E-3</v>
      </c>
      <c r="L444" s="14">
        <v>7.3296724575609004E-3</v>
      </c>
      <c r="M444" s="14"/>
      <c r="N444" s="14">
        <v>9.6625504623222298E-3</v>
      </c>
      <c r="O444" s="14">
        <v>2.8583428025892098E-2</v>
      </c>
      <c r="P444" s="14"/>
      <c r="Q444" s="14">
        <v>3.7906845472481701E-2</v>
      </c>
      <c r="R444" s="14">
        <v>4.5203313849474097E-2</v>
      </c>
      <c r="S444" s="14">
        <v>6.7899208991958997E-3</v>
      </c>
      <c r="T444" s="14">
        <v>1.1913800158347899E-2</v>
      </c>
      <c r="U444" s="14">
        <v>1.0410238346818999E-2</v>
      </c>
      <c r="V444" s="14">
        <v>2.4493449172326501E-2</v>
      </c>
      <c r="W444" s="14">
        <v>4.3797281492191104E-3</v>
      </c>
      <c r="X444" s="14">
        <v>0</v>
      </c>
      <c r="Y444" s="14">
        <v>0</v>
      </c>
      <c r="Z444" s="14">
        <v>1.9340159002652499E-2</v>
      </c>
      <c r="AA444" s="14"/>
      <c r="AB444" s="14">
        <v>3.34499654366038E-3</v>
      </c>
      <c r="AC444" s="14">
        <v>1.85158373023433E-2</v>
      </c>
      <c r="AD444" s="14">
        <v>1.9454481507833399E-2</v>
      </c>
      <c r="AE444" s="14"/>
      <c r="AF444" s="14">
        <v>2.4630402549231599E-3</v>
      </c>
      <c r="AG444" s="14">
        <v>0</v>
      </c>
      <c r="AH444" s="14">
        <v>0</v>
      </c>
      <c r="AI444" s="14">
        <v>1.0096793264255799E-2</v>
      </c>
      <c r="AJ444" s="14">
        <v>3.5080669349722801E-2</v>
      </c>
      <c r="AK444" s="14">
        <v>3.3322209694397698E-2</v>
      </c>
      <c r="AL444" s="14">
        <v>0</v>
      </c>
      <c r="AM444" s="14">
        <v>2.3046830276306399E-2</v>
      </c>
      <c r="AN444" s="14"/>
      <c r="AO444" s="14">
        <v>3.4490900268128399E-3</v>
      </c>
      <c r="AP444" s="14">
        <v>0</v>
      </c>
      <c r="AQ444" s="14">
        <v>0</v>
      </c>
      <c r="AR444" s="14">
        <v>1.31350947117142E-2</v>
      </c>
      <c r="AS444" s="14">
        <v>2.7457790916557E-2</v>
      </c>
      <c r="AT444" s="14">
        <v>2.4506908264456301E-2</v>
      </c>
      <c r="AU444" s="14">
        <v>0</v>
      </c>
      <c r="AV444" s="14">
        <v>4.3740330402108001E-2</v>
      </c>
      <c r="AW444" s="14"/>
      <c r="AX444" s="14">
        <v>2.79738579518591E-2</v>
      </c>
      <c r="AY444" s="14">
        <v>5.6143561736117101E-3</v>
      </c>
      <c r="AZ444" s="14">
        <v>2.2051803171323901E-2</v>
      </c>
      <c r="BA444" s="14"/>
      <c r="BB444" s="14">
        <v>8.3303920242419997E-3</v>
      </c>
      <c r="BC444" s="14">
        <v>5.2797244753989498E-3</v>
      </c>
      <c r="BD444" s="14">
        <v>3.6503570106737097E-2</v>
      </c>
      <c r="BE444" s="14"/>
      <c r="BF444" s="14">
        <v>1.55443673442161E-2</v>
      </c>
      <c r="BG444" s="14">
        <v>2.0565011473316201E-3</v>
      </c>
      <c r="BH444" s="14">
        <v>2.6554222114663899E-2</v>
      </c>
      <c r="BI444" s="14"/>
      <c r="BJ444" s="14">
        <v>0</v>
      </c>
      <c r="BK444" s="14">
        <v>2.0550371191419999E-2</v>
      </c>
      <c r="BL444" s="14"/>
      <c r="BM444" s="14">
        <v>2.98096691034062E-3</v>
      </c>
      <c r="BN444" s="14">
        <v>2.3619251266695701E-2</v>
      </c>
      <c r="BO444" s="14"/>
      <c r="BP444" s="14">
        <v>8.6046724252798606E-3</v>
      </c>
      <c r="BQ444" s="14">
        <v>0</v>
      </c>
      <c r="BR444" s="14">
        <v>0</v>
      </c>
      <c r="BS444" s="14">
        <v>2.9536139223067699E-2</v>
      </c>
      <c r="BT444" s="14">
        <v>1.8181870908678399E-2</v>
      </c>
      <c r="BU444" s="14">
        <v>3.04645570222838E-3</v>
      </c>
      <c r="BV444" s="14">
        <v>1.9149264421388201E-2</v>
      </c>
      <c r="BW444" s="14">
        <v>3.3944545968967503E-2</v>
      </c>
    </row>
    <row r="445" spans="2:75" x14ac:dyDescent="0.35">
      <c r="B445" t="s">
        <v>92</v>
      </c>
      <c r="C445" s="14">
        <v>1.3838526539839999E-2</v>
      </c>
      <c r="D445" s="14">
        <v>1.77465911353125E-2</v>
      </c>
      <c r="E445" s="14">
        <v>1.0150275544303001E-2</v>
      </c>
      <c r="F445" s="14"/>
      <c r="G445" s="14">
        <v>1.26384892167581E-2</v>
      </c>
      <c r="H445" s="14">
        <v>1.2926857719766699E-2</v>
      </c>
      <c r="I445" s="14">
        <v>1.3944534960363001E-2</v>
      </c>
      <c r="J445" s="14">
        <v>3.5384142787040697E-2</v>
      </c>
      <c r="K445" s="14">
        <v>1.8268596621942398E-2</v>
      </c>
      <c r="L445" s="14">
        <v>1.6330580874894E-3</v>
      </c>
      <c r="M445" s="14"/>
      <c r="N445" s="14">
        <v>1.02820785906133E-2</v>
      </c>
      <c r="O445" s="14">
        <v>2.04941648448215E-2</v>
      </c>
      <c r="P445" s="14"/>
      <c r="Q445" s="14">
        <v>0.10214849027245</v>
      </c>
      <c r="R445" s="14">
        <v>2.0717939518348001E-2</v>
      </c>
      <c r="S445" s="14">
        <v>0</v>
      </c>
      <c r="T445" s="14">
        <v>7.8303919735975992E-3</v>
      </c>
      <c r="U445" s="14">
        <v>6.0787701449109303E-3</v>
      </c>
      <c r="V445" s="14">
        <v>0</v>
      </c>
      <c r="W445" s="14">
        <v>6.8838778493172503E-3</v>
      </c>
      <c r="X445" s="14">
        <v>0</v>
      </c>
      <c r="Y445" s="14">
        <v>0</v>
      </c>
      <c r="Z445" s="14">
        <v>5.6989432062858003E-2</v>
      </c>
      <c r="AA445" s="14"/>
      <c r="AB445" s="14">
        <v>0</v>
      </c>
      <c r="AC445" s="14">
        <v>1.29795059580128E-2</v>
      </c>
      <c r="AD445" s="14">
        <v>1.5131550509957599E-2</v>
      </c>
      <c r="AE445" s="14"/>
      <c r="AF445" s="14">
        <v>0</v>
      </c>
      <c r="AG445" s="14">
        <v>1.4974853381369099E-2</v>
      </c>
      <c r="AH445" s="14">
        <v>2.1373812333573598E-2</v>
      </c>
      <c r="AI445" s="14">
        <v>0</v>
      </c>
      <c r="AJ445" s="14">
        <v>1.7843832061432099E-2</v>
      </c>
      <c r="AK445" s="14">
        <v>0</v>
      </c>
      <c r="AL445" s="14">
        <v>0</v>
      </c>
      <c r="AM445" s="14">
        <v>2.7768032521934601E-2</v>
      </c>
      <c r="AN445" s="14"/>
      <c r="AO445" s="14">
        <v>0</v>
      </c>
      <c r="AP445" s="14">
        <v>1.15424577729921E-2</v>
      </c>
      <c r="AQ445" s="14">
        <v>3.3103823989619703E-2</v>
      </c>
      <c r="AR445" s="14">
        <v>0</v>
      </c>
      <c r="AS445" s="14">
        <v>2.0214898650825298E-2</v>
      </c>
      <c r="AT445" s="14">
        <v>0</v>
      </c>
      <c r="AU445" s="14">
        <v>1.19275082863954E-2</v>
      </c>
      <c r="AV445" s="14">
        <v>1.7440545085919398E-2</v>
      </c>
      <c r="AW445" s="14"/>
      <c r="AX445" s="14">
        <v>3.0836797757228501E-2</v>
      </c>
      <c r="AY445" s="14">
        <v>1.3670260071008699E-3</v>
      </c>
      <c r="AZ445" s="14">
        <v>1.2565384480382099E-2</v>
      </c>
      <c r="BA445" s="14"/>
      <c r="BB445" s="14">
        <v>8.4590289612057005E-3</v>
      </c>
      <c r="BC445" s="14">
        <v>7.7283379179487596E-3</v>
      </c>
      <c r="BD445" s="14">
        <v>1.32825282734864E-2</v>
      </c>
      <c r="BE445" s="14"/>
      <c r="BF445" s="14">
        <v>2.17422869381385E-2</v>
      </c>
      <c r="BG445" s="14">
        <v>8.3461843709528496E-3</v>
      </c>
      <c r="BH445" s="14">
        <v>9.0885253774850398E-3</v>
      </c>
      <c r="BI445" s="14"/>
      <c r="BJ445" s="14">
        <v>0</v>
      </c>
      <c r="BK445" s="14">
        <v>1.4325540179029801E-2</v>
      </c>
      <c r="BL445" s="14"/>
      <c r="BM445" s="14">
        <v>2.1946391884593601E-3</v>
      </c>
      <c r="BN445" s="14">
        <v>1.7266437945943101E-2</v>
      </c>
      <c r="BO445" s="14"/>
      <c r="BP445" s="14">
        <v>1.80266683791621E-2</v>
      </c>
      <c r="BQ445" s="14">
        <v>3.3044835121411598E-2</v>
      </c>
      <c r="BR445" s="14">
        <v>0</v>
      </c>
      <c r="BS445" s="14">
        <v>2.4505419089071001E-2</v>
      </c>
      <c r="BT445" s="14">
        <v>8.2958691782865496E-3</v>
      </c>
      <c r="BU445" s="14">
        <v>1.15983228344183E-2</v>
      </c>
      <c r="BV445" s="14">
        <v>0</v>
      </c>
      <c r="BW445" s="14">
        <v>5.29316737011292E-3</v>
      </c>
    </row>
    <row r="446" spans="2:75" x14ac:dyDescent="0.35">
      <c r="B446" t="s">
        <v>255</v>
      </c>
      <c r="C446" s="14">
        <v>4.7521283460945198E-3</v>
      </c>
      <c r="D446" s="14">
        <v>4.8071816946180798E-3</v>
      </c>
      <c r="E446" s="14">
        <v>4.7001715366459503E-3</v>
      </c>
      <c r="F446" s="14"/>
      <c r="G446" s="14">
        <v>0</v>
      </c>
      <c r="H446" s="14">
        <v>0</v>
      </c>
      <c r="I446" s="14">
        <v>0</v>
      </c>
      <c r="J446" s="14">
        <v>2.5116708678161698E-2</v>
      </c>
      <c r="K446" s="14">
        <v>0</v>
      </c>
      <c r="L446" s="14">
        <v>1.3261225891314601E-3</v>
      </c>
      <c r="M446" s="14"/>
      <c r="N446" s="14">
        <v>6.5947488823658203E-3</v>
      </c>
      <c r="O446" s="14">
        <v>1.3037956282153701E-3</v>
      </c>
      <c r="P446" s="14"/>
      <c r="Q446" s="14">
        <v>0</v>
      </c>
      <c r="R446" s="14">
        <v>0</v>
      </c>
      <c r="S446" s="14">
        <v>2.3312046361162998E-2</v>
      </c>
      <c r="T446" s="14">
        <v>0</v>
      </c>
      <c r="U446" s="14">
        <v>0</v>
      </c>
      <c r="V446" s="14">
        <v>0</v>
      </c>
      <c r="W446" s="14">
        <v>1.37852300239688E-2</v>
      </c>
      <c r="X446" s="14">
        <v>0</v>
      </c>
      <c r="Y446" s="14">
        <v>0</v>
      </c>
      <c r="Z446" s="14">
        <v>0</v>
      </c>
      <c r="AA446" s="14"/>
      <c r="AB446" s="14">
        <v>0</v>
      </c>
      <c r="AC446" s="14">
        <v>7.2806683955331502E-3</v>
      </c>
      <c r="AD446" s="14">
        <v>2.3435026324187202E-3</v>
      </c>
      <c r="AE446" s="14"/>
      <c r="AF446" s="14">
        <v>0</v>
      </c>
      <c r="AG446" s="14">
        <v>3.4001714077067798E-3</v>
      </c>
      <c r="AH446" s="14">
        <v>0</v>
      </c>
      <c r="AI446" s="14">
        <v>0</v>
      </c>
      <c r="AJ446" s="14">
        <v>0</v>
      </c>
      <c r="AK446" s="14">
        <v>1.0096413860397099E-2</v>
      </c>
      <c r="AL446" s="14">
        <v>0</v>
      </c>
      <c r="AM446" s="14">
        <v>1.6412216095841502E-2</v>
      </c>
      <c r="AN446" s="14"/>
      <c r="AO446" s="14">
        <v>0</v>
      </c>
      <c r="AP446" s="14">
        <v>1.8115234947949199E-2</v>
      </c>
      <c r="AQ446" s="14">
        <v>7.6548235599272199E-3</v>
      </c>
      <c r="AR446" s="14">
        <v>0</v>
      </c>
      <c r="AS446" s="14">
        <v>0</v>
      </c>
      <c r="AT446" s="14">
        <v>1.24649282549231E-2</v>
      </c>
      <c r="AU446" s="14">
        <v>0</v>
      </c>
      <c r="AV446" s="14">
        <v>0</v>
      </c>
      <c r="AW446" s="14"/>
      <c r="AX446" s="14">
        <v>8.9428224225018907E-3</v>
      </c>
      <c r="AY446" s="14">
        <v>1.05080181719804E-2</v>
      </c>
      <c r="AZ446" s="14">
        <v>0</v>
      </c>
      <c r="BA446" s="14"/>
      <c r="BB446" s="14">
        <v>3.16536400254043E-3</v>
      </c>
      <c r="BC446" s="14">
        <v>8.6777510922378606E-3</v>
      </c>
      <c r="BD446" s="14">
        <v>0</v>
      </c>
      <c r="BE446" s="14"/>
      <c r="BF446" s="14">
        <v>8.4371041632256404E-3</v>
      </c>
      <c r="BG446" s="14">
        <v>4.62158670075212E-3</v>
      </c>
      <c r="BH446" s="14">
        <v>0</v>
      </c>
      <c r="BI446" s="14"/>
      <c r="BJ446" s="14">
        <v>0</v>
      </c>
      <c r="BK446" s="14">
        <v>6.2486800496546297E-3</v>
      </c>
      <c r="BL446" s="14"/>
      <c r="BM446" s="14">
        <v>0</v>
      </c>
      <c r="BN446" s="14">
        <v>7.5185803984908197E-3</v>
      </c>
      <c r="BO446" s="14"/>
      <c r="BP446" s="14">
        <v>0</v>
      </c>
      <c r="BQ446" s="14">
        <v>0</v>
      </c>
      <c r="BR446" s="14">
        <v>0</v>
      </c>
      <c r="BS446" s="14">
        <v>2.5493299515531201E-3</v>
      </c>
      <c r="BT446" s="14">
        <v>1.25566137052712E-2</v>
      </c>
      <c r="BU446" s="14">
        <v>0</v>
      </c>
      <c r="BV446" s="14">
        <v>0</v>
      </c>
      <c r="BW446" s="14">
        <v>0</v>
      </c>
    </row>
    <row r="447" spans="2:75" x14ac:dyDescent="0.35">
      <c r="B447" t="s">
        <v>256</v>
      </c>
      <c r="C447" s="14">
        <v>4.7973468415794801E-4</v>
      </c>
      <c r="D447" s="14">
        <v>0</v>
      </c>
      <c r="E447" s="14">
        <v>9.3248613777748295E-4</v>
      </c>
      <c r="F447" s="14"/>
      <c r="G447" s="14">
        <v>6.2625160470806103E-3</v>
      </c>
      <c r="H447" s="14">
        <v>0</v>
      </c>
      <c r="I447" s="14">
        <v>0</v>
      </c>
      <c r="J447" s="14">
        <v>0</v>
      </c>
      <c r="K447" s="14">
        <v>0</v>
      </c>
      <c r="L447" s="14">
        <v>0</v>
      </c>
      <c r="M447" s="14"/>
      <c r="N447" s="14">
        <v>0</v>
      </c>
      <c r="O447" s="14">
        <v>1.3775238787963899E-3</v>
      </c>
      <c r="P447" s="14"/>
      <c r="Q447" s="14">
        <v>0</v>
      </c>
      <c r="R447" s="14">
        <v>0</v>
      </c>
      <c r="S447" s="14">
        <v>0</v>
      </c>
      <c r="T447" s="14">
        <v>2.3637895951635099E-3</v>
      </c>
      <c r="U447" s="14">
        <v>0</v>
      </c>
      <c r="V447" s="14">
        <v>0</v>
      </c>
      <c r="W447" s="14">
        <v>0</v>
      </c>
      <c r="X447" s="14">
        <v>0</v>
      </c>
      <c r="Y447" s="14">
        <v>0</v>
      </c>
      <c r="Z447" s="14">
        <v>0</v>
      </c>
      <c r="AA447" s="14"/>
      <c r="AB447" s="14">
        <v>0</v>
      </c>
      <c r="AC447" s="14">
        <v>8.1264125930617399E-4</v>
      </c>
      <c r="AD447" s="14">
        <v>0</v>
      </c>
      <c r="AE447" s="14"/>
      <c r="AF447" s="14">
        <v>0</v>
      </c>
      <c r="AG447" s="14">
        <v>0</v>
      </c>
      <c r="AH447" s="14">
        <v>0</v>
      </c>
      <c r="AI447" s="14">
        <v>0</v>
      </c>
      <c r="AJ447" s="14">
        <v>0</v>
      </c>
      <c r="AK447" s="14">
        <v>2.5764099698502899E-3</v>
      </c>
      <c r="AL447" s="14">
        <v>0</v>
      </c>
      <c r="AM447" s="14">
        <v>0</v>
      </c>
      <c r="AN447" s="14"/>
      <c r="AO447" s="14">
        <v>0</v>
      </c>
      <c r="AP447" s="14">
        <v>0</v>
      </c>
      <c r="AQ447" s="14">
        <v>0</v>
      </c>
      <c r="AR447" s="14">
        <v>0</v>
      </c>
      <c r="AS447" s="14">
        <v>0</v>
      </c>
      <c r="AT447" s="14">
        <v>3.1808091341641201E-3</v>
      </c>
      <c r="AU447" s="14">
        <v>0</v>
      </c>
      <c r="AV447" s="14">
        <v>0</v>
      </c>
      <c r="AW447" s="14"/>
      <c r="AX447" s="14">
        <v>0</v>
      </c>
      <c r="AY447" s="14">
        <v>0</v>
      </c>
      <c r="AZ447" s="14">
        <v>1.1447460202163001E-3</v>
      </c>
      <c r="BA447" s="14"/>
      <c r="BB447" s="14">
        <v>0</v>
      </c>
      <c r="BC447" s="14">
        <v>9.6857845906952696E-4</v>
      </c>
      <c r="BD447" s="14">
        <v>0</v>
      </c>
      <c r="BE447" s="14"/>
      <c r="BF447" s="14">
        <v>0</v>
      </c>
      <c r="BG447" s="14">
        <v>0</v>
      </c>
      <c r="BH447" s="14">
        <v>1.2628204413947699E-3</v>
      </c>
      <c r="BI447" s="14"/>
      <c r="BJ447" s="14">
        <v>0</v>
      </c>
      <c r="BK447" s="14">
        <v>6.3081388626398801E-4</v>
      </c>
      <c r="BL447" s="14"/>
      <c r="BM447" s="14">
        <v>1.7094922277827501E-3</v>
      </c>
      <c r="BN447" s="14">
        <v>0</v>
      </c>
      <c r="BO447" s="14"/>
      <c r="BP447" s="14">
        <v>0</v>
      </c>
      <c r="BQ447" s="14">
        <v>0</v>
      </c>
      <c r="BR447" s="14">
        <v>0</v>
      </c>
      <c r="BS447" s="14">
        <v>2.69349183813582E-3</v>
      </c>
      <c r="BT447" s="14">
        <v>0</v>
      </c>
      <c r="BU447" s="14">
        <v>0</v>
      </c>
      <c r="BV447" s="14">
        <v>0</v>
      </c>
      <c r="BW447" s="14">
        <v>0</v>
      </c>
    </row>
    <row r="448" spans="2:75" x14ac:dyDescent="0.35">
      <c r="B448" t="s">
        <v>257</v>
      </c>
      <c r="C448" s="14">
        <v>8.5373183031230204E-2</v>
      </c>
      <c r="D448" s="14">
        <v>6.1969701598455301E-2</v>
      </c>
      <c r="E448" s="14">
        <v>0.10746030866202599</v>
      </c>
      <c r="F448" s="14"/>
      <c r="G448" s="14">
        <v>2.4917502465538199E-2</v>
      </c>
      <c r="H448" s="14">
        <v>7.6058878357702503E-2</v>
      </c>
      <c r="I448" s="14">
        <v>7.1455806578654996E-2</v>
      </c>
      <c r="J448" s="14">
        <v>8.8633133016216503E-2</v>
      </c>
      <c r="K448" s="14">
        <v>8.3979230061187099E-2</v>
      </c>
      <c r="L448" s="14">
        <v>0.106723044393679</v>
      </c>
      <c r="M448" s="14"/>
      <c r="N448" s="14">
        <v>7.4013924496827102E-2</v>
      </c>
      <c r="O448" s="14">
        <v>0.106631224002756</v>
      </c>
      <c r="P448" s="14"/>
      <c r="Q448" s="14">
        <v>0.154916462369832</v>
      </c>
      <c r="R448" s="14">
        <v>0.143740056978958</v>
      </c>
      <c r="S448" s="14">
        <v>0.10762938148043399</v>
      </c>
      <c r="T448" s="14">
        <v>4.2203473583362398E-2</v>
      </c>
      <c r="U448" s="14">
        <v>8.7859020180036704E-2</v>
      </c>
      <c r="V448" s="14">
        <v>7.6093554704501604E-2</v>
      </c>
      <c r="W448" s="14">
        <v>8.8528803438105305E-2</v>
      </c>
      <c r="X448" s="14">
        <v>0.17650424472829601</v>
      </c>
      <c r="Y448" s="14">
        <v>0</v>
      </c>
      <c r="Z448" s="14">
        <v>6.4961873003380105E-2</v>
      </c>
      <c r="AA448" s="14"/>
      <c r="AB448" s="14">
        <v>9.3970932652661002E-2</v>
      </c>
      <c r="AC448" s="14">
        <v>7.9626365630145704E-2</v>
      </c>
      <c r="AD448" s="14">
        <v>8.7818520603734601E-2</v>
      </c>
      <c r="AE448" s="14"/>
      <c r="AF448" s="14">
        <v>6.3762572448476801E-2</v>
      </c>
      <c r="AG448" s="14">
        <v>8.97430289368608E-2</v>
      </c>
      <c r="AH448" s="14">
        <v>0.105823923222156</v>
      </c>
      <c r="AI448" s="14">
        <v>5.2481690290027597E-2</v>
      </c>
      <c r="AJ448" s="14">
        <v>8.8133523262551805E-2</v>
      </c>
      <c r="AK448" s="14">
        <v>8.3680634435515003E-2</v>
      </c>
      <c r="AL448" s="14">
        <v>3.49197845764255E-2</v>
      </c>
      <c r="AM448" s="14">
        <v>9.9969912608064607E-2</v>
      </c>
      <c r="AN448" s="14"/>
      <c r="AO448" s="14">
        <v>8.7492538089365093E-2</v>
      </c>
      <c r="AP448" s="14">
        <v>7.2345407372596995E-2</v>
      </c>
      <c r="AQ448" s="14">
        <v>0.100917876975588</v>
      </c>
      <c r="AR448" s="14">
        <v>1.8634958273430199E-2</v>
      </c>
      <c r="AS448" s="14">
        <v>1.6677987667862E-2</v>
      </c>
      <c r="AT448" s="14">
        <v>8.2623318200939197E-2</v>
      </c>
      <c r="AU448" s="14">
        <v>9.6381009644772697E-2</v>
      </c>
      <c r="AV448" s="14">
        <v>6.7256158962423804E-2</v>
      </c>
      <c r="AW448" s="14"/>
      <c r="AX448" s="14">
        <v>0.15040023691030099</v>
      </c>
      <c r="AY448" s="14">
        <v>7.7962081611159903E-2</v>
      </c>
      <c r="AZ448" s="14">
        <v>8.3747140321166605E-2</v>
      </c>
      <c r="BA448" s="14"/>
      <c r="BB448" s="14">
        <v>0.100363844721369</v>
      </c>
      <c r="BC448" s="14">
        <v>7.4013653004776206E-2</v>
      </c>
      <c r="BD448" s="14">
        <v>0.11401668477382799</v>
      </c>
      <c r="BE448" s="14"/>
      <c r="BF448" s="14">
        <v>3.5801557752752199E-2</v>
      </c>
      <c r="BG448" s="14">
        <v>8.9113370645856699E-2</v>
      </c>
      <c r="BH448" s="14">
        <v>9.7337942870504804E-2</v>
      </c>
      <c r="BI448" s="14"/>
      <c r="BJ448" s="14">
        <v>7.0814232978015104E-2</v>
      </c>
      <c r="BK448" s="14">
        <v>9.1994390525945005E-2</v>
      </c>
      <c r="BL448" s="14"/>
      <c r="BM448" s="14">
        <v>4.2670443317275701E-2</v>
      </c>
      <c r="BN448" s="14">
        <v>0.107425700094268</v>
      </c>
      <c r="BO448" s="14"/>
      <c r="BP448" s="14">
        <v>5.1759633951601498E-2</v>
      </c>
      <c r="BQ448" s="14">
        <v>7.8125233801021293E-2</v>
      </c>
      <c r="BR448" s="14">
        <v>0.10084927744712199</v>
      </c>
      <c r="BS448" s="14">
        <v>8.8301066329454198E-2</v>
      </c>
      <c r="BT448" s="14">
        <v>0.109514045744404</v>
      </c>
      <c r="BU448" s="14">
        <v>4.4946324203373002E-2</v>
      </c>
      <c r="BV448" s="14">
        <v>9.4269321051021898E-2</v>
      </c>
      <c r="BW448" s="14">
        <v>9.9291346561037205E-2</v>
      </c>
    </row>
    <row r="449" spans="2:75" x14ac:dyDescent="0.35">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c r="AR449" s="14"/>
      <c r="AS449" s="14"/>
      <c r="AT449" s="14"/>
      <c r="AU449" s="14"/>
      <c r="AV449" s="14"/>
      <c r="AW449" s="14"/>
      <c r="AX449" s="14"/>
      <c r="AY449" s="14"/>
      <c r="AZ449" s="14"/>
      <c r="BA449" s="14"/>
      <c r="BB449" s="14"/>
      <c r="BC449" s="14"/>
      <c r="BD449" s="14"/>
      <c r="BE449" s="14"/>
      <c r="BF449" s="14"/>
      <c r="BG449" s="14"/>
      <c r="BH449" s="14"/>
      <c r="BI449" s="14"/>
      <c r="BJ449" s="14"/>
      <c r="BK449" s="14"/>
      <c r="BL449" s="14"/>
      <c r="BM449" s="14"/>
      <c r="BN449" s="14"/>
      <c r="BO449" s="14"/>
      <c r="BP449" s="14"/>
      <c r="BQ449" s="14"/>
      <c r="BR449" s="14"/>
      <c r="BS449" s="14"/>
      <c r="BT449" s="14"/>
      <c r="BU449" s="14"/>
      <c r="BV449" s="14"/>
      <c r="BW449" s="14"/>
    </row>
    <row r="450" spans="2:75" x14ac:dyDescent="0.35">
      <c r="B450" s="6" t="s">
        <v>269</v>
      </c>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c r="AS450" s="14"/>
      <c r="AT450" s="14"/>
      <c r="AU450" s="14"/>
      <c r="AV450" s="14"/>
      <c r="AW450" s="14"/>
      <c r="AX450" s="14"/>
      <c r="AY450" s="14"/>
      <c r="AZ450" s="14"/>
      <c r="BA450" s="14"/>
      <c r="BB450" s="14"/>
      <c r="BC450" s="14"/>
      <c r="BD450" s="14"/>
      <c r="BE450" s="14"/>
      <c r="BF450" s="14"/>
      <c r="BG450" s="14"/>
      <c r="BH450" s="14"/>
      <c r="BI450" s="14"/>
      <c r="BJ450" s="14"/>
      <c r="BK450" s="14"/>
      <c r="BL450" s="14"/>
      <c r="BM450" s="14"/>
      <c r="BN450" s="14"/>
      <c r="BO450" s="14"/>
      <c r="BP450" s="14"/>
      <c r="BQ450" s="14"/>
      <c r="BR450" s="14"/>
      <c r="BS450" s="14"/>
      <c r="BT450" s="14"/>
      <c r="BU450" s="14"/>
      <c r="BV450" s="14"/>
      <c r="BW450" s="14"/>
    </row>
    <row r="451" spans="2:75" x14ac:dyDescent="0.35">
      <c r="B451" s="21" t="s">
        <v>96</v>
      </c>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c r="AR451" s="14"/>
      <c r="AS451" s="14"/>
      <c r="AT451" s="14"/>
      <c r="AU451" s="14"/>
      <c r="AV451" s="14"/>
      <c r="AW451" s="14"/>
      <c r="AX451" s="14"/>
      <c r="AY451" s="14"/>
      <c r="AZ451" s="14"/>
      <c r="BA451" s="14"/>
      <c r="BB451" s="14"/>
      <c r="BC451" s="14"/>
      <c r="BD451" s="14"/>
      <c r="BE451" s="14"/>
      <c r="BF451" s="14"/>
      <c r="BG451" s="14"/>
      <c r="BH451" s="14"/>
      <c r="BI451" s="14"/>
      <c r="BJ451" s="14"/>
      <c r="BK451" s="14"/>
      <c r="BL451" s="14"/>
      <c r="BM451" s="14"/>
      <c r="BN451" s="14"/>
      <c r="BO451" s="14"/>
      <c r="BP451" s="14"/>
      <c r="BQ451" s="14"/>
      <c r="BR451" s="14"/>
      <c r="BS451" s="14"/>
      <c r="BT451" s="14"/>
      <c r="BU451" s="14"/>
      <c r="BV451" s="14"/>
      <c r="BW451" s="14"/>
    </row>
    <row r="452" spans="2:75" x14ac:dyDescent="0.35">
      <c r="B452" t="s">
        <v>265</v>
      </c>
      <c r="C452" s="14">
        <v>0.290952151791665</v>
      </c>
      <c r="D452" s="14">
        <v>0.41543457253259303</v>
      </c>
      <c r="E452" s="14">
        <v>0.173471388357895</v>
      </c>
      <c r="F452" s="14"/>
      <c r="G452" s="14">
        <v>0.30330417924018099</v>
      </c>
      <c r="H452" s="14">
        <v>0.226185185898196</v>
      </c>
      <c r="I452" s="14">
        <v>0.317723587162206</v>
      </c>
      <c r="J452" s="14">
        <v>0.205389624476008</v>
      </c>
      <c r="K452" s="14">
        <v>0.30591738011714598</v>
      </c>
      <c r="L452" s="14">
        <v>0.33611891374663699</v>
      </c>
      <c r="M452" s="14"/>
      <c r="N452" s="14">
        <v>0.36333071180780702</v>
      </c>
      <c r="O452" s="14">
        <v>0.155500846618598</v>
      </c>
      <c r="P452" s="14"/>
      <c r="Q452" s="14">
        <v>0.105900162236331</v>
      </c>
      <c r="R452" s="14">
        <v>0.19641505297134601</v>
      </c>
      <c r="S452" s="14">
        <v>0.25296737031394101</v>
      </c>
      <c r="T452" s="14">
        <v>0.29303963103914199</v>
      </c>
      <c r="U452" s="14">
        <v>0.34880330337294702</v>
      </c>
      <c r="V452" s="14">
        <v>0.29225680282917899</v>
      </c>
      <c r="W452" s="14">
        <v>0.42055210773118101</v>
      </c>
      <c r="X452" s="14">
        <v>0.75735204005150003</v>
      </c>
      <c r="Y452" s="14">
        <v>0.88817017043027202</v>
      </c>
      <c r="Z452" s="14">
        <v>0.13476673169850301</v>
      </c>
      <c r="AA452" s="14"/>
      <c r="AB452" s="14">
        <v>0.534899680580179</v>
      </c>
      <c r="AC452" s="14">
        <v>0.21586477629475001</v>
      </c>
      <c r="AD452" s="14">
        <v>0.38253567135205102</v>
      </c>
      <c r="AE452" s="14"/>
      <c r="AF452" s="14">
        <v>0.40605398119495201</v>
      </c>
      <c r="AG452" s="14">
        <v>0.34119938623722601</v>
      </c>
      <c r="AH452" s="14">
        <v>0.30299860031470899</v>
      </c>
      <c r="AI452" s="14">
        <v>0.228862166711094</v>
      </c>
      <c r="AJ452" s="14">
        <v>0.187949911729731</v>
      </c>
      <c r="AK452" s="14">
        <v>0.36719468437755998</v>
      </c>
      <c r="AL452" s="14">
        <v>0.25287499650690298</v>
      </c>
      <c r="AM452" s="14">
        <v>0.119263416070559</v>
      </c>
      <c r="AN452" s="14"/>
      <c r="AO452" s="14">
        <v>0.48119912510879398</v>
      </c>
      <c r="AP452" s="14">
        <v>0.37374621974615901</v>
      </c>
      <c r="AQ452" s="14">
        <v>0.35195358744154498</v>
      </c>
      <c r="AR452" s="14">
        <v>0.31661940079033402</v>
      </c>
      <c r="AS452" s="14">
        <v>0.183667310066773</v>
      </c>
      <c r="AT452" s="14">
        <v>0.34898072062066898</v>
      </c>
      <c r="AU452" s="14">
        <v>0.21722359008529299</v>
      </c>
      <c r="AV452" s="14">
        <v>0.13024615453214999</v>
      </c>
      <c r="AW452" s="14"/>
      <c r="AX452" s="14">
        <v>0.32373593517293398</v>
      </c>
      <c r="AY452" s="14">
        <v>0.39941228066907503</v>
      </c>
      <c r="AZ452" s="14">
        <v>0.23227532313412499</v>
      </c>
      <c r="BA452" s="14"/>
      <c r="BB452" s="14">
        <v>0.438509811201858</v>
      </c>
      <c r="BC452" s="14">
        <v>0.31337426190552897</v>
      </c>
      <c r="BD452" s="14">
        <v>0.26958620952109202</v>
      </c>
      <c r="BE452" s="14"/>
      <c r="BF452" s="14">
        <v>0.45326744420488502</v>
      </c>
      <c r="BG452" s="14">
        <v>0.368417502609862</v>
      </c>
      <c r="BH452" s="14">
        <v>0.26250701791869901</v>
      </c>
      <c r="BI452" s="14"/>
      <c r="BJ452" s="14">
        <v>0.54115501400824395</v>
      </c>
      <c r="BK452" s="14">
        <v>0.22792141212867201</v>
      </c>
      <c r="BL452" s="14"/>
      <c r="BM452" s="14">
        <v>0.48294241273214999</v>
      </c>
      <c r="BN452" s="14">
        <v>0.213436783584702</v>
      </c>
      <c r="BO452" s="14"/>
      <c r="BP452" s="14">
        <v>0.26151330031951697</v>
      </c>
      <c r="BQ452" s="14">
        <v>0.29607054592677901</v>
      </c>
      <c r="BR452" s="14">
        <v>0.29435376473692598</v>
      </c>
      <c r="BS452" s="14">
        <v>0.23205104005195701</v>
      </c>
      <c r="BT452" s="14">
        <v>0.31656990993388001</v>
      </c>
      <c r="BU452" s="14">
        <v>0.39203529782379598</v>
      </c>
      <c r="BV452" s="14">
        <v>0.33142047675376002</v>
      </c>
      <c r="BW452" s="14">
        <v>0.20174072009562399</v>
      </c>
    </row>
    <row r="453" spans="2:75" x14ac:dyDescent="0.35">
      <c r="B453" t="s">
        <v>266</v>
      </c>
      <c r="C453" s="14">
        <v>0.58749130969607599</v>
      </c>
      <c r="D453" s="14">
        <v>0.47952867738235699</v>
      </c>
      <c r="E453" s="14">
        <v>0.68938145925327299</v>
      </c>
      <c r="F453" s="14"/>
      <c r="G453" s="14">
        <v>0.53632847169240305</v>
      </c>
      <c r="H453" s="14">
        <v>0.49067375462784102</v>
      </c>
      <c r="I453" s="14">
        <v>0.53310842504605604</v>
      </c>
      <c r="J453" s="14">
        <v>0.68162210280341196</v>
      </c>
      <c r="K453" s="14">
        <v>0.61359463108477097</v>
      </c>
      <c r="L453" s="14">
        <v>0.59580083369621095</v>
      </c>
      <c r="M453" s="14"/>
      <c r="N453" s="14">
        <v>0.54568227528316204</v>
      </c>
      <c r="O453" s="14">
        <v>0.66573393124024505</v>
      </c>
      <c r="P453" s="14"/>
      <c r="Q453" s="14">
        <v>0.61306756907958304</v>
      </c>
      <c r="R453" s="14">
        <v>0.65825347613088503</v>
      </c>
      <c r="S453" s="14">
        <v>0.62976631256051396</v>
      </c>
      <c r="T453" s="14">
        <v>0.57899112173414802</v>
      </c>
      <c r="U453" s="14">
        <v>0.53013933991809203</v>
      </c>
      <c r="V453" s="14">
        <v>0.58588272204074998</v>
      </c>
      <c r="W453" s="14">
        <v>0.51379560267797397</v>
      </c>
      <c r="X453" s="14">
        <v>0.2426479599485</v>
      </c>
      <c r="Y453" s="14">
        <v>0</v>
      </c>
      <c r="Z453" s="14">
        <v>0.73601469964244703</v>
      </c>
      <c r="AA453" s="14"/>
      <c r="AB453" s="14">
        <v>0.37191021908772798</v>
      </c>
      <c r="AC453" s="14">
        <v>0.657092013156787</v>
      </c>
      <c r="AD453" s="14">
        <v>0.54701698932346599</v>
      </c>
      <c r="AE453" s="14"/>
      <c r="AF453" s="14">
        <v>0.54499163459295996</v>
      </c>
      <c r="AG453" s="14">
        <v>0.58281280721226103</v>
      </c>
      <c r="AH453" s="14">
        <v>0.65102950551883398</v>
      </c>
      <c r="AI453" s="14">
        <v>0.60624697419679796</v>
      </c>
      <c r="AJ453" s="14">
        <v>0.54326183713277398</v>
      </c>
      <c r="AK453" s="14">
        <v>0.56917246730243898</v>
      </c>
      <c r="AL453" s="14">
        <v>0.62057676562802699</v>
      </c>
      <c r="AM453" s="14">
        <v>0.63277191689610401</v>
      </c>
      <c r="AN453" s="14"/>
      <c r="AO453" s="14">
        <v>0.49423130941552901</v>
      </c>
      <c r="AP453" s="14">
        <v>0.55722379731277205</v>
      </c>
      <c r="AQ453" s="14">
        <v>0.62370960677131204</v>
      </c>
      <c r="AR453" s="14">
        <v>0.46887120057334603</v>
      </c>
      <c r="AS453" s="14">
        <v>0.538046643474697</v>
      </c>
      <c r="AT453" s="14">
        <v>0.57615367259554595</v>
      </c>
      <c r="AU453" s="14">
        <v>0.59357007022007802</v>
      </c>
      <c r="AV453" s="14">
        <v>0.554466906046999</v>
      </c>
      <c r="AW453" s="14"/>
      <c r="AX453" s="14">
        <v>0.57828394854717302</v>
      </c>
      <c r="AY453" s="14">
        <v>0.53409768322247397</v>
      </c>
      <c r="AZ453" s="14">
        <v>0.61898888166481902</v>
      </c>
      <c r="BA453" s="14"/>
      <c r="BB453" s="14">
        <v>0.45644747182460899</v>
      </c>
      <c r="BC453" s="14">
        <v>0.62174713434678097</v>
      </c>
      <c r="BD453" s="14">
        <v>0.55802393485389801</v>
      </c>
      <c r="BE453" s="14"/>
      <c r="BF453" s="14">
        <v>0.37684051660252099</v>
      </c>
      <c r="BG453" s="14">
        <v>0.57072729144656598</v>
      </c>
      <c r="BH453" s="14">
        <v>0.59844672926995501</v>
      </c>
      <c r="BI453" s="14"/>
      <c r="BJ453" s="14">
        <v>0.37799122311508598</v>
      </c>
      <c r="BK453" s="14">
        <v>0.65290445456270496</v>
      </c>
      <c r="BL453" s="14"/>
      <c r="BM453" s="14">
        <v>0.43203255512981698</v>
      </c>
      <c r="BN453" s="14">
        <v>0.65933738796016494</v>
      </c>
      <c r="BO453" s="14"/>
      <c r="BP453" s="14">
        <v>0.57030372077521596</v>
      </c>
      <c r="BQ453" s="14">
        <v>0.56139442634006798</v>
      </c>
      <c r="BR453" s="14">
        <v>0.615325902294515</v>
      </c>
      <c r="BS453" s="14">
        <v>0.62450772760787598</v>
      </c>
      <c r="BT453" s="14">
        <v>0.57445370339519897</v>
      </c>
      <c r="BU453" s="14">
        <v>0.52477464449745703</v>
      </c>
      <c r="BV453" s="14">
        <v>0.53075697989889004</v>
      </c>
      <c r="BW453" s="14">
        <v>0.72791767123870499</v>
      </c>
    </row>
    <row r="454" spans="2:75" x14ac:dyDescent="0.35">
      <c r="B454" t="s">
        <v>267</v>
      </c>
      <c r="C454" s="14">
        <v>0.121556538512259</v>
      </c>
      <c r="D454" s="14">
        <v>0.10503675008505001</v>
      </c>
      <c r="E454" s="14">
        <v>0.13714715238883199</v>
      </c>
      <c r="F454" s="14"/>
      <c r="G454" s="14">
        <v>0.16036734906741601</v>
      </c>
      <c r="H454" s="14">
        <v>0.28314105947396201</v>
      </c>
      <c r="I454" s="14">
        <v>0.14916798779173701</v>
      </c>
      <c r="J454" s="14">
        <v>0.11298827272058</v>
      </c>
      <c r="K454" s="14">
        <v>8.0487988798083596E-2</v>
      </c>
      <c r="L454" s="14">
        <v>6.8080252557151597E-2</v>
      </c>
      <c r="M454" s="14"/>
      <c r="N454" s="14">
        <v>9.0987012909031106E-2</v>
      </c>
      <c r="O454" s="14">
        <v>0.178765222141157</v>
      </c>
      <c r="P454" s="14"/>
      <c r="Q454" s="14">
        <v>0.28103226868408598</v>
      </c>
      <c r="R454" s="14">
        <v>0.14533147089776799</v>
      </c>
      <c r="S454" s="14">
        <v>0.117266317125546</v>
      </c>
      <c r="T454" s="14">
        <v>0.12796924722670899</v>
      </c>
      <c r="U454" s="14">
        <v>0.12105735670896101</v>
      </c>
      <c r="V454" s="14">
        <v>0.12186047513007101</v>
      </c>
      <c r="W454" s="14">
        <v>6.5652289590845098E-2</v>
      </c>
      <c r="X454" s="14">
        <v>0</v>
      </c>
      <c r="Y454" s="14">
        <v>0.11182982956972801</v>
      </c>
      <c r="Z454" s="14">
        <v>0.12921856865904999</v>
      </c>
      <c r="AA454" s="14"/>
      <c r="AB454" s="14">
        <v>9.3190100332093198E-2</v>
      </c>
      <c r="AC454" s="14">
        <v>0.12704321054846299</v>
      </c>
      <c r="AD454" s="14">
        <v>7.0447339324483299E-2</v>
      </c>
      <c r="AE454" s="14"/>
      <c r="AF454" s="14">
        <v>4.8954384212088697E-2</v>
      </c>
      <c r="AG454" s="14">
        <v>7.5987806550513098E-2</v>
      </c>
      <c r="AH454" s="14">
        <v>4.5971894166456903E-2</v>
      </c>
      <c r="AI454" s="14">
        <v>0.16489085909210799</v>
      </c>
      <c r="AJ454" s="14">
        <v>0.26878825113749499</v>
      </c>
      <c r="AK454" s="14">
        <v>6.3632848320000601E-2</v>
      </c>
      <c r="AL454" s="14">
        <v>0.12654823786507</v>
      </c>
      <c r="AM454" s="14">
        <v>0.247964667033337</v>
      </c>
      <c r="AN454" s="14"/>
      <c r="AO454" s="14">
        <v>2.4569565475676899E-2</v>
      </c>
      <c r="AP454" s="14">
        <v>6.9029982941068505E-2</v>
      </c>
      <c r="AQ454" s="14">
        <v>2.4336805787143301E-2</v>
      </c>
      <c r="AR454" s="14">
        <v>0.21450939863631999</v>
      </c>
      <c r="AS454" s="14">
        <v>0.278286046458531</v>
      </c>
      <c r="AT454" s="14">
        <v>7.4865606783785205E-2</v>
      </c>
      <c r="AU454" s="14">
        <v>0.18920633969462899</v>
      </c>
      <c r="AV454" s="14">
        <v>0.31528693942085101</v>
      </c>
      <c r="AW454" s="14"/>
      <c r="AX454" s="14">
        <v>9.7980116279893004E-2</v>
      </c>
      <c r="AY454" s="14">
        <v>6.6490036108451001E-2</v>
      </c>
      <c r="AZ454" s="14">
        <v>0.14873579520105601</v>
      </c>
      <c r="BA454" s="14"/>
      <c r="BB454" s="14">
        <v>0.105042716973534</v>
      </c>
      <c r="BC454" s="14">
        <v>6.4878603747690097E-2</v>
      </c>
      <c r="BD454" s="14">
        <v>0.17238985562501</v>
      </c>
      <c r="BE454" s="14"/>
      <c r="BF454" s="14">
        <v>0.16989203919259399</v>
      </c>
      <c r="BG454" s="14">
        <v>6.0855205943572403E-2</v>
      </c>
      <c r="BH454" s="14">
        <v>0.139046252811346</v>
      </c>
      <c r="BI454" s="14"/>
      <c r="BJ454" s="14">
        <v>8.0853762876669802E-2</v>
      </c>
      <c r="BK454" s="14">
        <v>0.119174133308623</v>
      </c>
      <c r="BL454" s="14"/>
      <c r="BM454" s="14">
        <v>8.5025032138033599E-2</v>
      </c>
      <c r="BN454" s="14">
        <v>0.127225828455133</v>
      </c>
      <c r="BO454" s="14"/>
      <c r="BP454" s="14">
        <v>0.16818297890526701</v>
      </c>
      <c r="BQ454" s="14">
        <v>0.14253502773315399</v>
      </c>
      <c r="BR454" s="14">
        <v>9.0320332968558695E-2</v>
      </c>
      <c r="BS454" s="14">
        <v>0.14344123234016701</v>
      </c>
      <c r="BT454" s="14">
        <v>0.10897638667091999</v>
      </c>
      <c r="BU454" s="14">
        <v>8.3190057678747403E-2</v>
      </c>
      <c r="BV454" s="14">
        <v>0.13782254334735</v>
      </c>
      <c r="BW454" s="14">
        <v>7.0341608665671004E-2</v>
      </c>
    </row>
    <row r="455" spans="2:75" x14ac:dyDescent="0.35">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c r="AS455" s="14"/>
      <c r="AT455" s="14"/>
      <c r="AU455" s="14"/>
      <c r="AV455" s="14"/>
      <c r="AW455" s="14"/>
      <c r="AX455" s="14"/>
      <c r="AY455" s="14"/>
      <c r="AZ455" s="14"/>
      <c r="BA455" s="14"/>
      <c r="BB455" s="14"/>
      <c r="BC455" s="14"/>
      <c r="BD455" s="14"/>
      <c r="BE455" s="14"/>
      <c r="BF455" s="14"/>
      <c r="BG455" s="14"/>
      <c r="BH455" s="14"/>
      <c r="BI455" s="14"/>
      <c r="BJ455" s="14"/>
      <c r="BK455" s="14"/>
      <c r="BL455" s="14"/>
      <c r="BM455" s="14"/>
      <c r="BN455" s="14"/>
      <c r="BO455" s="14"/>
      <c r="BP455" s="14"/>
      <c r="BQ455" s="14"/>
      <c r="BR455" s="14"/>
      <c r="BS455" s="14"/>
      <c r="BT455" s="14"/>
      <c r="BU455" s="14"/>
      <c r="BV455" s="14"/>
      <c r="BW455" s="14"/>
    </row>
    <row r="456" spans="2:75" x14ac:dyDescent="0.35">
      <c r="B456" s="6" t="s">
        <v>270</v>
      </c>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c r="AR456" s="14"/>
      <c r="AS456" s="14"/>
      <c r="AT456" s="14"/>
      <c r="AU456" s="14"/>
      <c r="AV456" s="14"/>
      <c r="AW456" s="14"/>
      <c r="AX456" s="14"/>
      <c r="AY456" s="14"/>
      <c r="AZ456" s="14"/>
      <c r="BA456" s="14"/>
      <c r="BB456" s="14"/>
      <c r="BC456" s="14"/>
      <c r="BD456" s="14"/>
      <c r="BE456" s="14"/>
      <c r="BF456" s="14"/>
      <c r="BG456" s="14"/>
      <c r="BH456" s="14"/>
      <c r="BI456" s="14"/>
      <c r="BJ456" s="14"/>
      <c r="BK456" s="14"/>
      <c r="BL456" s="14"/>
      <c r="BM456" s="14"/>
      <c r="BN456" s="14"/>
      <c r="BO456" s="14"/>
      <c r="BP456" s="14"/>
      <c r="BQ456" s="14"/>
      <c r="BR456" s="14"/>
      <c r="BS456" s="14"/>
      <c r="BT456" s="14"/>
      <c r="BU456" s="14"/>
      <c r="BV456" s="14"/>
      <c r="BW456" s="14"/>
    </row>
    <row r="457" spans="2:75" x14ac:dyDescent="0.35">
      <c r="B457" s="21" t="s">
        <v>96</v>
      </c>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c r="AR457" s="14"/>
      <c r="AS457" s="14"/>
      <c r="AT457" s="14"/>
      <c r="AU457" s="14"/>
      <c r="AV457" s="14"/>
      <c r="AW457" s="14"/>
      <c r="AX457" s="14"/>
      <c r="AY457" s="14"/>
      <c r="AZ457" s="14"/>
      <c r="BA457" s="14"/>
      <c r="BB457" s="14"/>
      <c r="BC457" s="14"/>
      <c r="BD457" s="14"/>
      <c r="BE457" s="14"/>
      <c r="BF457" s="14"/>
      <c r="BG457" s="14"/>
      <c r="BH457" s="14"/>
      <c r="BI457" s="14"/>
      <c r="BJ457" s="14"/>
      <c r="BK457" s="14"/>
      <c r="BL457" s="14"/>
      <c r="BM457" s="14"/>
      <c r="BN457" s="14"/>
      <c r="BO457" s="14"/>
      <c r="BP457" s="14"/>
      <c r="BQ457" s="14"/>
      <c r="BR457" s="14"/>
      <c r="BS457" s="14"/>
      <c r="BT457" s="14"/>
      <c r="BU457" s="14"/>
      <c r="BV457" s="14"/>
      <c r="BW457" s="14"/>
    </row>
    <row r="458" spans="2:75" x14ac:dyDescent="0.35">
      <c r="B458" t="s">
        <v>265</v>
      </c>
      <c r="C458" s="14">
        <v>0.15017560187127901</v>
      </c>
      <c r="D458" s="14">
        <v>0.220115366118176</v>
      </c>
      <c r="E458" s="14">
        <v>8.4169680318680606E-2</v>
      </c>
      <c r="F458" s="14"/>
      <c r="G458" s="14">
        <v>0.26861683528785002</v>
      </c>
      <c r="H458" s="14">
        <v>0.195377094543841</v>
      </c>
      <c r="I458" s="14">
        <v>0.16767710276523601</v>
      </c>
      <c r="J458" s="14">
        <v>0.108917463156047</v>
      </c>
      <c r="K458" s="14">
        <v>0.11346870352367899</v>
      </c>
      <c r="L458" s="14">
        <v>0.13792694096299901</v>
      </c>
      <c r="M458" s="14"/>
      <c r="N458" s="14">
        <v>0.19588060251289999</v>
      </c>
      <c r="O458" s="14">
        <v>6.4641957813387704E-2</v>
      </c>
      <c r="P458" s="14"/>
      <c r="Q458" s="14">
        <v>0</v>
      </c>
      <c r="R458" s="14">
        <v>7.0966299837654401E-2</v>
      </c>
      <c r="S458" s="14">
        <v>0.122849578101476</v>
      </c>
      <c r="T458" s="14">
        <v>0.18249210343021499</v>
      </c>
      <c r="U458" s="14">
        <v>0.16874443824676399</v>
      </c>
      <c r="V458" s="14">
        <v>0.14211957895463401</v>
      </c>
      <c r="W458" s="14">
        <v>0.246799448191418</v>
      </c>
      <c r="X458" s="14">
        <v>0.26187207182115801</v>
      </c>
      <c r="Y458" s="14">
        <v>0</v>
      </c>
      <c r="Z458" s="14">
        <v>8.0724986680680594E-2</v>
      </c>
      <c r="AA458" s="14"/>
      <c r="AB458" s="14">
        <v>0.26929650451930298</v>
      </c>
      <c r="AC458" s="14">
        <v>0.109719114046892</v>
      </c>
      <c r="AD458" s="14">
        <v>0.21060934862538999</v>
      </c>
      <c r="AE458" s="14"/>
      <c r="AF458" s="14">
        <v>0.19160592102808799</v>
      </c>
      <c r="AG458" s="14">
        <v>0.199732514681284</v>
      </c>
      <c r="AH458" s="14">
        <v>0.12531645373035399</v>
      </c>
      <c r="AI458" s="14">
        <v>6.7413580100630394E-2</v>
      </c>
      <c r="AJ458" s="14">
        <v>4.5753653896449101E-2</v>
      </c>
      <c r="AK458" s="14">
        <v>0.14480115821372599</v>
      </c>
      <c r="AL458" s="14">
        <v>0.30352630185953</v>
      </c>
      <c r="AM458" s="14">
        <v>5.30030333597582E-2</v>
      </c>
      <c r="AN458" s="14"/>
      <c r="AO458" s="14">
        <v>0.21638112006750501</v>
      </c>
      <c r="AP458" s="14">
        <v>0.20761087540741999</v>
      </c>
      <c r="AQ458" s="14">
        <v>0.171157951542113</v>
      </c>
      <c r="AR458" s="14">
        <v>0.14763754196121801</v>
      </c>
      <c r="AS458" s="14">
        <v>4.8608086473416599E-2</v>
      </c>
      <c r="AT458" s="14">
        <v>0.13360154120412901</v>
      </c>
      <c r="AU458" s="14">
        <v>0.28006874992726299</v>
      </c>
      <c r="AV458" s="14">
        <v>7.8652945662564505E-2</v>
      </c>
      <c r="AW458" s="14"/>
      <c r="AX458" s="14">
        <v>0.19239012716864701</v>
      </c>
      <c r="AY458" s="14">
        <v>0.181236694832596</v>
      </c>
      <c r="AZ458" s="14">
        <v>0.13435562716767399</v>
      </c>
      <c r="BA458" s="14"/>
      <c r="BB458" s="14">
        <v>0.20204434501832799</v>
      </c>
      <c r="BC458" s="14">
        <v>0.15120277477539601</v>
      </c>
      <c r="BD458" s="14">
        <v>0.183316318795467</v>
      </c>
      <c r="BE458" s="14"/>
      <c r="BF458" s="14">
        <v>0.19727575021473201</v>
      </c>
      <c r="BG458" s="14">
        <v>0.15827823533880001</v>
      </c>
      <c r="BH458" s="14">
        <v>0.16391615231871301</v>
      </c>
      <c r="BI458" s="14"/>
      <c r="BJ458" s="14">
        <v>0.34497145175723598</v>
      </c>
      <c r="BK458" s="14">
        <v>9.5984524339335395E-2</v>
      </c>
      <c r="BL458" s="14"/>
      <c r="BM458" s="14">
        <v>0.27648445275045302</v>
      </c>
      <c r="BN458" s="14">
        <v>9.8513144939870304E-2</v>
      </c>
      <c r="BO458" s="14"/>
      <c r="BP458" s="14">
        <v>0.152475852964955</v>
      </c>
      <c r="BQ458" s="14">
        <v>0.222625980761225</v>
      </c>
      <c r="BR458" s="14">
        <v>0.10647034396417999</v>
      </c>
      <c r="BS458" s="14">
        <v>8.3395567943276197E-2</v>
      </c>
      <c r="BT458" s="14">
        <v>0.16742283091607299</v>
      </c>
      <c r="BU458" s="14">
        <v>0.19129424630459901</v>
      </c>
      <c r="BV458" s="14">
        <v>0.19360873861150901</v>
      </c>
      <c r="BW458" s="14">
        <v>0.111109979383687</v>
      </c>
    </row>
    <row r="459" spans="2:75" x14ac:dyDescent="0.35">
      <c r="B459" t="s">
        <v>266</v>
      </c>
      <c r="C459" s="14">
        <v>0.648314209521068</v>
      </c>
      <c r="D459" s="14">
        <v>0.60432894240401502</v>
      </c>
      <c r="E459" s="14">
        <v>0.68982547456550403</v>
      </c>
      <c r="F459" s="14"/>
      <c r="G459" s="14">
        <v>0.48451090453698498</v>
      </c>
      <c r="H459" s="14">
        <v>0.42026716780572299</v>
      </c>
      <c r="I459" s="14">
        <v>0.57931816677665504</v>
      </c>
      <c r="J459" s="14">
        <v>0.70097524422077195</v>
      </c>
      <c r="K459" s="14">
        <v>0.71817416047044902</v>
      </c>
      <c r="L459" s="14">
        <v>0.73462208139732299</v>
      </c>
      <c r="M459" s="14"/>
      <c r="N459" s="14">
        <v>0.64531747881359403</v>
      </c>
      <c r="O459" s="14">
        <v>0.653922376987912</v>
      </c>
      <c r="P459" s="14"/>
      <c r="Q459" s="14">
        <v>0.70223859506848296</v>
      </c>
      <c r="R459" s="14">
        <v>0.67531401790539602</v>
      </c>
      <c r="S459" s="14">
        <v>0.66130952284460298</v>
      </c>
      <c r="T459" s="14">
        <v>0.59240523823674796</v>
      </c>
      <c r="U459" s="14">
        <v>0.67763580825593095</v>
      </c>
      <c r="V459" s="14">
        <v>0.68696229878243298</v>
      </c>
      <c r="W459" s="14">
        <v>0.64758564513182804</v>
      </c>
      <c r="X459" s="14">
        <v>0.489108316587192</v>
      </c>
      <c r="Y459" s="14">
        <v>1</v>
      </c>
      <c r="Z459" s="14">
        <v>0.59157080849025601</v>
      </c>
      <c r="AA459" s="14"/>
      <c r="AB459" s="14">
        <v>0.62906824144889595</v>
      </c>
      <c r="AC459" s="14">
        <v>0.66844100558416397</v>
      </c>
      <c r="AD459" s="14">
        <v>0.63071019233445103</v>
      </c>
      <c r="AE459" s="14"/>
      <c r="AF459" s="14">
        <v>0.69701029365109402</v>
      </c>
      <c r="AG459" s="14">
        <v>0.61534782533601695</v>
      </c>
      <c r="AH459" s="14">
        <v>0.78470504565453103</v>
      </c>
      <c r="AI459" s="14">
        <v>0.72814627017267297</v>
      </c>
      <c r="AJ459" s="14">
        <v>0.70379788364560802</v>
      </c>
      <c r="AK459" s="14">
        <v>0.66288387647560398</v>
      </c>
      <c r="AL459" s="14">
        <v>0.309131725690721</v>
      </c>
      <c r="AM459" s="14">
        <v>0.63386784225610204</v>
      </c>
      <c r="AN459" s="14"/>
      <c r="AO459" s="14">
        <v>0.70479494298112499</v>
      </c>
      <c r="AP459" s="14">
        <v>0.66140524330445405</v>
      </c>
      <c r="AQ459" s="14">
        <v>0.74762621061296597</v>
      </c>
      <c r="AR459" s="14">
        <v>0.67516574064803203</v>
      </c>
      <c r="AS459" s="14">
        <v>0.75639752117009595</v>
      </c>
      <c r="AT459" s="14">
        <v>0.64711080741072402</v>
      </c>
      <c r="AU459" s="14">
        <v>0.35562840206091001</v>
      </c>
      <c r="AV459" s="14">
        <v>0.57346664074874998</v>
      </c>
      <c r="AW459" s="14"/>
      <c r="AX459" s="14">
        <v>0.62205443512946201</v>
      </c>
      <c r="AY459" s="14">
        <v>0.69578953727762705</v>
      </c>
      <c r="AZ459" s="14">
        <v>0.62523083904106302</v>
      </c>
      <c r="BA459" s="14"/>
      <c r="BB459" s="14">
        <v>0.647091321520193</v>
      </c>
      <c r="BC459" s="14">
        <v>0.70041602621661503</v>
      </c>
      <c r="BD459" s="14">
        <v>0.58876223226492796</v>
      </c>
      <c r="BE459" s="14"/>
      <c r="BF459" s="14">
        <v>0.61697602078313496</v>
      </c>
      <c r="BG459" s="14">
        <v>0.70208298480595499</v>
      </c>
      <c r="BH459" s="14">
        <v>0.61784774568257805</v>
      </c>
      <c r="BI459" s="14"/>
      <c r="BJ459" s="14">
        <v>0.56196180479258495</v>
      </c>
      <c r="BK459" s="14">
        <v>0.67802891504997698</v>
      </c>
      <c r="BL459" s="14"/>
      <c r="BM459" s="14">
        <v>0.59146545872568201</v>
      </c>
      <c r="BN459" s="14">
        <v>0.67935512312577195</v>
      </c>
      <c r="BO459" s="14"/>
      <c r="BP459" s="14">
        <v>0.60732442431106504</v>
      </c>
      <c r="BQ459" s="14">
        <v>0.53560627102945602</v>
      </c>
      <c r="BR459" s="14">
        <v>0.69664719025876898</v>
      </c>
      <c r="BS459" s="14">
        <v>0.69447375462085603</v>
      </c>
      <c r="BT459" s="14">
        <v>0.65718660410790397</v>
      </c>
      <c r="BU459" s="14">
        <v>0.67926704421086304</v>
      </c>
      <c r="BV459" s="14">
        <v>0.61380628161934403</v>
      </c>
      <c r="BW459" s="14">
        <v>0.61725237470057603</v>
      </c>
    </row>
    <row r="460" spans="2:75" x14ac:dyDescent="0.35">
      <c r="B460" t="s">
        <v>267</v>
      </c>
      <c r="C460" s="14">
        <v>0.20151018860765299</v>
      </c>
      <c r="D460" s="14">
        <v>0.175555691477809</v>
      </c>
      <c r="E460" s="14">
        <v>0.22600484511581501</v>
      </c>
      <c r="F460" s="14"/>
      <c r="G460" s="14">
        <v>0.246872260175165</v>
      </c>
      <c r="H460" s="14">
        <v>0.38435573765043601</v>
      </c>
      <c r="I460" s="14">
        <v>0.25300473045810801</v>
      </c>
      <c r="J460" s="14">
        <v>0.19010729262318099</v>
      </c>
      <c r="K460" s="14">
        <v>0.16835713600587199</v>
      </c>
      <c r="L460" s="14">
        <v>0.127450977639678</v>
      </c>
      <c r="M460" s="14"/>
      <c r="N460" s="14">
        <v>0.15880191867350599</v>
      </c>
      <c r="O460" s="14">
        <v>0.2814356651987</v>
      </c>
      <c r="P460" s="14"/>
      <c r="Q460" s="14">
        <v>0.29776140493151698</v>
      </c>
      <c r="R460" s="14">
        <v>0.25371968225694902</v>
      </c>
      <c r="S460" s="14">
        <v>0.21584089905392101</v>
      </c>
      <c r="T460" s="14">
        <v>0.225102658333037</v>
      </c>
      <c r="U460" s="14">
        <v>0.153619753497306</v>
      </c>
      <c r="V460" s="14">
        <v>0.17091812226293299</v>
      </c>
      <c r="W460" s="14">
        <v>0.105614906676753</v>
      </c>
      <c r="X460" s="14">
        <v>0.24901961159165001</v>
      </c>
      <c r="Y460" s="14">
        <v>0</v>
      </c>
      <c r="Z460" s="14">
        <v>0.32770420482906298</v>
      </c>
      <c r="AA460" s="14"/>
      <c r="AB460" s="14">
        <v>0.101635254031801</v>
      </c>
      <c r="AC460" s="14">
        <v>0.221839880368944</v>
      </c>
      <c r="AD460" s="14">
        <v>0.15868045904015801</v>
      </c>
      <c r="AE460" s="14"/>
      <c r="AF460" s="14">
        <v>0.111383785320818</v>
      </c>
      <c r="AG460" s="14">
        <v>0.18491965998269999</v>
      </c>
      <c r="AH460" s="14">
        <v>8.9978500615115004E-2</v>
      </c>
      <c r="AI460" s="14">
        <v>0.204440149726697</v>
      </c>
      <c r="AJ460" s="14">
        <v>0.250448462457943</v>
      </c>
      <c r="AK460" s="14">
        <v>0.19231496531066999</v>
      </c>
      <c r="AL460" s="14">
        <v>0.38734197244974899</v>
      </c>
      <c r="AM460" s="14">
        <v>0.31312912438413998</v>
      </c>
      <c r="AN460" s="14"/>
      <c r="AO460" s="14">
        <v>7.8823936951369605E-2</v>
      </c>
      <c r="AP460" s="14">
        <v>0.13098388128812599</v>
      </c>
      <c r="AQ460" s="14">
        <v>8.1215837844920494E-2</v>
      </c>
      <c r="AR460" s="14">
        <v>0.17719671739074999</v>
      </c>
      <c r="AS460" s="14">
        <v>0.194994392356487</v>
      </c>
      <c r="AT460" s="14">
        <v>0.219287651385147</v>
      </c>
      <c r="AU460" s="14">
        <v>0.364302848011827</v>
      </c>
      <c r="AV460" s="14">
        <v>0.34788041358868599</v>
      </c>
      <c r="AW460" s="14"/>
      <c r="AX460" s="14">
        <v>0.18555543770189201</v>
      </c>
      <c r="AY460" s="14">
        <v>0.122973767889776</v>
      </c>
      <c r="AZ460" s="14">
        <v>0.24041353379126301</v>
      </c>
      <c r="BA460" s="14"/>
      <c r="BB460" s="14">
        <v>0.15086433346147901</v>
      </c>
      <c r="BC460" s="14">
        <v>0.14838119900798899</v>
      </c>
      <c r="BD460" s="14">
        <v>0.227921448939605</v>
      </c>
      <c r="BE460" s="14"/>
      <c r="BF460" s="14">
        <v>0.185748229002133</v>
      </c>
      <c r="BG460" s="14">
        <v>0.139638779855245</v>
      </c>
      <c r="BH460" s="14">
        <v>0.21823610199870799</v>
      </c>
      <c r="BI460" s="14"/>
      <c r="BJ460" s="14">
        <v>9.3066743450178305E-2</v>
      </c>
      <c r="BK460" s="14">
        <v>0.225986560610687</v>
      </c>
      <c r="BL460" s="14"/>
      <c r="BM460" s="14">
        <v>0.13205008852386399</v>
      </c>
      <c r="BN460" s="14">
        <v>0.22213173193435701</v>
      </c>
      <c r="BO460" s="14"/>
      <c r="BP460" s="14">
        <v>0.24019972272397999</v>
      </c>
      <c r="BQ460" s="14">
        <v>0.24176774820931901</v>
      </c>
      <c r="BR460" s="14">
        <v>0.19688246577705201</v>
      </c>
      <c r="BS460" s="14">
        <v>0.22213067743586801</v>
      </c>
      <c r="BT460" s="14">
        <v>0.17539056497602301</v>
      </c>
      <c r="BU460" s="14">
        <v>0.12943870948453901</v>
      </c>
      <c r="BV460" s="14">
        <v>0.19258497976914701</v>
      </c>
      <c r="BW460" s="14">
        <v>0.27163764591573702</v>
      </c>
    </row>
    <row r="461" spans="2:75" x14ac:dyDescent="0.35">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c r="AS461" s="14"/>
      <c r="AT461" s="14"/>
      <c r="AU461" s="14"/>
      <c r="AV461" s="14"/>
      <c r="AW461" s="14"/>
      <c r="AX461" s="14"/>
      <c r="AY461" s="14"/>
      <c r="AZ461" s="14"/>
      <c r="BA461" s="14"/>
      <c r="BB461" s="14"/>
      <c r="BC461" s="14"/>
      <c r="BD461" s="14"/>
      <c r="BE461" s="14"/>
      <c r="BF461" s="14"/>
      <c r="BG461" s="14"/>
      <c r="BH461" s="14"/>
      <c r="BI461" s="14"/>
      <c r="BJ461" s="14"/>
      <c r="BK461" s="14"/>
      <c r="BL461" s="14"/>
      <c r="BM461" s="14"/>
      <c r="BN461" s="14"/>
      <c r="BO461" s="14"/>
      <c r="BP461" s="14"/>
      <c r="BQ461" s="14"/>
      <c r="BR461" s="14"/>
      <c r="BS461" s="14"/>
      <c r="BT461" s="14"/>
      <c r="BU461" s="14"/>
      <c r="BV461" s="14"/>
      <c r="BW461" s="14"/>
    </row>
    <row r="462" spans="2:75" x14ac:dyDescent="0.35">
      <c r="B462" s="6" t="s">
        <v>271</v>
      </c>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c r="AS462" s="14"/>
      <c r="AT462" s="14"/>
      <c r="AU462" s="14"/>
      <c r="AV462" s="14"/>
      <c r="AW462" s="14"/>
      <c r="AX462" s="14"/>
      <c r="AY462" s="14"/>
      <c r="AZ462" s="14"/>
      <c r="BA462" s="14"/>
      <c r="BB462" s="14"/>
      <c r="BC462" s="14"/>
      <c r="BD462" s="14"/>
      <c r="BE462" s="14"/>
      <c r="BF462" s="14"/>
      <c r="BG462" s="14"/>
      <c r="BH462" s="14"/>
      <c r="BI462" s="14"/>
      <c r="BJ462" s="14"/>
      <c r="BK462" s="14"/>
      <c r="BL462" s="14"/>
      <c r="BM462" s="14"/>
      <c r="BN462" s="14"/>
      <c r="BO462" s="14"/>
      <c r="BP462" s="14"/>
      <c r="BQ462" s="14"/>
      <c r="BR462" s="14"/>
      <c r="BS462" s="14"/>
      <c r="BT462" s="14"/>
      <c r="BU462" s="14"/>
      <c r="BV462" s="14"/>
      <c r="BW462" s="14"/>
    </row>
    <row r="463" spans="2:75" x14ac:dyDescent="0.35">
      <c r="B463" s="21" t="s">
        <v>96</v>
      </c>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c r="AR463" s="14"/>
      <c r="AS463" s="14"/>
      <c r="AT463" s="14"/>
      <c r="AU463" s="14"/>
      <c r="AV463" s="14"/>
      <c r="AW463" s="14"/>
      <c r="AX463" s="14"/>
      <c r="AY463" s="14"/>
      <c r="AZ463" s="14"/>
      <c r="BA463" s="14"/>
      <c r="BB463" s="14"/>
      <c r="BC463" s="14"/>
      <c r="BD463" s="14"/>
      <c r="BE463" s="14"/>
      <c r="BF463" s="14"/>
      <c r="BG463" s="14"/>
      <c r="BH463" s="14"/>
      <c r="BI463" s="14"/>
      <c r="BJ463" s="14"/>
      <c r="BK463" s="14"/>
      <c r="BL463" s="14"/>
      <c r="BM463" s="14"/>
      <c r="BN463" s="14"/>
      <c r="BO463" s="14"/>
      <c r="BP463" s="14"/>
      <c r="BQ463" s="14"/>
      <c r="BR463" s="14"/>
      <c r="BS463" s="14"/>
      <c r="BT463" s="14"/>
      <c r="BU463" s="14"/>
      <c r="BV463" s="14"/>
      <c r="BW463" s="14"/>
    </row>
    <row r="464" spans="2:75" x14ac:dyDescent="0.35">
      <c r="B464" t="s">
        <v>265</v>
      </c>
      <c r="C464" s="14">
        <v>0.20260127840582601</v>
      </c>
      <c r="D464" s="14">
        <v>0.295934129132431</v>
      </c>
      <c r="E464" s="14">
        <v>0.114518041499377</v>
      </c>
      <c r="F464" s="14"/>
      <c r="G464" s="14">
        <v>0.15372153021308099</v>
      </c>
      <c r="H464" s="14">
        <v>0.24904466401984399</v>
      </c>
      <c r="I464" s="14">
        <v>0.187015942569487</v>
      </c>
      <c r="J464" s="14">
        <v>0.13149333094764001</v>
      </c>
      <c r="K464" s="14">
        <v>0.26044843358097602</v>
      </c>
      <c r="L464" s="14">
        <v>0.213250553967125</v>
      </c>
      <c r="M464" s="14"/>
      <c r="N464" s="14">
        <v>0.25151719739297801</v>
      </c>
      <c r="O464" s="14">
        <v>0.111058630015585</v>
      </c>
      <c r="P464" s="14"/>
      <c r="Q464" s="14">
        <v>1.51199074886561E-2</v>
      </c>
      <c r="R464" s="14">
        <v>0.10365524228098499</v>
      </c>
      <c r="S464" s="14">
        <v>0.15289404568395901</v>
      </c>
      <c r="T464" s="14">
        <v>0.210450947380251</v>
      </c>
      <c r="U464" s="14">
        <v>0.25860022206120598</v>
      </c>
      <c r="V464" s="14">
        <v>0.16068900939157699</v>
      </c>
      <c r="W464" s="14">
        <v>0.34723058318198802</v>
      </c>
      <c r="X464" s="14">
        <v>0.58280398917558296</v>
      </c>
      <c r="Y464" s="14">
        <v>0.88817017043027202</v>
      </c>
      <c r="Z464" s="14">
        <v>9.4615606371264802E-2</v>
      </c>
      <c r="AA464" s="14"/>
      <c r="AB464" s="14">
        <v>0.28451145121672999</v>
      </c>
      <c r="AC464" s="14">
        <v>0.146757891839744</v>
      </c>
      <c r="AD464" s="14">
        <v>0.32116325640542198</v>
      </c>
      <c r="AE464" s="14"/>
      <c r="AF464" s="14">
        <v>0.26686361977733603</v>
      </c>
      <c r="AG464" s="14">
        <v>0.299135648546203</v>
      </c>
      <c r="AH464" s="14">
        <v>0.15437990059771001</v>
      </c>
      <c r="AI464" s="14">
        <v>0.113487247099627</v>
      </c>
      <c r="AJ464" s="14">
        <v>3.4259839823246499E-2</v>
      </c>
      <c r="AK464" s="14">
        <v>0.218986904445123</v>
      </c>
      <c r="AL464" s="14">
        <v>0.27266591716493299</v>
      </c>
      <c r="AM464" s="14">
        <v>6.9984223818883903E-2</v>
      </c>
      <c r="AN464" s="14"/>
      <c r="AO464" s="14">
        <v>0.30191783325885302</v>
      </c>
      <c r="AP464" s="14">
        <v>0.30874639476153298</v>
      </c>
      <c r="AQ464" s="14">
        <v>0.21445398580502001</v>
      </c>
      <c r="AR464" s="14">
        <v>0.16297610601650001</v>
      </c>
      <c r="AS464" s="14">
        <v>3.3480476654538897E-2</v>
      </c>
      <c r="AT464" s="14">
        <v>0.19085605491806401</v>
      </c>
      <c r="AU464" s="14">
        <v>0.25180180271396302</v>
      </c>
      <c r="AV464" s="14">
        <v>0.1129442379689</v>
      </c>
      <c r="AW464" s="14"/>
      <c r="AX464" s="14">
        <v>0.228187616539515</v>
      </c>
      <c r="AY464" s="14">
        <v>0.248939474426637</v>
      </c>
      <c r="AZ464" s="14">
        <v>0.190047928303297</v>
      </c>
      <c r="BA464" s="14"/>
      <c r="BB464" s="14">
        <v>0.30016038465089101</v>
      </c>
      <c r="BC464" s="14">
        <v>0.20461648590828899</v>
      </c>
      <c r="BD464" s="14">
        <v>0.21831218163252999</v>
      </c>
      <c r="BE464" s="14"/>
      <c r="BF464" s="14">
        <v>0.17787906555608601</v>
      </c>
      <c r="BG464" s="14">
        <v>0.229166771088336</v>
      </c>
      <c r="BH464" s="14">
        <v>0.217674097567186</v>
      </c>
      <c r="BI464" s="14"/>
      <c r="BJ464" s="14">
        <v>0.39474255413362203</v>
      </c>
      <c r="BK464" s="14">
        <v>0.14972994411632301</v>
      </c>
      <c r="BL464" s="14"/>
      <c r="BM464" s="14">
        <v>0.35498232358099702</v>
      </c>
      <c r="BN464" s="14">
        <v>0.13437887354320399</v>
      </c>
      <c r="BO464" s="14"/>
      <c r="BP464" s="14">
        <v>0.16088361888797001</v>
      </c>
      <c r="BQ464" s="14">
        <v>0.20867399770724501</v>
      </c>
      <c r="BR464" s="14">
        <v>0.25909677082836902</v>
      </c>
      <c r="BS464" s="14">
        <v>0.120249335825582</v>
      </c>
      <c r="BT464" s="14">
        <v>0.23214264441677299</v>
      </c>
      <c r="BU464" s="14">
        <v>0.26145990260080598</v>
      </c>
      <c r="BV464" s="14">
        <v>0.40133434295532799</v>
      </c>
      <c r="BW464" s="14">
        <v>0.152537980835353</v>
      </c>
    </row>
    <row r="465" spans="2:75" x14ac:dyDescent="0.35">
      <c r="B465" t="s">
        <v>266</v>
      </c>
      <c r="C465" s="14">
        <v>0.65865598944225801</v>
      </c>
      <c r="D465" s="14">
        <v>0.60033059290090796</v>
      </c>
      <c r="E465" s="14">
        <v>0.71370080679454595</v>
      </c>
      <c r="F465" s="14"/>
      <c r="G465" s="14">
        <v>0.58875638870907498</v>
      </c>
      <c r="H465" s="14">
        <v>0.45342996909675098</v>
      </c>
      <c r="I465" s="14">
        <v>0.57522311165351303</v>
      </c>
      <c r="J465" s="14">
        <v>0.76941039373326603</v>
      </c>
      <c r="K465" s="14">
        <v>0.66886034852586895</v>
      </c>
      <c r="L465" s="14">
        <v>0.71942853272136298</v>
      </c>
      <c r="M465" s="14"/>
      <c r="N465" s="14">
        <v>0.65528376851363501</v>
      </c>
      <c r="O465" s="14">
        <v>0.66496686003725203</v>
      </c>
      <c r="P465" s="14"/>
      <c r="Q465" s="14">
        <v>0.71534918029847505</v>
      </c>
      <c r="R465" s="14">
        <v>0.66213611038201803</v>
      </c>
      <c r="S465" s="14">
        <v>0.72974969280300805</v>
      </c>
      <c r="T465" s="14">
        <v>0.64932113490370502</v>
      </c>
      <c r="U465" s="14">
        <v>0.62929645707020199</v>
      </c>
      <c r="V465" s="14">
        <v>0.71998021844902005</v>
      </c>
      <c r="W465" s="14">
        <v>0.61577863109384801</v>
      </c>
      <c r="X465" s="14">
        <v>0.41719601082441699</v>
      </c>
      <c r="Y465" s="14">
        <v>0.11182982956972801</v>
      </c>
      <c r="Z465" s="14">
        <v>0.64381617922251799</v>
      </c>
      <c r="AA465" s="14"/>
      <c r="AB465" s="14">
        <v>0.663548231601505</v>
      </c>
      <c r="AC465" s="14">
        <v>0.68766527884413198</v>
      </c>
      <c r="AD465" s="14">
        <v>0.59540039434979297</v>
      </c>
      <c r="AE465" s="14"/>
      <c r="AF465" s="14">
        <v>0.66717743159467302</v>
      </c>
      <c r="AG465" s="14">
        <v>0.59580175938031699</v>
      </c>
      <c r="AH465" s="14">
        <v>0.81188704094484998</v>
      </c>
      <c r="AI465" s="14">
        <v>0.75513078787615695</v>
      </c>
      <c r="AJ465" s="14">
        <v>0.71734590177937896</v>
      </c>
      <c r="AK465" s="14">
        <v>0.648831281725892</v>
      </c>
      <c r="AL465" s="14">
        <v>0.59473398608640504</v>
      </c>
      <c r="AM465" s="14">
        <v>0.65564216626088401</v>
      </c>
      <c r="AN465" s="14"/>
      <c r="AO465" s="14">
        <v>0.65371308622624702</v>
      </c>
      <c r="AP465" s="14">
        <v>0.59442242589097005</v>
      </c>
      <c r="AQ465" s="14">
        <v>0.72917872508575099</v>
      </c>
      <c r="AR465" s="14">
        <v>0.68742050460854398</v>
      </c>
      <c r="AS465" s="14">
        <v>0.70949610791836604</v>
      </c>
      <c r="AT465" s="14">
        <v>0.65291864069448202</v>
      </c>
      <c r="AU465" s="14">
        <v>0.58001351026981895</v>
      </c>
      <c r="AV465" s="14">
        <v>0.60184539941007298</v>
      </c>
      <c r="AW465" s="14"/>
      <c r="AX465" s="14">
        <v>0.56685135859398095</v>
      </c>
      <c r="AY465" s="14">
        <v>0.67698333147758305</v>
      </c>
      <c r="AZ465" s="14">
        <v>0.65562793046603396</v>
      </c>
      <c r="BA465" s="14"/>
      <c r="BB465" s="14">
        <v>0.58121789055723005</v>
      </c>
      <c r="BC465" s="14">
        <v>0.70798787605810598</v>
      </c>
      <c r="BD465" s="14">
        <v>0.62268069893381495</v>
      </c>
      <c r="BE465" s="14"/>
      <c r="BF465" s="14">
        <v>0.62553965663877897</v>
      </c>
      <c r="BG465" s="14">
        <v>0.69294046747625804</v>
      </c>
      <c r="BH465" s="14">
        <v>0.63365902313364497</v>
      </c>
      <c r="BI465" s="14"/>
      <c r="BJ465" s="14">
        <v>0.54083767434329899</v>
      </c>
      <c r="BK465" s="14">
        <v>0.699970421198156</v>
      </c>
      <c r="BL465" s="14"/>
      <c r="BM465" s="14">
        <v>0.54319017659682201</v>
      </c>
      <c r="BN465" s="14">
        <v>0.71197093898973896</v>
      </c>
      <c r="BO465" s="14"/>
      <c r="BP465" s="14">
        <v>0.66236398720759304</v>
      </c>
      <c r="BQ465" s="14">
        <v>0.623576896307239</v>
      </c>
      <c r="BR465" s="14">
        <v>0.69537352506452799</v>
      </c>
      <c r="BS465" s="14">
        <v>0.75317533831702099</v>
      </c>
      <c r="BT465" s="14">
        <v>0.64889939192180601</v>
      </c>
      <c r="BU465" s="14">
        <v>0.58314646704680895</v>
      </c>
      <c r="BV465" s="14">
        <v>0.39921959617055103</v>
      </c>
      <c r="BW465" s="14">
        <v>0.69652173963319997</v>
      </c>
    </row>
    <row r="466" spans="2:75" x14ac:dyDescent="0.35">
      <c r="B466" t="s">
        <v>267</v>
      </c>
      <c r="C466" s="14">
        <v>0.13874273215191599</v>
      </c>
      <c r="D466" s="14">
        <v>0.103735277966662</v>
      </c>
      <c r="E466" s="14">
        <v>0.17178115170607799</v>
      </c>
      <c r="F466" s="14"/>
      <c r="G466" s="14">
        <v>0.25752208107784302</v>
      </c>
      <c r="H466" s="14">
        <v>0.29752536688340497</v>
      </c>
      <c r="I466" s="14">
        <v>0.23776094577699999</v>
      </c>
      <c r="J466" s="14">
        <v>9.9096275319093596E-2</v>
      </c>
      <c r="K466" s="14">
        <v>7.06912178931553E-2</v>
      </c>
      <c r="L466" s="14">
        <v>6.7320913311511396E-2</v>
      </c>
      <c r="M466" s="14"/>
      <c r="N466" s="14">
        <v>9.3199034093387201E-2</v>
      </c>
      <c r="O466" s="14">
        <v>0.223974509947164</v>
      </c>
      <c r="P466" s="14"/>
      <c r="Q466" s="14">
        <v>0.26953091221286901</v>
      </c>
      <c r="R466" s="14">
        <v>0.23420864733699701</v>
      </c>
      <c r="S466" s="14">
        <v>0.11735626151303299</v>
      </c>
      <c r="T466" s="14">
        <v>0.14022791771604401</v>
      </c>
      <c r="U466" s="14">
        <v>0.112103320868592</v>
      </c>
      <c r="V466" s="14">
        <v>0.11933077215940301</v>
      </c>
      <c r="W466" s="14">
        <v>3.6990785724163797E-2</v>
      </c>
      <c r="X466" s="14">
        <v>0</v>
      </c>
      <c r="Y466" s="14">
        <v>0</v>
      </c>
      <c r="Z466" s="14">
        <v>0.26156821440621703</v>
      </c>
      <c r="AA466" s="14"/>
      <c r="AB466" s="14">
        <v>5.1940317181764901E-2</v>
      </c>
      <c r="AC466" s="14">
        <v>0.165576829316123</v>
      </c>
      <c r="AD466" s="14">
        <v>8.3436349244785005E-2</v>
      </c>
      <c r="AE466" s="14"/>
      <c r="AF466" s="14">
        <v>6.5958948627991107E-2</v>
      </c>
      <c r="AG466" s="14">
        <v>0.10506259207348</v>
      </c>
      <c r="AH466" s="14">
        <v>3.37330584574402E-2</v>
      </c>
      <c r="AI466" s="14">
        <v>0.13138196502421601</v>
      </c>
      <c r="AJ466" s="14">
        <v>0.248394258397375</v>
      </c>
      <c r="AK466" s="14">
        <v>0.132181813828985</v>
      </c>
      <c r="AL466" s="14">
        <v>0.13260009674866199</v>
      </c>
      <c r="AM466" s="14">
        <v>0.27437360992023202</v>
      </c>
      <c r="AN466" s="14"/>
      <c r="AO466" s="14">
        <v>4.4369080514900398E-2</v>
      </c>
      <c r="AP466" s="14">
        <v>9.6831179347497007E-2</v>
      </c>
      <c r="AQ466" s="14">
        <v>5.6367289109229203E-2</v>
      </c>
      <c r="AR466" s="14">
        <v>0.14960338937495599</v>
      </c>
      <c r="AS466" s="14">
        <v>0.257023415427095</v>
      </c>
      <c r="AT466" s="14">
        <v>0.15622530438745399</v>
      </c>
      <c r="AU466" s="14">
        <v>0.168184687016218</v>
      </c>
      <c r="AV466" s="14">
        <v>0.285210362621027</v>
      </c>
      <c r="AW466" s="14"/>
      <c r="AX466" s="14">
        <v>0.204961024866503</v>
      </c>
      <c r="AY466" s="14">
        <v>7.4077194095779203E-2</v>
      </c>
      <c r="AZ466" s="14">
        <v>0.15432414123066801</v>
      </c>
      <c r="BA466" s="14"/>
      <c r="BB466" s="14">
        <v>0.118621724791879</v>
      </c>
      <c r="BC466" s="14">
        <v>8.7395638033605894E-2</v>
      </c>
      <c r="BD466" s="14">
        <v>0.159007119433655</v>
      </c>
      <c r="BE466" s="14"/>
      <c r="BF466" s="14">
        <v>0.19658127780513501</v>
      </c>
      <c r="BG466" s="14">
        <v>7.7892761435405702E-2</v>
      </c>
      <c r="BH466" s="14">
        <v>0.148666879299169</v>
      </c>
      <c r="BI466" s="14"/>
      <c r="BJ466" s="14">
        <v>6.4419771523079303E-2</v>
      </c>
      <c r="BK466" s="14">
        <v>0.15029963468552099</v>
      </c>
      <c r="BL466" s="14"/>
      <c r="BM466" s="14">
        <v>0.10182749982218101</v>
      </c>
      <c r="BN466" s="14">
        <v>0.153650187467057</v>
      </c>
      <c r="BO466" s="14"/>
      <c r="BP466" s="14">
        <v>0.17675239390443601</v>
      </c>
      <c r="BQ466" s="14">
        <v>0.16774910598551601</v>
      </c>
      <c r="BR466" s="14">
        <v>4.5529704107103199E-2</v>
      </c>
      <c r="BS466" s="14">
        <v>0.126575325857397</v>
      </c>
      <c r="BT466" s="14">
        <v>0.118957963661421</v>
      </c>
      <c r="BU466" s="14">
        <v>0.15539363035238499</v>
      </c>
      <c r="BV466" s="14">
        <v>0.19944606087412001</v>
      </c>
      <c r="BW466" s="14">
        <v>0.15094027953144701</v>
      </c>
    </row>
    <row r="467" spans="2:75" x14ac:dyDescent="0.35">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c r="AS467" s="14"/>
      <c r="AT467" s="14"/>
      <c r="AU467" s="14"/>
      <c r="AV467" s="14"/>
      <c r="AW467" s="14"/>
      <c r="AX467" s="14"/>
      <c r="AY467" s="14"/>
      <c r="AZ467" s="14"/>
      <c r="BA467" s="14"/>
      <c r="BB467" s="14"/>
      <c r="BC467" s="14"/>
      <c r="BD467" s="14"/>
      <c r="BE467" s="14"/>
      <c r="BF467" s="14"/>
      <c r="BG467" s="14"/>
      <c r="BH467" s="14"/>
      <c r="BI467" s="14"/>
      <c r="BJ467" s="14"/>
      <c r="BK467" s="14"/>
      <c r="BL467" s="14"/>
      <c r="BM467" s="14"/>
      <c r="BN467" s="14"/>
      <c r="BO467" s="14"/>
      <c r="BP467" s="14"/>
      <c r="BQ467" s="14"/>
      <c r="BR467" s="14"/>
      <c r="BS467" s="14"/>
      <c r="BT467" s="14"/>
      <c r="BU467" s="14"/>
      <c r="BV467" s="14"/>
      <c r="BW467" s="14"/>
    </row>
    <row r="468" spans="2:75" x14ac:dyDescent="0.35">
      <c r="B468" s="6" t="s">
        <v>272</v>
      </c>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c r="AR468" s="14"/>
      <c r="AS468" s="14"/>
      <c r="AT468" s="14"/>
      <c r="AU468" s="14"/>
      <c r="AV468" s="14"/>
      <c r="AW468" s="14"/>
      <c r="AX468" s="14"/>
      <c r="AY468" s="14"/>
      <c r="AZ468" s="14"/>
      <c r="BA468" s="14"/>
      <c r="BB468" s="14"/>
      <c r="BC468" s="14"/>
      <c r="BD468" s="14"/>
      <c r="BE468" s="14"/>
      <c r="BF468" s="14"/>
      <c r="BG468" s="14"/>
      <c r="BH468" s="14"/>
      <c r="BI468" s="14"/>
      <c r="BJ468" s="14"/>
      <c r="BK468" s="14"/>
      <c r="BL468" s="14"/>
      <c r="BM468" s="14"/>
      <c r="BN468" s="14"/>
      <c r="BO468" s="14"/>
      <c r="BP468" s="14"/>
      <c r="BQ468" s="14"/>
      <c r="BR468" s="14"/>
      <c r="BS468" s="14"/>
      <c r="BT468" s="14"/>
      <c r="BU468" s="14"/>
      <c r="BV468" s="14"/>
      <c r="BW468" s="14"/>
    </row>
    <row r="469" spans="2:75" x14ac:dyDescent="0.35">
      <c r="B469" s="21" t="s">
        <v>96</v>
      </c>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c r="AR469" s="14"/>
      <c r="AS469" s="14"/>
      <c r="AT469" s="14"/>
      <c r="AU469" s="14"/>
      <c r="AV469" s="14"/>
      <c r="AW469" s="14"/>
      <c r="AX469" s="14"/>
      <c r="AY469" s="14"/>
      <c r="AZ469" s="14"/>
      <c r="BA469" s="14"/>
      <c r="BB469" s="14"/>
      <c r="BC469" s="14"/>
      <c r="BD469" s="14"/>
      <c r="BE469" s="14"/>
      <c r="BF469" s="14"/>
      <c r="BG469" s="14"/>
      <c r="BH469" s="14"/>
      <c r="BI469" s="14"/>
      <c r="BJ469" s="14"/>
      <c r="BK469" s="14"/>
      <c r="BL469" s="14"/>
      <c r="BM469" s="14"/>
      <c r="BN469" s="14"/>
      <c r="BO469" s="14"/>
      <c r="BP469" s="14"/>
      <c r="BQ469" s="14"/>
      <c r="BR469" s="14"/>
      <c r="BS469" s="14"/>
      <c r="BT469" s="14"/>
      <c r="BU469" s="14"/>
      <c r="BV469" s="14"/>
      <c r="BW469" s="14"/>
    </row>
    <row r="470" spans="2:75" x14ac:dyDescent="0.35">
      <c r="B470" t="s">
        <v>265</v>
      </c>
      <c r="C470" s="14">
        <v>6.8541533760381607E-2</v>
      </c>
      <c r="D470" s="14">
        <v>9.6430290520734499E-2</v>
      </c>
      <c r="E470" s="14">
        <v>4.2221412285207698E-2</v>
      </c>
      <c r="F470" s="14"/>
      <c r="G470" s="14">
        <v>0.13030045878559299</v>
      </c>
      <c r="H470" s="14">
        <v>4.2277552816539499E-2</v>
      </c>
      <c r="I470" s="14">
        <v>8.3527717505986199E-2</v>
      </c>
      <c r="J470" s="14">
        <v>6.2236720145100601E-2</v>
      </c>
      <c r="K470" s="14">
        <v>8.3106857404366699E-2</v>
      </c>
      <c r="L470" s="14">
        <v>5.4514617767343398E-2</v>
      </c>
      <c r="M470" s="14"/>
      <c r="N470" s="14">
        <v>9.1042275107343001E-2</v>
      </c>
      <c r="O470" s="14">
        <v>2.6433003525353899E-2</v>
      </c>
      <c r="P470" s="14"/>
      <c r="Q470" s="14">
        <v>2.2493535837942301E-2</v>
      </c>
      <c r="R470" s="14">
        <v>4.1363997356637101E-2</v>
      </c>
      <c r="S470" s="14">
        <v>5.0870849815046797E-2</v>
      </c>
      <c r="T470" s="14">
        <v>7.6387977657462497E-2</v>
      </c>
      <c r="U470" s="14">
        <v>7.0669728752984995E-2</v>
      </c>
      <c r="V470" s="14">
        <v>8.6780171101054002E-2</v>
      </c>
      <c r="W470" s="14">
        <v>0.116441786935777</v>
      </c>
      <c r="X470" s="14">
        <v>0</v>
      </c>
      <c r="Y470" s="14">
        <v>0</v>
      </c>
      <c r="Z470" s="14">
        <v>2.7135136306304999E-2</v>
      </c>
      <c r="AA470" s="14"/>
      <c r="AB470" s="14">
        <v>8.9274819795185298E-2</v>
      </c>
      <c r="AC470" s="14">
        <v>5.2169701191175102E-2</v>
      </c>
      <c r="AD470" s="14">
        <v>0.12442291451837501</v>
      </c>
      <c r="AE470" s="14"/>
      <c r="AF470" s="14">
        <v>0.11295713856537901</v>
      </c>
      <c r="AG470" s="14">
        <v>7.7896664247826597E-2</v>
      </c>
      <c r="AH470" s="14">
        <v>4.88791070588913E-2</v>
      </c>
      <c r="AI470" s="14">
        <v>3.0849556969743501E-2</v>
      </c>
      <c r="AJ470" s="14">
        <v>0</v>
      </c>
      <c r="AK470" s="14">
        <v>7.5588671447715694E-2</v>
      </c>
      <c r="AL470" s="14">
        <v>0.157324071655051</v>
      </c>
      <c r="AM470" s="14">
        <v>8.2846816611075805E-3</v>
      </c>
      <c r="AN470" s="14"/>
      <c r="AO470" s="14">
        <v>0.122758686895617</v>
      </c>
      <c r="AP470" s="14">
        <v>9.5132432351291096E-2</v>
      </c>
      <c r="AQ470" s="14">
        <v>6.6143788607359005E-2</v>
      </c>
      <c r="AR470" s="14">
        <v>7.20763047716311E-2</v>
      </c>
      <c r="AS470" s="14">
        <v>5.9268898423435697E-2</v>
      </c>
      <c r="AT470" s="14">
        <v>6.2714674472592394E-2</v>
      </c>
      <c r="AU470" s="14">
        <v>0.112484064006404</v>
      </c>
      <c r="AV470" s="14">
        <v>1.5606338758410899E-2</v>
      </c>
      <c r="AW470" s="14"/>
      <c r="AX470" s="14">
        <v>0.13021774843448999</v>
      </c>
      <c r="AY470" s="14">
        <v>8.84402879936831E-2</v>
      </c>
      <c r="AZ470" s="14">
        <v>5.0658014048021401E-2</v>
      </c>
      <c r="BA470" s="14"/>
      <c r="BB470" s="14">
        <v>8.9538335668730901E-2</v>
      </c>
      <c r="BC470" s="14">
        <v>7.7905293983195595E-2</v>
      </c>
      <c r="BD470" s="14">
        <v>6.6129355987585403E-2</v>
      </c>
      <c r="BE470" s="14"/>
      <c r="BF470" s="14">
        <v>9.3906607186586E-2</v>
      </c>
      <c r="BG470" s="14">
        <v>7.3016877935210001E-2</v>
      </c>
      <c r="BH470" s="14">
        <v>7.8338266818094998E-2</v>
      </c>
      <c r="BI470" s="14"/>
      <c r="BJ470" s="14">
        <v>0.143403382520326</v>
      </c>
      <c r="BK470" s="14">
        <v>4.75359944307229E-2</v>
      </c>
      <c r="BL470" s="14"/>
      <c r="BM470" s="14">
        <v>0.124769974187282</v>
      </c>
      <c r="BN470" s="14">
        <v>4.46096009867731E-2</v>
      </c>
      <c r="BO470" s="14"/>
      <c r="BP470" s="14">
        <v>4.26486582965259E-2</v>
      </c>
      <c r="BQ470" s="14">
        <v>0.117519446645068</v>
      </c>
      <c r="BR470" s="14">
        <v>0</v>
      </c>
      <c r="BS470" s="14">
        <v>6.8974630482543695E-2</v>
      </c>
      <c r="BT470" s="14">
        <v>7.0128720607240694E-2</v>
      </c>
      <c r="BU470" s="14">
        <v>0.12292030607676301</v>
      </c>
      <c r="BV470" s="14">
        <v>5.2733573261427497E-2</v>
      </c>
      <c r="BW470" s="14">
        <v>4.0498944672657598E-2</v>
      </c>
    </row>
    <row r="471" spans="2:75" x14ac:dyDescent="0.35">
      <c r="B471" t="s">
        <v>266</v>
      </c>
      <c r="C471" s="14">
        <v>0.36942194776065701</v>
      </c>
      <c r="D471" s="14">
        <v>0.35880221404431101</v>
      </c>
      <c r="E471" s="14">
        <v>0.37944436230749701</v>
      </c>
      <c r="F471" s="14"/>
      <c r="G471" s="14">
        <v>0.39663986072230201</v>
      </c>
      <c r="H471" s="14">
        <v>0.23337446867272499</v>
      </c>
      <c r="I471" s="14">
        <v>0.30758534011180899</v>
      </c>
      <c r="J471" s="14">
        <v>0.33440131114919602</v>
      </c>
      <c r="K471" s="14">
        <v>0.38770177093529201</v>
      </c>
      <c r="L471" s="14">
        <v>0.44491708819102799</v>
      </c>
      <c r="M471" s="14"/>
      <c r="N471" s="14">
        <v>0.36629427794937403</v>
      </c>
      <c r="O471" s="14">
        <v>0.37527515840748799</v>
      </c>
      <c r="P471" s="14"/>
      <c r="Q471" s="14">
        <v>0.24555796974274499</v>
      </c>
      <c r="R471" s="14">
        <v>0.41957693399240198</v>
      </c>
      <c r="S471" s="14">
        <v>0.34089902047618797</v>
      </c>
      <c r="T471" s="14">
        <v>0.36726058709613202</v>
      </c>
      <c r="U471" s="14">
        <v>0.37779580347335201</v>
      </c>
      <c r="V471" s="14">
        <v>0.42074029798125601</v>
      </c>
      <c r="W471" s="14">
        <v>0.40300059451054798</v>
      </c>
      <c r="X471" s="14">
        <v>0.34852407122387202</v>
      </c>
      <c r="Y471" s="14">
        <v>0</v>
      </c>
      <c r="Z471" s="14">
        <v>0.27671812488237502</v>
      </c>
      <c r="AA471" s="14"/>
      <c r="AB471" s="14">
        <v>0.46736101576061301</v>
      </c>
      <c r="AC471" s="14">
        <v>0.38374095371706002</v>
      </c>
      <c r="AD471" s="14">
        <v>0.28808601167652098</v>
      </c>
      <c r="AE471" s="14"/>
      <c r="AF471" s="14">
        <v>0.37242831874548699</v>
      </c>
      <c r="AG471" s="14">
        <v>0.43836526591906999</v>
      </c>
      <c r="AH471" s="14">
        <v>0.56694363174709395</v>
      </c>
      <c r="AI471" s="14">
        <v>0.39274705417483602</v>
      </c>
      <c r="AJ471" s="14">
        <v>0.48264691286883399</v>
      </c>
      <c r="AK471" s="14">
        <v>0.38138357624070601</v>
      </c>
      <c r="AL471" s="14">
        <v>0.21545998333769301</v>
      </c>
      <c r="AM471" s="14">
        <v>0.24127994505585901</v>
      </c>
      <c r="AN471" s="14"/>
      <c r="AO471" s="14">
        <v>0.48016873560942003</v>
      </c>
      <c r="AP471" s="14">
        <v>0.401122908105222</v>
      </c>
      <c r="AQ471" s="14">
        <v>0.54087325271689601</v>
      </c>
      <c r="AR471" s="14">
        <v>0.28516324344095001</v>
      </c>
      <c r="AS471" s="14">
        <v>0.437063201103642</v>
      </c>
      <c r="AT471" s="14">
        <v>0.37999304801710598</v>
      </c>
      <c r="AU471" s="14">
        <v>0.27946130008838599</v>
      </c>
      <c r="AV471" s="14">
        <v>0.29221154021735402</v>
      </c>
      <c r="AW471" s="14"/>
      <c r="AX471" s="14">
        <v>0.44054549701567702</v>
      </c>
      <c r="AY471" s="14">
        <v>0.39480155622053997</v>
      </c>
      <c r="AZ471" s="14">
        <v>0.34609465839509601</v>
      </c>
      <c r="BA471" s="14"/>
      <c r="BB471" s="14">
        <v>0.42205703319760501</v>
      </c>
      <c r="BC471" s="14">
        <v>0.40209266225773299</v>
      </c>
      <c r="BD471" s="14">
        <v>0.312846824168383</v>
      </c>
      <c r="BE471" s="14"/>
      <c r="BF471" s="14">
        <v>0.41031266261163402</v>
      </c>
      <c r="BG471" s="14">
        <v>0.43096711582916097</v>
      </c>
      <c r="BH471" s="14">
        <v>0.33630042311588598</v>
      </c>
      <c r="BI471" s="14"/>
      <c r="BJ471" s="14">
        <v>0.46726618109573198</v>
      </c>
      <c r="BK471" s="14">
        <v>0.34365925995449498</v>
      </c>
      <c r="BL471" s="14"/>
      <c r="BM471" s="14">
        <v>0.459938232600619</v>
      </c>
      <c r="BN471" s="14">
        <v>0.33416641621211801</v>
      </c>
      <c r="BO471" s="14"/>
      <c r="BP471" s="14">
        <v>0.42717805676189502</v>
      </c>
      <c r="BQ471" s="14">
        <v>0.31105676159818402</v>
      </c>
      <c r="BR471" s="14">
        <v>0.41018896591017301</v>
      </c>
      <c r="BS471" s="14">
        <v>0.30515830410651601</v>
      </c>
      <c r="BT471" s="14">
        <v>0.402846531608548</v>
      </c>
      <c r="BU471" s="14">
        <v>0.32135158327325902</v>
      </c>
      <c r="BV471" s="14">
        <v>0.589930516238377</v>
      </c>
      <c r="BW471" s="14">
        <v>0.23923527799290001</v>
      </c>
    </row>
    <row r="472" spans="2:75" x14ac:dyDescent="0.35">
      <c r="B472" t="s">
        <v>267</v>
      </c>
      <c r="C472" s="14">
        <v>0.56203651847896097</v>
      </c>
      <c r="D472" s="14">
        <v>0.54476749543495395</v>
      </c>
      <c r="E472" s="14">
        <v>0.57833422540729595</v>
      </c>
      <c r="F472" s="14"/>
      <c r="G472" s="14">
        <v>0.47305968049210501</v>
      </c>
      <c r="H472" s="14">
        <v>0.72434797851073496</v>
      </c>
      <c r="I472" s="14">
        <v>0.60888694238220498</v>
      </c>
      <c r="J472" s="14">
        <v>0.60336196870570302</v>
      </c>
      <c r="K472" s="14">
        <v>0.52919137166034103</v>
      </c>
      <c r="L472" s="14">
        <v>0.50056829404162895</v>
      </c>
      <c r="M472" s="14"/>
      <c r="N472" s="14">
        <v>0.54266344694328295</v>
      </c>
      <c r="O472" s="14">
        <v>0.59829183806715802</v>
      </c>
      <c r="P472" s="14"/>
      <c r="Q472" s="14">
        <v>0.73194849441931198</v>
      </c>
      <c r="R472" s="14">
        <v>0.53905906865096098</v>
      </c>
      <c r="S472" s="14">
        <v>0.608230129708765</v>
      </c>
      <c r="T472" s="14">
        <v>0.55635143524640596</v>
      </c>
      <c r="U472" s="14">
        <v>0.551534467773663</v>
      </c>
      <c r="V472" s="14">
        <v>0.49247953091768998</v>
      </c>
      <c r="W472" s="14">
        <v>0.48055761855367601</v>
      </c>
      <c r="X472" s="14">
        <v>0.65147592877612803</v>
      </c>
      <c r="Y472" s="14">
        <v>1</v>
      </c>
      <c r="Z472" s="14">
        <v>0.69614673881132005</v>
      </c>
      <c r="AA472" s="14"/>
      <c r="AB472" s="14">
        <v>0.44336416444420201</v>
      </c>
      <c r="AC472" s="14">
        <v>0.564089345091765</v>
      </c>
      <c r="AD472" s="14">
        <v>0.58749107380510401</v>
      </c>
      <c r="AE472" s="14"/>
      <c r="AF472" s="14">
        <v>0.51461454268913398</v>
      </c>
      <c r="AG472" s="14">
        <v>0.48373806983310302</v>
      </c>
      <c r="AH472" s="14">
        <v>0.38417726119401402</v>
      </c>
      <c r="AI472" s="14">
        <v>0.57640338885541997</v>
      </c>
      <c r="AJ472" s="14">
        <v>0.51735308713116601</v>
      </c>
      <c r="AK472" s="14">
        <v>0.54302775231157796</v>
      </c>
      <c r="AL472" s="14">
        <v>0.62721594500725497</v>
      </c>
      <c r="AM472" s="14">
        <v>0.750435373283034</v>
      </c>
      <c r="AN472" s="14"/>
      <c r="AO472" s="14">
        <v>0.397072577494964</v>
      </c>
      <c r="AP472" s="14">
        <v>0.50374465954348602</v>
      </c>
      <c r="AQ472" s="14">
        <v>0.39298295867574601</v>
      </c>
      <c r="AR472" s="14">
        <v>0.64276045178741903</v>
      </c>
      <c r="AS472" s="14">
        <v>0.50366790047292198</v>
      </c>
      <c r="AT472" s="14">
        <v>0.55729227751030197</v>
      </c>
      <c r="AU472" s="14">
        <v>0.60805463590521003</v>
      </c>
      <c r="AV472" s="14">
        <v>0.69218212102423504</v>
      </c>
      <c r="AW472" s="14"/>
      <c r="AX472" s="14">
        <v>0.42923675454983201</v>
      </c>
      <c r="AY472" s="14">
        <v>0.516758155785777</v>
      </c>
      <c r="AZ472" s="14">
        <v>0.60324732755688304</v>
      </c>
      <c r="BA472" s="14"/>
      <c r="BB472" s="14">
        <v>0.488404631133665</v>
      </c>
      <c r="BC472" s="14">
        <v>0.520002043759071</v>
      </c>
      <c r="BD472" s="14">
        <v>0.62102381984403099</v>
      </c>
      <c r="BE472" s="14"/>
      <c r="BF472" s="14">
        <v>0.49578073020177998</v>
      </c>
      <c r="BG472" s="14">
        <v>0.49601600623562903</v>
      </c>
      <c r="BH472" s="14">
        <v>0.58536131006601899</v>
      </c>
      <c r="BI472" s="14"/>
      <c r="BJ472" s="14">
        <v>0.38933043638394199</v>
      </c>
      <c r="BK472" s="14">
        <v>0.60880474561478204</v>
      </c>
      <c r="BL472" s="14"/>
      <c r="BM472" s="14">
        <v>0.41529179321209803</v>
      </c>
      <c r="BN472" s="14">
        <v>0.62122398280110802</v>
      </c>
      <c r="BO472" s="14"/>
      <c r="BP472" s="14">
        <v>0.530173284941579</v>
      </c>
      <c r="BQ472" s="14">
        <v>0.57142379175674796</v>
      </c>
      <c r="BR472" s="14">
        <v>0.58981103408982705</v>
      </c>
      <c r="BS472" s="14">
        <v>0.62586706541093995</v>
      </c>
      <c r="BT472" s="14">
        <v>0.52702474778421105</v>
      </c>
      <c r="BU472" s="14">
        <v>0.55572811064997796</v>
      </c>
      <c r="BV472" s="14">
        <v>0.35733591050019597</v>
      </c>
      <c r="BW472" s="14">
        <v>0.72026577733444297</v>
      </c>
    </row>
    <row r="473" spans="2:75" x14ac:dyDescent="0.35">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c r="AS473" s="14"/>
      <c r="AT473" s="14"/>
      <c r="AU473" s="14"/>
      <c r="AV473" s="14"/>
      <c r="AW473" s="14"/>
      <c r="AX473" s="14"/>
      <c r="AY473" s="14"/>
      <c r="AZ473" s="14"/>
      <c r="BA473" s="14"/>
      <c r="BB473" s="14"/>
      <c r="BC473" s="14"/>
      <c r="BD473" s="14"/>
      <c r="BE473" s="14"/>
      <c r="BF473" s="14"/>
      <c r="BG473" s="14"/>
      <c r="BH473" s="14"/>
      <c r="BI473" s="14"/>
      <c r="BJ473" s="14"/>
      <c r="BK473" s="14"/>
      <c r="BL473" s="14"/>
      <c r="BM473" s="14"/>
      <c r="BN473" s="14"/>
      <c r="BO473" s="14"/>
      <c r="BP473" s="14"/>
      <c r="BQ473" s="14"/>
      <c r="BR473" s="14"/>
      <c r="BS473" s="14"/>
      <c r="BT473" s="14"/>
      <c r="BU473" s="14"/>
      <c r="BV473" s="14"/>
      <c r="BW473" s="14"/>
    </row>
    <row r="474" spans="2:75" x14ac:dyDescent="0.35">
      <c r="B474" s="6" t="s">
        <v>273</v>
      </c>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c r="AR474" s="14"/>
      <c r="AS474" s="14"/>
      <c r="AT474" s="14"/>
      <c r="AU474" s="14"/>
      <c r="AV474" s="14"/>
      <c r="AW474" s="14"/>
      <c r="AX474" s="14"/>
      <c r="AY474" s="14"/>
      <c r="AZ474" s="14"/>
      <c r="BA474" s="14"/>
      <c r="BB474" s="14"/>
      <c r="BC474" s="14"/>
      <c r="BD474" s="14"/>
      <c r="BE474" s="14"/>
      <c r="BF474" s="14"/>
      <c r="BG474" s="14"/>
      <c r="BH474" s="14"/>
      <c r="BI474" s="14"/>
      <c r="BJ474" s="14"/>
      <c r="BK474" s="14"/>
      <c r="BL474" s="14"/>
      <c r="BM474" s="14"/>
      <c r="BN474" s="14"/>
      <c r="BO474" s="14"/>
      <c r="BP474" s="14"/>
      <c r="BQ474" s="14"/>
      <c r="BR474" s="14"/>
      <c r="BS474" s="14"/>
      <c r="BT474" s="14"/>
      <c r="BU474" s="14"/>
      <c r="BV474" s="14"/>
      <c r="BW474" s="14"/>
    </row>
    <row r="475" spans="2:75" x14ac:dyDescent="0.35">
      <c r="B475" s="21" t="s">
        <v>96</v>
      </c>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c r="AR475" s="14"/>
      <c r="AS475" s="14"/>
      <c r="AT475" s="14"/>
      <c r="AU475" s="14"/>
      <c r="AV475" s="14"/>
      <c r="AW475" s="14"/>
      <c r="AX475" s="14"/>
      <c r="AY475" s="14"/>
      <c r="AZ475" s="14"/>
      <c r="BA475" s="14"/>
      <c r="BB475" s="14"/>
      <c r="BC475" s="14"/>
      <c r="BD475" s="14"/>
      <c r="BE475" s="14"/>
      <c r="BF475" s="14"/>
      <c r="BG475" s="14"/>
      <c r="BH475" s="14"/>
      <c r="BI475" s="14"/>
      <c r="BJ475" s="14"/>
      <c r="BK475" s="14"/>
      <c r="BL475" s="14"/>
      <c r="BM475" s="14"/>
      <c r="BN475" s="14"/>
      <c r="BO475" s="14"/>
      <c r="BP475" s="14"/>
      <c r="BQ475" s="14"/>
      <c r="BR475" s="14"/>
      <c r="BS475" s="14"/>
      <c r="BT475" s="14"/>
      <c r="BU475" s="14"/>
      <c r="BV475" s="14"/>
      <c r="BW475" s="14"/>
    </row>
    <row r="476" spans="2:75" x14ac:dyDescent="0.35">
      <c r="B476" t="s">
        <v>265</v>
      </c>
      <c r="C476" s="14">
        <v>5.6330479623361997E-2</v>
      </c>
      <c r="D476" s="14">
        <v>6.9571747602212602E-2</v>
      </c>
      <c r="E476" s="14">
        <v>4.3833982031754502E-2</v>
      </c>
      <c r="F476" s="14"/>
      <c r="G476" s="14">
        <v>5.2291009417303698E-2</v>
      </c>
      <c r="H476" s="14">
        <v>5.4310336724597501E-2</v>
      </c>
      <c r="I476" s="14">
        <v>3.7142280533600303E-2</v>
      </c>
      <c r="J476" s="14">
        <v>5.0552100685557197E-2</v>
      </c>
      <c r="K476" s="14">
        <v>2.9438773093169598E-2</v>
      </c>
      <c r="L476" s="14">
        <v>8.0548062888147795E-2</v>
      </c>
      <c r="M476" s="14"/>
      <c r="N476" s="14">
        <v>6.7275876259359102E-2</v>
      </c>
      <c r="O476" s="14">
        <v>3.5846951633138897E-2</v>
      </c>
      <c r="P476" s="14"/>
      <c r="Q476" s="14">
        <v>0</v>
      </c>
      <c r="R476" s="14">
        <v>3.9425498556113797E-2</v>
      </c>
      <c r="S476" s="14">
        <v>5.6668970148048399E-2</v>
      </c>
      <c r="T476" s="14">
        <v>0.100872535281486</v>
      </c>
      <c r="U476" s="14">
        <v>5.6867814275246301E-2</v>
      </c>
      <c r="V476" s="14">
        <v>3.3642658673138398E-2</v>
      </c>
      <c r="W476" s="14">
        <v>2.9332885632306099E-2</v>
      </c>
      <c r="X476" s="14">
        <v>0.26315624413100902</v>
      </c>
      <c r="Y476" s="14">
        <v>0</v>
      </c>
      <c r="Z476" s="14">
        <v>5.3169465032364902E-2</v>
      </c>
      <c r="AA476" s="14"/>
      <c r="AB476" s="14">
        <v>7.7323982792134496E-2</v>
      </c>
      <c r="AC476" s="14">
        <v>5.1374206417044599E-2</v>
      </c>
      <c r="AD476" s="14">
        <v>5.7835242212596102E-2</v>
      </c>
      <c r="AE476" s="14"/>
      <c r="AF476" s="14">
        <v>0.110635798704147</v>
      </c>
      <c r="AG476" s="14">
        <v>4.6773125892435298E-2</v>
      </c>
      <c r="AH476" s="14">
        <v>4.4042805800322202E-2</v>
      </c>
      <c r="AI476" s="14">
        <v>0.103991496182465</v>
      </c>
      <c r="AJ476" s="14">
        <v>4.4275226370809301E-2</v>
      </c>
      <c r="AK476" s="14">
        <v>4.6162871523965199E-2</v>
      </c>
      <c r="AL476" s="14">
        <v>2.80086580199366E-2</v>
      </c>
      <c r="AM476" s="14">
        <v>1.61538716599284E-2</v>
      </c>
      <c r="AN476" s="14"/>
      <c r="AO476" s="14">
        <v>0.124611584353732</v>
      </c>
      <c r="AP476" s="14">
        <v>4.0744303654826598E-2</v>
      </c>
      <c r="AQ476" s="14">
        <v>7.8596579246199602E-2</v>
      </c>
      <c r="AR476" s="14">
        <v>2.7476830688582501E-2</v>
      </c>
      <c r="AS476" s="14">
        <v>6.9771043664386106E-2</v>
      </c>
      <c r="AT476" s="14">
        <v>4.2402056741484603E-2</v>
      </c>
      <c r="AU476" s="14">
        <v>9.0636049309369693E-3</v>
      </c>
      <c r="AV476" s="14">
        <v>1.2421887835659499E-2</v>
      </c>
      <c r="AW476" s="14"/>
      <c r="AX476" s="14">
        <v>0.150535950286525</v>
      </c>
      <c r="AY476" s="14">
        <v>5.3876041408942997E-2</v>
      </c>
      <c r="AZ476" s="14">
        <v>5.42811900134487E-2</v>
      </c>
      <c r="BA476" s="14"/>
      <c r="BB476" s="14">
        <v>0.121454172505654</v>
      </c>
      <c r="BC476" s="14">
        <v>4.3191870643287597E-2</v>
      </c>
      <c r="BD476" s="14">
        <v>5.5672161830167897E-2</v>
      </c>
      <c r="BE476" s="14"/>
      <c r="BF476" s="14">
        <v>0.12674722947575301</v>
      </c>
      <c r="BG476" s="14">
        <v>5.36127917630667E-2</v>
      </c>
      <c r="BH476" s="14">
        <v>5.4701902817020802E-2</v>
      </c>
      <c r="BI476" s="14"/>
      <c r="BJ476" s="14">
        <v>0.10966455460614</v>
      </c>
      <c r="BK476" s="14">
        <v>4.1451849916116598E-2</v>
      </c>
      <c r="BL476" s="14"/>
      <c r="BM476" s="14">
        <v>0.10318364492182799</v>
      </c>
      <c r="BN476" s="14">
        <v>3.05414082831524E-2</v>
      </c>
      <c r="BO476" s="14"/>
      <c r="BP476" s="14">
        <v>4.3003123913680601E-2</v>
      </c>
      <c r="BQ476" s="14">
        <v>3.3624973055249099E-2</v>
      </c>
      <c r="BR476" s="14">
        <v>8.5229746744624704E-2</v>
      </c>
      <c r="BS476" s="14">
        <v>4.38962611725753E-2</v>
      </c>
      <c r="BT476" s="14">
        <v>8.17906559919446E-2</v>
      </c>
      <c r="BU476" s="14">
        <v>4.3923883112587402E-2</v>
      </c>
      <c r="BV476" s="14">
        <v>0</v>
      </c>
      <c r="BW476" s="14">
        <v>4.20431841760791E-2</v>
      </c>
    </row>
    <row r="477" spans="2:75" x14ac:dyDescent="0.35">
      <c r="B477" t="s">
        <v>266</v>
      </c>
      <c r="C477" s="14">
        <v>0.31284450750982301</v>
      </c>
      <c r="D477" s="14">
        <v>0.29958587307720602</v>
      </c>
      <c r="E477" s="14">
        <v>0.32535739475897901</v>
      </c>
      <c r="F477" s="14"/>
      <c r="G477" s="14">
        <v>0.34306583026979798</v>
      </c>
      <c r="H477" s="14">
        <v>0.31290444055288802</v>
      </c>
      <c r="I477" s="14">
        <v>0.28624066857921898</v>
      </c>
      <c r="J477" s="14">
        <v>0.28432123601311998</v>
      </c>
      <c r="K477" s="14">
        <v>0.209669391115064</v>
      </c>
      <c r="L477" s="14">
        <v>0.377129689119789</v>
      </c>
      <c r="M477" s="14"/>
      <c r="N477" s="14">
        <v>0.32067219863783603</v>
      </c>
      <c r="O477" s="14">
        <v>0.29819554268454201</v>
      </c>
      <c r="P477" s="14"/>
      <c r="Q477" s="14">
        <v>0.31548877650611801</v>
      </c>
      <c r="R477" s="14">
        <v>0.32459748547975498</v>
      </c>
      <c r="S477" s="14">
        <v>0.28630623536699601</v>
      </c>
      <c r="T477" s="14">
        <v>0.33158276429663602</v>
      </c>
      <c r="U477" s="14">
        <v>0.39146392070833702</v>
      </c>
      <c r="V477" s="14">
        <v>0.29924865955851099</v>
      </c>
      <c r="W477" s="14">
        <v>0.28654613349930302</v>
      </c>
      <c r="X477" s="14">
        <v>0</v>
      </c>
      <c r="Y477" s="14">
        <v>0</v>
      </c>
      <c r="Z477" s="14">
        <v>0.225016712024525</v>
      </c>
      <c r="AA477" s="14"/>
      <c r="AB477" s="14">
        <v>0.45133298213932599</v>
      </c>
      <c r="AC477" s="14">
        <v>0.312307261661182</v>
      </c>
      <c r="AD477" s="14">
        <v>0.28862545337907503</v>
      </c>
      <c r="AE477" s="14"/>
      <c r="AF477" s="14">
        <v>0.31487797111173299</v>
      </c>
      <c r="AG477" s="14">
        <v>0.31068265841401399</v>
      </c>
      <c r="AH477" s="14">
        <v>0.37521654788870001</v>
      </c>
      <c r="AI477" s="14">
        <v>0.15338155769703299</v>
      </c>
      <c r="AJ477" s="14">
        <v>0.35860249549609402</v>
      </c>
      <c r="AK477" s="14">
        <v>0.375705554892451</v>
      </c>
      <c r="AL477" s="14">
        <v>0.191597166100196</v>
      </c>
      <c r="AM477" s="14">
        <v>0.262152399782137</v>
      </c>
      <c r="AN477" s="14"/>
      <c r="AO477" s="14">
        <v>0.32842729422506001</v>
      </c>
      <c r="AP477" s="14">
        <v>0.28771082941428799</v>
      </c>
      <c r="AQ477" s="14">
        <v>0.44307293772784401</v>
      </c>
      <c r="AR477" s="14">
        <v>0.19512075699086601</v>
      </c>
      <c r="AS477" s="14">
        <v>0.32295196107102497</v>
      </c>
      <c r="AT477" s="14">
        <v>0.34681655576762799</v>
      </c>
      <c r="AU477" s="14">
        <v>0.239803469629044</v>
      </c>
      <c r="AV477" s="14">
        <v>0.30916539126534798</v>
      </c>
      <c r="AW477" s="14"/>
      <c r="AX477" s="14">
        <v>0.31816819600319701</v>
      </c>
      <c r="AY477" s="14">
        <v>0.32174557252061198</v>
      </c>
      <c r="AZ477" s="14">
        <v>0.29293234419476999</v>
      </c>
      <c r="BA477" s="14"/>
      <c r="BB477" s="14">
        <v>0.301250798123534</v>
      </c>
      <c r="BC477" s="14">
        <v>0.347592296027458</v>
      </c>
      <c r="BD477" s="14">
        <v>0.298093757219419</v>
      </c>
      <c r="BE477" s="14"/>
      <c r="BF477" s="14">
        <v>0.38202403588960998</v>
      </c>
      <c r="BG477" s="14">
        <v>0.336832237175753</v>
      </c>
      <c r="BH477" s="14">
        <v>0.30323973950927402</v>
      </c>
      <c r="BI477" s="14"/>
      <c r="BJ477" s="14">
        <v>0.45725713938671197</v>
      </c>
      <c r="BK477" s="14">
        <v>0.26962070446643399</v>
      </c>
      <c r="BL477" s="14"/>
      <c r="BM477" s="14">
        <v>0.40280158044504</v>
      </c>
      <c r="BN477" s="14">
        <v>0.28941424542968802</v>
      </c>
      <c r="BO477" s="14"/>
      <c r="BP477" s="14">
        <v>0.32132116558384699</v>
      </c>
      <c r="BQ477" s="14">
        <v>0.359742728528472</v>
      </c>
      <c r="BR477" s="14">
        <v>0.19283316905665401</v>
      </c>
      <c r="BS477" s="14">
        <v>0.25376630000525902</v>
      </c>
      <c r="BT477" s="14">
        <v>0.343706949151177</v>
      </c>
      <c r="BU477" s="14">
        <v>0.34780921388255698</v>
      </c>
      <c r="BV477" s="14">
        <v>0.50855107915063202</v>
      </c>
      <c r="BW477" s="14">
        <v>0.18291672729803601</v>
      </c>
    </row>
    <row r="478" spans="2:75" x14ac:dyDescent="0.35">
      <c r="B478" t="s">
        <v>267</v>
      </c>
      <c r="C478" s="14">
        <v>0.63082501286681503</v>
      </c>
      <c r="D478" s="14">
        <v>0.63084237932058196</v>
      </c>
      <c r="E478" s="14">
        <v>0.63080862320926701</v>
      </c>
      <c r="F478" s="14"/>
      <c r="G478" s="14">
        <v>0.604643160312898</v>
      </c>
      <c r="H478" s="14">
        <v>0.63278522272251403</v>
      </c>
      <c r="I478" s="14">
        <v>0.67661705088718005</v>
      </c>
      <c r="J478" s="14">
        <v>0.66512666330132297</v>
      </c>
      <c r="K478" s="14">
        <v>0.760891835791766</v>
      </c>
      <c r="L478" s="14">
        <v>0.54232224799206397</v>
      </c>
      <c r="M478" s="14"/>
      <c r="N478" s="14">
        <v>0.61205192510280504</v>
      </c>
      <c r="O478" s="14">
        <v>0.66595750568231904</v>
      </c>
      <c r="P478" s="14"/>
      <c r="Q478" s="14">
        <v>0.68451122349388205</v>
      </c>
      <c r="R478" s="14">
        <v>0.63597701596413103</v>
      </c>
      <c r="S478" s="14">
        <v>0.65702479448495599</v>
      </c>
      <c r="T478" s="14">
        <v>0.56754470042187799</v>
      </c>
      <c r="U478" s="14">
        <v>0.55166826501641697</v>
      </c>
      <c r="V478" s="14">
        <v>0.66710868176835103</v>
      </c>
      <c r="W478" s="14">
        <v>0.68412098086839102</v>
      </c>
      <c r="X478" s="14">
        <v>0.73684375586899098</v>
      </c>
      <c r="Y478" s="14">
        <v>1</v>
      </c>
      <c r="Z478" s="14">
        <v>0.72181382294311003</v>
      </c>
      <c r="AA478" s="14"/>
      <c r="AB478" s="14">
        <v>0.47134303506853997</v>
      </c>
      <c r="AC478" s="14">
        <v>0.63631853192177401</v>
      </c>
      <c r="AD478" s="14">
        <v>0.65353930440832897</v>
      </c>
      <c r="AE478" s="14"/>
      <c r="AF478" s="14">
        <v>0.57448623018411904</v>
      </c>
      <c r="AG478" s="14">
        <v>0.64254421569355102</v>
      </c>
      <c r="AH478" s="14">
        <v>0.58074064631097799</v>
      </c>
      <c r="AI478" s="14">
        <v>0.74262694612050195</v>
      </c>
      <c r="AJ478" s="14">
        <v>0.59712227813309704</v>
      </c>
      <c r="AK478" s="14">
        <v>0.57813157358358402</v>
      </c>
      <c r="AL478" s="14">
        <v>0.78039417587986704</v>
      </c>
      <c r="AM478" s="14">
        <v>0.72169372855793401</v>
      </c>
      <c r="AN478" s="14"/>
      <c r="AO478" s="14">
        <v>0.54696112142120801</v>
      </c>
      <c r="AP478" s="14">
        <v>0.671544866930886</v>
      </c>
      <c r="AQ478" s="14">
        <v>0.47833048302595599</v>
      </c>
      <c r="AR478" s="14">
        <v>0.77740241232055196</v>
      </c>
      <c r="AS478" s="14">
        <v>0.607276995264589</v>
      </c>
      <c r="AT478" s="14">
        <v>0.61078138749088795</v>
      </c>
      <c r="AU478" s="14">
        <v>0.75113292544001897</v>
      </c>
      <c r="AV478" s="14">
        <v>0.67841272089899196</v>
      </c>
      <c r="AW478" s="14"/>
      <c r="AX478" s="14">
        <v>0.53129585371027799</v>
      </c>
      <c r="AY478" s="14">
        <v>0.62437838607044505</v>
      </c>
      <c r="AZ478" s="14">
        <v>0.65278646579178101</v>
      </c>
      <c r="BA478" s="14"/>
      <c r="BB478" s="14">
        <v>0.57729502937081201</v>
      </c>
      <c r="BC478" s="14">
        <v>0.609215833329254</v>
      </c>
      <c r="BD478" s="14">
        <v>0.64623408095041301</v>
      </c>
      <c r="BE478" s="14"/>
      <c r="BF478" s="14">
        <v>0.49122873463463701</v>
      </c>
      <c r="BG478" s="14">
        <v>0.60955497106117995</v>
      </c>
      <c r="BH478" s="14">
        <v>0.642058357673706</v>
      </c>
      <c r="BI478" s="14"/>
      <c r="BJ478" s="14">
        <v>0.43307830600714697</v>
      </c>
      <c r="BK478" s="14">
        <v>0.68892744561744901</v>
      </c>
      <c r="BL478" s="14"/>
      <c r="BM478" s="14">
        <v>0.49401477463313198</v>
      </c>
      <c r="BN478" s="14">
        <v>0.68004434628715904</v>
      </c>
      <c r="BO478" s="14"/>
      <c r="BP478" s="14">
        <v>0.63567571050247196</v>
      </c>
      <c r="BQ478" s="14">
        <v>0.60663229841627797</v>
      </c>
      <c r="BR478" s="14">
        <v>0.72193708419872105</v>
      </c>
      <c r="BS478" s="14">
        <v>0.70233743882216604</v>
      </c>
      <c r="BT478" s="14">
        <v>0.57450239485687904</v>
      </c>
      <c r="BU478" s="14">
        <v>0.60826690300485597</v>
      </c>
      <c r="BV478" s="14">
        <v>0.49144892084936798</v>
      </c>
      <c r="BW478" s="14">
        <v>0.77504008852588502</v>
      </c>
    </row>
    <row r="479" spans="2:75" x14ac:dyDescent="0.35">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c r="AR479" s="14"/>
      <c r="AS479" s="14"/>
      <c r="AT479" s="14"/>
      <c r="AU479" s="14"/>
      <c r="AV479" s="14"/>
      <c r="AW479" s="14"/>
      <c r="AX479" s="14"/>
      <c r="AY479" s="14"/>
      <c r="AZ479" s="14"/>
      <c r="BA479" s="14"/>
      <c r="BB479" s="14"/>
      <c r="BC479" s="14"/>
      <c r="BD479" s="14"/>
      <c r="BE479" s="14"/>
      <c r="BF479" s="14"/>
      <c r="BG479" s="14"/>
      <c r="BH479" s="14"/>
      <c r="BI479" s="14"/>
      <c r="BJ479" s="14"/>
      <c r="BK479" s="14"/>
      <c r="BL479" s="14"/>
      <c r="BM479" s="14"/>
      <c r="BN479" s="14"/>
      <c r="BO479" s="14"/>
      <c r="BP479" s="14"/>
      <c r="BQ479" s="14"/>
      <c r="BR479" s="14"/>
      <c r="BS479" s="14"/>
      <c r="BT479" s="14"/>
      <c r="BU479" s="14"/>
      <c r="BV479" s="14"/>
      <c r="BW479" s="14"/>
    </row>
    <row r="480" spans="2:75" x14ac:dyDescent="0.35">
      <c r="B480" s="6" t="s">
        <v>274</v>
      </c>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c r="AS480" s="14"/>
      <c r="AT480" s="14"/>
      <c r="AU480" s="14"/>
      <c r="AV480" s="14"/>
      <c r="AW480" s="14"/>
      <c r="AX480" s="14"/>
      <c r="AY480" s="14"/>
      <c r="AZ480" s="14"/>
      <c r="BA480" s="14"/>
      <c r="BB480" s="14"/>
      <c r="BC480" s="14"/>
      <c r="BD480" s="14"/>
      <c r="BE480" s="14"/>
      <c r="BF480" s="14"/>
      <c r="BG480" s="14"/>
      <c r="BH480" s="14"/>
      <c r="BI480" s="14"/>
      <c r="BJ480" s="14"/>
      <c r="BK480" s="14"/>
      <c r="BL480" s="14"/>
      <c r="BM480" s="14"/>
      <c r="BN480" s="14"/>
      <c r="BO480" s="14"/>
      <c r="BP480" s="14"/>
      <c r="BQ480" s="14"/>
      <c r="BR480" s="14"/>
      <c r="BS480" s="14"/>
      <c r="BT480" s="14"/>
      <c r="BU480" s="14"/>
      <c r="BV480" s="14"/>
      <c r="BW480" s="14"/>
    </row>
    <row r="481" spans="2:75" x14ac:dyDescent="0.35">
      <c r="B481" s="21" t="s">
        <v>96</v>
      </c>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c r="AS481" s="14"/>
      <c r="AT481" s="14"/>
      <c r="AU481" s="14"/>
      <c r="AV481" s="14"/>
      <c r="AW481" s="14"/>
      <c r="AX481" s="14"/>
      <c r="AY481" s="14"/>
      <c r="AZ481" s="14"/>
      <c r="BA481" s="14"/>
      <c r="BB481" s="14"/>
      <c r="BC481" s="14"/>
      <c r="BD481" s="14"/>
      <c r="BE481" s="14"/>
      <c r="BF481" s="14"/>
      <c r="BG481" s="14"/>
      <c r="BH481" s="14"/>
      <c r="BI481" s="14"/>
      <c r="BJ481" s="14"/>
      <c r="BK481" s="14"/>
      <c r="BL481" s="14"/>
      <c r="BM481" s="14"/>
      <c r="BN481" s="14"/>
      <c r="BO481" s="14"/>
      <c r="BP481" s="14"/>
      <c r="BQ481" s="14"/>
      <c r="BR481" s="14"/>
      <c r="BS481" s="14"/>
      <c r="BT481" s="14"/>
      <c r="BU481" s="14"/>
      <c r="BV481" s="14"/>
      <c r="BW481" s="14"/>
    </row>
    <row r="482" spans="2:75" x14ac:dyDescent="0.35">
      <c r="B482" t="s">
        <v>265</v>
      </c>
      <c r="C482" s="14">
        <v>0.22045984632276699</v>
      </c>
      <c r="D482" s="14">
        <v>0.273728796745764</v>
      </c>
      <c r="E482" s="14">
        <v>0.17018706944583301</v>
      </c>
      <c r="F482" s="14"/>
      <c r="G482" s="14">
        <v>0.23392191423827499</v>
      </c>
      <c r="H482" s="14">
        <v>0.16955374690365699</v>
      </c>
      <c r="I482" s="14">
        <v>0.256549351286536</v>
      </c>
      <c r="J482" s="14">
        <v>0.17537009965768699</v>
      </c>
      <c r="K482" s="14">
        <v>0.25576115600927202</v>
      </c>
      <c r="L482" s="14">
        <v>0.22748345573085599</v>
      </c>
      <c r="M482" s="14"/>
      <c r="N482" s="14">
        <v>0.268338200129073</v>
      </c>
      <c r="O482" s="14">
        <v>0.13085892705668001</v>
      </c>
      <c r="P482" s="14"/>
      <c r="Q482" s="14">
        <v>4.6606257736325998E-2</v>
      </c>
      <c r="R482" s="14">
        <v>0.13403392925376501</v>
      </c>
      <c r="S482" s="14">
        <v>0.182407543998067</v>
      </c>
      <c r="T482" s="14">
        <v>0.201545664705301</v>
      </c>
      <c r="U482" s="14">
        <v>0.26542402251441499</v>
      </c>
      <c r="V482" s="14">
        <v>0.20037481476934499</v>
      </c>
      <c r="W482" s="14">
        <v>0.39026524243910399</v>
      </c>
      <c r="X482" s="14">
        <v>0.66945598857829702</v>
      </c>
      <c r="Y482" s="14">
        <v>0.57049239310669397</v>
      </c>
      <c r="Z482" s="14">
        <v>0.105226830232545</v>
      </c>
      <c r="AA482" s="14"/>
      <c r="AB482" s="14">
        <v>0.35615059316759701</v>
      </c>
      <c r="AC482" s="14">
        <v>0.16475719341303899</v>
      </c>
      <c r="AD482" s="14">
        <v>0.31435184894221502</v>
      </c>
      <c r="AE482" s="14"/>
      <c r="AF482" s="14">
        <v>0.29571747581910701</v>
      </c>
      <c r="AG482" s="14">
        <v>0.27118993526435498</v>
      </c>
      <c r="AH482" s="14">
        <v>0.235697045878214</v>
      </c>
      <c r="AI482" s="14">
        <v>0.17015954927865301</v>
      </c>
      <c r="AJ482" s="14">
        <v>0.179554029461748</v>
      </c>
      <c r="AK482" s="14">
        <v>0.237348307809641</v>
      </c>
      <c r="AL482" s="14">
        <v>0.23387999911742499</v>
      </c>
      <c r="AM482" s="14">
        <v>6.8866885735819103E-2</v>
      </c>
      <c r="AN482" s="14"/>
      <c r="AO482" s="14">
        <v>0.32838139251783099</v>
      </c>
      <c r="AP482" s="14">
        <v>0.29847081965032601</v>
      </c>
      <c r="AQ482" s="14">
        <v>0.27953535144610298</v>
      </c>
      <c r="AR482" s="14">
        <v>0.23670209378012699</v>
      </c>
      <c r="AS482" s="14">
        <v>0.182953570764298</v>
      </c>
      <c r="AT482" s="14">
        <v>0.21518966264598999</v>
      </c>
      <c r="AU482" s="14">
        <v>0.20096746964369799</v>
      </c>
      <c r="AV482" s="14">
        <v>9.91124097569787E-2</v>
      </c>
      <c r="AW482" s="14"/>
      <c r="AX482" s="14">
        <v>0.28033854628889199</v>
      </c>
      <c r="AY482" s="14">
        <v>0.29022680422795899</v>
      </c>
      <c r="AZ482" s="14">
        <v>0.18536620349455801</v>
      </c>
      <c r="BA482" s="14"/>
      <c r="BB482" s="14">
        <v>0.30241981810469898</v>
      </c>
      <c r="BC482" s="14">
        <v>0.232479773765288</v>
      </c>
      <c r="BD482" s="14">
        <v>0.234455020933685</v>
      </c>
      <c r="BE482" s="14"/>
      <c r="BF482" s="14">
        <v>0.27059421415638102</v>
      </c>
      <c r="BG482" s="14">
        <v>0.271531846263251</v>
      </c>
      <c r="BH482" s="14">
        <v>0.214281100281144</v>
      </c>
      <c r="BI482" s="14"/>
      <c r="BJ482" s="14">
        <v>0.38522194082571198</v>
      </c>
      <c r="BK482" s="14">
        <v>0.17963708630806899</v>
      </c>
      <c r="BL482" s="14"/>
      <c r="BM482" s="14">
        <v>0.36641527245259098</v>
      </c>
      <c r="BN482" s="14">
        <v>0.16066799504989801</v>
      </c>
      <c r="BO482" s="14"/>
      <c r="BP482" s="14">
        <v>0.184817808787263</v>
      </c>
      <c r="BQ482" s="14">
        <v>0.24188794818280199</v>
      </c>
      <c r="BR482" s="14">
        <v>0.136037646724361</v>
      </c>
      <c r="BS482" s="14">
        <v>0.142423270041074</v>
      </c>
      <c r="BT482" s="14">
        <v>0.27326873033523902</v>
      </c>
      <c r="BU482" s="14">
        <v>0.27480147534034699</v>
      </c>
      <c r="BV482" s="14">
        <v>0.31438326280228002</v>
      </c>
      <c r="BW482" s="14">
        <v>0.15055714035559001</v>
      </c>
    </row>
    <row r="483" spans="2:75" x14ac:dyDescent="0.35">
      <c r="B483" t="s">
        <v>266</v>
      </c>
      <c r="C483" s="14">
        <v>0.59230009044690901</v>
      </c>
      <c r="D483" s="14">
        <v>0.56025816107409598</v>
      </c>
      <c r="E483" s="14">
        <v>0.62253978455153403</v>
      </c>
      <c r="F483" s="14"/>
      <c r="G483" s="14">
        <v>0.41590095436192198</v>
      </c>
      <c r="H483" s="14">
        <v>0.53262599958967904</v>
      </c>
      <c r="I483" s="14">
        <v>0.46614597929945401</v>
      </c>
      <c r="J483" s="14">
        <v>0.65253488298375495</v>
      </c>
      <c r="K483" s="14">
        <v>0.57935523940908595</v>
      </c>
      <c r="L483" s="14">
        <v>0.67885360367448799</v>
      </c>
      <c r="M483" s="14"/>
      <c r="N483" s="14">
        <v>0.58699752044847298</v>
      </c>
      <c r="O483" s="14">
        <v>0.60222347144398203</v>
      </c>
      <c r="P483" s="14"/>
      <c r="Q483" s="14">
        <v>0.69337802780981905</v>
      </c>
      <c r="R483" s="14">
        <v>0.675156680631401</v>
      </c>
      <c r="S483" s="14">
        <v>0.60829341718176</v>
      </c>
      <c r="T483" s="14">
        <v>0.58564582542388899</v>
      </c>
      <c r="U483" s="14">
        <v>0.52495202879887604</v>
      </c>
      <c r="V483" s="14">
        <v>0.68134684689299096</v>
      </c>
      <c r="W483" s="14">
        <v>0.514510416219642</v>
      </c>
      <c r="X483" s="14">
        <v>0.33054401142170298</v>
      </c>
      <c r="Y483" s="14">
        <v>0.11182982956972801</v>
      </c>
      <c r="Z483" s="14">
        <v>0.63167747475918001</v>
      </c>
      <c r="AA483" s="14"/>
      <c r="AB483" s="14">
        <v>0.54145126354504403</v>
      </c>
      <c r="AC483" s="14">
        <v>0.61831384991348304</v>
      </c>
      <c r="AD483" s="14">
        <v>0.58274585387661604</v>
      </c>
      <c r="AE483" s="14"/>
      <c r="AF483" s="14">
        <v>0.61134189758555302</v>
      </c>
      <c r="AG483" s="14">
        <v>0.60791758217667702</v>
      </c>
      <c r="AH483" s="14">
        <v>0.66869115877671803</v>
      </c>
      <c r="AI483" s="14">
        <v>0.65109666421691903</v>
      </c>
      <c r="AJ483" s="14">
        <v>0.52108508286534805</v>
      </c>
      <c r="AK483" s="14">
        <v>0.60105470690870799</v>
      </c>
      <c r="AL483" s="14">
        <v>0.56155724406838103</v>
      </c>
      <c r="AM483" s="14">
        <v>0.56871724058009598</v>
      </c>
      <c r="AN483" s="14"/>
      <c r="AO483" s="14">
        <v>0.58160088121991604</v>
      </c>
      <c r="AP483" s="14">
        <v>0.57254810096454001</v>
      </c>
      <c r="AQ483" s="14">
        <v>0.64380536144945899</v>
      </c>
      <c r="AR483" s="14">
        <v>0.62720068344310398</v>
      </c>
      <c r="AS483" s="14">
        <v>0.49522613295773399</v>
      </c>
      <c r="AT483" s="14">
        <v>0.58807383394635104</v>
      </c>
      <c r="AU483" s="14">
        <v>0.56334223944982798</v>
      </c>
      <c r="AV483" s="14">
        <v>0.52875237736042302</v>
      </c>
      <c r="AW483" s="14"/>
      <c r="AX483" s="14">
        <v>0.49556709893043699</v>
      </c>
      <c r="AY483" s="14">
        <v>0.58710866758512903</v>
      </c>
      <c r="AZ483" s="14">
        <v>0.62548281142908102</v>
      </c>
      <c r="BA483" s="14"/>
      <c r="BB483" s="14">
        <v>0.52555124303793099</v>
      </c>
      <c r="BC483" s="14">
        <v>0.64173939663194801</v>
      </c>
      <c r="BD483" s="14">
        <v>0.53758180334269101</v>
      </c>
      <c r="BE483" s="14"/>
      <c r="BF483" s="14">
        <v>0.58266034553409696</v>
      </c>
      <c r="BG483" s="14">
        <v>0.59158657445295004</v>
      </c>
      <c r="BH483" s="14">
        <v>0.59912235659295299</v>
      </c>
      <c r="BI483" s="14"/>
      <c r="BJ483" s="14">
        <v>0.501569370080718</v>
      </c>
      <c r="BK483" s="14">
        <v>0.62491111075513095</v>
      </c>
      <c r="BL483" s="14"/>
      <c r="BM483" s="14">
        <v>0.49060230160910601</v>
      </c>
      <c r="BN483" s="14">
        <v>0.64172013313461396</v>
      </c>
      <c r="BO483" s="14"/>
      <c r="BP483" s="14">
        <v>0.61395961416669498</v>
      </c>
      <c r="BQ483" s="14">
        <v>0.588838517749524</v>
      </c>
      <c r="BR483" s="14">
        <v>0.73240194742188702</v>
      </c>
      <c r="BS483" s="14">
        <v>0.646807301851266</v>
      </c>
      <c r="BT483" s="14">
        <v>0.53619265100038105</v>
      </c>
      <c r="BU483" s="14">
        <v>0.565893700946689</v>
      </c>
      <c r="BV483" s="14">
        <v>0.55405910672942205</v>
      </c>
      <c r="BW483" s="14">
        <v>0.65695212833907601</v>
      </c>
    </row>
    <row r="484" spans="2:75" x14ac:dyDescent="0.35">
      <c r="B484" t="s">
        <v>267</v>
      </c>
      <c r="C484" s="14">
        <v>0.18724006323032399</v>
      </c>
      <c r="D484" s="14">
        <v>0.16601304218014001</v>
      </c>
      <c r="E484" s="14">
        <v>0.207273146002633</v>
      </c>
      <c r="F484" s="14"/>
      <c r="G484" s="14">
        <v>0.350177131399803</v>
      </c>
      <c r="H484" s="14">
        <v>0.29782025350666402</v>
      </c>
      <c r="I484" s="14">
        <v>0.27730466941401</v>
      </c>
      <c r="J484" s="14">
        <v>0.172095017358559</v>
      </c>
      <c r="K484" s="14">
        <v>0.164883604581642</v>
      </c>
      <c r="L484" s="14">
        <v>9.3662940594655603E-2</v>
      </c>
      <c r="M484" s="14"/>
      <c r="N484" s="14">
        <v>0.144664279422454</v>
      </c>
      <c r="O484" s="14">
        <v>0.26691760149933802</v>
      </c>
      <c r="P484" s="14"/>
      <c r="Q484" s="14">
        <v>0.26001571445385502</v>
      </c>
      <c r="R484" s="14">
        <v>0.190809390114834</v>
      </c>
      <c r="S484" s="14">
        <v>0.20929903882017301</v>
      </c>
      <c r="T484" s="14">
        <v>0.21280850987080999</v>
      </c>
      <c r="U484" s="14">
        <v>0.209623948686708</v>
      </c>
      <c r="V484" s="14">
        <v>0.118278338337664</v>
      </c>
      <c r="W484" s="14">
        <v>9.5224341341254501E-2</v>
      </c>
      <c r="X484" s="14">
        <v>0</v>
      </c>
      <c r="Y484" s="14">
        <v>0.31767777732357899</v>
      </c>
      <c r="Z484" s="14">
        <v>0.26309569500827501</v>
      </c>
      <c r="AA484" s="14"/>
      <c r="AB484" s="14">
        <v>0.10239814328735999</v>
      </c>
      <c r="AC484" s="14">
        <v>0.216928956673477</v>
      </c>
      <c r="AD484" s="14">
        <v>0.102902297181169</v>
      </c>
      <c r="AE484" s="14"/>
      <c r="AF484" s="14">
        <v>9.2940626595340706E-2</v>
      </c>
      <c r="AG484" s="14">
        <v>0.12089248255896801</v>
      </c>
      <c r="AH484" s="14">
        <v>9.5611795345067793E-2</v>
      </c>
      <c r="AI484" s="14">
        <v>0.17874378650442799</v>
      </c>
      <c r="AJ484" s="14">
        <v>0.29936088767290397</v>
      </c>
      <c r="AK484" s="14">
        <v>0.16159698528165101</v>
      </c>
      <c r="AL484" s="14">
        <v>0.204562756814193</v>
      </c>
      <c r="AM484" s="14">
        <v>0.36241587368408501</v>
      </c>
      <c r="AN484" s="14"/>
      <c r="AO484" s="14">
        <v>9.0017726262253406E-2</v>
      </c>
      <c r="AP484" s="14">
        <v>0.12898107938513401</v>
      </c>
      <c r="AQ484" s="14">
        <v>7.66592871044387E-2</v>
      </c>
      <c r="AR484" s="14">
        <v>0.136097222776769</v>
      </c>
      <c r="AS484" s="14">
        <v>0.32182029627796799</v>
      </c>
      <c r="AT484" s="14">
        <v>0.196736503407659</v>
      </c>
      <c r="AU484" s="14">
        <v>0.235690290906474</v>
      </c>
      <c r="AV484" s="14">
        <v>0.37213521288259799</v>
      </c>
      <c r="AW484" s="14"/>
      <c r="AX484" s="14">
        <v>0.224094354780671</v>
      </c>
      <c r="AY484" s="14">
        <v>0.12266452818691199</v>
      </c>
      <c r="AZ484" s="14">
        <v>0.18915098507636099</v>
      </c>
      <c r="BA484" s="14"/>
      <c r="BB484" s="14">
        <v>0.172028938857371</v>
      </c>
      <c r="BC484" s="14">
        <v>0.12578082960276399</v>
      </c>
      <c r="BD484" s="14">
        <v>0.22796317572362301</v>
      </c>
      <c r="BE484" s="14"/>
      <c r="BF484" s="14">
        <v>0.146745440309522</v>
      </c>
      <c r="BG484" s="14">
        <v>0.13688157928379899</v>
      </c>
      <c r="BH484" s="14">
        <v>0.18659654312590301</v>
      </c>
      <c r="BI484" s="14"/>
      <c r="BJ484" s="14">
        <v>0.11320868909357</v>
      </c>
      <c r="BK484" s="14">
        <v>0.19545180293680001</v>
      </c>
      <c r="BL484" s="14"/>
      <c r="BM484" s="14">
        <v>0.14298242593830299</v>
      </c>
      <c r="BN484" s="14">
        <v>0.197611871815489</v>
      </c>
      <c r="BO484" s="14"/>
      <c r="BP484" s="14">
        <v>0.20122257704604199</v>
      </c>
      <c r="BQ484" s="14">
        <v>0.16927353406767501</v>
      </c>
      <c r="BR484" s="14">
        <v>0.131560405853752</v>
      </c>
      <c r="BS484" s="14">
        <v>0.210769428107659</v>
      </c>
      <c r="BT484" s="14">
        <v>0.19053861866437999</v>
      </c>
      <c r="BU484" s="14">
        <v>0.15930482371296401</v>
      </c>
      <c r="BV484" s="14">
        <v>0.13155763046829799</v>
      </c>
      <c r="BW484" s="14">
        <v>0.19249073130533401</v>
      </c>
    </row>
    <row r="485" spans="2:75" x14ac:dyDescent="0.35">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c r="AR485" s="14"/>
      <c r="AS485" s="14"/>
      <c r="AT485" s="14"/>
      <c r="AU485" s="14"/>
      <c r="AV485" s="14"/>
      <c r="AW485" s="14"/>
      <c r="AX485" s="14"/>
      <c r="AY485" s="14"/>
      <c r="AZ485" s="14"/>
      <c r="BA485" s="14"/>
      <c r="BB485" s="14"/>
      <c r="BC485" s="14"/>
      <c r="BD485" s="14"/>
      <c r="BE485" s="14"/>
      <c r="BF485" s="14"/>
      <c r="BG485" s="14"/>
      <c r="BH485" s="14"/>
      <c r="BI485" s="14"/>
      <c r="BJ485" s="14"/>
      <c r="BK485" s="14"/>
      <c r="BL485" s="14"/>
      <c r="BM485" s="14"/>
      <c r="BN485" s="14"/>
      <c r="BO485" s="14"/>
      <c r="BP485" s="14"/>
      <c r="BQ485" s="14"/>
      <c r="BR485" s="14"/>
      <c r="BS485" s="14"/>
      <c r="BT485" s="14"/>
      <c r="BU485" s="14"/>
      <c r="BV485" s="14"/>
      <c r="BW485" s="14"/>
    </row>
    <row r="486" spans="2:75" x14ac:dyDescent="0.35">
      <c r="B486" s="6" t="s">
        <v>275</v>
      </c>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c r="AR486" s="14"/>
      <c r="AS486" s="14"/>
      <c r="AT486" s="14"/>
      <c r="AU486" s="14"/>
      <c r="AV486" s="14"/>
      <c r="AW486" s="14"/>
      <c r="AX486" s="14"/>
      <c r="AY486" s="14"/>
      <c r="AZ486" s="14"/>
      <c r="BA486" s="14"/>
      <c r="BB486" s="14"/>
      <c r="BC486" s="14"/>
      <c r="BD486" s="14"/>
      <c r="BE486" s="14"/>
      <c r="BF486" s="14"/>
      <c r="BG486" s="14"/>
      <c r="BH486" s="14"/>
      <c r="BI486" s="14"/>
      <c r="BJ486" s="14"/>
      <c r="BK486" s="14"/>
      <c r="BL486" s="14"/>
      <c r="BM486" s="14"/>
      <c r="BN486" s="14"/>
      <c r="BO486" s="14"/>
      <c r="BP486" s="14"/>
      <c r="BQ486" s="14"/>
      <c r="BR486" s="14"/>
      <c r="BS486" s="14"/>
      <c r="BT486" s="14"/>
      <c r="BU486" s="14"/>
      <c r="BV486" s="14"/>
      <c r="BW486" s="14"/>
    </row>
    <row r="487" spans="2:75" x14ac:dyDescent="0.35">
      <c r="B487" s="21" t="s">
        <v>96</v>
      </c>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c r="AT487" s="14"/>
      <c r="AU487" s="14"/>
      <c r="AV487" s="14"/>
      <c r="AW487" s="14"/>
      <c r="AX487" s="14"/>
      <c r="AY487" s="14"/>
      <c r="AZ487" s="14"/>
      <c r="BA487" s="14"/>
      <c r="BB487" s="14"/>
      <c r="BC487" s="14"/>
      <c r="BD487" s="14"/>
      <c r="BE487" s="14"/>
      <c r="BF487" s="14"/>
      <c r="BG487" s="14"/>
      <c r="BH487" s="14"/>
      <c r="BI487" s="14"/>
      <c r="BJ487" s="14"/>
      <c r="BK487" s="14"/>
      <c r="BL487" s="14"/>
      <c r="BM487" s="14"/>
      <c r="BN487" s="14"/>
      <c r="BO487" s="14"/>
      <c r="BP487" s="14"/>
      <c r="BQ487" s="14"/>
      <c r="BR487" s="14"/>
      <c r="BS487" s="14"/>
      <c r="BT487" s="14"/>
      <c r="BU487" s="14"/>
      <c r="BV487" s="14"/>
      <c r="BW487" s="14"/>
    </row>
    <row r="488" spans="2:75" x14ac:dyDescent="0.35">
      <c r="B488" t="s">
        <v>265</v>
      </c>
      <c r="C488" s="14">
        <v>0.23700135188177099</v>
      </c>
      <c r="D488" s="14">
        <v>0.35589079785685002</v>
      </c>
      <c r="E488" s="14">
        <v>0.124798979898351</v>
      </c>
      <c r="F488" s="14"/>
      <c r="G488" s="14">
        <v>0.31793344899605203</v>
      </c>
      <c r="H488" s="14">
        <v>0.23711402679587101</v>
      </c>
      <c r="I488" s="14">
        <v>0.26164792391689801</v>
      </c>
      <c r="J488" s="14">
        <v>0.18099109311560799</v>
      </c>
      <c r="K488" s="14">
        <v>0.25042201364626898</v>
      </c>
      <c r="L488" s="14">
        <v>0.23096325936416701</v>
      </c>
      <c r="M488" s="14"/>
      <c r="N488" s="14">
        <v>0.30727694661822103</v>
      </c>
      <c r="O488" s="14">
        <v>0.10548559601784301</v>
      </c>
      <c r="P488" s="14"/>
      <c r="Q488" s="14">
        <v>2.9424632677604399E-2</v>
      </c>
      <c r="R488" s="14">
        <v>0.14486348190338599</v>
      </c>
      <c r="S488" s="14">
        <v>0.14436363409529401</v>
      </c>
      <c r="T488" s="14">
        <v>0.22637163143696701</v>
      </c>
      <c r="U488" s="14">
        <v>0.315552101272287</v>
      </c>
      <c r="V488" s="14">
        <v>0.26985628070428003</v>
      </c>
      <c r="W488" s="14">
        <v>0.37779533596150799</v>
      </c>
      <c r="X488" s="14">
        <v>0.66945598857829702</v>
      </c>
      <c r="Y488" s="14">
        <v>0.57049239310669397</v>
      </c>
      <c r="Z488" s="14">
        <v>0.101101263392056</v>
      </c>
      <c r="AA488" s="14"/>
      <c r="AB488" s="14">
        <v>0.36784935676550601</v>
      </c>
      <c r="AC488" s="14">
        <v>0.17307042020522201</v>
      </c>
      <c r="AD488" s="14">
        <v>0.329346210018921</v>
      </c>
      <c r="AE488" s="14"/>
      <c r="AF488" s="14">
        <v>0.34776625395460797</v>
      </c>
      <c r="AG488" s="14">
        <v>0.31192958349148298</v>
      </c>
      <c r="AH488" s="14">
        <v>0.23705644166463799</v>
      </c>
      <c r="AI488" s="14">
        <v>0.24924019962177599</v>
      </c>
      <c r="AJ488" s="14">
        <v>4.2906697027828303E-2</v>
      </c>
      <c r="AK488" s="14">
        <v>0.27917714032884999</v>
      </c>
      <c r="AL488" s="14">
        <v>0.200451898853899</v>
      </c>
      <c r="AM488" s="14">
        <v>8.8499122886960602E-2</v>
      </c>
      <c r="AN488" s="14"/>
      <c r="AO488" s="14">
        <v>0.407456315855874</v>
      </c>
      <c r="AP488" s="14">
        <v>0.31086094743452097</v>
      </c>
      <c r="AQ488" s="14">
        <v>0.328431434016558</v>
      </c>
      <c r="AR488" s="14">
        <v>0.24618980724485501</v>
      </c>
      <c r="AS488" s="14">
        <v>7.4396508242313406E-2</v>
      </c>
      <c r="AT488" s="14">
        <v>0.25347740906483601</v>
      </c>
      <c r="AU488" s="14">
        <v>0.220226076188064</v>
      </c>
      <c r="AV488" s="14">
        <v>9.2041978924081502E-2</v>
      </c>
      <c r="AW488" s="14"/>
      <c r="AX488" s="14">
        <v>0.26514531012245901</v>
      </c>
      <c r="AY488" s="14">
        <v>0.30359288485756902</v>
      </c>
      <c r="AZ488" s="14">
        <v>0.21319579381581</v>
      </c>
      <c r="BA488" s="14"/>
      <c r="BB488" s="14">
        <v>0.37692104105193602</v>
      </c>
      <c r="BC488" s="14">
        <v>0.238491205125336</v>
      </c>
      <c r="BD488" s="14">
        <v>0.25384132282215999</v>
      </c>
      <c r="BE488" s="14"/>
      <c r="BF488" s="14">
        <v>0.19791942183129399</v>
      </c>
      <c r="BG488" s="14">
        <v>0.282049617256243</v>
      </c>
      <c r="BH488" s="14">
        <v>0.26037879735910802</v>
      </c>
      <c r="BI488" s="14"/>
      <c r="BJ488" s="14">
        <v>0.43917165267260599</v>
      </c>
      <c r="BK488" s="14">
        <v>0.184071431015189</v>
      </c>
      <c r="BL488" s="14"/>
      <c r="BM488" s="14">
        <v>0.42937473203173798</v>
      </c>
      <c r="BN488" s="14">
        <v>0.146793634174819</v>
      </c>
      <c r="BO488" s="14"/>
      <c r="BP488" s="14">
        <v>0.202769036564862</v>
      </c>
      <c r="BQ488" s="14">
        <v>0.223843905438181</v>
      </c>
      <c r="BR488" s="14">
        <v>0.14480929076482199</v>
      </c>
      <c r="BS488" s="14">
        <v>0.15892173805432</v>
      </c>
      <c r="BT488" s="14">
        <v>0.28260683021502297</v>
      </c>
      <c r="BU488" s="14">
        <v>0.32563549235658901</v>
      </c>
      <c r="BV488" s="14">
        <v>0.27540657703972099</v>
      </c>
      <c r="BW488" s="14">
        <v>0.200245216514015</v>
      </c>
    </row>
    <row r="489" spans="2:75" x14ac:dyDescent="0.35">
      <c r="B489" t="s">
        <v>266</v>
      </c>
      <c r="C489" s="14">
        <v>0.68211018674775603</v>
      </c>
      <c r="D489" s="14">
        <v>0.58360343877304</v>
      </c>
      <c r="E489" s="14">
        <v>0.77507630908507996</v>
      </c>
      <c r="F489" s="14"/>
      <c r="G489" s="14">
        <v>0.56491681396459104</v>
      </c>
      <c r="H489" s="14">
        <v>0.56837043360658801</v>
      </c>
      <c r="I489" s="14">
        <v>0.639064669251585</v>
      </c>
      <c r="J489" s="14">
        <v>0.74783703672358703</v>
      </c>
      <c r="K489" s="14">
        <v>0.711934991940402</v>
      </c>
      <c r="L489" s="14">
        <v>0.71908182972256895</v>
      </c>
      <c r="M489" s="14"/>
      <c r="N489" s="14">
        <v>0.646499117583345</v>
      </c>
      <c r="O489" s="14">
        <v>0.74875375904115304</v>
      </c>
      <c r="P489" s="14"/>
      <c r="Q489" s="14">
        <v>0.76680398737952804</v>
      </c>
      <c r="R489" s="14">
        <v>0.72200051833165102</v>
      </c>
      <c r="S489" s="14">
        <v>0.74787603580442397</v>
      </c>
      <c r="T489" s="14">
        <v>0.70219632769001805</v>
      </c>
      <c r="U489" s="14">
        <v>0.62975263101887002</v>
      </c>
      <c r="V489" s="14">
        <v>0.68266489957159104</v>
      </c>
      <c r="W489" s="14">
        <v>0.58997792775670099</v>
      </c>
      <c r="X489" s="14">
        <v>0.33054401142170298</v>
      </c>
      <c r="Y489" s="14">
        <v>0.42950760689330603</v>
      </c>
      <c r="Z489" s="14">
        <v>0.75198873392853105</v>
      </c>
      <c r="AA489" s="14"/>
      <c r="AB489" s="14">
        <v>0.57068176401408099</v>
      </c>
      <c r="AC489" s="14">
        <v>0.73306286932864095</v>
      </c>
      <c r="AD489" s="14">
        <v>0.63638944893217397</v>
      </c>
      <c r="AE489" s="14"/>
      <c r="AF489" s="14">
        <v>0.62452266765908104</v>
      </c>
      <c r="AG489" s="14">
        <v>0.663147299668149</v>
      </c>
      <c r="AH489" s="14">
        <v>0.73375670116741398</v>
      </c>
      <c r="AI489" s="14">
        <v>0.74077438926472705</v>
      </c>
      <c r="AJ489" s="14">
        <v>0.75404475056922204</v>
      </c>
      <c r="AK489" s="14">
        <v>0.66092162787182895</v>
      </c>
      <c r="AL489" s="14">
        <v>0.62770208346712697</v>
      </c>
      <c r="AM489" s="14">
        <v>0.73417938203696798</v>
      </c>
      <c r="AN489" s="14"/>
      <c r="AO489" s="14">
        <v>0.56654681372308402</v>
      </c>
      <c r="AP489" s="14">
        <v>0.67976047249827598</v>
      </c>
      <c r="AQ489" s="14">
        <v>0.64040176947943594</v>
      </c>
      <c r="AR489" s="14">
        <v>0.74169045063013594</v>
      </c>
      <c r="AS489" s="14">
        <v>0.76287961884181998</v>
      </c>
      <c r="AT489" s="14">
        <v>0.65996246769993805</v>
      </c>
      <c r="AU489" s="14">
        <v>0.60084782549080895</v>
      </c>
      <c r="AV489" s="14">
        <v>0.71864500985943802</v>
      </c>
      <c r="AW489" s="14"/>
      <c r="AX489" s="14">
        <v>0.59794861088262097</v>
      </c>
      <c r="AY489" s="14">
        <v>0.64386573258977498</v>
      </c>
      <c r="AZ489" s="14">
        <v>0.70496229460155002</v>
      </c>
      <c r="BA489" s="14"/>
      <c r="BB489" s="14">
        <v>0.54308769092974596</v>
      </c>
      <c r="BC489" s="14">
        <v>0.71843445559025998</v>
      </c>
      <c r="BD489" s="14">
        <v>0.64788218375339801</v>
      </c>
      <c r="BE489" s="14"/>
      <c r="BF489" s="14">
        <v>0.67838634396342901</v>
      </c>
      <c r="BG489" s="14">
        <v>0.66802987457850505</v>
      </c>
      <c r="BH489" s="14">
        <v>0.65879345975526105</v>
      </c>
      <c r="BI489" s="14"/>
      <c r="BJ489" s="14">
        <v>0.51822341999504595</v>
      </c>
      <c r="BK489" s="14">
        <v>0.73218202103094099</v>
      </c>
      <c r="BL489" s="14"/>
      <c r="BM489" s="14">
        <v>0.50353381814430997</v>
      </c>
      <c r="BN489" s="14">
        <v>0.76996664510243595</v>
      </c>
      <c r="BO489" s="14"/>
      <c r="BP489" s="14">
        <v>0.69580083062632003</v>
      </c>
      <c r="BQ489" s="14">
        <v>0.70785060049503501</v>
      </c>
      <c r="BR489" s="14">
        <v>0.75904232355136803</v>
      </c>
      <c r="BS489" s="14">
        <v>0.75814632452216202</v>
      </c>
      <c r="BT489" s="14">
        <v>0.63124438717070097</v>
      </c>
      <c r="BU489" s="14">
        <v>0.60168090007644304</v>
      </c>
      <c r="BV489" s="14">
        <v>0.66830163535363396</v>
      </c>
      <c r="BW489" s="14">
        <v>0.77355887927148304</v>
      </c>
    </row>
    <row r="490" spans="2:75" x14ac:dyDescent="0.35">
      <c r="B490" t="s">
        <v>267</v>
      </c>
      <c r="C490" s="14">
        <v>8.0888461370473702E-2</v>
      </c>
      <c r="D490" s="14">
        <v>6.0505763370109898E-2</v>
      </c>
      <c r="E490" s="14">
        <v>0.100124711016568</v>
      </c>
      <c r="F490" s="14"/>
      <c r="G490" s="14">
        <v>0.11714973703935699</v>
      </c>
      <c r="H490" s="14">
        <v>0.194515539597541</v>
      </c>
      <c r="I490" s="14">
        <v>9.9287406831517003E-2</v>
      </c>
      <c r="J490" s="14">
        <v>7.1171870160804701E-2</v>
      </c>
      <c r="K490" s="14">
        <v>3.7642994413329002E-2</v>
      </c>
      <c r="L490" s="14">
        <v>4.9954910913263997E-2</v>
      </c>
      <c r="M490" s="14"/>
      <c r="N490" s="14">
        <v>4.62239357984345E-2</v>
      </c>
      <c r="O490" s="14">
        <v>0.14576064494100399</v>
      </c>
      <c r="P490" s="14"/>
      <c r="Q490" s="14">
        <v>0.20377137994286801</v>
      </c>
      <c r="R490" s="14">
        <v>0.13313599976496299</v>
      </c>
      <c r="S490" s="14">
        <v>0.10776033010028201</v>
      </c>
      <c r="T490" s="14">
        <v>7.1432040873014996E-2</v>
      </c>
      <c r="U490" s="14">
        <v>5.4695267708842997E-2</v>
      </c>
      <c r="V490" s="14">
        <v>4.74788197241292E-2</v>
      </c>
      <c r="W490" s="14">
        <v>3.22267362817912E-2</v>
      </c>
      <c r="X490" s="14">
        <v>0</v>
      </c>
      <c r="Y490" s="14">
        <v>0</v>
      </c>
      <c r="Z490" s="14">
        <v>0.14691000267941401</v>
      </c>
      <c r="AA490" s="14"/>
      <c r="AB490" s="14">
        <v>6.1468879220413199E-2</v>
      </c>
      <c r="AC490" s="14">
        <v>9.3866710466136899E-2</v>
      </c>
      <c r="AD490" s="14">
        <v>3.42643410489053E-2</v>
      </c>
      <c r="AE490" s="14"/>
      <c r="AF490" s="14">
        <v>2.77110783863115E-2</v>
      </c>
      <c r="AG490" s="14">
        <v>2.4923116840368E-2</v>
      </c>
      <c r="AH490" s="14">
        <v>2.91868571679481E-2</v>
      </c>
      <c r="AI490" s="14">
        <v>9.9854111134965798E-3</v>
      </c>
      <c r="AJ490" s="14">
        <v>0.20304855240295</v>
      </c>
      <c r="AK490" s="14">
        <v>5.9901231799320602E-2</v>
      </c>
      <c r="AL490" s="14">
        <v>0.17184601767897401</v>
      </c>
      <c r="AM490" s="14">
        <v>0.17732149507607101</v>
      </c>
      <c r="AN490" s="14"/>
      <c r="AO490" s="14">
        <v>2.5996870421041499E-2</v>
      </c>
      <c r="AP490" s="14">
        <v>9.3785800672025795E-3</v>
      </c>
      <c r="AQ490" s="14">
        <v>3.1166796504005698E-2</v>
      </c>
      <c r="AR490" s="14">
        <v>1.21197421250081E-2</v>
      </c>
      <c r="AS490" s="14">
        <v>0.16272387291586701</v>
      </c>
      <c r="AT490" s="14">
        <v>8.65601232352258E-2</v>
      </c>
      <c r="AU490" s="14">
        <v>0.17892609832112799</v>
      </c>
      <c r="AV490" s="14">
        <v>0.189313011216481</v>
      </c>
      <c r="AW490" s="14"/>
      <c r="AX490" s="14">
        <v>0.13690607899491999</v>
      </c>
      <c r="AY490" s="14">
        <v>5.2541382552655197E-2</v>
      </c>
      <c r="AZ490" s="14">
        <v>8.1841911582639995E-2</v>
      </c>
      <c r="BA490" s="14"/>
      <c r="BB490" s="14">
        <v>7.9991268018317796E-2</v>
      </c>
      <c r="BC490" s="14">
        <v>4.3074339284403997E-2</v>
      </c>
      <c r="BD490" s="14">
        <v>9.8276493424442293E-2</v>
      </c>
      <c r="BE490" s="14"/>
      <c r="BF490" s="14">
        <v>0.123694234205278</v>
      </c>
      <c r="BG490" s="14">
        <v>4.9920508165252099E-2</v>
      </c>
      <c r="BH490" s="14">
        <v>8.0827742885630993E-2</v>
      </c>
      <c r="BI490" s="14"/>
      <c r="BJ490" s="14">
        <v>4.26049273323479E-2</v>
      </c>
      <c r="BK490" s="14">
        <v>8.3746547953870404E-2</v>
      </c>
      <c r="BL490" s="14"/>
      <c r="BM490" s="14">
        <v>6.7091449823952001E-2</v>
      </c>
      <c r="BN490" s="14">
        <v>8.3239720722745103E-2</v>
      </c>
      <c r="BO490" s="14"/>
      <c r="BP490" s="14">
        <v>0.101430132808818</v>
      </c>
      <c r="BQ490" s="14">
        <v>6.8305494066783795E-2</v>
      </c>
      <c r="BR490" s="14">
        <v>9.6148385683809207E-2</v>
      </c>
      <c r="BS490" s="14">
        <v>8.2931937423517302E-2</v>
      </c>
      <c r="BT490" s="14">
        <v>8.6148782614276304E-2</v>
      </c>
      <c r="BU490" s="14">
        <v>7.2683607566967595E-2</v>
      </c>
      <c r="BV490" s="14">
        <v>5.6291787606645202E-2</v>
      </c>
      <c r="BW490" s="14">
        <v>2.6195904214501901E-2</v>
      </c>
    </row>
    <row r="491" spans="2:75" x14ac:dyDescent="0.35">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c r="AU491" s="14"/>
      <c r="AV491" s="14"/>
      <c r="AW491" s="14"/>
      <c r="AX491" s="14"/>
      <c r="AY491" s="14"/>
      <c r="AZ491" s="14"/>
      <c r="BA491" s="14"/>
      <c r="BB491" s="14"/>
      <c r="BC491" s="14"/>
      <c r="BD491" s="14"/>
      <c r="BE491" s="14"/>
      <c r="BF491" s="14"/>
      <c r="BG491" s="14"/>
      <c r="BH491" s="14"/>
      <c r="BI491" s="14"/>
      <c r="BJ491" s="14"/>
      <c r="BK491" s="14"/>
      <c r="BL491" s="14"/>
      <c r="BM491" s="14"/>
      <c r="BN491" s="14"/>
      <c r="BO491" s="14"/>
      <c r="BP491" s="14"/>
      <c r="BQ491" s="14"/>
      <c r="BR491" s="14"/>
      <c r="BS491" s="14"/>
      <c r="BT491" s="14"/>
      <c r="BU491" s="14"/>
      <c r="BV491" s="14"/>
      <c r="BW491" s="14"/>
    </row>
    <row r="492" spans="2:75" x14ac:dyDescent="0.35">
      <c r="B492" s="6" t="s">
        <v>282</v>
      </c>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c r="AR492" s="14"/>
      <c r="AS492" s="14"/>
      <c r="AT492" s="14"/>
      <c r="AU492" s="14"/>
      <c r="AV492" s="14"/>
      <c r="AW492" s="14"/>
      <c r="AX492" s="14"/>
      <c r="AY492" s="14"/>
      <c r="AZ492" s="14"/>
      <c r="BA492" s="14"/>
      <c r="BB492" s="14"/>
      <c r="BC492" s="14"/>
      <c r="BD492" s="14"/>
      <c r="BE492" s="14"/>
      <c r="BF492" s="14"/>
      <c r="BG492" s="14"/>
      <c r="BH492" s="14"/>
      <c r="BI492" s="14"/>
      <c r="BJ492" s="14"/>
      <c r="BK492" s="14"/>
      <c r="BL492" s="14"/>
      <c r="BM492" s="14"/>
      <c r="BN492" s="14"/>
      <c r="BO492" s="14"/>
      <c r="BP492" s="14"/>
      <c r="BQ492" s="14"/>
      <c r="BR492" s="14"/>
      <c r="BS492" s="14"/>
      <c r="BT492" s="14"/>
      <c r="BU492" s="14"/>
      <c r="BV492" s="14"/>
      <c r="BW492" s="14"/>
    </row>
    <row r="493" spans="2:75" x14ac:dyDescent="0.35">
      <c r="B493" s="21" t="s">
        <v>135</v>
      </c>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c r="AR493" s="14"/>
      <c r="AS493" s="14"/>
      <c r="AT493" s="14"/>
      <c r="AU493" s="14"/>
      <c r="AV493" s="14"/>
      <c r="AW493" s="14"/>
      <c r="AX493" s="14"/>
      <c r="AY493" s="14"/>
      <c r="AZ493" s="14"/>
      <c r="BA493" s="14"/>
      <c r="BB493" s="14"/>
      <c r="BC493" s="14"/>
      <c r="BD493" s="14"/>
      <c r="BE493" s="14"/>
      <c r="BF493" s="14"/>
      <c r="BG493" s="14"/>
      <c r="BH493" s="14"/>
      <c r="BI493" s="14"/>
      <c r="BJ493" s="14"/>
      <c r="BK493" s="14"/>
      <c r="BL493" s="14"/>
      <c r="BM493" s="14"/>
      <c r="BN493" s="14"/>
      <c r="BO493" s="14"/>
      <c r="BP493" s="14"/>
      <c r="BQ493" s="14"/>
      <c r="BR493" s="14"/>
      <c r="BS493" s="14"/>
      <c r="BT493" s="14"/>
      <c r="BU493" s="14"/>
      <c r="BV493" s="14"/>
      <c r="BW493" s="14"/>
    </row>
    <row r="494" spans="2:75" x14ac:dyDescent="0.35">
      <c r="B494" t="s">
        <v>276</v>
      </c>
      <c r="C494" s="14">
        <v>5.6668778735031997E-2</v>
      </c>
      <c r="D494" s="14">
        <v>7.9351979117727595E-2</v>
      </c>
      <c r="E494" s="14">
        <v>3.4464762836103099E-2</v>
      </c>
      <c r="F494" s="14"/>
      <c r="G494" s="14">
        <v>8.2545845575538498E-2</v>
      </c>
      <c r="H494" s="14">
        <v>6.2553229919730294E-2</v>
      </c>
      <c r="I494" s="14">
        <v>2.8280451010164201E-2</v>
      </c>
      <c r="J494" s="14">
        <v>3.8068890033812898E-2</v>
      </c>
      <c r="K494" s="14">
        <v>4.4682496988671098E-2</v>
      </c>
      <c r="L494" s="14">
        <v>7.4403361875603299E-2</v>
      </c>
      <c r="M494" s="14"/>
      <c r="N494" s="14">
        <v>6.6347281656535501E-2</v>
      </c>
      <c r="O494" s="14">
        <v>3.6620172023946199E-2</v>
      </c>
      <c r="P494" s="14"/>
      <c r="Q494" s="14">
        <v>5.6326306446097499E-2</v>
      </c>
      <c r="R494" s="14">
        <v>2.6623444759357701E-2</v>
      </c>
      <c r="S494" s="14">
        <v>2.8148046969059998E-2</v>
      </c>
      <c r="T494" s="14">
        <v>7.8484398022759694E-2</v>
      </c>
      <c r="U494" s="14">
        <v>3.9383398831803397E-2</v>
      </c>
      <c r="V494" s="14">
        <v>9.8171565568186805E-2</v>
      </c>
      <c r="W494" s="14">
        <v>7.0284909152747294E-2</v>
      </c>
      <c r="X494" s="14">
        <v>0</v>
      </c>
      <c r="Y494" s="14">
        <v>0</v>
      </c>
      <c r="Z494" s="14">
        <v>4.50950615524979E-2</v>
      </c>
      <c r="AA494" s="14"/>
      <c r="AB494" s="14">
        <v>5.8568944141220401E-2</v>
      </c>
      <c r="AC494" s="14">
        <v>4.3860058258777097E-2</v>
      </c>
      <c r="AD494" s="14">
        <v>7.3046169621852799E-2</v>
      </c>
      <c r="AE494" s="14"/>
      <c r="AF494" s="14">
        <v>8.7191681191697804E-2</v>
      </c>
      <c r="AG494" s="14">
        <v>1.9005240044825001E-2</v>
      </c>
      <c r="AH494" s="14">
        <v>2.7136110784940399E-2</v>
      </c>
      <c r="AI494" s="14">
        <v>0.111080156960408</v>
      </c>
      <c r="AJ494" s="14">
        <v>7.4063365860986094E-2</v>
      </c>
      <c r="AK494" s="14">
        <v>9.0810953816995305E-2</v>
      </c>
      <c r="AL494" s="14">
        <v>8.5953281087565198E-2</v>
      </c>
      <c r="AM494" s="14">
        <v>1.3014101039690499E-2</v>
      </c>
      <c r="AN494" s="14"/>
      <c r="AO494" s="14">
        <v>4.9056830426065401E-2</v>
      </c>
      <c r="AP494" s="14">
        <v>1.8871116169362601E-2</v>
      </c>
      <c r="AQ494" s="14">
        <v>4.6665973467790098E-2</v>
      </c>
      <c r="AR494" s="14">
        <v>0.133744667921366</v>
      </c>
      <c r="AS494" s="14">
        <v>4.8538419316442399E-2</v>
      </c>
      <c r="AT494" s="14">
        <v>0.110223412260883</v>
      </c>
      <c r="AU494" s="14">
        <v>9.3816591834715996E-2</v>
      </c>
      <c r="AV494" s="14">
        <v>0</v>
      </c>
      <c r="AW494" s="14"/>
      <c r="AX494" s="14">
        <v>0.24861374127753699</v>
      </c>
      <c r="AY494" s="14">
        <v>7.3047866823753901E-2</v>
      </c>
      <c r="AZ494" s="14">
        <v>2.51596036667203E-2</v>
      </c>
      <c r="BA494" s="14"/>
      <c r="BB494" s="14">
        <v>0.23758918775652599</v>
      </c>
      <c r="BC494" s="14">
        <v>3.8299409507799399E-2</v>
      </c>
      <c r="BD494" s="14">
        <v>8.1855755958064897E-3</v>
      </c>
      <c r="BE494" s="14"/>
      <c r="BF494" s="14">
        <v>0.13145566895388799</v>
      </c>
      <c r="BG494" s="14">
        <v>7.1955889840398704E-2</v>
      </c>
      <c r="BH494" s="14">
        <v>3.3284781723911999E-2</v>
      </c>
      <c r="BI494" s="14"/>
      <c r="BJ494" s="14">
        <v>0.11099152084538</v>
      </c>
      <c r="BK494" s="14">
        <v>4.2245121671725401E-2</v>
      </c>
      <c r="BL494" s="14"/>
      <c r="BM494" s="14">
        <v>9.7898091999432293E-2</v>
      </c>
      <c r="BN494" s="14">
        <v>3.34247764455015E-2</v>
      </c>
      <c r="BO494" s="14"/>
      <c r="BP494" s="14">
        <v>6.2058732835722198E-2</v>
      </c>
      <c r="BQ494" s="14">
        <v>6.5514234806794996E-2</v>
      </c>
      <c r="BR494" s="14">
        <v>1.4034075398892801E-2</v>
      </c>
      <c r="BS494" s="14">
        <v>5.3355822158759399E-2</v>
      </c>
      <c r="BT494" s="14">
        <v>7.0393467873211907E-2</v>
      </c>
      <c r="BU494" s="14">
        <v>3.4411928217831803E-2</v>
      </c>
      <c r="BV494" s="14">
        <v>9.1331451756471504E-2</v>
      </c>
      <c r="BW494" s="14">
        <v>2.72695684830483E-2</v>
      </c>
    </row>
    <row r="495" spans="2:75" x14ac:dyDescent="0.35">
      <c r="B495" t="s">
        <v>277</v>
      </c>
      <c r="C495" s="14">
        <v>0.31224180864023898</v>
      </c>
      <c r="D495" s="14">
        <v>0.32197108015164499</v>
      </c>
      <c r="E495" s="14">
        <v>0.30271806879402902</v>
      </c>
      <c r="F495" s="14"/>
      <c r="G495" s="14">
        <v>0.33653613710232699</v>
      </c>
      <c r="H495" s="14">
        <v>0.21583924991332501</v>
      </c>
      <c r="I495" s="14">
        <v>0.31917551304623998</v>
      </c>
      <c r="J495" s="14">
        <v>0.227163990382236</v>
      </c>
      <c r="K495" s="14">
        <v>0.34350121358214503</v>
      </c>
      <c r="L495" s="14">
        <v>0.35735401568242697</v>
      </c>
      <c r="M495" s="14"/>
      <c r="N495" s="14">
        <v>0.33754588402249602</v>
      </c>
      <c r="O495" s="14">
        <v>0.25982549388153803</v>
      </c>
      <c r="P495" s="14"/>
      <c r="Q495" s="14">
        <v>4.1727610811324201E-2</v>
      </c>
      <c r="R495" s="14">
        <v>0.29924708000218397</v>
      </c>
      <c r="S495" s="14">
        <v>0.302370678375665</v>
      </c>
      <c r="T495" s="14">
        <v>0.335991837541396</v>
      </c>
      <c r="U495" s="14">
        <v>0.37947908024500698</v>
      </c>
      <c r="V495" s="14">
        <v>0.25269981008834902</v>
      </c>
      <c r="W495" s="14">
        <v>0.35173355537157702</v>
      </c>
      <c r="X495" s="14">
        <v>0.24901961159165001</v>
      </c>
      <c r="Y495" s="14">
        <v>0.64232329805708299</v>
      </c>
      <c r="Z495" s="14">
        <v>0.22355977878911801</v>
      </c>
      <c r="AA495" s="14"/>
      <c r="AB495" s="14">
        <v>0.44338917853770599</v>
      </c>
      <c r="AC495" s="14">
        <v>0.29467491926649098</v>
      </c>
      <c r="AD495" s="14">
        <v>0.31837353819575798</v>
      </c>
      <c r="AE495" s="14"/>
      <c r="AF495" s="14">
        <v>0.43503116440126499</v>
      </c>
      <c r="AG495" s="14">
        <v>0.30667330139154603</v>
      </c>
      <c r="AH495" s="14">
        <v>0.40875182520657799</v>
      </c>
      <c r="AI495" s="14">
        <v>0.21170992401417099</v>
      </c>
      <c r="AJ495" s="14">
        <v>0.40461641901816903</v>
      </c>
      <c r="AK495" s="14">
        <v>0.36654849438176101</v>
      </c>
      <c r="AL495" s="14">
        <v>0.183577712967984</v>
      </c>
      <c r="AM495" s="14">
        <v>0.20269735335313999</v>
      </c>
      <c r="AN495" s="14"/>
      <c r="AO495" s="14">
        <v>0.54498131051054999</v>
      </c>
      <c r="AP495" s="14">
        <v>0.24316862596547401</v>
      </c>
      <c r="AQ495" s="14">
        <v>0.40708444962187701</v>
      </c>
      <c r="AR495" s="14">
        <v>0.29042640543784398</v>
      </c>
      <c r="AS495" s="14">
        <v>0.46925127342992701</v>
      </c>
      <c r="AT495" s="14">
        <v>0.40271267719130199</v>
      </c>
      <c r="AU495" s="14">
        <v>0.237254348151751</v>
      </c>
      <c r="AV495" s="14">
        <v>0.20787220399138401</v>
      </c>
      <c r="AW495" s="14"/>
      <c r="AX495" s="14">
        <v>0.348295590762778</v>
      </c>
      <c r="AY495" s="14">
        <v>0.43276620559122603</v>
      </c>
      <c r="AZ495" s="14">
        <v>0.22317057487659001</v>
      </c>
      <c r="BA495" s="14"/>
      <c r="BB495" s="14">
        <v>0.51113781969902405</v>
      </c>
      <c r="BC495" s="14">
        <v>0.36558837931687499</v>
      </c>
      <c r="BD495" s="14">
        <v>0.123920682635487</v>
      </c>
      <c r="BE495" s="14"/>
      <c r="BF495" s="14">
        <v>0.41602689657672298</v>
      </c>
      <c r="BG495" s="14">
        <v>0.42766088621974302</v>
      </c>
      <c r="BH495" s="14">
        <v>0.23232167969001699</v>
      </c>
      <c r="BI495" s="14"/>
      <c r="BJ495" s="14">
        <v>0.43553395187384503</v>
      </c>
      <c r="BK495" s="14">
        <v>0.28122831201300202</v>
      </c>
      <c r="BL495" s="14"/>
      <c r="BM495" s="14">
        <v>0.37610025822099602</v>
      </c>
      <c r="BN495" s="14">
        <v>0.29814828631168699</v>
      </c>
      <c r="BO495" s="14"/>
      <c r="BP495" s="14">
        <v>0.381173228733511</v>
      </c>
      <c r="BQ495" s="14">
        <v>0.37449221281063499</v>
      </c>
      <c r="BR495" s="14">
        <v>0.43356810080813202</v>
      </c>
      <c r="BS495" s="14">
        <v>0.22417515594419801</v>
      </c>
      <c r="BT495" s="14">
        <v>0.30157993872886002</v>
      </c>
      <c r="BU495" s="14">
        <v>0.34842976970917999</v>
      </c>
      <c r="BV495" s="14">
        <v>0.14212068543358999</v>
      </c>
      <c r="BW495" s="14">
        <v>0.31472713953493098</v>
      </c>
    </row>
    <row r="496" spans="2:75" x14ac:dyDescent="0.35">
      <c r="B496" t="s">
        <v>278</v>
      </c>
      <c r="C496" s="14">
        <v>0.38601530874734002</v>
      </c>
      <c r="D496" s="14">
        <v>0.33698940497016699</v>
      </c>
      <c r="E496" s="14">
        <v>0.43400553625325</v>
      </c>
      <c r="F496" s="14"/>
      <c r="G496" s="14">
        <v>0.36222321448560602</v>
      </c>
      <c r="H496" s="14">
        <v>0.45871192231778701</v>
      </c>
      <c r="I496" s="14">
        <v>0.46548199945833202</v>
      </c>
      <c r="J496" s="14">
        <v>0.429035144626428</v>
      </c>
      <c r="K496" s="14">
        <v>0.325551649362881</v>
      </c>
      <c r="L496" s="14">
        <v>0.34842851163120298</v>
      </c>
      <c r="M496" s="14"/>
      <c r="N496" s="14">
        <v>0.376341130979924</v>
      </c>
      <c r="O496" s="14">
        <v>0.40605495608588998</v>
      </c>
      <c r="P496" s="14"/>
      <c r="Q496" s="14">
        <v>0.44711308429979402</v>
      </c>
      <c r="R496" s="14">
        <v>0.43972524997512102</v>
      </c>
      <c r="S496" s="14">
        <v>0.39240359453374701</v>
      </c>
      <c r="T496" s="14">
        <v>0.39123260167630203</v>
      </c>
      <c r="U496" s="14">
        <v>0.34254050863174301</v>
      </c>
      <c r="V496" s="14">
        <v>0.45354239457443302</v>
      </c>
      <c r="W496" s="14">
        <v>0.34934854484226802</v>
      </c>
      <c r="X496" s="14">
        <v>0.2426479599485</v>
      </c>
      <c r="Y496" s="14">
        <v>0</v>
      </c>
      <c r="Z496" s="14">
        <v>0.37503848897060899</v>
      </c>
      <c r="AA496" s="14"/>
      <c r="AB496" s="14">
        <v>0.31055170867413601</v>
      </c>
      <c r="AC496" s="14">
        <v>0.447482356052115</v>
      </c>
      <c r="AD496" s="14">
        <v>0.28494633876069497</v>
      </c>
      <c r="AE496" s="14"/>
      <c r="AF496" s="14">
        <v>0.32650055313922699</v>
      </c>
      <c r="AG496" s="14">
        <v>0.38941107089967603</v>
      </c>
      <c r="AH496" s="14">
        <v>0.31192231664300402</v>
      </c>
      <c r="AI496" s="14">
        <v>0.37874114442321699</v>
      </c>
      <c r="AJ496" s="14">
        <v>0.39649959514845401</v>
      </c>
      <c r="AK496" s="14">
        <v>0.35797585276633997</v>
      </c>
      <c r="AL496" s="14">
        <v>0.34033499763041802</v>
      </c>
      <c r="AM496" s="14">
        <v>0.56516901890932603</v>
      </c>
      <c r="AN496" s="14"/>
      <c r="AO496" s="14">
        <v>0.269943276472416</v>
      </c>
      <c r="AP496" s="14">
        <v>0.42000055556396299</v>
      </c>
      <c r="AQ496" s="14">
        <v>0.343946706227303</v>
      </c>
      <c r="AR496" s="14">
        <v>0.28313796687909898</v>
      </c>
      <c r="AS496" s="14">
        <v>0.351166611362349</v>
      </c>
      <c r="AT496" s="14">
        <v>0.31725244863869301</v>
      </c>
      <c r="AU496" s="14">
        <v>0.35095733935757401</v>
      </c>
      <c r="AV496" s="14">
        <v>0.432836274493621</v>
      </c>
      <c r="AW496" s="14"/>
      <c r="AX496" s="14">
        <v>0.301540913715442</v>
      </c>
      <c r="AY496" s="14">
        <v>0.33924765803706503</v>
      </c>
      <c r="AZ496" s="14">
        <v>0.39562022309293099</v>
      </c>
      <c r="BA496" s="14"/>
      <c r="BB496" s="14">
        <v>0.18142038263515201</v>
      </c>
      <c r="BC496" s="14">
        <v>0.38512744018151701</v>
      </c>
      <c r="BD496" s="14">
        <v>0.46987060712234302</v>
      </c>
      <c r="BE496" s="14"/>
      <c r="BF496" s="14">
        <v>0.27292197767955201</v>
      </c>
      <c r="BG496" s="14">
        <v>0.34369889881054</v>
      </c>
      <c r="BH496" s="14">
        <v>0.39650806946459599</v>
      </c>
      <c r="BI496" s="14"/>
      <c r="BJ496" s="14">
        <v>0.243708687420195</v>
      </c>
      <c r="BK496" s="14">
        <v>0.421439980650957</v>
      </c>
      <c r="BL496" s="14"/>
      <c r="BM496" s="14">
        <v>0.31743529812600502</v>
      </c>
      <c r="BN496" s="14">
        <v>0.418814804124505</v>
      </c>
      <c r="BO496" s="14"/>
      <c r="BP496" s="14">
        <v>0.35981055567166198</v>
      </c>
      <c r="BQ496" s="14">
        <v>0.39156586671573501</v>
      </c>
      <c r="BR496" s="14">
        <v>0.34496711527809398</v>
      </c>
      <c r="BS496" s="14">
        <v>0.38173985858424198</v>
      </c>
      <c r="BT496" s="14">
        <v>0.38424103999667403</v>
      </c>
      <c r="BU496" s="14">
        <v>0.340349645926529</v>
      </c>
      <c r="BV496" s="14">
        <v>0.435129845145308</v>
      </c>
      <c r="BW496" s="14">
        <v>0.53120368673250995</v>
      </c>
    </row>
    <row r="497" spans="2:75" x14ac:dyDescent="0.35">
      <c r="B497" t="s">
        <v>279</v>
      </c>
      <c r="C497" s="14">
        <v>0.11800472207071799</v>
      </c>
      <c r="D497" s="14">
        <v>0.13769770624025501</v>
      </c>
      <c r="E497" s="14">
        <v>9.8727753820182507E-2</v>
      </c>
      <c r="F497" s="14"/>
      <c r="G497" s="14">
        <v>9.0005294148163897E-2</v>
      </c>
      <c r="H497" s="14">
        <v>9.24834943887409E-2</v>
      </c>
      <c r="I497" s="14">
        <v>0.10818356958926401</v>
      </c>
      <c r="J497" s="14">
        <v>0.15906744257229499</v>
      </c>
      <c r="K497" s="14">
        <v>0.110955834667056</v>
      </c>
      <c r="L497" s="14">
        <v>0.117669949606642</v>
      </c>
      <c r="M497" s="14"/>
      <c r="N497" s="14">
        <v>0.12671391001169799</v>
      </c>
      <c r="O497" s="14">
        <v>9.9964010070341197E-2</v>
      </c>
      <c r="P497" s="14"/>
      <c r="Q497" s="14">
        <v>0.22285929839559601</v>
      </c>
      <c r="R497" s="14">
        <v>8.39090496809409E-2</v>
      </c>
      <c r="S497" s="14">
        <v>0.13573650211525701</v>
      </c>
      <c r="T497" s="14">
        <v>9.1921308879149496E-2</v>
      </c>
      <c r="U497" s="14">
        <v>0.101545877664284</v>
      </c>
      <c r="V497" s="14">
        <v>0.111064384930011</v>
      </c>
      <c r="W497" s="14">
        <v>0.18136875941627201</v>
      </c>
      <c r="X497" s="14">
        <v>0.33182818373155398</v>
      </c>
      <c r="Y497" s="14">
        <v>0</v>
      </c>
      <c r="Z497" s="14">
        <v>9.6188935652515795E-2</v>
      </c>
      <c r="AA497" s="14"/>
      <c r="AB497" s="14">
        <v>0.101997354400868</v>
      </c>
      <c r="AC497" s="14">
        <v>8.5134595364951507E-2</v>
      </c>
      <c r="AD497" s="14">
        <v>0.20366756899406599</v>
      </c>
      <c r="AE497" s="14"/>
      <c r="AF497" s="14">
        <v>5.0694607675666997E-2</v>
      </c>
      <c r="AG497" s="14">
        <v>0.19476990667003899</v>
      </c>
      <c r="AH497" s="14">
        <v>0.17047745812908299</v>
      </c>
      <c r="AI497" s="14">
        <v>0.154767772264301</v>
      </c>
      <c r="AJ497" s="14">
        <v>2.2439294634745002E-2</v>
      </c>
      <c r="AK497" s="14">
        <v>0.117017530914701</v>
      </c>
      <c r="AL497" s="14">
        <v>0.229240373296309</v>
      </c>
      <c r="AM497" s="14">
        <v>6.1159125775015998E-2</v>
      </c>
      <c r="AN497" s="14"/>
      <c r="AO497" s="14">
        <v>5.3171113153968302E-2</v>
      </c>
      <c r="AP497" s="14">
        <v>0.23781796997233201</v>
      </c>
      <c r="AQ497" s="14">
        <v>0.134148498755913</v>
      </c>
      <c r="AR497" s="14">
        <v>7.0008708180944804E-2</v>
      </c>
      <c r="AS497" s="14">
        <v>4.1541259522315202E-2</v>
      </c>
      <c r="AT497" s="14">
        <v>0.10553905754361401</v>
      </c>
      <c r="AU497" s="14">
        <v>0.201787418304473</v>
      </c>
      <c r="AV497" s="14">
        <v>0.13810858982667601</v>
      </c>
      <c r="AW497" s="14"/>
      <c r="AX497" s="14">
        <v>3.8200610613644201E-2</v>
      </c>
      <c r="AY497" s="14">
        <v>9.6586554258249094E-2</v>
      </c>
      <c r="AZ497" s="14">
        <v>0.17297895139213901</v>
      </c>
      <c r="BA497" s="14"/>
      <c r="BB497" s="14">
        <v>5.7633152584325102E-2</v>
      </c>
      <c r="BC497" s="14">
        <v>0.105191680543545</v>
      </c>
      <c r="BD497" s="14">
        <v>0.21023539507394401</v>
      </c>
      <c r="BE497" s="14"/>
      <c r="BF497" s="14">
        <v>8.7849790904190497E-2</v>
      </c>
      <c r="BG497" s="14">
        <v>9.1088404567815306E-2</v>
      </c>
      <c r="BH497" s="14">
        <v>0.16950004468338201</v>
      </c>
      <c r="BI497" s="14"/>
      <c r="BJ497" s="14">
        <v>0.12084946968489001</v>
      </c>
      <c r="BK497" s="14">
        <v>0.118298496385569</v>
      </c>
      <c r="BL497" s="14"/>
      <c r="BM497" s="14">
        <v>0.109868838339194</v>
      </c>
      <c r="BN497" s="14">
        <v>0.11532131439552699</v>
      </c>
      <c r="BO497" s="14"/>
      <c r="BP497" s="14">
        <v>0.105100648107518</v>
      </c>
      <c r="BQ497" s="14">
        <v>4.3214147712303003E-2</v>
      </c>
      <c r="BR497" s="14">
        <v>7.9657967892296802E-2</v>
      </c>
      <c r="BS497" s="14">
        <v>0.176676150353032</v>
      </c>
      <c r="BT497" s="14">
        <v>0.117346648108325</v>
      </c>
      <c r="BU497" s="14">
        <v>0.158306834592462</v>
      </c>
      <c r="BV497" s="14">
        <v>0.115616503754307</v>
      </c>
      <c r="BW497" s="14">
        <v>2.7587014344028299E-2</v>
      </c>
    </row>
    <row r="498" spans="2:75" x14ac:dyDescent="0.35">
      <c r="B498" t="s">
        <v>280</v>
      </c>
      <c r="C498" s="14">
        <v>6.2901359401706505E-2</v>
      </c>
      <c r="D498" s="14">
        <v>9.7335638822426698E-2</v>
      </c>
      <c r="E498" s="14">
        <v>2.91945069811325E-2</v>
      </c>
      <c r="F498" s="14"/>
      <c r="G498" s="14">
        <v>6.97567484185143E-2</v>
      </c>
      <c r="H498" s="14">
        <v>0.109538924610912</v>
      </c>
      <c r="I498" s="14">
        <v>3.41321749518659E-2</v>
      </c>
      <c r="J498" s="14">
        <v>7.0744027240261506E-2</v>
      </c>
      <c r="K498" s="14">
        <v>8.3259866850275394E-2</v>
      </c>
      <c r="L498" s="14">
        <v>4.6820953236515202E-2</v>
      </c>
      <c r="M498" s="14"/>
      <c r="N498" s="14">
        <v>6.2552710765069297E-2</v>
      </c>
      <c r="O498" s="14">
        <v>6.36235702077564E-2</v>
      </c>
      <c r="P498" s="14"/>
      <c r="Q498" s="14">
        <v>6.9407425383860105E-2</v>
      </c>
      <c r="R498" s="14">
        <v>7.4436957837708706E-2</v>
      </c>
      <c r="S498" s="14">
        <v>4.2111444666650601E-2</v>
      </c>
      <c r="T498" s="14">
        <v>6.4191558107296098E-2</v>
      </c>
      <c r="U498" s="14">
        <v>8.9461764303937E-2</v>
      </c>
      <c r="V498" s="14">
        <v>6.3050572585761494E-2</v>
      </c>
      <c r="W498" s="14">
        <v>3.1032377154660999E-2</v>
      </c>
      <c r="X498" s="14">
        <v>0.17650424472829601</v>
      </c>
      <c r="Y498" s="14">
        <v>0.35767670194291701</v>
      </c>
      <c r="Z498" s="14">
        <v>4.9182592211617797E-2</v>
      </c>
      <c r="AA498" s="14"/>
      <c r="AB498" s="14">
        <v>7.3321663478506202E-2</v>
      </c>
      <c r="AC498" s="14">
        <v>4.4428294254261098E-2</v>
      </c>
      <c r="AD498" s="14">
        <v>9.6147554422955306E-2</v>
      </c>
      <c r="AE498" s="14"/>
      <c r="AF498" s="14">
        <v>4.5533693925416001E-2</v>
      </c>
      <c r="AG498" s="14">
        <v>6.3219818798816094E-2</v>
      </c>
      <c r="AH498" s="14">
        <v>4.3648353314047802E-2</v>
      </c>
      <c r="AI498" s="14">
        <v>0.12409580737818</v>
      </c>
      <c r="AJ498" s="14">
        <v>0</v>
      </c>
      <c r="AK498" s="14">
        <v>1.7716133867828301E-2</v>
      </c>
      <c r="AL498" s="14">
        <v>8.00428386157397E-2</v>
      </c>
      <c r="AM498" s="14">
        <v>7.4856127167568801E-2</v>
      </c>
      <c r="AN498" s="14"/>
      <c r="AO498" s="14">
        <v>4.18985672612927E-2</v>
      </c>
      <c r="AP498" s="14">
        <v>3.3278062672195602E-2</v>
      </c>
      <c r="AQ498" s="14">
        <v>3.4224810797851501E-2</v>
      </c>
      <c r="AR498" s="14">
        <v>0.20725273262282801</v>
      </c>
      <c r="AS498" s="14">
        <v>0</v>
      </c>
      <c r="AT498" s="14">
        <v>2.1966777832177702E-2</v>
      </c>
      <c r="AU498" s="14">
        <v>4.7886497327907403E-2</v>
      </c>
      <c r="AV498" s="14">
        <v>0.13175145825260601</v>
      </c>
      <c r="AW498" s="14"/>
      <c r="AX498" s="14">
        <v>3.8190400612869699E-2</v>
      </c>
      <c r="AY498" s="14">
        <v>1.6830520736690498E-2</v>
      </c>
      <c r="AZ498" s="14">
        <v>0.12793833813307501</v>
      </c>
      <c r="BA498" s="14"/>
      <c r="BB498" s="14">
        <v>0</v>
      </c>
      <c r="BC498" s="14">
        <v>4.4806210928164399E-2</v>
      </c>
      <c r="BD498" s="14">
        <v>0.15325669014248799</v>
      </c>
      <c r="BE498" s="14"/>
      <c r="BF498" s="14">
        <v>1.9987575548111199E-2</v>
      </c>
      <c r="BG498" s="14">
        <v>2.9213248468498699E-2</v>
      </c>
      <c r="BH498" s="14">
        <v>0.119253000357799</v>
      </c>
      <c r="BI498" s="14"/>
      <c r="BJ498" s="14">
        <v>8.2224315076371499E-2</v>
      </c>
      <c r="BK498" s="14">
        <v>5.8729920777335701E-2</v>
      </c>
      <c r="BL498" s="14"/>
      <c r="BM498" s="14">
        <v>7.0102916565904005E-2</v>
      </c>
      <c r="BN498" s="14">
        <v>5.3125147934654997E-2</v>
      </c>
      <c r="BO498" s="14"/>
      <c r="BP498" s="14">
        <v>4.3430969042387101E-2</v>
      </c>
      <c r="BQ498" s="14">
        <v>6.4177433283606505E-2</v>
      </c>
      <c r="BR498" s="14">
        <v>4.4799343245371999E-2</v>
      </c>
      <c r="BS498" s="14">
        <v>0.100821054752435</v>
      </c>
      <c r="BT498" s="14">
        <v>6.5194490260001597E-2</v>
      </c>
      <c r="BU498" s="14">
        <v>6.2938090997562798E-2</v>
      </c>
      <c r="BV498" s="14">
        <v>6.0030137229947697E-2</v>
      </c>
      <c r="BW498" s="14">
        <v>1.5966760782866699E-2</v>
      </c>
    </row>
    <row r="499" spans="2:75" x14ac:dyDescent="0.35">
      <c r="B499" t="s">
        <v>92</v>
      </c>
      <c r="C499" s="14">
        <v>6.4168022404964206E-2</v>
      </c>
      <c r="D499" s="14">
        <v>2.66541906977791E-2</v>
      </c>
      <c r="E499" s="14">
        <v>0.100889371315302</v>
      </c>
      <c r="F499" s="14"/>
      <c r="G499" s="14">
        <v>5.8932760269849699E-2</v>
      </c>
      <c r="H499" s="14">
        <v>6.0873178849503898E-2</v>
      </c>
      <c r="I499" s="14">
        <v>4.4746291944134403E-2</v>
      </c>
      <c r="J499" s="14">
        <v>7.5920505144966802E-2</v>
      </c>
      <c r="K499" s="14">
        <v>9.2048938548971795E-2</v>
      </c>
      <c r="L499" s="14">
        <v>5.5323207967609603E-2</v>
      </c>
      <c r="M499" s="14"/>
      <c r="N499" s="14">
        <v>3.0499082564275901E-2</v>
      </c>
      <c r="O499" s="14">
        <v>0.133911797730529</v>
      </c>
      <c r="P499" s="14"/>
      <c r="Q499" s="14">
        <v>0.16256627466332901</v>
      </c>
      <c r="R499" s="14">
        <v>7.6058217744687698E-2</v>
      </c>
      <c r="S499" s="14">
        <v>9.9229733339620693E-2</v>
      </c>
      <c r="T499" s="14">
        <v>3.8178295773096199E-2</v>
      </c>
      <c r="U499" s="14">
        <v>4.7589370323225799E-2</v>
      </c>
      <c r="V499" s="14">
        <v>2.14712722532589E-2</v>
      </c>
      <c r="W499" s="14">
        <v>1.6231854062473999E-2</v>
      </c>
      <c r="X499" s="14">
        <v>0</v>
      </c>
      <c r="Y499" s="14">
        <v>0</v>
      </c>
      <c r="Z499" s="14">
        <v>0.21093514282364201</v>
      </c>
      <c r="AA499" s="14"/>
      <c r="AB499" s="14">
        <v>1.2171150767562601E-2</v>
      </c>
      <c r="AC499" s="14">
        <v>8.4419776803404303E-2</v>
      </c>
      <c r="AD499" s="14">
        <v>2.3818830004672501E-2</v>
      </c>
      <c r="AE499" s="14"/>
      <c r="AF499" s="14">
        <v>5.50482996667273E-2</v>
      </c>
      <c r="AG499" s="14">
        <v>2.69206621950983E-2</v>
      </c>
      <c r="AH499" s="14">
        <v>3.80639359223474E-2</v>
      </c>
      <c r="AI499" s="14">
        <v>1.9605194959722998E-2</v>
      </c>
      <c r="AJ499" s="14">
        <v>0.102381325337645</v>
      </c>
      <c r="AK499" s="14">
        <v>4.9931034252374398E-2</v>
      </c>
      <c r="AL499" s="14">
        <v>8.0850796401984906E-2</v>
      </c>
      <c r="AM499" s="14">
        <v>8.3104273755258903E-2</v>
      </c>
      <c r="AN499" s="14"/>
      <c r="AO499" s="14">
        <v>4.0948902175707298E-2</v>
      </c>
      <c r="AP499" s="14">
        <v>4.6863669656671998E-2</v>
      </c>
      <c r="AQ499" s="14">
        <v>3.3929561129265602E-2</v>
      </c>
      <c r="AR499" s="14">
        <v>1.54295189579191E-2</v>
      </c>
      <c r="AS499" s="14">
        <v>8.9502436368966098E-2</v>
      </c>
      <c r="AT499" s="14">
        <v>4.2305626533329997E-2</v>
      </c>
      <c r="AU499" s="14">
        <v>6.8297805023578906E-2</v>
      </c>
      <c r="AV499" s="14">
        <v>8.9431473435712394E-2</v>
      </c>
      <c r="AW499" s="14"/>
      <c r="AX499" s="14">
        <v>2.5158743017729399E-2</v>
      </c>
      <c r="AY499" s="14">
        <v>4.1521194553016498E-2</v>
      </c>
      <c r="AZ499" s="14">
        <v>5.5132308838544197E-2</v>
      </c>
      <c r="BA499" s="14"/>
      <c r="BB499" s="14">
        <v>1.2219457324972699E-2</v>
      </c>
      <c r="BC499" s="14">
        <v>6.0986879522099101E-2</v>
      </c>
      <c r="BD499" s="14">
        <v>3.4531049429931501E-2</v>
      </c>
      <c r="BE499" s="14"/>
      <c r="BF499" s="14">
        <v>7.1758090337535205E-2</v>
      </c>
      <c r="BG499" s="14">
        <v>3.6382672093004498E-2</v>
      </c>
      <c r="BH499" s="14">
        <v>4.91324240802926E-2</v>
      </c>
      <c r="BI499" s="14"/>
      <c r="BJ499" s="14">
        <v>6.6920550993182703E-3</v>
      </c>
      <c r="BK499" s="14">
        <v>7.8058168501411201E-2</v>
      </c>
      <c r="BL499" s="14"/>
      <c r="BM499" s="14">
        <v>2.8594596748469401E-2</v>
      </c>
      <c r="BN499" s="14">
        <v>8.1165670788124505E-2</v>
      </c>
      <c r="BO499" s="14"/>
      <c r="BP499" s="14">
        <v>4.8425865609200001E-2</v>
      </c>
      <c r="BQ499" s="14">
        <v>6.1036104670925198E-2</v>
      </c>
      <c r="BR499" s="14">
        <v>8.2973397377212599E-2</v>
      </c>
      <c r="BS499" s="14">
        <v>6.3231958207334002E-2</v>
      </c>
      <c r="BT499" s="14">
        <v>6.1244415032926797E-2</v>
      </c>
      <c r="BU499" s="14">
        <v>5.5563730556434703E-2</v>
      </c>
      <c r="BV499" s="14">
        <v>0.15577137668037599</v>
      </c>
      <c r="BW499" s="14">
        <v>8.3245830122616396E-2</v>
      </c>
    </row>
    <row r="500" spans="2:75" x14ac:dyDescent="0.35">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c r="AQ500" s="14"/>
      <c r="AR500" s="14"/>
      <c r="AS500" s="14"/>
      <c r="AT500" s="14"/>
      <c r="AU500" s="14"/>
      <c r="AV500" s="14"/>
      <c r="AW500" s="14"/>
      <c r="AX500" s="14"/>
      <c r="AY500" s="14"/>
      <c r="AZ500" s="14"/>
      <c r="BA500" s="14"/>
      <c r="BB500" s="14"/>
      <c r="BC500" s="14"/>
      <c r="BD500" s="14"/>
      <c r="BE500" s="14"/>
      <c r="BF500" s="14"/>
      <c r="BG500" s="14"/>
      <c r="BH500" s="14"/>
      <c r="BI500" s="14"/>
      <c r="BJ500" s="14"/>
      <c r="BK500" s="14"/>
      <c r="BL500" s="14"/>
      <c r="BM500" s="14"/>
      <c r="BN500" s="14"/>
      <c r="BO500" s="14"/>
      <c r="BP500" s="14"/>
      <c r="BQ500" s="14"/>
      <c r="BR500" s="14"/>
      <c r="BS500" s="14"/>
      <c r="BT500" s="14"/>
      <c r="BU500" s="14"/>
      <c r="BV500" s="14"/>
      <c r="BW500" s="14"/>
    </row>
    <row r="501" spans="2:75" x14ac:dyDescent="0.35">
      <c r="B501" s="6" t="s">
        <v>283</v>
      </c>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c r="AR501" s="14"/>
      <c r="AS501" s="14"/>
      <c r="AT501" s="14"/>
      <c r="AU501" s="14"/>
      <c r="AV501" s="14"/>
      <c r="AW501" s="14"/>
      <c r="AX501" s="14"/>
      <c r="AY501" s="14"/>
      <c r="AZ501" s="14"/>
      <c r="BA501" s="14"/>
      <c r="BB501" s="14"/>
      <c r="BC501" s="14"/>
      <c r="BD501" s="14"/>
      <c r="BE501" s="14"/>
      <c r="BF501" s="14"/>
      <c r="BG501" s="14"/>
      <c r="BH501" s="14"/>
      <c r="BI501" s="14"/>
      <c r="BJ501" s="14"/>
      <c r="BK501" s="14"/>
      <c r="BL501" s="14"/>
      <c r="BM501" s="14"/>
      <c r="BN501" s="14"/>
      <c r="BO501" s="14"/>
      <c r="BP501" s="14"/>
      <c r="BQ501" s="14"/>
      <c r="BR501" s="14"/>
      <c r="BS501" s="14"/>
      <c r="BT501" s="14"/>
      <c r="BU501" s="14"/>
      <c r="BV501" s="14"/>
      <c r="BW501" s="14"/>
    </row>
    <row r="502" spans="2:75" x14ac:dyDescent="0.35">
      <c r="B502" s="21" t="s">
        <v>135</v>
      </c>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c r="AR502" s="14"/>
      <c r="AS502" s="14"/>
      <c r="AT502" s="14"/>
      <c r="AU502" s="14"/>
      <c r="AV502" s="14"/>
      <c r="AW502" s="14"/>
      <c r="AX502" s="14"/>
      <c r="AY502" s="14"/>
      <c r="AZ502" s="14"/>
      <c r="BA502" s="14"/>
      <c r="BB502" s="14"/>
      <c r="BC502" s="14"/>
      <c r="BD502" s="14"/>
      <c r="BE502" s="14"/>
      <c r="BF502" s="14"/>
      <c r="BG502" s="14"/>
      <c r="BH502" s="14"/>
      <c r="BI502" s="14"/>
      <c r="BJ502" s="14"/>
      <c r="BK502" s="14"/>
      <c r="BL502" s="14"/>
      <c r="BM502" s="14"/>
      <c r="BN502" s="14"/>
      <c r="BO502" s="14"/>
      <c r="BP502" s="14"/>
      <c r="BQ502" s="14"/>
      <c r="BR502" s="14"/>
      <c r="BS502" s="14"/>
      <c r="BT502" s="14"/>
      <c r="BU502" s="14"/>
      <c r="BV502" s="14"/>
      <c r="BW502" s="14"/>
    </row>
    <row r="503" spans="2:75" x14ac:dyDescent="0.35">
      <c r="B503" t="s">
        <v>276</v>
      </c>
      <c r="C503" s="14">
        <v>4.5402397112647298E-2</v>
      </c>
      <c r="D503" s="14">
        <v>5.8608531301256997E-2</v>
      </c>
      <c r="E503" s="14">
        <v>3.2126694266901998E-2</v>
      </c>
      <c r="F503" s="14"/>
      <c r="G503" s="14">
        <v>4.4657257285545697E-2</v>
      </c>
      <c r="H503" s="14">
        <v>4.4751858293848E-2</v>
      </c>
      <c r="I503" s="14">
        <v>4.5420735471660603E-2</v>
      </c>
      <c r="J503" s="14">
        <v>1.7859055802257599E-2</v>
      </c>
      <c r="K503" s="14">
        <v>4.8859390599023098E-2</v>
      </c>
      <c r="L503" s="14">
        <v>5.70037297136737E-2</v>
      </c>
      <c r="M503" s="14"/>
      <c r="N503" s="14">
        <v>4.7467295500607298E-2</v>
      </c>
      <c r="O503" s="14">
        <v>4.0878585025269601E-2</v>
      </c>
      <c r="P503" s="14"/>
      <c r="Q503" s="14">
        <v>1.6459487308575601E-2</v>
      </c>
      <c r="R503" s="14">
        <v>1.0586266680384799E-2</v>
      </c>
      <c r="S503" s="14">
        <v>1.9347505595995601E-2</v>
      </c>
      <c r="T503" s="14">
        <v>6.8922435865454504E-2</v>
      </c>
      <c r="U503" s="14">
        <v>8.3496740753246108E-3</v>
      </c>
      <c r="V503" s="14">
        <v>7.5437014298424698E-2</v>
      </c>
      <c r="W503" s="14">
        <v>7.02062245742716E-2</v>
      </c>
      <c r="X503" s="14">
        <v>0</v>
      </c>
      <c r="Y503" s="14">
        <v>0</v>
      </c>
      <c r="Z503" s="14">
        <v>8.0876342329817802E-2</v>
      </c>
      <c r="AA503" s="14"/>
      <c r="AB503" s="14">
        <v>7.1008666983614299E-2</v>
      </c>
      <c r="AC503" s="14">
        <v>2.64564198381642E-2</v>
      </c>
      <c r="AD503" s="14">
        <v>7.4305017726702796E-2</v>
      </c>
      <c r="AE503" s="14"/>
      <c r="AF503" s="14">
        <v>5.1226641430159502E-2</v>
      </c>
      <c r="AG503" s="14">
        <v>4.1042181051918099E-2</v>
      </c>
      <c r="AH503" s="14">
        <v>4.0513228354632898E-2</v>
      </c>
      <c r="AI503" s="14">
        <v>6.6678265855526705E-2</v>
      </c>
      <c r="AJ503" s="14">
        <v>5.9068955439671798E-2</v>
      </c>
      <c r="AK503" s="14">
        <v>7.7902340742546997E-2</v>
      </c>
      <c r="AL503" s="14">
        <v>2.1390127677101502E-2</v>
      </c>
      <c r="AM503" s="14">
        <v>1.4716348105516299E-2</v>
      </c>
      <c r="AN503" s="14"/>
      <c r="AO503" s="14">
        <v>2.7185195567214E-2</v>
      </c>
      <c r="AP503" s="14">
        <v>4.3820382648322297E-2</v>
      </c>
      <c r="AQ503" s="14">
        <v>8.9475486789345707E-2</v>
      </c>
      <c r="AR503" s="14">
        <v>2.9320587821992601E-2</v>
      </c>
      <c r="AS503" s="14">
        <v>6.2308217292087499E-2</v>
      </c>
      <c r="AT503" s="14">
        <v>8.4141725292465303E-2</v>
      </c>
      <c r="AU503" s="14">
        <v>5.2536403279944799E-2</v>
      </c>
      <c r="AV503" s="14">
        <v>0</v>
      </c>
      <c r="AW503" s="14"/>
      <c r="AX503" s="14">
        <v>8.8211614461812804E-2</v>
      </c>
      <c r="AY503" s="14">
        <v>5.1173429762204597E-2</v>
      </c>
      <c r="AZ503" s="14">
        <v>4.4760285764138603E-2</v>
      </c>
      <c r="BA503" s="14"/>
      <c r="BB503" s="14">
        <v>0.184896024275574</v>
      </c>
      <c r="BC503" s="14">
        <v>2.2592573016949499E-2</v>
      </c>
      <c r="BD503" s="14">
        <v>2.0431689671957999E-2</v>
      </c>
      <c r="BE503" s="14"/>
      <c r="BF503" s="14">
        <v>0.100554622963033</v>
      </c>
      <c r="BG503" s="14">
        <v>4.9718188675363303E-2</v>
      </c>
      <c r="BH503" s="14">
        <v>3.5064194746285401E-2</v>
      </c>
      <c r="BI503" s="14"/>
      <c r="BJ503" s="14">
        <v>0.101016661254413</v>
      </c>
      <c r="BK503" s="14">
        <v>2.8815800117011799E-2</v>
      </c>
      <c r="BL503" s="14"/>
      <c r="BM503" s="14">
        <v>7.1203224688425396E-2</v>
      </c>
      <c r="BN503" s="14">
        <v>3.1217839054239201E-2</v>
      </c>
      <c r="BO503" s="14"/>
      <c r="BP503" s="14">
        <v>3.6675323289773298E-2</v>
      </c>
      <c r="BQ503" s="14">
        <v>8.2156449685922103E-2</v>
      </c>
      <c r="BR503" s="14">
        <v>6.2487444591803498E-2</v>
      </c>
      <c r="BS503" s="14">
        <v>6.7781973088562901E-3</v>
      </c>
      <c r="BT503" s="14">
        <v>5.7935865885057697E-2</v>
      </c>
      <c r="BU503" s="14">
        <v>7.1448773642958499E-2</v>
      </c>
      <c r="BV503" s="14">
        <v>0</v>
      </c>
      <c r="BW503" s="14">
        <v>3.22969433559206E-2</v>
      </c>
    </row>
    <row r="504" spans="2:75" x14ac:dyDescent="0.35">
      <c r="B504" t="s">
        <v>277</v>
      </c>
      <c r="C504" s="14">
        <v>0.257703360601305</v>
      </c>
      <c r="D504" s="14">
        <v>0.29107424381198599</v>
      </c>
      <c r="E504" s="14">
        <v>0.22415668275615899</v>
      </c>
      <c r="F504" s="14"/>
      <c r="G504" s="14">
        <v>0.39010938536995698</v>
      </c>
      <c r="H504" s="14">
        <v>0.30932841519568799</v>
      </c>
      <c r="I504" s="14">
        <v>0.20327473809476501</v>
      </c>
      <c r="J504" s="14">
        <v>0.14292126287023399</v>
      </c>
      <c r="K504" s="14">
        <v>0.30329050905187599</v>
      </c>
      <c r="L504" s="14">
        <v>0.27192504904312997</v>
      </c>
      <c r="M504" s="14"/>
      <c r="N504" s="14">
        <v>0.29058464111108101</v>
      </c>
      <c r="O504" s="14">
        <v>0.18566653056361301</v>
      </c>
      <c r="P504" s="14"/>
      <c r="Q504" s="14">
        <v>9.5247745809251105E-2</v>
      </c>
      <c r="R504" s="14">
        <v>0.23372223843581399</v>
      </c>
      <c r="S504" s="14">
        <v>0.18526411385911601</v>
      </c>
      <c r="T504" s="14">
        <v>0.29361708090143301</v>
      </c>
      <c r="U504" s="14">
        <v>0.36209033078972003</v>
      </c>
      <c r="V504" s="14">
        <v>0.26969750133009301</v>
      </c>
      <c r="W504" s="14">
        <v>0.23664230316552801</v>
      </c>
      <c r="X504" s="14">
        <v>0.2350317630829</v>
      </c>
      <c r="Y504" s="14">
        <v>0</v>
      </c>
      <c r="Z504" s="14">
        <v>0.13911347837618901</v>
      </c>
      <c r="AA504" s="14"/>
      <c r="AB504" s="14">
        <v>0.32516240517411299</v>
      </c>
      <c r="AC504" s="14">
        <v>0.23959604138798499</v>
      </c>
      <c r="AD504" s="14">
        <v>0.26488111842268203</v>
      </c>
      <c r="AE504" s="14"/>
      <c r="AF504" s="14">
        <v>0.33288742855591702</v>
      </c>
      <c r="AG504" s="14">
        <v>0.27579466334001701</v>
      </c>
      <c r="AH504" s="14">
        <v>0.27355495863852303</v>
      </c>
      <c r="AI504" s="14">
        <v>0.191198486126545</v>
      </c>
      <c r="AJ504" s="14">
        <v>0.27429239547119799</v>
      </c>
      <c r="AK504" s="14">
        <v>0.32727968928011397</v>
      </c>
      <c r="AL504" s="14">
        <v>0.18131857730784501</v>
      </c>
      <c r="AM504" s="14">
        <v>0.141673773035974</v>
      </c>
      <c r="AN504" s="14"/>
      <c r="AO504" s="14">
        <v>0.41845809337474599</v>
      </c>
      <c r="AP504" s="14">
        <v>0.247589658993392</v>
      </c>
      <c r="AQ504" s="14">
        <v>0.28989443766016698</v>
      </c>
      <c r="AR504" s="14">
        <v>0.31368982713619398</v>
      </c>
      <c r="AS504" s="14">
        <v>0.32136930390013402</v>
      </c>
      <c r="AT504" s="14">
        <v>0.39113893728041199</v>
      </c>
      <c r="AU504" s="14">
        <v>0.244263772069233</v>
      </c>
      <c r="AV504" s="14">
        <v>0.13305147987627899</v>
      </c>
      <c r="AW504" s="14"/>
      <c r="AX504" s="14">
        <v>0.56883171925520604</v>
      </c>
      <c r="AY504" s="14">
        <v>0.362029382722932</v>
      </c>
      <c r="AZ504" s="14">
        <v>0.12726040719933901</v>
      </c>
      <c r="BA504" s="14"/>
      <c r="BB504" s="14">
        <v>0.48070615032707598</v>
      </c>
      <c r="BC504" s="14">
        <v>0.26870494339166301</v>
      </c>
      <c r="BD504" s="14">
        <v>0.136531653292564</v>
      </c>
      <c r="BE504" s="14"/>
      <c r="BF504" s="14">
        <v>0.35450638408767998</v>
      </c>
      <c r="BG504" s="14">
        <v>0.36517201583172099</v>
      </c>
      <c r="BH504" s="14">
        <v>0.17824831714996101</v>
      </c>
      <c r="BI504" s="14"/>
      <c r="BJ504" s="14">
        <v>0.382443037123957</v>
      </c>
      <c r="BK504" s="14">
        <v>0.21827134007179</v>
      </c>
      <c r="BL504" s="14"/>
      <c r="BM504" s="14">
        <v>0.35346130508172802</v>
      </c>
      <c r="BN504" s="14">
        <v>0.21279234942689301</v>
      </c>
      <c r="BO504" s="14"/>
      <c r="BP504" s="14">
        <v>0.36133198726587801</v>
      </c>
      <c r="BQ504" s="14">
        <v>0.208155233856512</v>
      </c>
      <c r="BR504" s="14">
        <v>0.41281260708946699</v>
      </c>
      <c r="BS504" s="14">
        <v>0.16984550790279199</v>
      </c>
      <c r="BT504" s="14">
        <v>0.29014914014772902</v>
      </c>
      <c r="BU504" s="14">
        <v>0.160913773062383</v>
      </c>
      <c r="BV504" s="14">
        <v>0.14948169214063101</v>
      </c>
      <c r="BW504" s="14">
        <v>0.23802796792123601</v>
      </c>
    </row>
    <row r="505" spans="2:75" x14ac:dyDescent="0.35">
      <c r="B505" t="s">
        <v>278</v>
      </c>
      <c r="C505" s="14">
        <v>0.50047076313123295</v>
      </c>
      <c r="D505" s="14">
        <v>0.480814976169884</v>
      </c>
      <c r="E505" s="14">
        <v>0.52023009490625105</v>
      </c>
      <c r="F505" s="14"/>
      <c r="G505" s="14">
        <v>0.38320885666837601</v>
      </c>
      <c r="H505" s="14">
        <v>0.38212116374471899</v>
      </c>
      <c r="I505" s="14">
        <v>0.60124402349011496</v>
      </c>
      <c r="J505" s="14">
        <v>0.62309523836293801</v>
      </c>
      <c r="K505" s="14">
        <v>0.42622845850867802</v>
      </c>
      <c r="L505" s="14">
        <v>0.49241702251832598</v>
      </c>
      <c r="M505" s="14"/>
      <c r="N505" s="14">
        <v>0.48740353270251802</v>
      </c>
      <c r="O505" s="14">
        <v>0.52909865848271798</v>
      </c>
      <c r="P505" s="14"/>
      <c r="Q505" s="14">
        <v>0.72995554517170402</v>
      </c>
      <c r="R505" s="14">
        <v>0.538022853857693</v>
      </c>
      <c r="S505" s="14">
        <v>0.54495361225040095</v>
      </c>
      <c r="T505" s="14">
        <v>0.47534034190901298</v>
      </c>
      <c r="U505" s="14">
        <v>0.48205314323767301</v>
      </c>
      <c r="V505" s="14">
        <v>0.45871983128871502</v>
      </c>
      <c r="W505" s="14">
        <v>0.48151618452384798</v>
      </c>
      <c r="X505" s="14">
        <v>0.44014999129640098</v>
      </c>
      <c r="Y505" s="14">
        <v>0.88817017043027202</v>
      </c>
      <c r="Z505" s="14">
        <v>0.50396697784408095</v>
      </c>
      <c r="AA505" s="14"/>
      <c r="AB505" s="14">
        <v>0.44349464837553398</v>
      </c>
      <c r="AC505" s="14">
        <v>0.54433701955714198</v>
      </c>
      <c r="AD505" s="14">
        <v>0.42070136359058602</v>
      </c>
      <c r="AE505" s="14"/>
      <c r="AF505" s="14">
        <v>0.47366784482740099</v>
      </c>
      <c r="AG505" s="14">
        <v>0.50655692187785495</v>
      </c>
      <c r="AH505" s="14">
        <v>0.45190461627733602</v>
      </c>
      <c r="AI505" s="14">
        <v>0.48394482256850102</v>
      </c>
      <c r="AJ505" s="14">
        <v>0.56851036333085403</v>
      </c>
      <c r="AK505" s="14">
        <v>0.42205450421142199</v>
      </c>
      <c r="AL505" s="14">
        <v>0.47924862418900899</v>
      </c>
      <c r="AM505" s="14">
        <v>0.68643847995843699</v>
      </c>
      <c r="AN505" s="14"/>
      <c r="AO505" s="14">
        <v>0.43881008163708102</v>
      </c>
      <c r="AP505" s="14">
        <v>0.52415306024637698</v>
      </c>
      <c r="AQ505" s="14">
        <v>0.50867275191675099</v>
      </c>
      <c r="AR505" s="14">
        <v>0.47853142891705602</v>
      </c>
      <c r="AS505" s="14">
        <v>0.53320472980936995</v>
      </c>
      <c r="AT505" s="14">
        <v>0.398545221513805</v>
      </c>
      <c r="AU505" s="14">
        <v>0.41198765816483501</v>
      </c>
      <c r="AV505" s="14">
        <v>0.66742050353675697</v>
      </c>
      <c r="AW505" s="14"/>
      <c r="AX505" s="14">
        <v>0.26098462204718997</v>
      </c>
      <c r="AY505" s="14">
        <v>0.44792973219811999</v>
      </c>
      <c r="AZ505" s="14">
        <v>0.56245636600368298</v>
      </c>
      <c r="BA505" s="14"/>
      <c r="BB505" s="14">
        <v>0.273239170546202</v>
      </c>
      <c r="BC505" s="14">
        <v>0.56490701445873504</v>
      </c>
      <c r="BD505" s="14">
        <v>0.48755773013290898</v>
      </c>
      <c r="BE505" s="14"/>
      <c r="BF505" s="14">
        <v>0.38330743099916498</v>
      </c>
      <c r="BG505" s="14">
        <v>0.47710248453194198</v>
      </c>
      <c r="BH505" s="14">
        <v>0.50733120536083798</v>
      </c>
      <c r="BI505" s="14"/>
      <c r="BJ505" s="14">
        <v>0.37001762170409502</v>
      </c>
      <c r="BK505" s="14">
        <v>0.53868123837863002</v>
      </c>
      <c r="BL505" s="14"/>
      <c r="BM505" s="14">
        <v>0.40360136290923099</v>
      </c>
      <c r="BN505" s="14">
        <v>0.54235541230653606</v>
      </c>
      <c r="BO505" s="14"/>
      <c r="BP505" s="14">
        <v>0.45151950569873101</v>
      </c>
      <c r="BQ505" s="14">
        <v>0.55793323192786204</v>
      </c>
      <c r="BR505" s="14">
        <v>0.41010767565294498</v>
      </c>
      <c r="BS505" s="14">
        <v>0.55645489697903405</v>
      </c>
      <c r="BT505" s="14">
        <v>0.46077820263367297</v>
      </c>
      <c r="BU505" s="14">
        <v>0.51852716254527997</v>
      </c>
      <c r="BV505" s="14">
        <v>0.61504369135633896</v>
      </c>
      <c r="BW505" s="14">
        <v>0.60899189564548395</v>
      </c>
    </row>
    <row r="506" spans="2:75" x14ac:dyDescent="0.35">
      <c r="B506" t="s">
        <v>279</v>
      </c>
      <c r="C506" s="14">
        <v>8.4636230250989306E-2</v>
      </c>
      <c r="D506" s="14">
        <v>0.10285843282856</v>
      </c>
      <c r="E506" s="14">
        <v>6.6318034845747595E-2</v>
      </c>
      <c r="F506" s="14"/>
      <c r="G506" s="14">
        <v>7.9001936399826597E-2</v>
      </c>
      <c r="H506" s="14">
        <v>0.13242289134639601</v>
      </c>
      <c r="I506" s="14">
        <v>6.8163439296996794E-2</v>
      </c>
      <c r="J506" s="14">
        <v>7.6814994002445902E-2</v>
      </c>
      <c r="K506" s="14">
        <v>0.12916514209677701</v>
      </c>
      <c r="L506" s="14">
        <v>6.4262740705598898E-2</v>
      </c>
      <c r="M506" s="14"/>
      <c r="N506" s="14">
        <v>8.9285257376803401E-2</v>
      </c>
      <c r="O506" s="14">
        <v>7.4451068003329193E-2</v>
      </c>
      <c r="P506" s="14"/>
      <c r="Q506" s="14">
        <v>2.0370178012721299E-2</v>
      </c>
      <c r="R506" s="14">
        <v>7.9577530932744805E-2</v>
      </c>
      <c r="S506" s="14">
        <v>0.14191770801526701</v>
      </c>
      <c r="T506" s="14">
        <v>3.6276002819714097E-2</v>
      </c>
      <c r="U506" s="14">
        <v>6.5442767945281602E-2</v>
      </c>
      <c r="V506" s="14">
        <v>0.104201766631347</v>
      </c>
      <c r="W506" s="14">
        <v>0.14394238262022599</v>
      </c>
      <c r="X506" s="14">
        <v>0.209433076127303</v>
      </c>
      <c r="Y506" s="14">
        <v>0</v>
      </c>
      <c r="Z506" s="14">
        <v>4.1724594165895697E-2</v>
      </c>
      <c r="AA506" s="14"/>
      <c r="AB506" s="14">
        <v>7.7849903366020295E-2</v>
      </c>
      <c r="AC506" s="14">
        <v>6.0965407837089897E-2</v>
      </c>
      <c r="AD506" s="14">
        <v>0.15690024913185499</v>
      </c>
      <c r="AE506" s="14"/>
      <c r="AF506" s="14">
        <v>4.38089965652581E-2</v>
      </c>
      <c r="AG506" s="14">
        <v>0.10410184039555399</v>
      </c>
      <c r="AH506" s="14">
        <v>0.127589542297392</v>
      </c>
      <c r="AI506" s="14">
        <v>0.11936862903767299</v>
      </c>
      <c r="AJ506" s="14">
        <v>2.2367145352564399E-2</v>
      </c>
      <c r="AK506" s="14">
        <v>8.7454045834021193E-2</v>
      </c>
      <c r="AL506" s="14">
        <v>0.21171495658012701</v>
      </c>
      <c r="AM506" s="14">
        <v>4.2563076659643297E-2</v>
      </c>
      <c r="AN506" s="14"/>
      <c r="AO506" s="14">
        <v>3.7441578739509297E-2</v>
      </c>
      <c r="AP506" s="14">
        <v>0.115693438470535</v>
      </c>
      <c r="AQ506" s="14">
        <v>2.7118985281124199E-2</v>
      </c>
      <c r="AR506" s="14">
        <v>7.2846133948635206E-2</v>
      </c>
      <c r="AS506" s="14">
        <v>2.35937294380405E-2</v>
      </c>
      <c r="AT506" s="14">
        <v>6.4804575996213906E-2</v>
      </c>
      <c r="AU506" s="14">
        <v>0.18804055385374199</v>
      </c>
      <c r="AV506" s="14">
        <v>7.2772671895150201E-2</v>
      </c>
      <c r="AW506" s="14"/>
      <c r="AX506" s="14">
        <v>4.9781520278652402E-2</v>
      </c>
      <c r="AY506" s="14">
        <v>4.62104523551208E-2</v>
      </c>
      <c r="AZ506" s="14">
        <v>0.14088121412844501</v>
      </c>
      <c r="BA506" s="14"/>
      <c r="BB506" s="14">
        <v>5.0734540975412003E-2</v>
      </c>
      <c r="BC506" s="14">
        <v>3.7435360888328703E-2</v>
      </c>
      <c r="BD506" s="14">
        <v>0.22686626308192101</v>
      </c>
      <c r="BE506" s="14"/>
      <c r="BF506" s="14">
        <v>8.8639045430912097E-2</v>
      </c>
      <c r="BG506" s="14">
        <v>4.5500240881134003E-2</v>
      </c>
      <c r="BH506" s="14">
        <v>0.13988078950723101</v>
      </c>
      <c r="BI506" s="14"/>
      <c r="BJ506" s="14">
        <v>0.103144790913552</v>
      </c>
      <c r="BK506" s="14">
        <v>8.0531224944809104E-2</v>
      </c>
      <c r="BL506" s="14"/>
      <c r="BM506" s="14">
        <v>9.5793272405078497E-2</v>
      </c>
      <c r="BN506" s="14">
        <v>8.0314762133898196E-2</v>
      </c>
      <c r="BO506" s="14"/>
      <c r="BP506" s="14">
        <v>4.0158648573259598E-2</v>
      </c>
      <c r="BQ506" s="14">
        <v>4.3876814578961899E-2</v>
      </c>
      <c r="BR506" s="14">
        <v>4.0164071262133498E-2</v>
      </c>
      <c r="BS506" s="14">
        <v>0.119591023097761</v>
      </c>
      <c r="BT506" s="14">
        <v>8.3175497330651493E-2</v>
      </c>
      <c r="BU506" s="14">
        <v>0.13530790003791199</v>
      </c>
      <c r="BV506" s="14">
        <v>8.1946310971754796E-2</v>
      </c>
      <c r="BW506" s="14">
        <v>7.6784606208434594E-2</v>
      </c>
    </row>
    <row r="507" spans="2:75" x14ac:dyDescent="0.35">
      <c r="B507" t="s">
        <v>280</v>
      </c>
      <c r="C507" s="14">
        <v>3.5200965353604903E-2</v>
      </c>
      <c r="D507" s="14">
        <v>4.0558528874161601E-2</v>
      </c>
      <c r="E507" s="14">
        <v>2.9815178698683401E-2</v>
      </c>
      <c r="F507" s="14"/>
      <c r="G507" s="14">
        <v>7.4020712257274902E-3</v>
      </c>
      <c r="H507" s="14">
        <v>4.5515963930374097E-2</v>
      </c>
      <c r="I507" s="14">
        <v>5.4703782761505497E-2</v>
      </c>
      <c r="J507" s="14">
        <v>8.5169111666352798E-2</v>
      </c>
      <c r="K507" s="14">
        <v>2.3839778717374499E-2</v>
      </c>
      <c r="L507" s="14">
        <v>1.29983302391258E-2</v>
      </c>
      <c r="M507" s="14"/>
      <c r="N507" s="14">
        <v>4.0121613029686302E-2</v>
      </c>
      <c r="O507" s="14">
        <v>2.4420732503127499E-2</v>
      </c>
      <c r="P507" s="14"/>
      <c r="Q507" s="14">
        <v>2.4605546356633999E-2</v>
      </c>
      <c r="R507" s="14">
        <v>4.5539826088957999E-2</v>
      </c>
      <c r="S507" s="14">
        <v>2.9086540926019099E-2</v>
      </c>
      <c r="T507" s="14">
        <v>2.6028814588908499E-2</v>
      </c>
      <c r="U507" s="14">
        <v>4.5324291332076001E-2</v>
      </c>
      <c r="V507" s="14">
        <v>3.4666555096712098E-2</v>
      </c>
      <c r="W507" s="14">
        <v>3.3994369627391302E-2</v>
      </c>
      <c r="X507" s="14">
        <v>0</v>
      </c>
      <c r="Y507" s="14">
        <v>0</v>
      </c>
      <c r="Z507" s="14">
        <v>4.0990187646576103E-2</v>
      </c>
      <c r="AA507" s="14"/>
      <c r="AB507" s="14">
        <v>3.8007176985712397E-2</v>
      </c>
      <c r="AC507" s="14">
        <v>2.43928214674595E-2</v>
      </c>
      <c r="AD507" s="14">
        <v>5.8568308313999298E-2</v>
      </c>
      <c r="AE507" s="14"/>
      <c r="AF507" s="14">
        <v>2.7323591076024199E-2</v>
      </c>
      <c r="AG507" s="14">
        <v>1.27908430791565E-2</v>
      </c>
      <c r="AH507" s="14">
        <v>4.1747588886267402E-2</v>
      </c>
      <c r="AI507" s="14">
        <v>0.103409503375172</v>
      </c>
      <c r="AJ507" s="14">
        <v>0</v>
      </c>
      <c r="AK507" s="14">
        <v>1.3152634221082499E-2</v>
      </c>
      <c r="AL507" s="14">
        <v>0.106327714245918</v>
      </c>
      <c r="AM507" s="14">
        <v>2.5305329796997601E-2</v>
      </c>
      <c r="AN507" s="14"/>
      <c r="AO507" s="14">
        <v>1.83049078505601E-2</v>
      </c>
      <c r="AP507" s="14">
        <v>7.6384219497441499E-3</v>
      </c>
      <c r="AQ507" s="14">
        <v>6.4042123360114403E-2</v>
      </c>
      <c r="AR507" s="14">
        <v>7.2240368512788505E-2</v>
      </c>
      <c r="AS507" s="14">
        <v>0</v>
      </c>
      <c r="AT507" s="14">
        <v>1.2965246393043899E-2</v>
      </c>
      <c r="AU507" s="14">
        <v>0.103171612632245</v>
      </c>
      <c r="AV507" s="14">
        <v>5.0209403705405803E-2</v>
      </c>
      <c r="AW507" s="14"/>
      <c r="AX507" s="14">
        <v>0</v>
      </c>
      <c r="AY507" s="14">
        <v>1.45325188038823E-2</v>
      </c>
      <c r="AZ507" s="14">
        <v>7.0503541590087093E-2</v>
      </c>
      <c r="BA507" s="14"/>
      <c r="BB507" s="14">
        <v>0</v>
      </c>
      <c r="BC507" s="14">
        <v>1.7671353200463698E-2</v>
      </c>
      <c r="BD507" s="14">
        <v>9.2963780347513403E-2</v>
      </c>
      <c r="BE507" s="14"/>
      <c r="BF507" s="14">
        <v>0</v>
      </c>
      <c r="BG507" s="14">
        <v>5.3110909133029698E-3</v>
      </c>
      <c r="BH507" s="14">
        <v>7.9471448476592696E-2</v>
      </c>
      <c r="BI507" s="14"/>
      <c r="BJ507" s="14">
        <v>3.15564679187657E-2</v>
      </c>
      <c r="BK507" s="14">
        <v>3.7512412448223002E-2</v>
      </c>
      <c r="BL507" s="14"/>
      <c r="BM507" s="14">
        <v>4.1579346520440499E-2</v>
      </c>
      <c r="BN507" s="14">
        <v>3.1813171017829198E-2</v>
      </c>
      <c r="BO507" s="14"/>
      <c r="BP507" s="14">
        <v>3.68324439534247E-2</v>
      </c>
      <c r="BQ507" s="14">
        <v>0</v>
      </c>
      <c r="BR507" s="14">
        <v>0</v>
      </c>
      <c r="BS507" s="14">
        <v>8.2026483142050605E-2</v>
      </c>
      <c r="BT507" s="14">
        <v>3.1849837682950202E-2</v>
      </c>
      <c r="BU507" s="14">
        <v>2.5184024637766401E-2</v>
      </c>
      <c r="BV507" s="14">
        <v>2.30008869383167E-2</v>
      </c>
      <c r="BW507" s="14">
        <v>0</v>
      </c>
    </row>
    <row r="508" spans="2:75" x14ac:dyDescent="0.35">
      <c r="B508" t="s">
        <v>92</v>
      </c>
      <c r="C508" s="14">
        <v>7.658628355022E-2</v>
      </c>
      <c r="D508" s="14">
        <v>2.6085287014152001E-2</v>
      </c>
      <c r="E508" s="14">
        <v>0.12735331452625701</v>
      </c>
      <c r="F508" s="14"/>
      <c r="G508" s="14">
        <v>9.5620493050567204E-2</v>
      </c>
      <c r="H508" s="14">
        <v>8.5859707488974105E-2</v>
      </c>
      <c r="I508" s="14">
        <v>2.7193280884956698E-2</v>
      </c>
      <c r="J508" s="14">
        <v>5.4140337295771203E-2</v>
      </c>
      <c r="K508" s="14">
        <v>6.8616721026271393E-2</v>
      </c>
      <c r="L508" s="14">
        <v>0.101393127780146</v>
      </c>
      <c r="M508" s="14"/>
      <c r="N508" s="14">
        <v>4.5137660279303202E-2</v>
      </c>
      <c r="O508" s="14">
        <v>0.14548442542194301</v>
      </c>
      <c r="P508" s="14"/>
      <c r="Q508" s="14">
        <v>0.113361497341114</v>
      </c>
      <c r="R508" s="14">
        <v>9.2551284004405196E-2</v>
      </c>
      <c r="S508" s="14">
        <v>7.9430519353201307E-2</v>
      </c>
      <c r="T508" s="14">
        <v>9.9815323915477705E-2</v>
      </c>
      <c r="U508" s="14">
        <v>3.6739792619925001E-2</v>
      </c>
      <c r="V508" s="14">
        <v>5.7277331354708499E-2</v>
      </c>
      <c r="W508" s="14">
        <v>3.3698535488735901E-2</v>
      </c>
      <c r="X508" s="14">
        <v>0.115385169493396</v>
      </c>
      <c r="Y508" s="14">
        <v>0.11182982956972801</v>
      </c>
      <c r="Z508" s="14">
        <v>0.19332841963743999</v>
      </c>
      <c r="AA508" s="14"/>
      <c r="AB508" s="14">
        <v>4.4477199115006603E-2</v>
      </c>
      <c r="AC508" s="14">
        <v>0.104252289912159</v>
      </c>
      <c r="AD508" s="14">
        <v>2.4643942814174001E-2</v>
      </c>
      <c r="AE508" s="14"/>
      <c r="AF508" s="14">
        <v>7.1085497545240406E-2</v>
      </c>
      <c r="AG508" s="14">
        <v>5.9713550255499903E-2</v>
      </c>
      <c r="AH508" s="14">
        <v>6.4690065545848802E-2</v>
      </c>
      <c r="AI508" s="14">
        <v>3.5400293036581598E-2</v>
      </c>
      <c r="AJ508" s="14">
        <v>7.5761140405711802E-2</v>
      </c>
      <c r="AK508" s="14">
        <v>7.2156785710813506E-2</v>
      </c>
      <c r="AL508" s="14">
        <v>0</v>
      </c>
      <c r="AM508" s="14">
        <v>8.9302992443431706E-2</v>
      </c>
      <c r="AN508" s="14"/>
      <c r="AO508" s="14">
        <v>5.9800142830889899E-2</v>
      </c>
      <c r="AP508" s="14">
        <v>6.1105037691629602E-2</v>
      </c>
      <c r="AQ508" s="14">
        <v>2.0796214992498001E-2</v>
      </c>
      <c r="AR508" s="14">
        <v>3.3371653663333299E-2</v>
      </c>
      <c r="AS508" s="14">
        <v>5.9524019560367902E-2</v>
      </c>
      <c r="AT508" s="14">
        <v>4.8404293524060699E-2</v>
      </c>
      <c r="AU508" s="14">
        <v>0</v>
      </c>
      <c r="AV508" s="14">
        <v>7.6545940986407601E-2</v>
      </c>
      <c r="AW508" s="14"/>
      <c r="AX508" s="14">
        <v>3.21905239571387E-2</v>
      </c>
      <c r="AY508" s="14">
        <v>7.8124484157740801E-2</v>
      </c>
      <c r="AZ508" s="14">
        <v>5.4138185314307398E-2</v>
      </c>
      <c r="BA508" s="14"/>
      <c r="BB508" s="14">
        <v>1.04241138757366E-2</v>
      </c>
      <c r="BC508" s="14">
        <v>8.8688755043860104E-2</v>
      </c>
      <c r="BD508" s="14">
        <v>3.5648883473134503E-2</v>
      </c>
      <c r="BE508" s="14"/>
      <c r="BF508" s="14">
        <v>7.2992516519210293E-2</v>
      </c>
      <c r="BG508" s="14">
        <v>5.7195979166536501E-2</v>
      </c>
      <c r="BH508" s="14">
        <v>6.0004044759091303E-2</v>
      </c>
      <c r="BI508" s="14"/>
      <c r="BJ508" s="14">
        <v>1.1821421085217301E-2</v>
      </c>
      <c r="BK508" s="14">
        <v>9.6187984039535906E-2</v>
      </c>
      <c r="BL508" s="14"/>
      <c r="BM508" s="14">
        <v>3.4361488395096097E-2</v>
      </c>
      <c r="BN508" s="14">
        <v>0.101506466060605</v>
      </c>
      <c r="BO508" s="14"/>
      <c r="BP508" s="14">
        <v>7.3482091218932705E-2</v>
      </c>
      <c r="BQ508" s="14">
        <v>0.107878269950743</v>
      </c>
      <c r="BR508" s="14">
        <v>7.4428201403650293E-2</v>
      </c>
      <c r="BS508" s="14">
        <v>6.5303891569505196E-2</v>
      </c>
      <c r="BT508" s="14">
        <v>7.6111456319938306E-2</v>
      </c>
      <c r="BU508" s="14">
        <v>8.8618366073700702E-2</v>
      </c>
      <c r="BV508" s="14">
        <v>0.13052741859295799</v>
      </c>
      <c r="BW508" s="14">
        <v>4.3898586868924602E-2</v>
      </c>
    </row>
    <row r="509" spans="2:75" x14ac:dyDescent="0.35">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c r="AQ509" s="14"/>
      <c r="AR509" s="14"/>
      <c r="AS509" s="14"/>
      <c r="AT509" s="14"/>
      <c r="AU509" s="14"/>
      <c r="AV509" s="14"/>
      <c r="AW509" s="14"/>
      <c r="AX509" s="14"/>
      <c r="AY509" s="14"/>
      <c r="AZ509" s="14"/>
      <c r="BA509" s="14"/>
      <c r="BB509" s="14"/>
      <c r="BC509" s="14"/>
      <c r="BD509" s="14"/>
      <c r="BE509" s="14"/>
      <c r="BF509" s="14"/>
      <c r="BG509" s="14"/>
      <c r="BH509" s="14"/>
      <c r="BI509" s="14"/>
      <c r="BJ509" s="14"/>
      <c r="BK509" s="14"/>
      <c r="BL509" s="14"/>
      <c r="BM509" s="14"/>
      <c r="BN509" s="14"/>
      <c r="BO509" s="14"/>
      <c r="BP509" s="14"/>
      <c r="BQ509" s="14"/>
      <c r="BR509" s="14"/>
      <c r="BS509" s="14"/>
      <c r="BT509" s="14"/>
      <c r="BU509" s="14"/>
      <c r="BV509" s="14"/>
      <c r="BW509" s="14"/>
    </row>
    <row r="510" spans="2:75" x14ac:dyDescent="0.35">
      <c r="B510" s="6" t="s">
        <v>284</v>
      </c>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c r="AQ510" s="14"/>
      <c r="AR510" s="14"/>
      <c r="AS510" s="14"/>
      <c r="AT510" s="14"/>
      <c r="AU510" s="14"/>
      <c r="AV510" s="14"/>
      <c r="AW510" s="14"/>
      <c r="AX510" s="14"/>
      <c r="AY510" s="14"/>
      <c r="AZ510" s="14"/>
      <c r="BA510" s="14"/>
      <c r="BB510" s="14"/>
      <c r="BC510" s="14"/>
      <c r="BD510" s="14"/>
      <c r="BE510" s="14"/>
      <c r="BF510" s="14"/>
      <c r="BG510" s="14"/>
      <c r="BH510" s="14"/>
      <c r="BI510" s="14"/>
      <c r="BJ510" s="14"/>
      <c r="BK510" s="14"/>
      <c r="BL510" s="14"/>
      <c r="BM510" s="14"/>
      <c r="BN510" s="14"/>
      <c r="BO510" s="14"/>
      <c r="BP510" s="14"/>
      <c r="BQ510" s="14"/>
      <c r="BR510" s="14"/>
      <c r="BS510" s="14"/>
      <c r="BT510" s="14"/>
      <c r="BU510" s="14"/>
      <c r="BV510" s="14"/>
      <c r="BW510" s="14"/>
    </row>
    <row r="511" spans="2:75" x14ac:dyDescent="0.35">
      <c r="B511" s="21" t="s">
        <v>135</v>
      </c>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c r="AQ511" s="14"/>
      <c r="AR511" s="14"/>
      <c r="AS511" s="14"/>
      <c r="AT511" s="14"/>
      <c r="AU511" s="14"/>
      <c r="AV511" s="14"/>
      <c r="AW511" s="14"/>
      <c r="AX511" s="14"/>
      <c r="AY511" s="14"/>
      <c r="AZ511" s="14"/>
      <c r="BA511" s="14"/>
      <c r="BB511" s="14"/>
      <c r="BC511" s="14"/>
      <c r="BD511" s="14"/>
      <c r="BE511" s="14"/>
      <c r="BF511" s="14"/>
      <c r="BG511" s="14"/>
      <c r="BH511" s="14"/>
      <c r="BI511" s="14"/>
      <c r="BJ511" s="14"/>
      <c r="BK511" s="14"/>
      <c r="BL511" s="14"/>
      <c r="BM511" s="14"/>
      <c r="BN511" s="14"/>
      <c r="BO511" s="14"/>
      <c r="BP511" s="14"/>
      <c r="BQ511" s="14"/>
      <c r="BR511" s="14"/>
      <c r="BS511" s="14"/>
      <c r="BT511" s="14"/>
      <c r="BU511" s="14"/>
      <c r="BV511" s="14"/>
      <c r="BW511" s="14"/>
    </row>
    <row r="512" spans="2:75" x14ac:dyDescent="0.35">
      <c r="B512" t="s">
        <v>276</v>
      </c>
      <c r="C512" s="14">
        <v>5.5630466801790297E-2</v>
      </c>
      <c r="D512" s="14">
        <v>6.4279129728285894E-2</v>
      </c>
      <c r="E512" s="14">
        <v>4.6797656594782501E-2</v>
      </c>
      <c r="F512" s="14"/>
      <c r="G512" s="14">
        <v>6.3603077150802398E-3</v>
      </c>
      <c r="H512" s="14">
        <v>5.4402231777780898E-2</v>
      </c>
      <c r="I512" s="14">
        <v>4.4982443846058699E-2</v>
      </c>
      <c r="J512" s="14">
        <v>2.21039049794193E-2</v>
      </c>
      <c r="K512" s="14">
        <v>7.4117564157795995E-2</v>
      </c>
      <c r="L512" s="14">
        <v>7.6164580422466294E-2</v>
      </c>
      <c r="M512" s="14"/>
      <c r="N512" s="14">
        <v>5.8865208041138303E-2</v>
      </c>
      <c r="O512" s="14">
        <v>4.8556731764464497E-2</v>
      </c>
      <c r="P512" s="14"/>
      <c r="Q512" s="14">
        <v>0</v>
      </c>
      <c r="R512" s="14">
        <v>2.0516124228999798E-2</v>
      </c>
      <c r="S512" s="14">
        <v>2.1426952203640499E-2</v>
      </c>
      <c r="T512" s="14">
        <v>7.0011122768383394E-2</v>
      </c>
      <c r="U512" s="14">
        <v>5.2241162255586102E-2</v>
      </c>
      <c r="V512" s="14">
        <v>8.3139447589146195E-2</v>
      </c>
      <c r="W512" s="14">
        <v>6.1338742646780402E-2</v>
      </c>
      <c r="X512" s="14">
        <v>0.24901961159165001</v>
      </c>
      <c r="Y512" s="14">
        <v>0</v>
      </c>
      <c r="Z512" s="14">
        <v>7.3632833713163898E-2</v>
      </c>
      <c r="AA512" s="14"/>
      <c r="AB512" s="14">
        <v>3.7181912567118898E-2</v>
      </c>
      <c r="AC512" s="14">
        <v>4.21930834281595E-2</v>
      </c>
      <c r="AD512" s="14">
        <v>8.1760822531059998E-2</v>
      </c>
      <c r="AE512" s="14"/>
      <c r="AF512" s="14">
        <v>9.3244082213244706E-2</v>
      </c>
      <c r="AG512" s="14">
        <v>4.1551300689863999E-2</v>
      </c>
      <c r="AH512" s="14">
        <v>5.0978212879715698E-2</v>
      </c>
      <c r="AI512" s="14">
        <v>1.3573946007230501E-2</v>
      </c>
      <c r="AJ512" s="14">
        <v>5.8907514831382998E-2</v>
      </c>
      <c r="AK512" s="14">
        <v>9.0681751687743103E-2</v>
      </c>
      <c r="AL512" s="14">
        <v>0</v>
      </c>
      <c r="AM512" s="14">
        <v>3.4464963893452397E-2</v>
      </c>
      <c r="AN512" s="14"/>
      <c r="AO512" s="14">
        <v>7.6520004649214199E-2</v>
      </c>
      <c r="AP512" s="14">
        <v>3.14891599925161E-2</v>
      </c>
      <c r="AQ512" s="14">
        <v>9.5319852644852196E-2</v>
      </c>
      <c r="AR512" s="14">
        <v>8.8854113769396795E-2</v>
      </c>
      <c r="AS512" s="14">
        <v>8.7870971302289394E-2</v>
      </c>
      <c r="AT512" s="14">
        <v>0.10732320653451199</v>
      </c>
      <c r="AU512" s="14">
        <v>4.0149828236468399E-2</v>
      </c>
      <c r="AV512" s="14">
        <v>0</v>
      </c>
      <c r="AW512" s="14"/>
      <c r="AX512" s="14">
        <v>0.213309317073093</v>
      </c>
      <c r="AY512" s="14">
        <v>7.1283312224185894E-2</v>
      </c>
      <c r="AZ512" s="14">
        <v>3.4719124885653499E-2</v>
      </c>
      <c r="BA512" s="14"/>
      <c r="BB512" s="14">
        <v>0.22035075813451499</v>
      </c>
      <c r="BC512" s="14">
        <v>3.3752147788101101E-2</v>
      </c>
      <c r="BD512" s="14">
        <v>2.1866167690990899E-2</v>
      </c>
      <c r="BE512" s="14"/>
      <c r="BF512" s="14">
        <v>0.118083472984806</v>
      </c>
      <c r="BG512" s="14">
        <v>6.3475184506423601E-2</v>
      </c>
      <c r="BH512" s="14">
        <v>4.27646740826442E-2</v>
      </c>
      <c r="BI512" s="14"/>
      <c r="BJ512" s="14">
        <v>0.128119148303313</v>
      </c>
      <c r="BK512" s="14">
        <v>3.50855926953818E-2</v>
      </c>
      <c r="BL512" s="14"/>
      <c r="BM512" s="14">
        <v>6.6470835893872302E-2</v>
      </c>
      <c r="BN512" s="14">
        <v>4.33796033569415E-2</v>
      </c>
      <c r="BO512" s="14"/>
      <c r="BP512" s="14">
        <v>3.2503116423238297E-2</v>
      </c>
      <c r="BQ512" s="14">
        <v>7.4780753783039E-2</v>
      </c>
      <c r="BR512" s="14">
        <v>5.2578652930749398E-2</v>
      </c>
      <c r="BS512" s="14">
        <v>1.6896557635305301E-2</v>
      </c>
      <c r="BT512" s="14">
        <v>7.2446654454249998E-2</v>
      </c>
      <c r="BU512" s="14">
        <v>9.2242941856684801E-2</v>
      </c>
      <c r="BV512" s="14">
        <v>6.5871355675305304E-2</v>
      </c>
      <c r="BW512" s="14">
        <v>4.9787454850063202E-2</v>
      </c>
    </row>
    <row r="513" spans="2:75" x14ac:dyDescent="0.35">
      <c r="B513" t="s">
        <v>277</v>
      </c>
      <c r="C513" s="14">
        <v>0.28719816746372501</v>
      </c>
      <c r="D513" s="14">
        <v>0.31130272237497802</v>
      </c>
      <c r="E513" s="14">
        <v>0.26258037851010102</v>
      </c>
      <c r="F513" s="14"/>
      <c r="G513" s="14">
        <v>0.27021736761940601</v>
      </c>
      <c r="H513" s="14">
        <v>0.26594416693749801</v>
      </c>
      <c r="I513" s="14">
        <v>0.23162508137986201</v>
      </c>
      <c r="J513" s="14">
        <v>0.21583339358335599</v>
      </c>
      <c r="K513" s="14">
        <v>0.34067085022429699</v>
      </c>
      <c r="L513" s="14">
        <v>0.32464124800456501</v>
      </c>
      <c r="M513" s="14"/>
      <c r="N513" s="14">
        <v>0.31977180857666998</v>
      </c>
      <c r="O513" s="14">
        <v>0.21596609992426199</v>
      </c>
      <c r="P513" s="14"/>
      <c r="Q513" s="14">
        <v>4.10706026850979E-2</v>
      </c>
      <c r="R513" s="14">
        <v>0.27513284758140799</v>
      </c>
      <c r="S513" s="14">
        <v>0.28541722205676301</v>
      </c>
      <c r="T513" s="14">
        <v>0.27999606920405501</v>
      </c>
      <c r="U513" s="14">
        <v>0.38452861904207802</v>
      </c>
      <c r="V513" s="14">
        <v>0.30735962884681001</v>
      </c>
      <c r="W513" s="14">
        <v>0.24279732804309201</v>
      </c>
      <c r="X513" s="14">
        <v>0.17650424472829601</v>
      </c>
      <c r="Y513" s="14">
        <v>0.57049239310669397</v>
      </c>
      <c r="Z513" s="14">
        <v>0.20691626706156699</v>
      </c>
      <c r="AA513" s="14"/>
      <c r="AB513" s="14">
        <v>0.44547068193832301</v>
      </c>
      <c r="AC513" s="14">
        <v>0.26896338685585502</v>
      </c>
      <c r="AD513" s="14">
        <v>0.25559839688942698</v>
      </c>
      <c r="AE513" s="14"/>
      <c r="AF513" s="14">
        <v>0.400519404610094</v>
      </c>
      <c r="AG513" s="14">
        <v>0.29917005880650299</v>
      </c>
      <c r="AH513" s="14">
        <v>0.27554513557688198</v>
      </c>
      <c r="AI513" s="14">
        <v>0.30099074723138303</v>
      </c>
      <c r="AJ513" s="14">
        <v>0.33157144121386201</v>
      </c>
      <c r="AK513" s="14">
        <v>0.35108593554032502</v>
      </c>
      <c r="AL513" s="14">
        <v>0.17239981941785301</v>
      </c>
      <c r="AM513" s="14">
        <v>0.14679850518440801</v>
      </c>
      <c r="AN513" s="14"/>
      <c r="AO513" s="14">
        <v>0.51482459838324302</v>
      </c>
      <c r="AP513" s="14">
        <v>0.31838445744166599</v>
      </c>
      <c r="AQ513" s="14">
        <v>0.31315066271151598</v>
      </c>
      <c r="AR513" s="14">
        <v>0.232694185139143</v>
      </c>
      <c r="AS513" s="14">
        <v>0.35529112287498099</v>
      </c>
      <c r="AT513" s="14">
        <v>0.40399969021147902</v>
      </c>
      <c r="AU513" s="14">
        <v>0.18450094756594301</v>
      </c>
      <c r="AV513" s="14">
        <v>0.100442498767433</v>
      </c>
      <c r="AW513" s="14"/>
      <c r="AX513" s="14">
        <v>0.29350456663253</v>
      </c>
      <c r="AY513" s="14">
        <v>0.41753414861545401</v>
      </c>
      <c r="AZ513" s="14">
        <v>0.170403093792795</v>
      </c>
      <c r="BA513" s="14"/>
      <c r="BB513" s="14">
        <v>0.50941133084970003</v>
      </c>
      <c r="BC513" s="14">
        <v>0.31282296590312503</v>
      </c>
      <c r="BD513" s="14">
        <v>0.12649985252312301</v>
      </c>
      <c r="BE513" s="14"/>
      <c r="BF513" s="14">
        <v>0.33101580038740003</v>
      </c>
      <c r="BG513" s="14">
        <v>0.386796992644514</v>
      </c>
      <c r="BH513" s="14">
        <v>0.223973417590483</v>
      </c>
      <c r="BI513" s="14"/>
      <c r="BJ513" s="14">
        <v>0.41894011674280801</v>
      </c>
      <c r="BK513" s="14">
        <v>0.24917322524678301</v>
      </c>
      <c r="BL513" s="14"/>
      <c r="BM513" s="14">
        <v>0.39731961557355999</v>
      </c>
      <c r="BN513" s="14">
        <v>0.25345184307888802</v>
      </c>
      <c r="BO513" s="14"/>
      <c r="BP513" s="14">
        <v>0.33107565829829799</v>
      </c>
      <c r="BQ513" s="14">
        <v>0.32248296266088999</v>
      </c>
      <c r="BR513" s="14">
        <v>0.40983140979058302</v>
      </c>
      <c r="BS513" s="14">
        <v>0.22393794812414899</v>
      </c>
      <c r="BT513" s="14">
        <v>0.30711183239140899</v>
      </c>
      <c r="BU513" s="14">
        <v>0.21509211415274601</v>
      </c>
      <c r="BV513" s="14">
        <v>0.172479513106364</v>
      </c>
      <c r="BW513" s="14">
        <v>0.30321715729277599</v>
      </c>
    </row>
    <row r="514" spans="2:75" x14ac:dyDescent="0.35">
      <c r="B514" t="s">
        <v>278</v>
      </c>
      <c r="C514" s="14">
        <v>0.48441858216502498</v>
      </c>
      <c r="D514" s="14">
        <v>0.483616012779578</v>
      </c>
      <c r="E514" s="14">
        <v>0.48523823985313902</v>
      </c>
      <c r="F514" s="14"/>
      <c r="G514" s="14">
        <v>0.58606208252079095</v>
      </c>
      <c r="H514" s="14">
        <v>0.44313730313951999</v>
      </c>
      <c r="I514" s="14">
        <v>0.54433394700092597</v>
      </c>
      <c r="J514" s="14">
        <v>0.58200723679226196</v>
      </c>
      <c r="K514" s="14">
        <v>0.40737224994833399</v>
      </c>
      <c r="L514" s="14">
        <v>0.44475086025029198</v>
      </c>
      <c r="M514" s="14"/>
      <c r="N514" s="14">
        <v>0.48002870779538998</v>
      </c>
      <c r="O514" s="14">
        <v>0.49401836336551602</v>
      </c>
      <c r="P514" s="14"/>
      <c r="Q514" s="14">
        <v>0.71891140155009103</v>
      </c>
      <c r="R514" s="14">
        <v>0.49635773577355902</v>
      </c>
      <c r="S514" s="14">
        <v>0.49859061324652598</v>
      </c>
      <c r="T514" s="14">
        <v>0.49757539354993302</v>
      </c>
      <c r="U514" s="14">
        <v>0.44479368704904498</v>
      </c>
      <c r="V514" s="14">
        <v>0.42826502391786198</v>
      </c>
      <c r="W514" s="14">
        <v>0.50594983495511303</v>
      </c>
      <c r="X514" s="14">
        <v>0.487824144277341</v>
      </c>
      <c r="Y514" s="14">
        <v>0.31767777732357899</v>
      </c>
      <c r="Z514" s="14">
        <v>0.496003059154208</v>
      </c>
      <c r="AA514" s="14"/>
      <c r="AB514" s="14">
        <v>0.39783416788250298</v>
      </c>
      <c r="AC514" s="14">
        <v>0.51051840061476605</v>
      </c>
      <c r="AD514" s="14">
        <v>0.47498936804893799</v>
      </c>
      <c r="AE514" s="14"/>
      <c r="AF514" s="14">
        <v>0.41497762366685098</v>
      </c>
      <c r="AG514" s="14">
        <v>0.52344811411161496</v>
      </c>
      <c r="AH514" s="14">
        <v>0.44629479538162098</v>
      </c>
      <c r="AI514" s="14">
        <v>0.43709340569789401</v>
      </c>
      <c r="AJ514" s="14">
        <v>0.52950482193914306</v>
      </c>
      <c r="AK514" s="14">
        <v>0.41228149256035401</v>
      </c>
      <c r="AL514" s="14">
        <v>0.50784161282400098</v>
      </c>
      <c r="AM514" s="14">
        <v>0.66483508728583596</v>
      </c>
      <c r="AN514" s="14"/>
      <c r="AO514" s="14">
        <v>0.34814984631991402</v>
      </c>
      <c r="AP514" s="14">
        <v>0.497198624124986</v>
      </c>
      <c r="AQ514" s="14">
        <v>0.49241373361765001</v>
      </c>
      <c r="AR514" s="14">
        <v>0.55349445120847895</v>
      </c>
      <c r="AS514" s="14">
        <v>0.47701043473911903</v>
      </c>
      <c r="AT514" s="14">
        <v>0.36963788450096102</v>
      </c>
      <c r="AU514" s="14">
        <v>0.52584603296172405</v>
      </c>
      <c r="AV514" s="14">
        <v>0.70507774555486902</v>
      </c>
      <c r="AW514" s="14"/>
      <c r="AX514" s="14">
        <v>0.43611517074829198</v>
      </c>
      <c r="AY514" s="14">
        <v>0.413836890855805</v>
      </c>
      <c r="AZ514" s="14">
        <v>0.54062337235041702</v>
      </c>
      <c r="BA514" s="14"/>
      <c r="BB514" s="14">
        <v>0.236351573349492</v>
      </c>
      <c r="BC514" s="14">
        <v>0.52981898467550004</v>
      </c>
      <c r="BD514" s="14">
        <v>0.52622520035693898</v>
      </c>
      <c r="BE514" s="14"/>
      <c r="BF514" s="14">
        <v>0.47747950582086901</v>
      </c>
      <c r="BG514" s="14">
        <v>0.44389028848175999</v>
      </c>
      <c r="BH514" s="14">
        <v>0.498775544802602</v>
      </c>
      <c r="BI514" s="14"/>
      <c r="BJ514" s="14">
        <v>0.29972163898830301</v>
      </c>
      <c r="BK514" s="14">
        <v>0.53658383296812895</v>
      </c>
      <c r="BL514" s="14"/>
      <c r="BM514" s="14">
        <v>0.388407381484557</v>
      </c>
      <c r="BN514" s="14">
        <v>0.51894294986674505</v>
      </c>
      <c r="BO514" s="14"/>
      <c r="BP514" s="14">
        <v>0.50742877987842405</v>
      </c>
      <c r="BQ514" s="14">
        <v>0.462650027523694</v>
      </c>
      <c r="BR514" s="14">
        <v>0.39867437438685999</v>
      </c>
      <c r="BS514" s="14">
        <v>0.48890267978003399</v>
      </c>
      <c r="BT514" s="14">
        <v>0.45052095670896097</v>
      </c>
      <c r="BU514" s="14">
        <v>0.51985187905633201</v>
      </c>
      <c r="BV514" s="14">
        <v>0.62107243323280503</v>
      </c>
      <c r="BW514" s="14">
        <v>0.55099100597909501</v>
      </c>
    </row>
    <row r="515" spans="2:75" x14ac:dyDescent="0.35">
      <c r="B515" t="s">
        <v>279</v>
      </c>
      <c r="C515" s="14">
        <v>6.8123332287264707E-2</v>
      </c>
      <c r="D515" s="14">
        <v>6.8926461246705997E-2</v>
      </c>
      <c r="E515" s="14">
        <v>6.7303103110710305E-2</v>
      </c>
      <c r="F515" s="14"/>
      <c r="G515" s="14">
        <v>3.0751861637641601E-2</v>
      </c>
      <c r="H515" s="14">
        <v>8.4212770811625398E-2</v>
      </c>
      <c r="I515" s="14">
        <v>8.4310006335150706E-2</v>
      </c>
      <c r="J515" s="14">
        <v>6.3451433923720796E-2</v>
      </c>
      <c r="K515" s="14">
        <v>7.2172762427406806E-2</v>
      </c>
      <c r="L515" s="14">
        <v>6.5698226177013E-2</v>
      </c>
      <c r="M515" s="14"/>
      <c r="N515" s="14">
        <v>7.0085466943717006E-2</v>
      </c>
      <c r="O515" s="14">
        <v>6.3832534464408494E-2</v>
      </c>
      <c r="P515" s="14"/>
      <c r="Q515" s="14">
        <v>1.9582930240460601E-2</v>
      </c>
      <c r="R515" s="14">
        <v>5.4083672907457803E-2</v>
      </c>
      <c r="S515" s="14">
        <v>7.7594391892028394E-2</v>
      </c>
      <c r="T515" s="14">
        <v>5.1154703318351501E-2</v>
      </c>
      <c r="U515" s="14">
        <v>4.4741207155549197E-2</v>
      </c>
      <c r="V515" s="14">
        <v>9.4097760761739299E-2</v>
      </c>
      <c r="W515" s="14">
        <v>0.132140842479194</v>
      </c>
      <c r="X515" s="14">
        <v>0</v>
      </c>
      <c r="Y515" s="14">
        <v>0</v>
      </c>
      <c r="Z515" s="14">
        <v>2.84225905215486E-2</v>
      </c>
      <c r="AA515" s="14"/>
      <c r="AB515" s="14">
        <v>6.2587873267325803E-2</v>
      </c>
      <c r="AC515" s="14">
        <v>5.4235242170108999E-2</v>
      </c>
      <c r="AD515" s="14">
        <v>0.108842371410594</v>
      </c>
      <c r="AE515" s="14"/>
      <c r="AF515" s="14">
        <v>2.0521842443588199E-2</v>
      </c>
      <c r="AG515" s="14">
        <v>5.7222352011103199E-2</v>
      </c>
      <c r="AH515" s="14">
        <v>0.119957703446176</v>
      </c>
      <c r="AI515" s="14">
        <v>9.2601725147937394E-2</v>
      </c>
      <c r="AJ515" s="14">
        <v>0</v>
      </c>
      <c r="AK515" s="14">
        <v>9.5646316832232695E-2</v>
      </c>
      <c r="AL515" s="14">
        <v>0.20894882292745501</v>
      </c>
      <c r="AM515" s="14">
        <v>3.8254395345510298E-2</v>
      </c>
      <c r="AN515" s="14"/>
      <c r="AO515" s="14">
        <v>4.3787276790312598E-3</v>
      </c>
      <c r="AP515" s="14">
        <v>0.100506056778634</v>
      </c>
      <c r="AQ515" s="14">
        <v>5.1592708305279199E-2</v>
      </c>
      <c r="AR515" s="14">
        <v>1.4646883386474199E-2</v>
      </c>
      <c r="AS515" s="14">
        <v>1.53339587300246E-2</v>
      </c>
      <c r="AT515" s="14">
        <v>8.0692949054004801E-2</v>
      </c>
      <c r="AU515" s="14">
        <v>0.12863054787825801</v>
      </c>
      <c r="AV515" s="14">
        <v>6.6392239361957595E-2</v>
      </c>
      <c r="AW515" s="14"/>
      <c r="AX515" s="14">
        <v>4.3329323212438299E-2</v>
      </c>
      <c r="AY515" s="14">
        <v>4.1547819207077001E-2</v>
      </c>
      <c r="AZ515" s="14">
        <v>0.107076584805707</v>
      </c>
      <c r="BA515" s="14"/>
      <c r="BB515" s="14">
        <v>1.64387933837369E-2</v>
      </c>
      <c r="BC515" s="14">
        <v>5.0248628073275903E-2</v>
      </c>
      <c r="BD515" s="14">
        <v>0.14421398102029001</v>
      </c>
      <c r="BE515" s="14"/>
      <c r="BF515" s="14">
        <v>3.3010826699993903E-2</v>
      </c>
      <c r="BG515" s="14">
        <v>4.71155734162313E-2</v>
      </c>
      <c r="BH515" s="14">
        <v>8.9910204251460193E-2</v>
      </c>
      <c r="BI515" s="14"/>
      <c r="BJ515" s="14">
        <v>8.3793678295385601E-2</v>
      </c>
      <c r="BK515" s="14">
        <v>6.3661068980704699E-2</v>
      </c>
      <c r="BL515" s="14"/>
      <c r="BM515" s="14">
        <v>7.4794472026865899E-2</v>
      </c>
      <c r="BN515" s="14">
        <v>6.4835331762771606E-2</v>
      </c>
      <c r="BO515" s="14"/>
      <c r="BP515" s="14">
        <v>4.4299805592322099E-2</v>
      </c>
      <c r="BQ515" s="14">
        <v>6.8310763668599894E-2</v>
      </c>
      <c r="BR515" s="14">
        <v>5.6953035499481899E-2</v>
      </c>
      <c r="BS515" s="14">
        <v>0.13060864262876901</v>
      </c>
      <c r="BT515" s="14">
        <v>5.0385232184434699E-2</v>
      </c>
      <c r="BU515" s="14">
        <v>7.55880616531142E-2</v>
      </c>
      <c r="BV515" s="14">
        <v>1.6777269354693401E-2</v>
      </c>
      <c r="BW515" s="14">
        <v>6.6122691464250705E-2</v>
      </c>
    </row>
    <row r="516" spans="2:75" x14ac:dyDescent="0.35">
      <c r="B516" t="s">
        <v>280</v>
      </c>
      <c r="C516" s="14">
        <v>3.3018369696158199E-2</v>
      </c>
      <c r="D516" s="14">
        <v>4.3126763325399997E-2</v>
      </c>
      <c r="E516" s="14">
        <v>2.2694748208807899E-2</v>
      </c>
      <c r="F516" s="14"/>
      <c r="G516" s="14">
        <v>7.5082437203618096E-3</v>
      </c>
      <c r="H516" s="14">
        <v>9.2401722832659502E-2</v>
      </c>
      <c r="I516" s="14">
        <v>4.87728737279619E-2</v>
      </c>
      <c r="J516" s="14">
        <v>6.08776371864546E-2</v>
      </c>
      <c r="K516" s="14">
        <v>2.13343317433797E-2</v>
      </c>
      <c r="L516" s="14">
        <v>8.5530196184029506E-3</v>
      </c>
      <c r="M516" s="14"/>
      <c r="N516" s="14">
        <v>3.4040732676374801E-2</v>
      </c>
      <c r="O516" s="14">
        <v>3.07826654159974E-2</v>
      </c>
      <c r="P516" s="14"/>
      <c r="Q516" s="14">
        <v>4.7615692789168697E-2</v>
      </c>
      <c r="R516" s="14">
        <v>5.0744434128706703E-2</v>
      </c>
      <c r="S516" s="14">
        <v>2.1186427365840199E-2</v>
      </c>
      <c r="T516" s="14">
        <v>1.35181319807823E-2</v>
      </c>
      <c r="U516" s="14">
        <v>4.1296280684261298E-2</v>
      </c>
      <c r="V516" s="14">
        <v>4.55691075408809E-2</v>
      </c>
      <c r="W516" s="14">
        <v>4.6714006685785001E-2</v>
      </c>
      <c r="X516" s="14">
        <v>0</v>
      </c>
      <c r="Y516" s="14">
        <v>0</v>
      </c>
      <c r="Z516" s="14">
        <v>1.54050205181589E-2</v>
      </c>
      <c r="AA516" s="14"/>
      <c r="AB516" s="14">
        <v>2.6035588606428999E-2</v>
      </c>
      <c r="AC516" s="14">
        <v>1.7713523727245498E-2</v>
      </c>
      <c r="AD516" s="14">
        <v>6.7106604868633402E-2</v>
      </c>
      <c r="AE516" s="14"/>
      <c r="AF516" s="14">
        <v>1.3340086656670899E-2</v>
      </c>
      <c r="AG516" s="14">
        <v>1.6596727442583999E-2</v>
      </c>
      <c r="AH516" s="14">
        <v>1.7197515909923501E-2</v>
      </c>
      <c r="AI516" s="14">
        <v>6.49183571789404E-2</v>
      </c>
      <c r="AJ516" s="14">
        <v>0</v>
      </c>
      <c r="AK516" s="14">
        <v>2.79368049951343E-3</v>
      </c>
      <c r="AL516" s="14">
        <v>8.8206342463081497E-2</v>
      </c>
      <c r="AM516" s="14">
        <v>2.3953778794485601E-2</v>
      </c>
      <c r="AN516" s="14"/>
      <c r="AO516" s="14">
        <v>1.8258598649983599E-2</v>
      </c>
      <c r="AP516" s="14">
        <v>7.3495803265823797E-3</v>
      </c>
      <c r="AQ516" s="14">
        <v>2.7274451560862001E-2</v>
      </c>
      <c r="AR516" s="14">
        <v>1.54458455591208E-2</v>
      </c>
      <c r="AS516" s="14">
        <v>0</v>
      </c>
      <c r="AT516" s="14">
        <v>0</v>
      </c>
      <c r="AU516" s="14">
        <v>7.8339301350815294E-2</v>
      </c>
      <c r="AV516" s="14">
        <v>4.5807233157981901E-2</v>
      </c>
      <c r="AW516" s="14"/>
      <c r="AX516" s="14">
        <v>0</v>
      </c>
      <c r="AY516" s="14">
        <v>8.5171865559486807E-3</v>
      </c>
      <c r="AZ516" s="14">
        <v>6.8453537907942105E-2</v>
      </c>
      <c r="BA516" s="14"/>
      <c r="BB516" s="14">
        <v>0</v>
      </c>
      <c r="BC516" s="14">
        <v>9.4419863903690195E-3</v>
      </c>
      <c r="BD516" s="14">
        <v>0.124043218940219</v>
      </c>
      <c r="BE516" s="14"/>
      <c r="BF516" s="14">
        <v>0</v>
      </c>
      <c r="BG516" s="14">
        <v>8.8547563366158798E-4</v>
      </c>
      <c r="BH516" s="14">
        <v>8.5505654494029401E-2</v>
      </c>
      <c r="BI516" s="14"/>
      <c r="BJ516" s="14">
        <v>5.2095301252845498E-2</v>
      </c>
      <c r="BK516" s="14">
        <v>2.81250631030921E-2</v>
      </c>
      <c r="BL516" s="14"/>
      <c r="BM516" s="14">
        <v>4.8337544791743701E-2</v>
      </c>
      <c r="BN516" s="14">
        <v>2.0791253884444302E-2</v>
      </c>
      <c r="BO516" s="14"/>
      <c r="BP516" s="14">
        <v>2.5386321350440701E-2</v>
      </c>
      <c r="BQ516" s="14">
        <v>2.7027748464729599E-2</v>
      </c>
      <c r="BR516" s="14">
        <v>0</v>
      </c>
      <c r="BS516" s="14">
        <v>5.6813426820322699E-2</v>
      </c>
      <c r="BT516" s="14">
        <v>3.8038230092588297E-2</v>
      </c>
      <c r="BU516" s="14">
        <v>2.2834202304677999E-2</v>
      </c>
      <c r="BV516" s="14">
        <v>4.7118031865789799E-2</v>
      </c>
      <c r="BW516" s="14">
        <v>0</v>
      </c>
    </row>
    <row r="517" spans="2:75" x14ac:dyDescent="0.35">
      <c r="B517" t="s">
        <v>92</v>
      </c>
      <c r="C517" s="14">
        <v>7.1611081586036907E-2</v>
      </c>
      <c r="D517" s="14">
        <v>2.87489105450521E-2</v>
      </c>
      <c r="E517" s="14">
        <v>0.115385873722459</v>
      </c>
      <c r="F517" s="14"/>
      <c r="G517" s="14">
        <v>9.9100136786719001E-2</v>
      </c>
      <c r="H517" s="14">
        <v>5.9901804500916603E-2</v>
      </c>
      <c r="I517" s="14">
        <v>4.5975647710041E-2</v>
      </c>
      <c r="J517" s="14">
        <v>5.5726393534787498E-2</v>
      </c>
      <c r="K517" s="14">
        <v>8.4332241498786195E-2</v>
      </c>
      <c r="L517" s="14">
        <v>8.0192065527260395E-2</v>
      </c>
      <c r="M517" s="14"/>
      <c r="N517" s="14">
        <v>3.7208075966709303E-2</v>
      </c>
      <c r="O517" s="14">
        <v>0.14684360506535199</v>
      </c>
      <c r="P517" s="14"/>
      <c r="Q517" s="14">
        <v>0.172819372735181</v>
      </c>
      <c r="R517" s="14">
        <v>0.103165185379868</v>
      </c>
      <c r="S517" s="14">
        <v>9.5784393235202395E-2</v>
      </c>
      <c r="T517" s="14">
        <v>8.7744579178495194E-2</v>
      </c>
      <c r="U517" s="14">
        <v>3.2399043813480501E-2</v>
      </c>
      <c r="V517" s="14">
        <v>4.1569031343561699E-2</v>
      </c>
      <c r="W517" s="14">
        <v>1.1059245190035099E-2</v>
      </c>
      <c r="X517" s="14">
        <v>8.66519994027138E-2</v>
      </c>
      <c r="Y517" s="14">
        <v>0.11182982956972801</v>
      </c>
      <c r="Z517" s="14">
        <v>0.179620229031354</v>
      </c>
      <c r="AA517" s="14"/>
      <c r="AB517" s="14">
        <v>3.0889775738299999E-2</v>
      </c>
      <c r="AC517" s="14">
        <v>0.106376363203864</v>
      </c>
      <c r="AD517" s="14">
        <v>1.1702436251347099E-2</v>
      </c>
      <c r="AE517" s="14"/>
      <c r="AF517" s="14">
        <v>5.7396960409550501E-2</v>
      </c>
      <c r="AG517" s="14">
        <v>6.2011446938330397E-2</v>
      </c>
      <c r="AH517" s="14">
        <v>9.0026636805681903E-2</v>
      </c>
      <c r="AI517" s="14">
        <v>9.0821818736615198E-2</v>
      </c>
      <c r="AJ517" s="14">
        <v>8.0016222015611496E-2</v>
      </c>
      <c r="AK517" s="14">
        <v>4.7510822879831799E-2</v>
      </c>
      <c r="AL517" s="14">
        <v>2.2603402367609798E-2</v>
      </c>
      <c r="AM517" s="14">
        <v>9.1693269496307003E-2</v>
      </c>
      <c r="AN517" s="14"/>
      <c r="AO517" s="14">
        <v>3.7868224318614502E-2</v>
      </c>
      <c r="AP517" s="14">
        <v>4.5072121335615098E-2</v>
      </c>
      <c r="AQ517" s="14">
        <v>2.0248591159840498E-2</v>
      </c>
      <c r="AR517" s="14">
        <v>9.4864520937386398E-2</v>
      </c>
      <c r="AS517" s="14">
        <v>6.4493512353586704E-2</v>
      </c>
      <c r="AT517" s="14">
        <v>3.8346269699043201E-2</v>
      </c>
      <c r="AU517" s="14">
        <v>4.2533342006791597E-2</v>
      </c>
      <c r="AV517" s="14">
        <v>8.2280283157758205E-2</v>
      </c>
      <c r="AW517" s="14"/>
      <c r="AX517" s="14">
        <v>1.37416223336477E-2</v>
      </c>
      <c r="AY517" s="14">
        <v>4.7280642541529097E-2</v>
      </c>
      <c r="AZ517" s="14">
        <v>7.8724286257484802E-2</v>
      </c>
      <c r="BA517" s="14"/>
      <c r="BB517" s="14">
        <v>1.74475442825562E-2</v>
      </c>
      <c r="BC517" s="14">
        <v>6.3915287169628299E-2</v>
      </c>
      <c r="BD517" s="14">
        <v>5.71515794684384E-2</v>
      </c>
      <c r="BE517" s="14"/>
      <c r="BF517" s="14">
        <v>4.0410394106930002E-2</v>
      </c>
      <c r="BG517" s="14">
        <v>5.7836485317409099E-2</v>
      </c>
      <c r="BH517" s="14">
        <v>5.9070504778781001E-2</v>
      </c>
      <c r="BI517" s="14"/>
      <c r="BJ517" s="14">
        <v>1.7330116417343899E-2</v>
      </c>
      <c r="BK517" s="14">
        <v>8.7371217005909801E-2</v>
      </c>
      <c r="BL517" s="14"/>
      <c r="BM517" s="14">
        <v>2.4670150229401101E-2</v>
      </c>
      <c r="BN517" s="14">
        <v>9.8599018050209097E-2</v>
      </c>
      <c r="BO517" s="14"/>
      <c r="BP517" s="14">
        <v>5.9306318457276103E-2</v>
      </c>
      <c r="BQ517" s="14">
        <v>4.4747743899048197E-2</v>
      </c>
      <c r="BR517" s="14">
        <v>8.1962527392326498E-2</v>
      </c>
      <c r="BS517" s="14">
        <v>8.2840745011419595E-2</v>
      </c>
      <c r="BT517" s="14">
        <v>8.1497094168357695E-2</v>
      </c>
      <c r="BU517" s="14">
        <v>7.4390800976445196E-2</v>
      </c>
      <c r="BV517" s="14">
        <v>7.6681396765042306E-2</v>
      </c>
      <c r="BW517" s="14">
        <v>2.9881690413814801E-2</v>
      </c>
    </row>
    <row r="518" spans="2:75" x14ac:dyDescent="0.35">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c r="AQ518" s="14"/>
      <c r="AR518" s="14"/>
      <c r="AS518" s="14"/>
      <c r="AT518" s="14"/>
      <c r="AU518" s="14"/>
      <c r="AV518" s="14"/>
      <c r="AW518" s="14"/>
      <c r="AX518" s="14"/>
      <c r="AY518" s="14"/>
      <c r="AZ518" s="14"/>
      <c r="BA518" s="14"/>
      <c r="BB518" s="14"/>
      <c r="BC518" s="14"/>
      <c r="BD518" s="14"/>
      <c r="BE518" s="14"/>
      <c r="BF518" s="14"/>
      <c r="BG518" s="14"/>
      <c r="BH518" s="14"/>
      <c r="BI518" s="14"/>
      <c r="BJ518" s="14"/>
      <c r="BK518" s="14"/>
      <c r="BL518" s="14"/>
      <c r="BM518" s="14"/>
      <c r="BN518" s="14"/>
      <c r="BO518" s="14"/>
      <c r="BP518" s="14"/>
      <c r="BQ518" s="14"/>
      <c r="BR518" s="14"/>
      <c r="BS518" s="14"/>
      <c r="BT518" s="14"/>
      <c r="BU518" s="14"/>
      <c r="BV518" s="14"/>
      <c r="BW518" s="14"/>
    </row>
    <row r="519" spans="2:75" x14ac:dyDescent="0.35">
      <c r="B519" s="6" t="s">
        <v>285</v>
      </c>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c r="AR519" s="14"/>
      <c r="AS519" s="14"/>
      <c r="AT519" s="14"/>
      <c r="AU519" s="14"/>
      <c r="AV519" s="14"/>
      <c r="AW519" s="14"/>
      <c r="AX519" s="14"/>
      <c r="AY519" s="14"/>
      <c r="AZ519" s="14"/>
      <c r="BA519" s="14"/>
      <c r="BB519" s="14"/>
      <c r="BC519" s="14"/>
      <c r="BD519" s="14"/>
      <c r="BE519" s="14"/>
      <c r="BF519" s="14"/>
      <c r="BG519" s="14"/>
      <c r="BH519" s="14"/>
      <c r="BI519" s="14"/>
      <c r="BJ519" s="14"/>
      <c r="BK519" s="14"/>
      <c r="BL519" s="14"/>
      <c r="BM519" s="14"/>
      <c r="BN519" s="14"/>
      <c r="BO519" s="14"/>
      <c r="BP519" s="14"/>
      <c r="BQ519" s="14"/>
      <c r="BR519" s="14"/>
      <c r="BS519" s="14"/>
      <c r="BT519" s="14"/>
      <c r="BU519" s="14"/>
      <c r="BV519" s="14"/>
      <c r="BW519" s="14"/>
    </row>
    <row r="520" spans="2:75" x14ac:dyDescent="0.35">
      <c r="B520" s="21" t="s">
        <v>135</v>
      </c>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c r="AQ520" s="14"/>
      <c r="AR520" s="14"/>
      <c r="AS520" s="14"/>
      <c r="AT520" s="14"/>
      <c r="AU520" s="14"/>
      <c r="AV520" s="14"/>
      <c r="AW520" s="14"/>
      <c r="AX520" s="14"/>
      <c r="AY520" s="14"/>
      <c r="AZ520" s="14"/>
      <c r="BA520" s="14"/>
      <c r="BB520" s="14"/>
      <c r="BC520" s="14"/>
      <c r="BD520" s="14"/>
      <c r="BE520" s="14"/>
      <c r="BF520" s="14"/>
      <c r="BG520" s="14"/>
      <c r="BH520" s="14"/>
      <c r="BI520" s="14"/>
      <c r="BJ520" s="14"/>
      <c r="BK520" s="14"/>
      <c r="BL520" s="14"/>
      <c r="BM520" s="14"/>
      <c r="BN520" s="14"/>
      <c r="BO520" s="14"/>
      <c r="BP520" s="14"/>
      <c r="BQ520" s="14"/>
      <c r="BR520" s="14"/>
      <c r="BS520" s="14"/>
      <c r="BT520" s="14"/>
      <c r="BU520" s="14"/>
      <c r="BV520" s="14"/>
      <c r="BW520" s="14"/>
    </row>
    <row r="521" spans="2:75" x14ac:dyDescent="0.35">
      <c r="B521" t="s">
        <v>276</v>
      </c>
      <c r="C521" s="14">
        <v>5.4290575351255699E-2</v>
      </c>
      <c r="D521" s="14">
        <v>8.3184757015221905E-2</v>
      </c>
      <c r="E521" s="14">
        <v>2.4850830220536701E-2</v>
      </c>
      <c r="F521" s="14"/>
      <c r="G521" s="14">
        <v>0.12461119267132401</v>
      </c>
      <c r="H521" s="14">
        <v>0</v>
      </c>
      <c r="I521" s="14">
        <v>5.5107918852142397E-2</v>
      </c>
      <c r="J521" s="14">
        <v>1.8147716525208801E-2</v>
      </c>
      <c r="K521" s="14">
        <v>0.101885505524411</v>
      </c>
      <c r="L521" s="14">
        <v>4.2167350478965797E-2</v>
      </c>
      <c r="M521" s="14"/>
      <c r="N521" s="14">
        <v>6.0680245995575199E-2</v>
      </c>
      <c r="O521" s="14">
        <v>4.0676849929332598E-2</v>
      </c>
      <c r="P521" s="14"/>
      <c r="Q521" s="14">
        <v>0</v>
      </c>
      <c r="R521" s="14">
        <v>0</v>
      </c>
      <c r="S521" s="14">
        <v>5.8023826777107303E-2</v>
      </c>
      <c r="T521" s="14">
        <v>4.94064499114042E-2</v>
      </c>
      <c r="U521" s="14">
        <v>2.92795984449532E-2</v>
      </c>
      <c r="V521" s="14">
        <v>6.39618067498295E-2</v>
      </c>
      <c r="W521" s="14">
        <v>8.5473942458004895E-2</v>
      </c>
      <c r="X521" s="14">
        <v>0</v>
      </c>
      <c r="Y521" s="14">
        <v>0</v>
      </c>
      <c r="Z521" s="14">
        <v>0.14881326001692199</v>
      </c>
      <c r="AA521" s="14"/>
      <c r="AB521" s="14">
        <v>0.100743737502998</v>
      </c>
      <c r="AC521" s="14">
        <v>2.1503335279032001E-2</v>
      </c>
      <c r="AD521" s="14">
        <v>0.112282423487835</v>
      </c>
      <c r="AE521" s="14"/>
      <c r="AF521" s="14">
        <v>4.2576576540962197E-2</v>
      </c>
      <c r="AG521" s="14">
        <v>3.3253678011271701E-2</v>
      </c>
      <c r="AH521" s="14">
        <v>0</v>
      </c>
      <c r="AI521" s="14">
        <v>0</v>
      </c>
      <c r="AJ521" s="14">
        <v>6.4067497018212405E-2</v>
      </c>
      <c r="AK521" s="14">
        <v>0.15387782550731099</v>
      </c>
      <c r="AL521" s="14">
        <v>0.105413008768031</v>
      </c>
      <c r="AM521" s="14">
        <v>0</v>
      </c>
      <c r="AN521" s="14"/>
      <c r="AO521" s="14">
        <v>5.8876212996004602E-2</v>
      </c>
      <c r="AP521" s="14">
        <v>3.4608821854174902E-2</v>
      </c>
      <c r="AQ521" s="14">
        <v>1.7104875442293398E-2</v>
      </c>
      <c r="AR521" s="14">
        <v>0</v>
      </c>
      <c r="AS521" s="14">
        <v>7.0579465919898901E-2</v>
      </c>
      <c r="AT521" s="14">
        <v>0.13663707492791699</v>
      </c>
      <c r="AU521" s="14">
        <v>0.12799572202142601</v>
      </c>
      <c r="AV521" s="14">
        <v>0</v>
      </c>
      <c r="AW521" s="14"/>
      <c r="AX521" s="14">
        <v>9.3763401460735196E-2</v>
      </c>
      <c r="AY521" s="14">
        <v>6.0173190921435998E-2</v>
      </c>
      <c r="AZ521" s="14">
        <v>5.5129090968602697E-2</v>
      </c>
      <c r="BA521" s="14"/>
      <c r="BB521" s="14">
        <v>0.174450647720611</v>
      </c>
      <c r="BC521" s="14">
        <v>2.71160897248135E-2</v>
      </c>
      <c r="BD521" s="14">
        <v>4.5407794857322097E-2</v>
      </c>
      <c r="BE521" s="14"/>
      <c r="BF521" s="14">
        <v>8.6026534026932805E-2</v>
      </c>
      <c r="BG521" s="14">
        <v>7.9177629695697402E-2</v>
      </c>
      <c r="BH521" s="14">
        <v>3.3079248731568402E-2</v>
      </c>
      <c r="BI521" s="14"/>
      <c r="BJ521" s="14">
        <v>0.10144387629992099</v>
      </c>
      <c r="BK521" s="14">
        <v>3.6076344043099097E-2</v>
      </c>
      <c r="BL521" s="14"/>
      <c r="BM521" s="14">
        <v>7.5200126376265899E-2</v>
      </c>
      <c r="BN521" s="14">
        <v>3.99955161850633E-2</v>
      </c>
      <c r="BO521" s="14"/>
      <c r="BP521" s="14">
        <v>7.0036215967931401E-2</v>
      </c>
      <c r="BQ521" s="14">
        <v>0.13239951164434599</v>
      </c>
      <c r="BR521" s="14">
        <v>3.11234920901181E-2</v>
      </c>
      <c r="BS521" s="14">
        <v>0</v>
      </c>
      <c r="BT521" s="14">
        <v>5.2736377955745199E-2</v>
      </c>
      <c r="BU521" s="14">
        <v>5.9898753301854901E-2</v>
      </c>
      <c r="BV521" s="14">
        <v>8.2054644289322104E-2</v>
      </c>
      <c r="BW521" s="14">
        <v>6.7023064345638997E-2</v>
      </c>
    </row>
    <row r="522" spans="2:75" x14ac:dyDescent="0.35">
      <c r="B522" t="s">
        <v>277</v>
      </c>
      <c r="C522" s="14">
        <v>0.258997328728373</v>
      </c>
      <c r="D522" s="14">
        <v>0.25256683350850601</v>
      </c>
      <c r="E522" s="14">
        <v>0.26554924089321202</v>
      </c>
      <c r="F522" s="14"/>
      <c r="G522" s="14">
        <v>0.34582363307946901</v>
      </c>
      <c r="H522" s="14">
        <v>0.28037917867617301</v>
      </c>
      <c r="I522" s="14">
        <v>0.21560467689863799</v>
      </c>
      <c r="J522" s="14">
        <v>0.12291500032453501</v>
      </c>
      <c r="K522" s="14">
        <v>0.25279230072278902</v>
      </c>
      <c r="L522" s="14">
        <v>0.30463990591270201</v>
      </c>
      <c r="M522" s="14"/>
      <c r="N522" s="14">
        <v>0.27220862286924602</v>
      </c>
      <c r="O522" s="14">
        <v>0.23084956636099799</v>
      </c>
      <c r="P522" s="14"/>
      <c r="Q522" s="14">
        <v>8.2912232102307401E-2</v>
      </c>
      <c r="R522" s="14">
        <v>0.204758199610476</v>
      </c>
      <c r="S522" s="14">
        <v>0.21647354568910199</v>
      </c>
      <c r="T522" s="14">
        <v>0.35430070872365199</v>
      </c>
      <c r="U522" s="14">
        <v>0.34390834392067698</v>
      </c>
      <c r="V522" s="14">
        <v>0.27424912065229201</v>
      </c>
      <c r="W522" s="14">
        <v>0.20278580928647899</v>
      </c>
      <c r="X522" s="14">
        <v>0</v>
      </c>
      <c r="Y522" s="14">
        <v>0</v>
      </c>
      <c r="Z522" s="14">
        <v>3.9849383855261197E-2</v>
      </c>
      <c r="AA522" s="14"/>
      <c r="AB522" s="14">
        <v>0.31931048789501199</v>
      </c>
      <c r="AC522" s="14">
        <v>0.26710061854397998</v>
      </c>
      <c r="AD522" s="14">
        <v>0.225910792842103</v>
      </c>
      <c r="AE522" s="14"/>
      <c r="AF522" s="14">
        <v>0.32877003563354401</v>
      </c>
      <c r="AG522" s="14">
        <v>0.14626050483163799</v>
      </c>
      <c r="AH522" s="14">
        <v>0.28164380756952501</v>
      </c>
      <c r="AI522" s="14">
        <v>0.32438970195403299</v>
      </c>
      <c r="AJ522" s="14">
        <v>0.30557957538895297</v>
      </c>
      <c r="AK522" s="14">
        <v>0.36836760390017897</v>
      </c>
      <c r="AL522" s="14">
        <v>0.105182411410866</v>
      </c>
      <c r="AM522" s="14">
        <v>0.10635180162621399</v>
      </c>
      <c r="AN522" s="14"/>
      <c r="AO522" s="14">
        <v>0.42236690195334597</v>
      </c>
      <c r="AP522" s="14">
        <v>0.16130589418937999</v>
      </c>
      <c r="AQ522" s="14">
        <v>0.34822065499577698</v>
      </c>
      <c r="AR522" s="14">
        <v>0.50790073363801802</v>
      </c>
      <c r="AS522" s="14">
        <v>0.33075374994896201</v>
      </c>
      <c r="AT522" s="14">
        <v>0.40206084387364099</v>
      </c>
      <c r="AU522" s="14">
        <v>4.6900687975283697E-2</v>
      </c>
      <c r="AV522" s="14">
        <v>8.1424336010903306E-2</v>
      </c>
      <c r="AW522" s="14"/>
      <c r="AX522" s="14">
        <v>0.34009186086361398</v>
      </c>
      <c r="AY522" s="14">
        <v>0.345149515400271</v>
      </c>
      <c r="AZ522" s="14">
        <v>0.16157094670151001</v>
      </c>
      <c r="BA522" s="14"/>
      <c r="BB522" s="14">
        <v>0.44713534850815601</v>
      </c>
      <c r="BC522" s="14">
        <v>0.28006876029955302</v>
      </c>
      <c r="BD522" s="14">
        <v>0.118657192245974</v>
      </c>
      <c r="BE522" s="14"/>
      <c r="BF522" s="14">
        <v>0.43096684231224203</v>
      </c>
      <c r="BG522" s="14">
        <v>0.29953359787720002</v>
      </c>
      <c r="BH522" s="14">
        <v>0.22231608616672599</v>
      </c>
      <c r="BI522" s="14"/>
      <c r="BJ522" s="14">
        <v>0.35128137441810198</v>
      </c>
      <c r="BK522" s="14">
        <v>0.22746073695525099</v>
      </c>
      <c r="BL522" s="14"/>
      <c r="BM522" s="14">
        <v>0.31219703565921803</v>
      </c>
      <c r="BN522" s="14">
        <v>0.24414046968660499</v>
      </c>
      <c r="BO522" s="14"/>
      <c r="BP522" s="14">
        <v>0.28589680892335401</v>
      </c>
      <c r="BQ522" s="14">
        <v>4.0499113360814402E-2</v>
      </c>
      <c r="BR522" s="14">
        <v>0.12129636279271599</v>
      </c>
      <c r="BS522" s="14">
        <v>0.152268846471804</v>
      </c>
      <c r="BT522" s="14">
        <v>0.34283456981895899</v>
      </c>
      <c r="BU522" s="14">
        <v>0.23830228369041201</v>
      </c>
      <c r="BV522" s="14">
        <v>0.27112367478073801</v>
      </c>
      <c r="BW522" s="14">
        <v>0.25162894307613598</v>
      </c>
    </row>
    <row r="523" spans="2:75" x14ac:dyDescent="0.35">
      <c r="B523" t="s">
        <v>278</v>
      </c>
      <c r="C523" s="14">
        <v>0.513168884259943</v>
      </c>
      <c r="D523" s="14">
        <v>0.50209802775425805</v>
      </c>
      <c r="E523" s="14">
        <v>0.52444877436711201</v>
      </c>
      <c r="F523" s="14"/>
      <c r="G523" s="14">
        <v>0.38992950659898901</v>
      </c>
      <c r="H523" s="14">
        <v>0.56826712370753396</v>
      </c>
      <c r="I523" s="14">
        <v>0.58400060043287905</v>
      </c>
      <c r="J523" s="14">
        <v>0.60213779100805698</v>
      </c>
      <c r="K523" s="14">
        <v>0.489900340935843</v>
      </c>
      <c r="L523" s="14">
        <v>0.48390594503525702</v>
      </c>
      <c r="M523" s="14"/>
      <c r="N523" s="14">
        <v>0.52671533956238903</v>
      </c>
      <c r="O523" s="14">
        <v>0.484307033126536</v>
      </c>
      <c r="P523" s="14"/>
      <c r="Q523" s="14">
        <v>0.64690162606601698</v>
      </c>
      <c r="R523" s="14">
        <v>0.59892113136699798</v>
      </c>
      <c r="S523" s="14">
        <v>0.51690725752985001</v>
      </c>
      <c r="T523" s="14">
        <v>0.42033506761876499</v>
      </c>
      <c r="U523" s="14">
        <v>0.453315062051314</v>
      </c>
      <c r="V523" s="14">
        <v>0.56490694311164102</v>
      </c>
      <c r="W523" s="14">
        <v>0.59334906970517498</v>
      </c>
      <c r="X523" s="14">
        <v>0.75137441985447995</v>
      </c>
      <c r="Y523" s="14">
        <v>0</v>
      </c>
      <c r="Z523" s="14">
        <v>0.46624606488130299</v>
      </c>
      <c r="AA523" s="14"/>
      <c r="AB523" s="14">
        <v>0.40138530198912398</v>
      </c>
      <c r="AC523" s="14">
        <v>0.56254872925472399</v>
      </c>
      <c r="AD523" s="14">
        <v>0.45877896407811303</v>
      </c>
      <c r="AE523" s="14"/>
      <c r="AF523" s="14">
        <v>0.50042561439681899</v>
      </c>
      <c r="AG523" s="14">
        <v>0.66503174276146304</v>
      </c>
      <c r="AH523" s="14">
        <v>0.45848744400403602</v>
      </c>
      <c r="AI523" s="14">
        <v>0.23808720028309799</v>
      </c>
      <c r="AJ523" s="14">
        <v>0.54963354740845005</v>
      </c>
      <c r="AK523" s="14">
        <v>0.40687354584042201</v>
      </c>
      <c r="AL523" s="14">
        <v>0.61239368574004605</v>
      </c>
      <c r="AM523" s="14">
        <v>0.69481657183333401</v>
      </c>
      <c r="AN523" s="14"/>
      <c r="AO523" s="14">
        <v>0.39605658399841298</v>
      </c>
      <c r="AP523" s="14">
        <v>0.64513090222014202</v>
      </c>
      <c r="AQ523" s="14">
        <v>0.45281792165745799</v>
      </c>
      <c r="AR523" s="14">
        <v>0.25362378009147202</v>
      </c>
      <c r="AS523" s="14">
        <v>0.50974289904195502</v>
      </c>
      <c r="AT523" s="14">
        <v>0.40453322322162899</v>
      </c>
      <c r="AU523" s="14">
        <v>0.68171347486926603</v>
      </c>
      <c r="AV523" s="14">
        <v>0.614754916536146</v>
      </c>
      <c r="AW523" s="14"/>
      <c r="AX523" s="14">
        <v>0.46475360218298201</v>
      </c>
      <c r="AY523" s="14">
        <v>0.53445809141746004</v>
      </c>
      <c r="AZ523" s="14">
        <v>0.48796165239567701</v>
      </c>
      <c r="BA523" s="14"/>
      <c r="BB523" s="14">
        <v>0.267795896816168</v>
      </c>
      <c r="BC523" s="14">
        <v>0.57414074467822995</v>
      </c>
      <c r="BD523" s="14">
        <v>0.52228030971768002</v>
      </c>
      <c r="BE523" s="14"/>
      <c r="BF523" s="14">
        <v>0.447140457637625</v>
      </c>
      <c r="BG523" s="14">
        <v>0.52303002223671502</v>
      </c>
      <c r="BH523" s="14">
        <v>0.47575989068188501</v>
      </c>
      <c r="BI523" s="14"/>
      <c r="BJ523" s="14">
        <v>0.39370823254580201</v>
      </c>
      <c r="BK523" s="14">
        <v>0.55579557659221301</v>
      </c>
      <c r="BL523" s="14"/>
      <c r="BM523" s="14">
        <v>0.47322073408941401</v>
      </c>
      <c r="BN523" s="14">
        <v>0.52621229715666495</v>
      </c>
      <c r="BO523" s="14"/>
      <c r="BP523" s="14">
        <v>0.50184647357172896</v>
      </c>
      <c r="BQ523" s="14">
        <v>0.79542804105559495</v>
      </c>
      <c r="BR523" s="14">
        <v>0.63960863259591505</v>
      </c>
      <c r="BS523" s="14">
        <v>0.50999079565927896</v>
      </c>
      <c r="BT523" s="14">
        <v>0.41411367118950798</v>
      </c>
      <c r="BU523" s="14">
        <v>0.62562271538945002</v>
      </c>
      <c r="BV523" s="14">
        <v>0.55561118216063399</v>
      </c>
      <c r="BW523" s="14">
        <v>0.59776136364240096</v>
      </c>
    </row>
    <row r="524" spans="2:75" x14ac:dyDescent="0.35">
      <c r="B524" t="s">
        <v>279</v>
      </c>
      <c r="C524" s="14">
        <v>8.5942738910801897E-2</v>
      </c>
      <c r="D524" s="14">
        <v>0.109628220605203</v>
      </c>
      <c r="E524" s="14">
        <v>6.18100414532003E-2</v>
      </c>
      <c r="F524" s="14"/>
      <c r="G524" s="14">
        <v>1.18846780465179E-2</v>
      </c>
      <c r="H524" s="14">
        <v>8.8961901098516205E-2</v>
      </c>
      <c r="I524" s="14">
        <v>0.115844585241383</v>
      </c>
      <c r="J524" s="14">
        <v>9.9754557470767197E-2</v>
      </c>
      <c r="K524" s="14">
        <v>8.8160719542535099E-2</v>
      </c>
      <c r="L524" s="14">
        <v>8.7036340265566295E-2</v>
      </c>
      <c r="M524" s="14"/>
      <c r="N524" s="14">
        <v>8.4433952062540701E-2</v>
      </c>
      <c r="O524" s="14">
        <v>8.9157334938642294E-2</v>
      </c>
      <c r="P524" s="14"/>
      <c r="Q524" s="14">
        <v>5.6406724729642498E-2</v>
      </c>
      <c r="R524" s="14">
        <v>0.112625861240343</v>
      </c>
      <c r="S524" s="14">
        <v>8.7946698119145794E-2</v>
      </c>
      <c r="T524" s="14">
        <v>7.62302166133835E-2</v>
      </c>
      <c r="U524" s="14">
        <v>9.9623986398527098E-2</v>
      </c>
      <c r="V524" s="14">
        <v>7.1235684164148202E-2</v>
      </c>
      <c r="W524" s="14">
        <v>9.8736614454039195E-2</v>
      </c>
      <c r="X524" s="14">
        <v>0</v>
      </c>
      <c r="Y524" s="14">
        <v>0</v>
      </c>
      <c r="Z524" s="14">
        <v>4.0822335044696803E-2</v>
      </c>
      <c r="AA524" s="14"/>
      <c r="AB524" s="14">
        <v>0.10245244464107001</v>
      </c>
      <c r="AC524" s="14">
        <v>5.8662303331163602E-2</v>
      </c>
      <c r="AD524" s="14">
        <v>0.111307490767299</v>
      </c>
      <c r="AE524" s="14"/>
      <c r="AF524" s="14">
        <v>5.0978342660280597E-2</v>
      </c>
      <c r="AG524" s="14">
        <v>5.1079373005114802E-2</v>
      </c>
      <c r="AH524" s="14">
        <v>0.14868281311130199</v>
      </c>
      <c r="AI524" s="14">
        <v>0.276568481128732</v>
      </c>
      <c r="AJ524" s="14">
        <v>0</v>
      </c>
      <c r="AK524" s="14">
        <v>2.0809615617335402E-2</v>
      </c>
      <c r="AL524" s="14">
        <v>0.177010894081058</v>
      </c>
      <c r="AM524" s="14">
        <v>0.115559400909101</v>
      </c>
      <c r="AN524" s="14"/>
      <c r="AO524" s="14">
        <v>5.7469901908612099E-2</v>
      </c>
      <c r="AP524" s="14">
        <v>9.2960678611059305E-2</v>
      </c>
      <c r="AQ524" s="14">
        <v>8.4922055710167602E-2</v>
      </c>
      <c r="AR524" s="14">
        <v>0.124844727595806</v>
      </c>
      <c r="AS524" s="14">
        <v>0</v>
      </c>
      <c r="AT524" s="14">
        <v>1.8491439397603001E-2</v>
      </c>
      <c r="AU524" s="14">
        <v>0.143390115134024</v>
      </c>
      <c r="AV524" s="14">
        <v>0.253120837459614</v>
      </c>
      <c r="AW524" s="14"/>
      <c r="AX524" s="14">
        <v>7.4598464486773097E-2</v>
      </c>
      <c r="AY524" s="14">
        <v>3.39256833036993E-2</v>
      </c>
      <c r="AZ524" s="14">
        <v>0.166675124589163</v>
      </c>
      <c r="BA524" s="14"/>
      <c r="BB524" s="14">
        <v>6.9062725056484406E-2</v>
      </c>
      <c r="BC524" s="14">
        <v>4.4686425305808401E-2</v>
      </c>
      <c r="BD524" s="14">
        <v>0.21372579592435001</v>
      </c>
      <c r="BE524" s="14"/>
      <c r="BF524" s="14">
        <v>3.5866166023200002E-2</v>
      </c>
      <c r="BG524" s="14">
        <v>5.15989782567765E-2</v>
      </c>
      <c r="BH524" s="14">
        <v>0.15105812041825301</v>
      </c>
      <c r="BI524" s="14"/>
      <c r="BJ524" s="14">
        <v>0.104524178522895</v>
      </c>
      <c r="BK524" s="14">
        <v>7.7444972175432295E-2</v>
      </c>
      <c r="BL524" s="14"/>
      <c r="BM524" s="14">
        <v>9.7485171808625301E-2</v>
      </c>
      <c r="BN524" s="14">
        <v>6.4862701677838294E-2</v>
      </c>
      <c r="BO524" s="14"/>
      <c r="BP524" s="14">
        <v>0.11671245909419201</v>
      </c>
      <c r="BQ524" s="14">
        <v>0</v>
      </c>
      <c r="BR524" s="14">
        <v>3.11234920901181E-2</v>
      </c>
      <c r="BS524" s="14">
        <v>0.15834409125997201</v>
      </c>
      <c r="BT524" s="14">
        <v>9.7762996868861807E-2</v>
      </c>
      <c r="BU524" s="14">
        <v>7.3704177392572299E-3</v>
      </c>
      <c r="BV524" s="14">
        <v>2.1840499966839101E-2</v>
      </c>
      <c r="BW524" s="14">
        <v>3.49101482003474E-2</v>
      </c>
    </row>
    <row r="525" spans="2:75" x14ac:dyDescent="0.35">
      <c r="B525" t="s">
        <v>280</v>
      </c>
      <c r="C525" s="14">
        <v>2.1811152399551399E-2</v>
      </c>
      <c r="D525" s="14">
        <v>3.4696421235446903E-2</v>
      </c>
      <c r="E525" s="14">
        <v>8.6825912628768504E-3</v>
      </c>
      <c r="F525" s="14"/>
      <c r="G525" s="14">
        <v>5.6352885029583397E-2</v>
      </c>
      <c r="H525" s="14">
        <v>3.4976488026822301E-2</v>
      </c>
      <c r="I525" s="14">
        <v>8.4071351782722993E-3</v>
      </c>
      <c r="J525" s="14">
        <v>4.33639468694463E-2</v>
      </c>
      <c r="K525" s="14">
        <v>0</v>
      </c>
      <c r="L525" s="14">
        <v>1.5972599318285399E-2</v>
      </c>
      <c r="M525" s="14"/>
      <c r="N525" s="14">
        <v>1.88064190235409E-2</v>
      </c>
      <c r="O525" s="14">
        <v>2.8212987083074601E-2</v>
      </c>
      <c r="P525" s="14"/>
      <c r="Q525" s="14">
        <v>6.4461358897959301E-2</v>
      </c>
      <c r="R525" s="14">
        <v>1.2448460570358E-2</v>
      </c>
      <c r="S525" s="14">
        <v>9.5096116186362892E-3</v>
      </c>
      <c r="T525" s="14">
        <v>5.4963995595978199E-2</v>
      </c>
      <c r="U525" s="14">
        <v>2.4024845878385399E-2</v>
      </c>
      <c r="V525" s="14">
        <v>8.7218288990778808E-3</v>
      </c>
      <c r="W525" s="14">
        <v>0</v>
      </c>
      <c r="X525" s="14">
        <v>0</v>
      </c>
      <c r="Y525" s="14">
        <v>0</v>
      </c>
      <c r="Z525" s="14">
        <v>1.99676942401282E-2</v>
      </c>
      <c r="AA525" s="14"/>
      <c r="AB525" s="14">
        <v>4.4496896324454902E-2</v>
      </c>
      <c r="AC525" s="14">
        <v>5.4637537454197103E-3</v>
      </c>
      <c r="AD525" s="14">
        <v>5.5252076511544901E-2</v>
      </c>
      <c r="AE525" s="14"/>
      <c r="AF525" s="14">
        <v>6.15627978009244E-3</v>
      </c>
      <c r="AG525" s="14">
        <v>3.9653003835637399E-2</v>
      </c>
      <c r="AH525" s="14">
        <v>2.6984049229215899E-2</v>
      </c>
      <c r="AI525" s="14">
        <v>0.13312017698692299</v>
      </c>
      <c r="AJ525" s="14">
        <v>0</v>
      </c>
      <c r="AK525" s="14">
        <v>5.3053697595266498E-3</v>
      </c>
      <c r="AL525" s="14">
        <v>0</v>
      </c>
      <c r="AM525" s="14">
        <v>1.6244194651195601E-2</v>
      </c>
      <c r="AN525" s="14"/>
      <c r="AO525" s="14">
        <v>6.9402176810966802E-3</v>
      </c>
      <c r="AP525" s="14">
        <v>4.1268931071784497E-2</v>
      </c>
      <c r="AQ525" s="14">
        <v>4.2399245675686197E-2</v>
      </c>
      <c r="AR525" s="14">
        <v>3.6768310724371402E-2</v>
      </c>
      <c r="AS525" s="14">
        <v>0</v>
      </c>
      <c r="AT525" s="14">
        <v>0</v>
      </c>
      <c r="AU525" s="14">
        <v>0</v>
      </c>
      <c r="AV525" s="14">
        <v>2.4809189502631002E-2</v>
      </c>
      <c r="AW525" s="14"/>
      <c r="AX525" s="14">
        <v>0</v>
      </c>
      <c r="AY525" s="14">
        <v>9.7026480688098098E-3</v>
      </c>
      <c r="AZ525" s="14">
        <v>4.3202457292679901E-2</v>
      </c>
      <c r="BA525" s="14"/>
      <c r="BB525" s="14">
        <v>3.5245562881881597E-2</v>
      </c>
      <c r="BC525" s="14">
        <v>8.6759806414334097E-3</v>
      </c>
      <c r="BD525" s="14">
        <v>5.1667603676753097E-2</v>
      </c>
      <c r="BE525" s="14"/>
      <c r="BF525" s="14">
        <v>0</v>
      </c>
      <c r="BG525" s="14">
        <v>1.90809992197712E-3</v>
      </c>
      <c r="BH525" s="14">
        <v>5.5294575618323898E-2</v>
      </c>
      <c r="BI525" s="14"/>
      <c r="BJ525" s="14">
        <v>2.0115001321401701E-2</v>
      </c>
      <c r="BK525" s="14">
        <v>2.3414608646504801E-2</v>
      </c>
      <c r="BL525" s="14"/>
      <c r="BM525" s="14">
        <v>2.7242227601932099E-2</v>
      </c>
      <c r="BN525" s="14">
        <v>1.93119542443012E-2</v>
      </c>
      <c r="BO525" s="14"/>
      <c r="BP525" s="14">
        <v>1.25200658302882E-2</v>
      </c>
      <c r="BQ525" s="14">
        <v>0</v>
      </c>
      <c r="BR525" s="14">
        <v>2.3960681486124399E-2</v>
      </c>
      <c r="BS525" s="14">
        <v>5.11759843378016E-2</v>
      </c>
      <c r="BT525" s="14">
        <v>2.5953074670986499E-2</v>
      </c>
      <c r="BU525" s="14">
        <v>0</v>
      </c>
      <c r="BV525" s="14">
        <v>2.8897307156344799E-2</v>
      </c>
      <c r="BW525" s="14">
        <v>0</v>
      </c>
    </row>
    <row r="526" spans="2:75" x14ac:dyDescent="0.35">
      <c r="B526" t="s">
        <v>92</v>
      </c>
      <c r="C526" s="14">
        <v>6.5789320350074704E-2</v>
      </c>
      <c r="D526" s="14">
        <v>1.78257398813641E-2</v>
      </c>
      <c r="E526" s="14">
        <v>0.11465852180306201</v>
      </c>
      <c r="F526" s="14"/>
      <c r="G526" s="14">
        <v>7.1398104574116897E-2</v>
      </c>
      <c r="H526" s="14">
        <v>2.74153084909548E-2</v>
      </c>
      <c r="I526" s="14">
        <v>2.1035083396685101E-2</v>
      </c>
      <c r="J526" s="14">
        <v>0.113680987801986</v>
      </c>
      <c r="K526" s="14">
        <v>6.7261133274422402E-2</v>
      </c>
      <c r="L526" s="14">
        <v>6.6277858989223601E-2</v>
      </c>
      <c r="M526" s="14"/>
      <c r="N526" s="14">
        <v>3.7155420486708897E-2</v>
      </c>
      <c r="O526" s="14">
        <v>0.12679622856141701</v>
      </c>
      <c r="P526" s="14"/>
      <c r="Q526" s="14">
        <v>0.14931805820407401</v>
      </c>
      <c r="R526" s="14">
        <v>7.12463472118256E-2</v>
      </c>
      <c r="S526" s="14">
        <v>0.111139060266159</v>
      </c>
      <c r="T526" s="14">
        <v>4.4763561536817403E-2</v>
      </c>
      <c r="U526" s="14">
        <v>4.9848163306143202E-2</v>
      </c>
      <c r="V526" s="14">
        <v>1.6924616423011501E-2</v>
      </c>
      <c r="W526" s="14">
        <v>1.9654564096301501E-2</v>
      </c>
      <c r="X526" s="14">
        <v>0.24862558014552</v>
      </c>
      <c r="Y526" s="14">
        <v>0</v>
      </c>
      <c r="Z526" s="14">
        <v>0.28430126196168998</v>
      </c>
      <c r="AA526" s="14"/>
      <c r="AB526" s="14">
        <v>3.1611131647340897E-2</v>
      </c>
      <c r="AC526" s="14">
        <v>8.4721259845680699E-2</v>
      </c>
      <c r="AD526" s="14">
        <v>3.6468252313105097E-2</v>
      </c>
      <c r="AE526" s="14"/>
      <c r="AF526" s="14">
        <v>7.1093150988302004E-2</v>
      </c>
      <c r="AG526" s="14">
        <v>6.4721697554874599E-2</v>
      </c>
      <c r="AH526" s="14">
        <v>8.4201886085922203E-2</v>
      </c>
      <c r="AI526" s="14">
        <v>2.78344396472134E-2</v>
      </c>
      <c r="AJ526" s="14">
        <v>8.0719380184384404E-2</v>
      </c>
      <c r="AK526" s="14">
        <v>4.4766039375226697E-2</v>
      </c>
      <c r="AL526" s="14">
        <v>0</v>
      </c>
      <c r="AM526" s="14">
        <v>6.7028030980154293E-2</v>
      </c>
      <c r="AN526" s="14"/>
      <c r="AO526" s="14">
        <v>5.8290181462527998E-2</v>
      </c>
      <c r="AP526" s="14">
        <v>2.4724772053459101E-2</v>
      </c>
      <c r="AQ526" s="14">
        <v>5.4535246518616902E-2</v>
      </c>
      <c r="AR526" s="14">
        <v>7.6862447950331994E-2</v>
      </c>
      <c r="AS526" s="14">
        <v>8.8923885089183405E-2</v>
      </c>
      <c r="AT526" s="14">
        <v>3.827741857921E-2</v>
      </c>
      <c r="AU526" s="14">
        <v>0</v>
      </c>
      <c r="AV526" s="14">
        <v>2.5890720490705101E-2</v>
      </c>
      <c r="AW526" s="14"/>
      <c r="AX526" s="14">
        <v>2.6792671005895899E-2</v>
      </c>
      <c r="AY526" s="14">
        <v>1.65908708883237E-2</v>
      </c>
      <c r="AZ526" s="14">
        <v>8.5460728052368304E-2</v>
      </c>
      <c r="BA526" s="14"/>
      <c r="BB526" s="14">
        <v>6.3098190166995796E-3</v>
      </c>
      <c r="BC526" s="14">
        <v>6.5311999350161395E-2</v>
      </c>
      <c r="BD526" s="14">
        <v>4.82613035779208E-2</v>
      </c>
      <c r="BE526" s="14"/>
      <c r="BF526" s="14">
        <v>0</v>
      </c>
      <c r="BG526" s="14">
        <v>4.47516720116337E-2</v>
      </c>
      <c r="BH526" s="14">
        <v>6.2492078383243298E-2</v>
      </c>
      <c r="BI526" s="14"/>
      <c r="BJ526" s="14">
        <v>2.8927336891877799E-2</v>
      </c>
      <c r="BK526" s="14">
        <v>7.9807761587500206E-2</v>
      </c>
      <c r="BL526" s="14"/>
      <c r="BM526" s="14">
        <v>1.46547044645452E-2</v>
      </c>
      <c r="BN526" s="14">
        <v>0.105477061049527</v>
      </c>
      <c r="BO526" s="14"/>
      <c r="BP526" s="14">
        <v>1.29879766125056E-2</v>
      </c>
      <c r="BQ526" s="14">
        <v>3.1673333939244701E-2</v>
      </c>
      <c r="BR526" s="14">
        <v>0.152887338945009</v>
      </c>
      <c r="BS526" s="14">
        <v>0.12822028227114299</v>
      </c>
      <c r="BT526" s="14">
        <v>6.6599309495938896E-2</v>
      </c>
      <c r="BU526" s="14">
        <v>6.8805829879025796E-2</v>
      </c>
      <c r="BV526" s="14">
        <v>4.0472691646122098E-2</v>
      </c>
      <c r="BW526" s="14">
        <v>4.8676480735476597E-2</v>
      </c>
    </row>
    <row r="527" spans="2:75" x14ac:dyDescent="0.35">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c r="AQ527" s="14"/>
      <c r="AR527" s="14"/>
      <c r="AS527" s="14"/>
      <c r="AT527" s="14"/>
      <c r="AU527" s="14"/>
      <c r="AV527" s="14"/>
      <c r="AW527" s="14"/>
      <c r="AX527" s="14"/>
      <c r="AY527" s="14"/>
      <c r="AZ527" s="14"/>
      <c r="BA527" s="14"/>
      <c r="BB527" s="14"/>
      <c r="BC527" s="14"/>
      <c r="BD527" s="14"/>
      <c r="BE527" s="14"/>
      <c r="BF527" s="14"/>
      <c r="BG527" s="14"/>
      <c r="BH527" s="14"/>
      <c r="BI527" s="14"/>
      <c r="BJ527" s="14"/>
      <c r="BK527" s="14"/>
      <c r="BL527" s="14"/>
      <c r="BM527" s="14"/>
      <c r="BN527" s="14"/>
      <c r="BO527" s="14"/>
      <c r="BP527" s="14"/>
      <c r="BQ527" s="14"/>
      <c r="BR527" s="14"/>
      <c r="BS527" s="14"/>
      <c r="BT527" s="14"/>
      <c r="BU527" s="14"/>
      <c r="BV527" s="14"/>
      <c r="BW527" s="14"/>
    </row>
    <row r="528" spans="2:75" x14ac:dyDescent="0.35">
      <c r="B528" s="6" t="s">
        <v>286</v>
      </c>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c r="AR528" s="14"/>
      <c r="AS528" s="14"/>
      <c r="AT528" s="14"/>
      <c r="AU528" s="14"/>
      <c r="AV528" s="14"/>
      <c r="AW528" s="14"/>
      <c r="AX528" s="14"/>
      <c r="AY528" s="14"/>
      <c r="AZ528" s="14"/>
      <c r="BA528" s="14"/>
      <c r="BB528" s="14"/>
      <c r="BC528" s="14"/>
      <c r="BD528" s="14"/>
      <c r="BE528" s="14"/>
      <c r="BF528" s="14"/>
      <c r="BG528" s="14"/>
      <c r="BH528" s="14"/>
      <c r="BI528" s="14"/>
      <c r="BJ528" s="14"/>
      <c r="BK528" s="14"/>
      <c r="BL528" s="14"/>
      <c r="BM528" s="14"/>
      <c r="BN528" s="14"/>
      <c r="BO528" s="14"/>
      <c r="BP528" s="14"/>
      <c r="BQ528" s="14"/>
      <c r="BR528" s="14"/>
      <c r="BS528" s="14"/>
      <c r="BT528" s="14"/>
      <c r="BU528" s="14"/>
      <c r="BV528" s="14"/>
      <c r="BW528" s="14"/>
    </row>
    <row r="529" spans="2:75" x14ac:dyDescent="0.35">
      <c r="B529" s="21" t="s">
        <v>135</v>
      </c>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c r="AR529" s="14"/>
      <c r="AS529" s="14"/>
      <c r="AT529" s="14"/>
      <c r="AU529" s="14"/>
      <c r="AV529" s="14"/>
      <c r="AW529" s="14"/>
      <c r="AX529" s="14"/>
      <c r="AY529" s="14"/>
      <c r="AZ529" s="14"/>
      <c r="BA529" s="14"/>
      <c r="BB529" s="14"/>
      <c r="BC529" s="14"/>
      <c r="BD529" s="14"/>
      <c r="BE529" s="14"/>
      <c r="BF529" s="14"/>
      <c r="BG529" s="14"/>
      <c r="BH529" s="14"/>
      <c r="BI529" s="14"/>
      <c r="BJ529" s="14"/>
      <c r="BK529" s="14"/>
      <c r="BL529" s="14"/>
      <c r="BM529" s="14"/>
      <c r="BN529" s="14"/>
      <c r="BO529" s="14"/>
      <c r="BP529" s="14"/>
      <c r="BQ529" s="14"/>
      <c r="BR529" s="14"/>
      <c r="BS529" s="14"/>
      <c r="BT529" s="14"/>
      <c r="BU529" s="14"/>
      <c r="BV529" s="14"/>
      <c r="BW529" s="14"/>
    </row>
    <row r="530" spans="2:75" x14ac:dyDescent="0.35">
      <c r="B530" t="s">
        <v>276</v>
      </c>
      <c r="C530" s="14">
        <v>9.4959282032155506E-2</v>
      </c>
      <c r="D530" s="14">
        <v>0.11128687626563399</v>
      </c>
      <c r="E530" s="14">
        <v>7.9551461070525506E-2</v>
      </c>
      <c r="F530" s="14"/>
      <c r="G530" s="14">
        <v>0.185590966434172</v>
      </c>
      <c r="H530" s="14">
        <v>8.5323386784404605E-3</v>
      </c>
      <c r="I530" s="14">
        <v>0.104601919423297</v>
      </c>
      <c r="J530" s="14">
        <v>6.1850610294588999E-2</v>
      </c>
      <c r="K530" s="14">
        <v>0.111539694451015</v>
      </c>
      <c r="L530" s="14">
        <v>0.107136487563638</v>
      </c>
      <c r="M530" s="14"/>
      <c r="N530" s="14">
        <v>0.103564025942216</v>
      </c>
      <c r="O530" s="14">
        <v>7.6257495804798001E-2</v>
      </c>
      <c r="P530" s="14"/>
      <c r="Q530" s="14">
        <v>0.13797521127262699</v>
      </c>
      <c r="R530" s="14">
        <v>7.5547968943574101E-2</v>
      </c>
      <c r="S530" s="14">
        <v>0.113472286065798</v>
      </c>
      <c r="T530" s="14">
        <v>0.13922526545900099</v>
      </c>
      <c r="U530" s="14">
        <v>5.7269869721033699E-2</v>
      </c>
      <c r="V530" s="14">
        <v>7.9031977543528295E-2</v>
      </c>
      <c r="W530" s="14">
        <v>0.121570718002112</v>
      </c>
      <c r="X530" s="14">
        <v>0</v>
      </c>
      <c r="Y530" s="14">
        <v>0</v>
      </c>
      <c r="Z530" s="14">
        <v>3.2911162624046197E-2</v>
      </c>
      <c r="AA530" s="14"/>
      <c r="AB530" s="14">
        <v>0.150414347569296</v>
      </c>
      <c r="AC530" s="14">
        <v>7.2609991571284893E-2</v>
      </c>
      <c r="AD530" s="14">
        <v>9.3273987263456398E-2</v>
      </c>
      <c r="AE530" s="14"/>
      <c r="AF530" s="14">
        <v>0.159730763679021</v>
      </c>
      <c r="AG530" s="14">
        <v>4.2804647660854699E-2</v>
      </c>
      <c r="AH530" s="14">
        <v>4.3530558998097803E-2</v>
      </c>
      <c r="AI530" s="14">
        <v>0.29421478633161902</v>
      </c>
      <c r="AJ530" s="14">
        <v>0.11921053326927999</v>
      </c>
      <c r="AK530" s="14">
        <v>0.16604079672528099</v>
      </c>
      <c r="AL530" s="14">
        <v>5.1101795044901199E-2</v>
      </c>
      <c r="AM530" s="14">
        <v>9.1274548907526194E-3</v>
      </c>
      <c r="AN530" s="14"/>
      <c r="AO530" s="14">
        <v>0.130136745988536</v>
      </c>
      <c r="AP530" s="14">
        <v>6.0078154192906498E-2</v>
      </c>
      <c r="AQ530" s="14">
        <v>0</v>
      </c>
      <c r="AR530" s="14">
        <v>0.17199937341069499</v>
      </c>
      <c r="AS530" s="14">
        <v>0.13854312600743099</v>
      </c>
      <c r="AT530" s="14">
        <v>0.18193109021031501</v>
      </c>
      <c r="AU530" s="14">
        <v>0.209262339166748</v>
      </c>
      <c r="AV530" s="14">
        <v>1.48798663841079E-2</v>
      </c>
      <c r="AW530" s="14"/>
      <c r="AX530" s="14">
        <v>0.29024289591610802</v>
      </c>
      <c r="AY530" s="14">
        <v>0.105569966977115</v>
      </c>
      <c r="AZ530" s="14">
        <v>6.5745563570961396E-2</v>
      </c>
      <c r="BA530" s="14"/>
      <c r="BB530" s="14">
        <v>0.29529682042198802</v>
      </c>
      <c r="BC530" s="14">
        <v>5.7306871480740401E-2</v>
      </c>
      <c r="BD530" s="14">
        <v>7.0679948795637701E-2</v>
      </c>
      <c r="BE530" s="14"/>
      <c r="BF530" s="14">
        <v>0.22686567547838399</v>
      </c>
      <c r="BG530" s="14">
        <v>0.13444356295475099</v>
      </c>
      <c r="BH530" s="14">
        <v>5.5094909613423698E-2</v>
      </c>
      <c r="BI530" s="14"/>
      <c r="BJ530" s="14">
        <v>0.17283356385308901</v>
      </c>
      <c r="BK530" s="14">
        <v>6.0973137138688301E-2</v>
      </c>
      <c r="BL530" s="14"/>
      <c r="BM530" s="14">
        <v>0.14132675147748</v>
      </c>
      <c r="BN530" s="14">
        <v>6.0750513236272501E-2</v>
      </c>
      <c r="BO530" s="14"/>
      <c r="BP530" s="14">
        <v>9.9897566969604196E-2</v>
      </c>
      <c r="BQ530" s="14">
        <v>0</v>
      </c>
      <c r="BR530" s="14">
        <v>4.5912318077980303E-2</v>
      </c>
      <c r="BS530" s="14">
        <v>1.3973958509797499E-2</v>
      </c>
      <c r="BT530" s="14">
        <v>0.155213266284316</v>
      </c>
      <c r="BU530" s="14">
        <v>0.11454403410483301</v>
      </c>
      <c r="BV530" s="14">
        <v>0</v>
      </c>
      <c r="BW530" s="14">
        <v>0</v>
      </c>
    </row>
    <row r="531" spans="2:75" x14ac:dyDescent="0.35">
      <c r="B531" t="s">
        <v>277</v>
      </c>
      <c r="C531" s="14">
        <v>0.30278011971632901</v>
      </c>
      <c r="D531" s="14">
        <v>0.276588866059368</v>
      </c>
      <c r="E531" s="14">
        <v>0.32749595606897702</v>
      </c>
      <c r="F531" s="14"/>
      <c r="G531" s="14">
        <v>0.19004545836625999</v>
      </c>
      <c r="H531" s="14">
        <v>0.28856666895326</v>
      </c>
      <c r="I531" s="14">
        <v>0.167693090158157</v>
      </c>
      <c r="J531" s="14">
        <v>0.24100030137608699</v>
      </c>
      <c r="K531" s="14">
        <v>0.31831461658343502</v>
      </c>
      <c r="L531" s="14">
        <v>0.38578064035955001</v>
      </c>
      <c r="M531" s="14"/>
      <c r="N531" s="14">
        <v>0.319404611678408</v>
      </c>
      <c r="O531" s="14">
        <v>0.266647993291313</v>
      </c>
      <c r="P531" s="14"/>
      <c r="Q531" s="14">
        <v>0</v>
      </c>
      <c r="R531" s="14">
        <v>0.26112645458859202</v>
      </c>
      <c r="S531" s="14">
        <v>0.284206083200368</v>
      </c>
      <c r="T531" s="14">
        <v>0.31727244261371401</v>
      </c>
      <c r="U531" s="14">
        <v>0.39355898587420102</v>
      </c>
      <c r="V531" s="14">
        <v>0.352879559813842</v>
      </c>
      <c r="W531" s="14">
        <v>0.23774532243051799</v>
      </c>
      <c r="X531" s="14">
        <v>0</v>
      </c>
      <c r="Y531" s="14">
        <v>0</v>
      </c>
      <c r="Z531" s="14">
        <v>0.20333609488343601</v>
      </c>
      <c r="AA531" s="14"/>
      <c r="AB531" s="14">
        <v>0.335274091414347</v>
      </c>
      <c r="AC531" s="14">
        <v>0.32919728976134299</v>
      </c>
      <c r="AD531" s="14">
        <v>0.23669331107203201</v>
      </c>
      <c r="AE531" s="14"/>
      <c r="AF531" s="14">
        <v>0.42345565898599102</v>
      </c>
      <c r="AG531" s="14">
        <v>0.235794759966311</v>
      </c>
      <c r="AH531" s="14">
        <v>0.48462448131644298</v>
      </c>
      <c r="AI531" s="14">
        <v>0.22036050914914801</v>
      </c>
      <c r="AJ531" s="14">
        <v>0.18532681047973301</v>
      </c>
      <c r="AK531" s="14">
        <v>0.32349601611152201</v>
      </c>
      <c r="AL531" s="14">
        <v>9.8965923566587496E-2</v>
      </c>
      <c r="AM531" s="14">
        <v>0.12014661271612501</v>
      </c>
      <c r="AN531" s="14"/>
      <c r="AO531" s="14">
        <v>0.57519636015180198</v>
      </c>
      <c r="AP531" s="14">
        <v>0.17053770807844701</v>
      </c>
      <c r="AQ531" s="14">
        <v>0.46037213939625699</v>
      </c>
      <c r="AR531" s="14">
        <v>0.33145619004794202</v>
      </c>
      <c r="AS531" s="14">
        <v>0.16328539605701101</v>
      </c>
      <c r="AT531" s="14">
        <v>0.34884018928907701</v>
      </c>
      <c r="AU531" s="14">
        <v>0.144560173410924</v>
      </c>
      <c r="AV531" s="14">
        <v>0.16112931205843001</v>
      </c>
      <c r="AW531" s="14"/>
      <c r="AX531" s="14">
        <v>0.20950116075759301</v>
      </c>
      <c r="AY531" s="14">
        <v>0.43925527703572997</v>
      </c>
      <c r="AZ531" s="14">
        <v>0.21538973374383799</v>
      </c>
      <c r="BA531" s="14"/>
      <c r="BB531" s="14">
        <v>0.41405126063619302</v>
      </c>
      <c r="BC531" s="14">
        <v>0.37676520350771803</v>
      </c>
      <c r="BD531" s="14">
        <v>0.12655069043398301</v>
      </c>
      <c r="BE531" s="14"/>
      <c r="BF531" s="14">
        <v>0.275239599398103</v>
      </c>
      <c r="BG531" s="14">
        <v>0.418747719873169</v>
      </c>
      <c r="BH531" s="14">
        <v>0.215570882211048</v>
      </c>
      <c r="BI531" s="14"/>
      <c r="BJ531" s="14">
        <v>0.37466782089946599</v>
      </c>
      <c r="BK531" s="14">
        <v>0.28093994486612101</v>
      </c>
      <c r="BL531" s="14"/>
      <c r="BM531" s="14">
        <v>0.298973140265967</v>
      </c>
      <c r="BN531" s="14">
        <v>0.31937987749685098</v>
      </c>
      <c r="BO531" s="14"/>
      <c r="BP531" s="14">
        <v>0.33671056878829297</v>
      </c>
      <c r="BQ531" s="14">
        <v>0.52117089975322295</v>
      </c>
      <c r="BR531" s="14">
        <v>0.30496484474533297</v>
      </c>
      <c r="BS531" s="14">
        <v>0.17170912736067501</v>
      </c>
      <c r="BT531" s="14">
        <v>0.32704130526824798</v>
      </c>
      <c r="BU531" s="14">
        <v>0.24132648866371201</v>
      </c>
      <c r="BV531" s="14">
        <v>0.200810707278025</v>
      </c>
      <c r="BW531" s="14">
        <v>0.34035932831170601</v>
      </c>
    </row>
    <row r="532" spans="2:75" x14ac:dyDescent="0.35">
      <c r="B532" t="s">
        <v>278</v>
      </c>
      <c r="C532" s="14">
        <v>0.42188087426204701</v>
      </c>
      <c r="D532" s="14">
        <v>0.42098615986840598</v>
      </c>
      <c r="E532" s="14">
        <v>0.42272518720808799</v>
      </c>
      <c r="F532" s="14"/>
      <c r="G532" s="14">
        <v>0.36863191089733199</v>
      </c>
      <c r="H532" s="14">
        <v>0.40503081347776998</v>
      </c>
      <c r="I532" s="14">
        <v>0.58916719653486505</v>
      </c>
      <c r="J532" s="14">
        <v>0.50549856307583596</v>
      </c>
      <c r="K532" s="14">
        <v>0.35207288670988601</v>
      </c>
      <c r="L532" s="14">
        <v>0.37522744710510603</v>
      </c>
      <c r="M532" s="14"/>
      <c r="N532" s="14">
        <v>0.40121437604454302</v>
      </c>
      <c r="O532" s="14">
        <v>0.46679800785389403</v>
      </c>
      <c r="P532" s="14"/>
      <c r="Q532" s="14">
        <v>0.60069154558145199</v>
      </c>
      <c r="R532" s="14">
        <v>0.43814522390764299</v>
      </c>
      <c r="S532" s="14">
        <v>0.42760879393478102</v>
      </c>
      <c r="T532" s="14">
        <v>0.38405422481601798</v>
      </c>
      <c r="U532" s="14">
        <v>0.38525269794525902</v>
      </c>
      <c r="V532" s="14">
        <v>0.39438301998776898</v>
      </c>
      <c r="W532" s="14">
        <v>0.50097172234930198</v>
      </c>
      <c r="X532" s="14">
        <v>0.32927966307185602</v>
      </c>
      <c r="Y532" s="14">
        <v>0</v>
      </c>
      <c r="Z532" s="14">
        <v>0.49049740352486099</v>
      </c>
      <c r="AA532" s="14"/>
      <c r="AB532" s="14">
        <v>0.42194746490955398</v>
      </c>
      <c r="AC532" s="14">
        <v>0.450367181928292</v>
      </c>
      <c r="AD532" s="14">
        <v>0.30372970768172602</v>
      </c>
      <c r="AE532" s="14"/>
      <c r="AF532" s="14">
        <v>0.375092833648835</v>
      </c>
      <c r="AG532" s="14">
        <v>0.49520929029901001</v>
      </c>
      <c r="AH532" s="14">
        <v>0.29688212820555498</v>
      </c>
      <c r="AI532" s="14">
        <v>0.26433584560548001</v>
      </c>
      <c r="AJ532" s="14">
        <v>0.63530250770852403</v>
      </c>
      <c r="AK532" s="14">
        <v>0.365112436830829</v>
      </c>
      <c r="AL532" s="14">
        <v>0.28154764494231299</v>
      </c>
      <c r="AM532" s="14">
        <v>0.62590108040935299</v>
      </c>
      <c r="AN532" s="14"/>
      <c r="AO532" s="14">
        <v>0.268880332420178</v>
      </c>
      <c r="AP532" s="14">
        <v>0.57478054309299698</v>
      </c>
      <c r="AQ532" s="14">
        <v>0.385578512185344</v>
      </c>
      <c r="AR532" s="14">
        <v>0.32331656013296201</v>
      </c>
      <c r="AS532" s="14">
        <v>0.599245357659138</v>
      </c>
      <c r="AT532" s="14">
        <v>0.37579127732433898</v>
      </c>
      <c r="AU532" s="14">
        <v>0.32586710042968697</v>
      </c>
      <c r="AV532" s="14">
        <v>0.50346079925757603</v>
      </c>
      <c r="AW532" s="14"/>
      <c r="AX532" s="14">
        <v>0.26351125133063202</v>
      </c>
      <c r="AY532" s="14">
        <v>0.34495002646387002</v>
      </c>
      <c r="AZ532" s="14">
        <v>0.46645459991811999</v>
      </c>
      <c r="BA532" s="14"/>
      <c r="BB532" s="14">
        <v>0.22266335589103201</v>
      </c>
      <c r="BC532" s="14">
        <v>0.42705393309469197</v>
      </c>
      <c r="BD532" s="14">
        <v>0.48309564160200402</v>
      </c>
      <c r="BE532" s="14"/>
      <c r="BF532" s="14">
        <v>0.36852648834500801</v>
      </c>
      <c r="BG532" s="14">
        <v>0.37075786839305103</v>
      </c>
      <c r="BH532" s="14">
        <v>0.46674815829827898</v>
      </c>
      <c r="BI532" s="14"/>
      <c r="BJ532" s="14">
        <v>0.29148692127333098</v>
      </c>
      <c r="BK532" s="14">
        <v>0.46789486140125403</v>
      </c>
      <c r="BL532" s="14"/>
      <c r="BM532" s="14">
        <v>0.33147024964321498</v>
      </c>
      <c r="BN532" s="14">
        <v>0.46501207492563301</v>
      </c>
      <c r="BO532" s="14"/>
      <c r="BP532" s="14">
        <v>0.41524193223077999</v>
      </c>
      <c r="BQ532" s="14">
        <v>0.33532377295409899</v>
      </c>
      <c r="BR532" s="14">
        <v>0.423588629273071</v>
      </c>
      <c r="BS532" s="14">
        <v>0.47832589269846798</v>
      </c>
      <c r="BT532" s="14">
        <v>0.39206250836626499</v>
      </c>
      <c r="BU532" s="14">
        <v>0.4576408366702</v>
      </c>
      <c r="BV532" s="14">
        <v>0.38137721008667402</v>
      </c>
      <c r="BW532" s="14">
        <v>0.594631751065551</v>
      </c>
    </row>
    <row r="533" spans="2:75" x14ac:dyDescent="0.35">
      <c r="B533" t="s">
        <v>279</v>
      </c>
      <c r="C533" s="14">
        <v>6.6695274690071901E-2</v>
      </c>
      <c r="D533" s="14">
        <v>8.3693195013629401E-2</v>
      </c>
      <c r="E533" s="14">
        <v>5.0654888744638901E-2</v>
      </c>
      <c r="F533" s="14"/>
      <c r="G533" s="14">
        <v>0.16936402766714401</v>
      </c>
      <c r="H533" s="14">
        <v>7.8994428384972296E-2</v>
      </c>
      <c r="I533" s="14">
        <v>9.3802736568922199E-2</v>
      </c>
      <c r="J533" s="14">
        <v>1.7083231809612801E-2</v>
      </c>
      <c r="K533" s="14">
        <v>0.107271679790198</v>
      </c>
      <c r="L533" s="14">
        <v>4.4391539442953001E-2</v>
      </c>
      <c r="M533" s="14"/>
      <c r="N533" s="14">
        <v>6.5508455542085703E-2</v>
      </c>
      <c r="O533" s="14">
        <v>6.9274739951114897E-2</v>
      </c>
      <c r="P533" s="14"/>
      <c r="Q533" s="14">
        <v>9.1749270511285896E-2</v>
      </c>
      <c r="R533" s="14">
        <v>4.7754783101852098E-2</v>
      </c>
      <c r="S533" s="14">
        <v>5.6568159688312802E-2</v>
      </c>
      <c r="T533" s="14">
        <v>4.48906129184026E-2</v>
      </c>
      <c r="U533" s="14">
        <v>8.4670543498760104E-2</v>
      </c>
      <c r="V533" s="14">
        <v>0.1182655858331</v>
      </c>
      <c r="W533" s="14">
        <v>7.5779149010137797E-2</v>
      </c>
      <c r="X533" s="14">
        <v>0</v>
      </c>
      <c r="Y533" s="14">
        <v>0</v>
      </c>
      <c r="Z533" s="14">
        <v>2.67254646510608E-2</v>
      </c>
      <c r="AA533" s="14"/>
      <c r="AB533" s="14">
        <v>1.91708090477976E-2</v>
      </c>
      <c r="AC533" s="14">
        <v>4.5724702599631399E-2</v>
      </c>
      <c r="AD533" s="14">
        <v>0.195842539008071</v>
      </c>
      <c r="AE533" s="14"/>
      <c r="AF533" s="14">
        <v>1.3776560855712199E-2</v>
      </c>
      <c r="AG533" s="14">
        <v>0.13804068297581301</v>
      </c>
      <c r="AH533" s="14">
        <v>8.4347790694995595E-2</v>
      </c>
      <c r="AI533" s="14">
        <v>0</v>
      </c>
      <c r="AJ533" s="14">
        <v>0</v>
      </c>
      <c r="AK533" s="14">
        <v>5.9502032702235398E-2</v>
      </c>
      <c r="AL533" s="14">
        <v>0.19064924507657699</v>
      </c>
      <c r="AM533" s="14">
        <v>6.5466146980199799E-2</v>
      </c>
      <c r="AN533" s="14"/>
      <c r="AO533" s="14">
        <v>1.81197407828643E-2</v>
      </c>
      <c r="AP533" s="14">
        <v>0.134979814431441</v>
      </c>
      <c r="AQ533" s="14">
        <v>1.9302548433334701E-2</v>
      </c>
      <c r="AR533" s="14">
        <v>0</v>
      </c>
      <c r="AS533" s="14">
        <v>2.9009689139273102E-2</v>
      </c>
      <c r="AT533" s="14">
        <v>7.9622876663221501E-2</v>
      </c>
      <c r="AU533" s="14">
        <v>3.6419461863174199E-2</v>
      </c>
      <c r="AV533" s="14">
        <v>8.8401127553166106E-2</v>
      </c>
      <c r="AW533" s="14"/>
      <c r="AX533" s="14">
        <v>9.0355719227760103E-2</v>
      </c>
      <c r="AY533" s="14">
        <v>5.8123946870690099E-2</v>
      </c>
      <c r="AZ533" s="14">
        <v>8.9222721434323193E-2</v>
      </c>
      <c r="BA533" s="14"/>
      <c r="BB533" s="14">
        <v>5.2352716129706503E-2</v>
      </c>
      <c r="BC533" s="14">
        <v>5.1149858500664697E-2</v>
      </c>
      <c r="BD533" s="14">
        <v>0.121219222341266</v>
      </c>
      <c r="BE533" s="14"/>
      <c r="BF533" s="14">
        <v>7.8526198330910194E-2</v>
      </c>
      <c r="BG533" s="14">
        <v>4.3936671310721702E-2</v>
      </c>
      <c r="BH533" s="14">
        <v>9.6523357510662794E-2</v>
      </c>
      <c r="BI533" s="14"/>
      <c r="BJ533" s="14">
        <v>7.6271435382426603E-2</v>
      </c>
      <c r="BK533" s="14">
        <v>6.1253733167443501E-2</v>
      </c>
      <c r="BL533" s="14"/>
      <c r="BM533" s="14">
        <v>9.3508669390376498E-2</v>
      </c>
      <c r="BN533" s="14">
        <v>5.2797227430855499E-2</v>
      </c>
      <c r="BO533" s="14"/>
      <c r="BP533" s="14">
        <v>7.7237793709372907E-2</v>
      </c>
      <c r="BQ533" s="14">
        <v>1.4109926026834699E-2</v>
      </c>
      <c r="BR533" s="14">
        <v>0</v>
      </c>
      <c r="BS533" s="14">
        <v>0.14496320571759999</v>
      </c>
      <c r="BT533" s="14">
        <v>4.64014508715671E-2</v>
      </c>
      <c r="BU533" s="14">
        <v>1.8193852320135501E-2</v>
      </c>
      <c r="BV533" s="14">
        <v>0.23791621677052899</v>
      </c>
      <c r="BW533" s="14">
        <v>4.3117979973079902E-2</v>
      </c>
    </row>
    <row r="534" spans="2:75" x14ac:dyDescent="0.35">
      <c r="B534" t="s">
        <v>280</v>
      </c>
      <c r="C534" s="14">
        <v>6.1026512861878698E-2</v>
      </c>
      <c r="D534" s="14">
        <v>8.1381785965469994E-2</v>
      </c>
      <c r="E534" s="14">
        <v>4.1817902020598999E-2</v>
      </c>
      <c r="F534" s="14"/>
      <c r="G534" s="14">
        <v>5.7751823010748098E-2</v>
      </c>
      <c r="H534" s="14">
        <v>0.11963588137865799</v>
      </c>
      <c r="I534" s="14">
        <v>3.0695300456129501E-2</v>
      </c>
      <c r="J534" s="14">
        <v>0.110796464563435</v>
      </c>
      <c r="K534" s="14">
        <v>8.9902336606274003E-2</v>
      </c>
      <c r="L534" s="14">
        <v>2.8900165950739999E-2</v>
      </c>
      <c r="M534" s="14"/>
      <c r="N534" s="14">
        <v>7.0409078644563194E-2</v>
      </c>
      <c r="O534" s="14">
        <v>4.0634187260332202E-2</v>
      </c>
      <c r="P534" s="14"/>
      <c r="Q534" s="14">
        <v>0.11024731865661801</v>
      </c>
      <c r="R534" s="14">
        <v>8.8455238340160294E-2</v>
      </c>
      <c r="S534" s="14">
        <v>7.2418368058371693E-2</v>
      </c>
      <c r="T534" s="14">
        <v>5.3245607822884997E-2</v>
      </c>
      <c r="U534" s="14">
        <v>4.8577119077647002E-2</v>
      </c>
      <c r="V534" s="14">
        <v>5.5439856821760301E-2</v>
      </c>
      <c r="W534" s="14">
        <v>6.39330882079297E-2</v>
      </c>
      <c r="X534" s="14">
        <v>0.67072033692814403</v>
      </c>
      <c r="Y534" s="14">
        <v>0</v>
      </c>
      <c r="Z534" s="14">
        <v>2.1810030525134999E-2</v>
      </c>
      <c r="AA534" s="14"/>
      <c r="AB534" s="14">
        <v>4.83506874657278E-2</v>
      </c>
      <c r="AC534" s="14">
        <v>3.9997095643101402E-2</v>
      </c>
      <c r="AD534" s="14">
        <v>0.12939786842037801</v>
      </c>
      <c r="AE534" s="14"/>
      <c r="AF534" s="14">
        <v>0</v>
      </c>
      <c r="AG534" s="14">
        <v>5.8530610001962503E-2</v>
      </c>
      <c r="AH534" s="14">
        <v>3.9635111188805798E-2</v>
      </c>
      <c r="AI534" s="14">
        <v>7.8968634863568102E-2</v>
      </c>
      <c r="AJ534" s="14">
        <v>0</v>
      </c>
      <c r="AK534" s="14">
        <v>2.7420835575243298E-2</v>
      </c>
      <c r="AL534" s="14">
        <v>0.145441545043377</v>
      </c>
      <c r="AM534" s="14">
        <v>0.11599433348473299</v>
      </c>
      <c r="AN534" s="14"/>
      <c r="AO534" s="14">
        <v>0</v>
      </c>
      <c r="AP534" s="14">
        <v>5.2318166016750899E-2</v>
      </c>
      <c r="AQ534" s="14">
        <v>4.9335956629637301E-2</v>
      </c>
      <c r="AR534" s="14">
        <v>0.11878100548156501</v>
      </c>
      <c r="AS534" s="14">
        <v>0</v>
      </c>
      <c r="AT534" s="14">
        <v>0</v>
      </c>
      <c r="AU534" s="14">
        <v>0.10930809163767401</v>
      </c>
      <c r="AV534" s="14">
        <v>0.189097640495066</v>
      </c>
      <c r="AW534" s="14"/>
      <c r="AX534" s="14">
        <v>0.14638897276790699</v>
      </c>
      <c r="AY534" s="14">
        <v>2.4225458588456501E-2</v>
      </c>
      <c r="AZ534" s="14">
        <v>0.10187453334515301</v>
      </c>
      <c r="BA534" s="14"/>
      <c r="BB534" s="14">
        <v>7.9991394971689004E-3</v>
      </c>
      <c r="BC534" s="14">
        <v>4.2283713490003601E-2</v>
      </c>
      <c r="BD534" s="14">
        <v>0.150755639410904</v>
      </c>
      <c r="BE534" s="14"/>
      <c r="BF534" s="14">
        <v>3.8136009672886897E-2</v>
      </c>
      <c r="BG534" s="14">
        <v>2.5454733180692999E-2</v>
      </c>
      <c r="BH534" s="14">
        <v>0.12827279858259699</v>
      </c>
      <c r="BI534" s="14"/>
      <c r="BJ534" s="14">
        <v>8.4740258591687906E-2</v>
      </c>
      <c r="BK534" s="14">
        <v>5.2472786203007903E-2</v>
      </c>
      <c r="BL534" s="14"/>
      <c r="BM534" s="14">
        <v>0.10080351026388699</v>
      </c>
      <c r="BN534" s="14">
        <v>3.1330557491893E-2</v>
      </c>
      <c r="BO534" s="14"/>
      <c r="BP534" s="14">
        <v>2.81474688537461E-2</v>
      </c>
      <c r="BQ534" s="14">
        <v>9.4887135062359407E-2</v>
      </c>
      <c r="BR534" s="14">
        <v>4.5912318077980303E-2</v>
      </c>
      <c r="BS534" s="14">
        <v>0.12836329845903</v>
      </c>
      <c r="BT534" s="14">
        <v>5.5057022617481299E-2</v>
      </c>
      <c r="BU534" s="14">
        <v>6.2530961641630495E-2</v>
      </c>
      <c r="BV534" s="14">
        <v>3.6517986794258099E-2</v>
      </c>
      <c r="BW534" s="14">
        <v>0</v>
      </c>
    </row>
    <row r="535" spans="2:75" x14ac:dyDescent="0.35">
      <c r="B535" t="s">
        <v>92</v>
      </c>
      <c r="C535" s="14">
        <v>5.2657936437517303E-2</v>
      </c>
      <c r="D535" s="14">
        <v>2.6063116827492301E-2</v>
      </c>
      <c r="E535" s="14">
        <v>7.7754604887171896E-2</v>
      </c>
      <c r="F535" s="14"/>
      <c r="G535" s="14">
        <v>2.8615813624343098E-2</v>
      </c>
      <c r="H535" s="14">
        <v>9.9239869126899805E-2</v>
      </c>
      <c r="I535" s="14">
        <v>1.4039756858629199E-2</v>
      </c>
      <c r="J535" s="14">
        <v>6.3770828880439306E-2</v>
      </c>
      <c r="K535" s="14">
        <v>2.0898785859191801E-2</v>
      </c>
      <c r="L535" s="14">
        <v>5.85637195780137E-2</v>
      </c>
      <c r="M535" s="14"/>
      <c r="N535" s="14">
        <v>3.98994521481843E-2</v>
      </c>
      <c r="O535" s="14">
        <v>8.03875758385484E-2</v>
      </c>
      <c r="P535" s="14"/>
      <c r="Q535" s="14">
        <v>5.9336653978017101E-2</v>
      </c>
      <c r="R535" s="14">
        <v>8.8970331118178397E-2</v>
      </c>
      <c r="S535" s="14">
        <v>4.5726309052369102E-2</v>
      </c>
      <c r="T535" s="14">
        <v>6.13118463699798E-2</v>
      </c>
      <c r="U535" s="14">
        <v>3.06707838831001E-2</v>
      </c>
      <c r="V535" s="14">
        <v>0</v>
      </c>
      <c r="W535" s="14">
        <v>0</v>
      </c>
      <c r="X535" s="14">
        <v>0</v>
      </c>
      <c r="Y535" s="14">
        <v>0</v>
      </c>
      <c r="Z535" s="14">
        <v>0.22471984379146101</v>
      </c>
      <c r="AA535" s="14"/>
      <c r="AB535" s="14">
        <v>2.4842599593277299E-2</v>
      </c>
      <c r="AC535" s="14">
        <v>6.2103738496346698E-2</v>
      </c>
      <c r="AD535" s="14">
        <v>4.10625865543367E-2</v>
      </c>
      <c r="AE535" s="14"/>
      <c r="AF535" s="14">
        <v>2.7944182830441901E-2</v>
      </c>
      <c r="AG535" s="14">
        <v>2.9620009096049602E-2</v>
      </c>
      <c r="AH535" s="14">
        <v>5.0979929596102001E-2</v>
      </c>
      <c r="AI535" s="14">
        <v>0.14212022405018501</v>
      </c>
      <c r="AJ535" s="14">
        <v>6.0160148542463203E-2</v>
      </c>
      <c r="AK535" s="14">
        <v>5.8427882054889198E-2</v>
      </c>
      <c r="AL535" s="14">
        <v>0.232293846326244</v>
      </c>
      <c r="AM535" s="14">
        <v>6.3364371518836296E-2</v>
      </c>
      <c r="AN535" s="14"/>
      <c r="AO535" s="14">
        <v>7.6668206566199801E-3</v>
      </c>
      <c r="AP535" s="14">
        <v>7.3056141874569503E-3</v>
      </c>
      <c r="AQ535" s="14">
        <v>8.5410843355427604E-2</v>
      </c>
      <c r="AR535" s="14">
        <v>5.4446870926836803E-2</v>
      </c>
      <c r="AS535" s="14">
        <v>6.9916431137147406E-2</v>
      </c>
      <c r="AT535" s="14">
        <v>1.3814566513048E-2</v>
      </c>
      <c r="AU535" s="14">
        <v>0.17458283349179299</v>
      </c>
      <c r="AV535" s="14">
        <v>4.30312542516543E-2</v>
      </c>
      <c r="AW535" s="14"/>
      <c r="AX535" s="14">
        <v>0</v>
      </c>
      <c r="AY535" s="14">
        <v>2.7875324064139201E-2</v>
      </c>
      <c r="AZ535" s="14">
        <v>6.1312847987604703E-2</v>
      </c>
      <c r="BA535" s="14"/>
      <c r="BB535" s="14">
        <v>7.6367074239115703E-3</v>
      </c>
      <c r="BC535" s="14">
        <v>4.5440419926181898E-2</v>
      </c>
      <c r="BD535" s="14">
        <v>4.7698857416205998E-2</v>
      </c>
      <c r="BE535" s="14"/>
      <c r="BF535" s="14">
        <v>1.2706028774707501E-2</v>
      </c>
      <c r="BG535" s="14">
        <v>6.6594442876141699E-3</v>
      </c>
      <c r="BH535" s="14">
        <v>3.77898937839889E-2</v>
      </c>
      <c r="BI535" s="14"/>
      <c r="BJ535" s="14">
        <v>0</v>
      </c>
      <c r="BK535" s="14">
        <v>7.6465537223485605E-2</v>
      </c>
      <c r="BL535" s="14"/>
      <c r="BM535" s="14">
        <v>3.3917678959073501E-2</v>
      </c>
      <c r="BN535" s="14">
        <v>7.0729749418495594E-2</v>
      </c>
      <c r="BO535" s="14"/>
      <c r="BP535" s="14">
        <v>4.27646694482045E-2</v>
      </c>
      <c r="BQ535" s="14">
        <v>3.4508266203484197E-2</v>
      </c>
      <c r="BR535" s="14">
        <v>0.17962188982563501</v>
      </c>
      <c r="BS535" s="14">
        <v>6.26645172544298E-2</v>
      </c>
      <c r="BT535" s="14">
        <v>2.4224446592122299E-2</v>
      </c>
      <c r="BU535" s="14">
        <v>0.10576382659949</v>
      </c>
      <c r="BV535" s="14">
        <v>0.143377879070515</v>
      </c>
      <c r="BW535" s="14">
        <v>2.18909406496627E-2</v>
      </c>
    </row>
    <row r="536" spans="2:75" x14ac:dyDescent="0.35">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c r="AR536" s="14"/>
      <c r="AS536" s="14"/>
      <c r="AT536" s="14"/>
      <c r="AU536" s="14"/>
      <c r="AV536" s="14"/>
      <c r="AW536" s="14"/>
      <c r="AX536" s="14"/>
      <c r="AY536" s="14"/>
      <c r="AZ536" s="14"/>
      <c r="BA536" s="14"/>
      <c r="BB536" s="14"/>
      <c r="BC536" s="14"/>
      <c r="BD536" s="14"/>
      <c r="BE536" s="14"/>
      <c r="BF536" s="14"/>
      <c r="BG536" s="14"/>
      <c r="BH536" s="14"/>
      <c r="BI536" s="14"/>
      <c r="BJ536" s="14"/>
      <c r="BK536" s="14"/>
      <c r="BL536" s="14"/>
      <c r="BM536" s="14"/>
      <c r="BN536" s="14"/>
      <c r="BO536" s="14"/>
      <c r="BP536" s="14"/>
      <c r="BQ536" s="14"/>
      <c r="BR536" s="14"/>
      <c r="BS536" s="14"/>
      <c r="BT536" s="14"/>
      <c r="BU536" s="14"/>
      <c r="BV536" s="14"/>
      <c r="BW536" s="14"/>
    </row>
    <row r="537" spans="2:75" x14ac:dyDescent="0.35">
      <c r="B537" s="6" t="s">
        <v>287</v>
      </c>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c r="AQ537" s="14"/>
      <c r="AR537" s="14"/>
      <c r="AS537" s="14"/>
      <c r="AT537" s="14"/>
      <c r="AU537" s="14"/>
      <c r="AV537" s="14"/>
      <c r="AW537" s="14"/>
      <c r="AX537" s="14"/>
      <c r="AY537" s="14"/>
      <c r="AZ537" s="14"/>
      <c r="BA537" s="14"/>
      <c r="BB537" s="14"/>
      <c r="BC537" s="14"/>
      <c r="BD537" s="14"/>
      <c r="BE537" s="14"/>
      <c r="BF537" s="14"/>
      <c r="BG537" s="14"/>
      <c r="BH537" s="14"/>
      <c r="BI537" s="14"/>
      <c r="BJ537" s="14"/>
      <c r="BK537" s="14"/>
      <c r="BL537" s="14"/>
      <c r="BM537" s="14"/>
      <c r="BN537" s="14"/>
      <c r="BO537" s="14"/>
      <c r="BP537" s="14"/>
      <c r="BQ537" s="14"/>
      <c r="BR537" s="14"/>
      <c r="BS537" s="14"/>
      <c r="BT537" s="14"/>
      <c r="BU537" s="14"/>
      <c r="BV537" s="14"/>
      <c r="BW537" s="14"/>
    </row>
    <row r="538" spans="2:75" x14ac:dyDescent="0.35">
      <c r="B538" s="21" t="s">
        <v>135</v>
      </c>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c r="AQ538" s="14"/>
      <c r="AR538" s="14"/>
      <c r="AS538" s="14"/>
      <c r="AT538" s="14"/>
      <c r="AU538" s="14"/>
      <c r="AV538" s="14"/>
      <c r="AW538" s="14"/>
      <c r="AX538" s="14"/>
      <c r="AY538" s="14"/>
      <c r="AZ538" s="14"/>
      <c r="BA538" s="14"/>
      <c r="BB538" s="14"/>
      <c r="BC538" s="14"/>
      <c r="BD538" s="14"/>
      <c r="BE538" s="14"/>
      <c r="BF538" s="14"/>
      <c r="BG538" s="14"/>
      <c r="BH538" s="14"/>
      <c r="BI538" s="14"/>
      <c r="BJ538" s="14"/>
      <c r="BK538" s="14"/>
      <c r="BL538" s="14"/>
      <c r="BM538" s="14"/>
      <c r="BN538" s="14"/>
      <c r="BO538" s="14"/>
      <c r="BP538" s="14"/>
      <c r="BQ538" s="14"/>
      <c r="BR538" s="14"/>
      <c r="BS538" s="14"/>
      <c r="BT538" s="14"/>
      <c r="BU538" s="14"/>
      <c r="BV538" s="14"/>
      <c r="BW538" s="14"/>
    </row>
    <row r="539" spans="2:75" x14ac:dyDescent="0.35">
      <c r="B539" t="s">
        <v>276</v>
      </c>
      <c r="C539" s="14">
        <v>7.5948083237714598E-2</v>
      </c>
      <c r="D539" s="14">
        <v>7.9157135977756005E-2</v>
      </c>
      <c r="E539" s="14">
        <v>7.2761896113846397E-2</v>
      </c>
      <c r="F539" s="14"/>
      <c r="G539" s="14">
        <v>0.126458565698602</v>
      </c>
      <c r="H539" s="14">
        <v>5.4423025032249599E-2</v>
      </c>
      <c r="I539" s="14">
        <v>3.39787829410583E-2</v>
      </c>
      <c r="J539" s="14">
        <v>7.1538463366887003E-2</v>
      </c>
      <c r="K539" s="14">
        <v>9.3705924747731401E-2</v>
      </c>
      <c r="L539" s="14">
        <v>8.1777438931723706E-2</v>
      </c>
      <c r="M539" s="14"/>
      <c r="N539" s="14">
        <v>7.93072348972374E-2</v>
      </c>
      <c r="O539" s="14">
        <v>6.8613310115843304E-2</v>
      </c>
      <c r="P539" s="14"/>
      <c r="Q539" s="14">
        <v>1.5619909056029301E-2</v>
      </c>
      <c r="R539" s="14">
        <v>6.7917600889561905E-2</v>
      </c>
      <c r="S539" s="14">
        <v>5.3573054612849502E-2</v>
      </c>
      <c r="T539" s="14">
        <v>7.229894353303E-2</v>
      </c>
      <c r="U539" s="14">
        <v>6.14226069251287E-2</v>
      </c>
      <c r="V539" s="14">
        <v>0.125825564536344</v>
      </c>
      <c r="W539" s="14">
        <v>9.2954637295033796E-2</v>
      </c>
      <c r="X539" s="14">
        <v>0</v>
      </c>
      <c r="Y539" s="14">
        <v>0</v>
      </c>
      <c r="Z539" s="14">
        <v>7.5746991860699497E-2</v>
      </c>
      <c r="AA539" s="14"/>
      <c r="AB539" s="14">
        <v>8.06135409452549E-2</v>
      </c>
      <c r="AC539" s="14">
        <v>6.6989181026341701E-2</v>
      </c>
      <c r="AD539" s="14">
        <v>7.6789412954025194E-2</v>
      </c>
      <c r="AE539" s="14"/>
      <c r="AF539" s="14">
        <v>8.0725557384745197E-2</v>
      </c>
      <c r="AG539" s="14">
        <v>7.4936955790504606E-2</v>
      </c>
      <c r="AH539" s="14">
        <v>0.102859380921429</v>
      </c>
      <c r="AI539" s="14">
        <v>3.8394201746066302E-2</v>
      </c>
      <c r="AJ539" s="14">
        <v>7.8726925563476394E-2</v>
      </c>
      <c r="AK539" s="14">
        <v>0.12996489662128599</v>
      </c>
      <c r="AL539" s="14">
        <v>4.4981243053668199E-2</v>
      </c>
      <c r="AM539" s="14">
        <v>4.5306937921908298E-2</v>
      </c>
      <c r="AN539" s="14"/>
      <c r="AO539" s="14">
        <v>0.111730783243</v>
      </c>
      <c r="AP539" s="14">
        <v>7.2939009671038404E-2</v>
      </c>
      <c r="AQ539" s="14">
        <v>5.4676814471996703E-2</v>
      </c>
      <c r="AR539" s="14">
        <v>0.117192032069835</v>
      </c>
      <c r="AS539" s="14">
        <v>9.2141721548323896E-2</v>
      </c>
      <c r="AT539" s="14">
        <v>0.15511657659876699</v>
      </c>
      <c r="AU539" s="14">
        <v>4.3695954066018998E-2</v>
      </c>
      <c r="AV539" s="14">
        <v>1.38333397978661E-2</v>
      </c>
      <c r="AW539" s="14"/>
      <c r="AX539" s="14">
        <v>0.220368605531612</v>
      </c>
      <c r="AY539" s="14">
        <v>0.10582561802497401</v>
      </c>
      <c r="AZ539" s="14">
        <v>3.85277251205529E-2</v>
      </c>
      <c r="BA539" s="14"/>
      <c r="BB539" s="14">
        <v>0.23196316589760199</v>
      </c>
      <c r="BC539" s="14">
        <v>7.4194964154194396E-2</v>
      </c>
      <c r="BD539" s="14">
        <v>9.1139803599550803E-3</v>
      </c>
      <c r="BE539" s="14"/>
      <c r="BF539" s="14">
        <v>9.0357599155303794E-2</v>
      </c>
      <c r="BG539" s="14">
        <v>0.11158303468538799</v>
      </c>
      <c r="BH539" s="14">
        <v>4.29647844978314E-2</v>
      </c>
      <c r="BI539" s="14"/>
      <c r="BJ539" s="14">
        <v>0.14903704308040799</v>
      </c>
      <c r="BK539" s="14">
        <v>5.3787547406657997E-2</v>
      </c>
      <c r="BL539" s="14"/>
      <c r="BM539" s="14">
        <v>0.101929832295821</v>
      </c>
      <c r="BN539" s="14">
        <v>5.7886986878159401E-2</v>
      </c>
      <c r="BO539" s="14"/>
      <c r="BP539" s="14">
        <v>0.107058497323627</v>
      </c>
      <c r="BQ539" s="14">
        <v>4.7971139072268403E-2</v>
      </c>
      <c r="BR539" s="14">
        <v>6.2460585421653503E-2</v>
      </c>
      <c r="BS539" s="14">
        <v>3.4744879658540201E-2</v>
      </c>
      <c r="BT539" s="14">
        <v>8.6489611279386105E-2</v>
      </c>
      <c r="BU539" s="14">
        <v>0.11085008817411</v>
      </c>
      <c r="BV539" s="14">
        <v>8.3044022532493697E-2</v>
      </c>
      <c r="BW539" s="14">
        <v>2.3217869481173901E-2</v>
      </c>
    </row>
    <row r="540" spans="2:75" x14ac:dyDescent="0.35">
      <c r="B540" t="s">
        <v>277</v>
      </c>
      <c r="C540" s="14">
        <v>0.33812541657676098</v>
      </c>
      <c r="D540" s="14">
        <v>0.359009219302107</v>
      </c>
      <c r="E540" s="14">
        <v>0.317390418204611</v>
      </c>
      <c r="F540" s="14"/>
      <c r="G540" s="14">
        <v>0.38292292721752003</v>
      </c>
      <c r="H540" s="14">
        <v>0.23824097298861099</v>
      </c>
      <c r="I540" s="14">
        <v>0.33224016624054398</v>
      </c>
      <c r="J540" s="14">
        <v>0.21654205498141599</v>
      </c>
      <c r="K540" s="14">
        <v>0.34530293112424898</v>
      </c>
      <c r="L540" s="14">
        <v>0.41236747130233298</v>
      </c>
      <c r="M540" s="14"/>
      <c r="N540" s="14">
        <v>0.36287729199282298</v>
      </c>
      <c r="O540" s="14">
        <v>0.28407921416640902</v>
      </c>
      <c r="P540" s="14"/>
      <c r="Q540" s="14">
        <v>0.123125210069428</v>
      </c>
      <c r="R540" s="14">
        <v>0.31189446165085999</v>
      </c>
      <c r="S540" s="14">
        <v>0.33521460851108598</v>
      </c>
      <c r="T540" s="14">
        <v>0.36843788006281297</v>
      </c>
      <c r="U540" s="14">
        <v>0.413019278204248</v>
      </c>
      <c r="V540" s="14">
        <v>0.31444873082128899</v>
      </c>
      <c r="W540" s="14">
        <v>0.32964463155555901</v>
      </c>
      <c r="X540" s="14">
        <v>0</v>
      </c>
      <c r="Y540" s="14">
        <v>0</v>
      </c>
      <c r="Z540" s="14">
        <v>0.30179908079031298</v>
      </c>
      <c r="AA540" s="14"/>
      <c r="AB540" s="14">
        <v>0.50060482721034805</v>
      </c>
      <c r="AC540" s="14">
        <v>0.32842209811458001</v>
      </c>
      <c r="AD540" s="14">
        <v>0.28231921601270898</v>
      </c>
      <c r="AE540" s="14"/>
      <c r="AF540" s="14">
        <v>0.50628393420368101</v>
      </c>
      <c r="AG540" s="14">
        <v>0.313509297645714</v>
      </c>
      <c r="AH540" s="14">
        <v>0.27867328014676701</v>
      </c>
      <c r="AI540" s="14">
        <v>0.43429768638295402</v>
      </c>
      <c r="AJ540" s="14">
        <v>0.38643603915012698</v>
      </c>
      <c r="AK540" s="14">
        <v>0.39659158372987202</v>
      </c>
      <c r="AL540" s="14">
        <v>0.26959660091474502</v>
      </c>
      <c r="AM540" s="14">
        <v>0.19495995068036701</v>
      </c>
      <c r="AN540" s="14"/>
      <c r="AO540" s="14">
        <v>0.59682953005358896</v>
      </c>
      <c r="AP540" s="14">
        <v>0.318487127447378</v>
      </c>
      <c r="AQ540" s="14">
        <v>0.43594382835416501</v>
      </c>
      <c r="AR540" s="14">
        <v>0.42881513666126098</v>
      </c>
      <c r="AS540" s="14">
        <v>0.37891811166692901</v>
      </c>
      <c r="AT540" s="14">
        <v>0.40785377226133102</v>
      </c>
      <c r="AU540" s="14">
        <v>0.31058708528934098</v>
      </c>
      <c r="AV540" s="14">
        <v>0.14802257595882401</v>
      </c>
      <c r="AW540" s="14"/>
      <c r="AX540" s="14">
        <v>0.38488685537955603</v>
      </c>
      <c r="AY540" s="14">
        <v>0.44183858498304401</v>
      </c>
      <c r="AZ540" s="14">
        <v>0.25187246111598999</v>
      </c>
      <c r="BA540" s="14"/>
      <c r="BB540" s="14">
        <v>0.57428643425328196</v>
      </c>
      <c r="BC540" s="14">
        <v>0.37529352203593902</v>
      </c>
      <c r="BD540" s="14">
        <v>0.16345209965216201</v>
      </c>
      <c r="BE540" s="14"/>
      <c r="BF540" s="14">
        <v>0.43312303819746301</v>
      </c>
      <c r="BG540" s="14">
        <v>0.44892382952126297</v>
      </c>
      <c r="BH540" s="14">
        <v>0.25094136364369102</v>
      </c>
      <c r="BI540" s="14"/>
      <c r="BJ540" s="14">
        <v>0.456010961585601</v>
      </c>
      <c r="BK540" s="14">
        <v>0.30901439828684202</v>
      </c>
      <c r="BL540" s="14"/>
      <c r="BM540" s="14">
        <v>0.43494972714271102</v>
      </c>
      <c r="BN540" s="14">
        <v>0.30901874937083901</v>
      </c>
      <c r="BO540" s="14"/>
      <c r="BP540" s="14">
        <v>0.34735124480061702</v>
      </c>
      <c r="BQ540" s="14">
        <v>0.46013609788903898</v>
      </c>
      <c r="BR540" s="14">
        <v>0.478445189554628</v>
      </c>
      <c r="BS540" s="14">
        <v>0.28998826690938101</v>
      </c>
      <c r="BT540" s="14">
        <v>0.35937314311311203</v>
      </c>
      <c r="BU540" s="14">
        <v>0.30990590513480298</v>
      </c>
      <c r="BV540" s="14">
        <v>5.6685893834454902E-2</v>
      </c>
      <c r="BW540" s="14">
        <v>0.31878958980896799</v>
      </c>
    </row>
    <row r="541" spans="2:75" x14ac:dyDescent="0.35">
      <c r="B541" t="s">
        <v>278</v>
      </c>
      <c r="C541" s="14">
        <v>0.37948165613564799</v>
      </c>
      <c r="D541" s="14">
        <v>0.36548953434383302</v>
      </c>
      <c r="E541" s="14">
        <v>0.393374079196323</v>
      </c>
      <c r="F541" s="14"/>
      <c r="G541" s="14">
        <v>0.248162805927822</v>
      </c>
      <c r="H541" s="14">
        <v>0.33972895070257098</v>
      </c>
      <c r="I541" s="14">
        <v>0.41973715572741099</v>
      </c>
      <c r="J541" s="14">
        <v>0.50733366709123795</v>
      </c>
      <c r="K541" s="14">
        <v>0.40677201488603598</v>
      </c>
      <c r="L541" s="14">
        <v>0.32880494234506402</v>
      </c>
      <c r="M541" s="14"/>
      <c r="N541" s="14">
        <v>0.368825321884863</v>
      </c>
      <c r="O541" s="14">
        <v>0.40274996967509602</v>
      </c>
      <c r="P541" s="14"/>
      <c r="Q541" s="14">
        <v>0.56337772667347197</v>
      </c>
      <c r="R541" s="14">
        <v>0.38261982911125397</v>
      </c>
      <c r="S541" s="14">
        <v>0.410941730816682</v>
      </c>
      <c r="T541" s="14">
        <v>0.37221167689007101</v>
      </c>
      <c r="U541" s="14">
        <v>0.33294508382674298</v>
      </c>
      <c r="V541" s="14">
        <v>0.34214675203204398</v>
      </c>
      <c r="W541" s="14">
        <v>0.40214920683674499</v>
      </c>
      <c r="X541" s="14">
        <v>0.82349575527170404</v>
      </c>
      <c r="Y541" s="14">
        <v>0.83610407831790501</v>
      </c>
      <c r="Z541" s="14">
        <v>0.35430982707985598</v>
      </c>
      <c r="AA541" s="14"/>
      <c r="AB541" s="14">
        <v>0.26368521915878101</v>
      </c>
      <c r="AC541" s="14">
        <v>0.420150048107166</v>
      </c>
      <c r="AD541" s="14">
        <v>0.35638107192756102</v>
      </c>
      <c r="AE541" s="14"/>
      <c r="AF541" s="14">
        <v>0.27826285893342501</v>
      </c>
      <c r="AG541" s="14">
        <v>0.39910583238692698</v>
      </c>
      <c r="AH541" s="14">
        <v>0.35959916337445502</v>
      </c>
      <c r="AI541" s="14">
        <v>0.31236168499124201</v>
      </c>
      <c r="AJ541" s="14">
        <v>0.45135769407142701</v>
      </c>
      <c r="AK541" s="14">
        <v>0.38033632561688102</v>
      </c>
      <c r="AL541" s="14">
        <v>0.25833780214830798</v>
      </c>
      <c r="AM541" s="14">
        <v>0.54551407721367196</v>
      </c>
      <c r="AN541" s="14"/>
      <c r="AO541" s="14">
        <v>0.18135751782565801</v>
      </c>
      <c r="AP541" s="14">
        <v>0.39762149083000498</v>
      </c>
      <c r="AQ541" s="14">
        <v>0.37121959992119002</v>
      </c>
      <c r="AR541" s="14">
        <v>0.27768657165455501</v>
      </c>
      <c r="AS541" s="14">
        <v>0.46104381862868898</v>
      </c>
      <c r="AT541" s="14">
        <v>0.36556375873242902</v>
      </c>
      <c r="AU541" s="14">
        <v>0.31473357483994502</v>
      </c>
      <c r="AV541" s="14">
        <v>0.53382809185826996</v>
      </c>
      <c r="AW541" s="14"/>
      <c r="AX541" s="14">
        <v>0.31344547378753501</v>
      </c>
      <c r="AY541" s="14">
        <v>0.31344550679535998</v>
      </c>
      <c r="AZ541" s="14">
        <v>0.42055756763636098</v>
      </c>
      <c r="BA541" s="14"/>
      <c r="BB541" s="14">
        <v>0.150163206795591</v>
      </c>
      <c r="BC541" s="14">
        <v>0.4029293830772</v>
      </c>
      <c r="BD541" s="14">
        <v>0.41194798097935498</v>
      </c>
      <c r="BE541" s="14"/>
      <c r="BF541" s="14">
        <v>0.27661283656118302</v>
      </c>
      <c r="BG541" s="14">
        <v>0.32584855111545302</v>
      </c>
      <c r="BH541" s="14">
        <v>0.42365450904718499</v>
      </c>
      <c r="BI541" s="14"/>
      <c r="BJ541" s="14">
        <v>0.20058965960778199</v>
      </c>
      <c r="BK541" s="14">
        <v>0.42712474798167899</v>
      </c>
      <c r="BL541" s="14"/>
      <c r="BM541" s="14">
        <v>0.26759649206281499</v>
      </c>
      <c r="BN541" s="14">
        <v>0.427977557550624</v>
      </c>
      <c r="BO541" s="14"/>
      <c r="BP541" s="14">
        <v>0.366397665334946</v>
      </c>
      <c r="BQ541" s="14">
        <v>0.35243162472491602</v>
      </c>
      <c r="BR541" s="14">
        <v>0.330901447585144</v>
      </c>
      <c r="BS541" s="14">
        <v>0.37991599179255398</v>
      </c>
      <c r="BT541" s="14">
        <v>0.35691318528466998</v>
      </c>
      <c r="BU541" s="14">
        <v>0.38002585942294098</v>
      </c>
      <c r="BV541" s="14">
        <v>0.60984221914324299</v>
      </c>
      <c r="BW541" s="14">
        <v>0.46559736360835102</v>
      </c>
    </row>
    <row r="542" spans="2:75" x14ac:dyDescent="0.35">
      <c r="B542" t="s">
        <v>279</v>
      </c>
      <c r="C542" s="14">
        <v>8.1569661332014501E-2</v>
      </c>
      <c r="D542" s="14">
        <v>8.9220420721521199E-2</v>
      </c>
      <c r="E542" s="14">
        <v>7.3973416262404001E-2</v>
      </c>
      <c r="F542" s="14"/>
      <c r="G542" s="14">
        <v>0.107455796910331</v>
      </c>
      <c r="H542" s="14">
        <v>8.8888369481939206E-2</v>
      </c>
      <c r="I542" s="14">
        <v>0.104908392419474</v>
      </c>
      <c r="J542" s="14">
        <v>3.82062172189368E-2</v>
      </c>
      <c r="K542" s="14">
        <v>8.1943452215855597E-2</v>
      </c>
      <c r="L542" s="14">
        <v>8.7620009764347695E-2</v>
      </c>
      <c r="M542" s="14"/>
      <c r="N542" s="14">
        <v>8.5444338184183594E-2</v>
      </c>
      <c r="O542" s="14">
        <v>7.3109228903886894E-2</v>
      </c>
      <c r="P542" s="14"/>
      <c r="Q542" s="14">
        <v>0.104279307872978</v>
      </c>
      <c r="R542" s="14">
        <v>0.112562143995192</v>
      </c>
      <c r="S542" s="14">
        <v>8.1844022636340094E-2</v>
      </c>
      <c r="T542" s="14">
        <v>8.4544364129848407E-2</v>
      </c>
      <c r="U542" s="14">
        <v>4.0054775768704302E-2</v>
      </c>
      <c r="V542" s="14">
        <v>9.8857141658427197E-2</v>
      </c>
      <c r="W542" s="14">
        <v>0.10754490290602201</v>
      </c>
      <c r="X542" s="14">
        <v>0</v>
      </c>
      <c r="Y542" s="14">
        <v>0</v>
      </c>
      <c r="Z542" s="14">
        <v>5.2870484968117998E-2</v>
      </c>
      <c r="AA542" s="14"/>
      <c r="AB542" s="14">
        <v>7.1256607006291398E-2</v>
      </c>
      <c r="AC542" s="14">
        <v>6.8924396699257595E-2</v>
      </c>
      <c r="AD542" s="14">
        <v>0.103740670922123</v>
      </c>
      <c r="AE542" s="14"/>
      <c r="AF542" s="14">
        <v>7.1721678747282094E-2</v>
      </c>
      <c r="AG542" s="14">
        <v>8.6998850147879295E-2</v>
      </c>
      <c r="AH542" s="14">
        <v>0.13110796324759899</v>
      </c>
      <c r="AI542" s="14">
        <v>8.0479863296899795E-2</v>
      </c>
      <c r="AJ542" s="14">
        <v>2.34184412266337E-2</v>
      </c>
      <c r="AK542" s="14">
        <v>5.8997077158002301E-2</v>
      </c>
      <c r="AL542" s="14">
        <v>0.11574322556217601</v>
      </c>
      <c r="AM542" s="14">
        <v>9.3832681174784202E-2</v>
      </c>
      <c r="AN542" s="14"/>
      <c r="AO542" s="14">
        <v>7.0142054216708605E-2</v>
      </c>
      <c r="AP542" s="14">
        <v>0.114648125845996</v>
      </c>
      <c r="AQ542" s="14">
        <v>1.7107061986710401E-2</v>
      </c>
      <c r="AR542" s="14">
        <v>2.9819247301762799E-2</v>
      </c>
      <c r="AS542" s="14">
        <v>2.7408862662374099E-2</v>
      </c>
      <c r="AT542" s="14">
        <v>5.0039369994383603E-2</v>
      </c>
      <c r="AU542" s="14">
        <v>0.11445197952569899</v>
      </c>
      <c r="AV542" s="14">
        <v>0.18659452379473099</v>
      </c>
      <c r="AW542" s="14"/>
      <c r="AX542" s="14">
        <v>3.7267142092762301E-2</v>
      </c>
      <c r="AY542" s="14">
        <v>7.2792481469802897E-2</v>
      </c>
      <c r="AZ542" s="14">
        <v>0.112329975285735</v>
      </c>
      <c r="BA542" s="14"/>
      <c r="BB542" s="14">
        <v>3.7867533472227898E-2</v>
      </c>
      <c r="BC542" s="14">
        <v>6.5418856354484994E-2</v>
      </c>
      <c r="BD542" s="14">
        <v>0.171962886721231</v>
      </c>
      <c r="BE542" s="14"/>
      <c r="BF542" s="14">
        <v>0.165094709012617</v>
      </c>
      <c r="BG542" s="14">
        <v>4.3603696677190398E-2</v>
      </c>
      <c r="BH542" s="14">
        <v>0.117982595575259</v>
      </c>
      <c r="BI542" s="14"/>
      <c r="BJ542" s="14">
        <v>0.11134234201307799</v>
      </c>
      <c r="BK542" s="14">
        <v>7.3262342832403196E-2</v>
      </c>
      <c r="BL542" s="14"/>
      <c r="BM542" s="14">
        <v>9.7182729899940506E-2</v>
      </c>
      <c r="BN542" s="14">
        <v>6.7019147807217794E-2</v>
      </c>
      <c r="BO542" s="14"/>
      <c r="BP542" s="14">
        <v>8.3628500216656604E-2</v>
      </c>
      <c r="BQ542" s="14">
        <v>5.4652422063018902E-2</v>
      </c>
      <c r="BR542" s="14">
        <v>3.4254140633298999E-2</v>
      </c>
      <c r="BS542" s="14">
        <v>0.105808614329268</v>
      </c>
      <c r="BT542" s="14">
        <v>9.2328547341250303E-2</v>
      </c>
      <c r="BU542" s="14">
        <v>6.3733990945387897E-2</v>
      </c>
      <c r="BV542" s="14">
        <v>3.1628136832955601E-2</v>
      </c>
      <c r="BW542" s="14">
        <v>6.8247128037876803E-2</v>
      </c>
    </row>
    <row r="543" spans="2:75" x14ac:dyDescent="0.35">
      <c r="B543" t="s">
        <v>280</v>
      </c>
      <c r="C543" s="14">
        <v>5.7889557235733399E-2</v>
      </c>
      <c r="D543" s="14">
        <v>6.7252228076471798E-2</v>
      </c>
      <c r="E543" s="14">
        <v>4.85935986790062E-2</v>
      </c>
      <c r="F543" s="14"/>
      <c r="G543" s="14">
        <v>0</v>
      </c>
      <c r="H543" s="14">
        <v>0.17258377726734001</v>
      </c>
      <c r="I543" s="14">
        <v>8.8426391240042604E-2</v>
      </c>
      <c r="J543" s="14">
        <v>9.7823921118941698E-2</v>
      </c>
      <c r="K543" s="14">
        <v>2.03702529544573E-2</v>
      </c>
      <c r="L543" s="14">
        <v>2.3642443144882001E-2</v>
      </c>
      <c r="M543" s="14"/>
      <c r="N543" s="14">
        <v>6.37214230454754E-2</v>
      </c>
      <c r="O543" s="14">
        <v>4.5155564571129597E-2</v>
      </c>
      <c r="P543" s="14"/>
      <c r="Q543" s="14">
        <v>6.90179217629244E-2</v>
      </c>
      <c r="R543" s="14">
        <v>4.8499241579566602E-2</v>
      </c>
      <c r="S543" s="14">
        <v>3.7781172101454999E-2</v>
      </c>
      <c r="T543" s="14">
        <v>4.0539289875782397E-2</v>
      </c>
      <c r="U543" s="14">
        <v>8.9926989302736501E-2</v>
      </c>
      <c r="V543" s="14">
        <v>7.5294664818763304E-2</v>
      </c>
      <c r="W543" s="14">
        <v>5.0944238893552901E-2</v>
      </c>
      <c r="X543" s="14">
        <v>0.17650424472829601</v>
      </c>
      <c r="Y543" s="14">
        <v>0</v>
      </c>
      <c r="Z543" s="14">
        <v>4.57407580072988E-2</v>
      </c>
      <c r="AA543" s="14"/>
      <c r="AB543" s="14">
        <v>4.4275029538463698E-2</v>
      </c>
      <c r="AC543" s="14">
        <v>3.17435209922751E-2</v>
      </c>
      <c r="AD543" s="14">
        <v>0.140228814411233</v>
      </c>
      <c r="AE543" s="14"/>
      <c r="AF543" s="14">
        <v>2.0733525678222702E-3</v>
      </c>
      <c r="AG543" s="14">
        <v>4.60333285649158E-2</v>
      </c>
      <c r="AH543" s="14">
        <v>3.67483587576235E-2</v>
      </c>
      <c r="AI543" s="14">
        <v>0.100173913658228</v>
      </c>
      <c r="AJ543" s="14">
        <v>0</v>
      </c>
      <c r="AK543" s="14">
        <v>6.0135849623044304E-3</v>
      </c>
      <c r="AL543" s="14">
        <v>0.208269620764126</v>
      </c>
      <c r="AM543" s="14">
        <v>5.1165288896282697E-2</v>
      </c>
      <c r="AN543" s="14"/>
      <c r="AO543" s="14">
        <v>0</v>
      </c>
      <c r="AP543" s="14">
        <v>3.5110853047555103E-2</v>
      </c>
      <c r="AQ543" s="14">
        <v>5.5747708955072098E-2</v>
      </c>
      <c r="AR543" s="14">
        <v>6.8803589844074795E-2</v>
      </c>
      <c r="AS543" s="14">
        <v>0</v>
      </c>
      <c r="AT543" s="14">
        <v>0</v>
      </c>
      <c r="AU543" s="14">
        <v>0.14701801515222901</v>
      </c>
      <c r="AV543" s="14">
        <v>6.0581459168443597E-2</v>
      </c>
      <c r="AW543" s="14"/>
      <c r="AX543" s="14">
        <v>0</v>
      </c>
      <c r="AY543" s="14">
        <v>6.8017969402602999E-3</v>
      </c>
      <c r="AZ543" s="14">
        <v>0.12548655980222501</v>
      </c>
      <c r="BA543" s="14"/>
      <c r="BB543" s="14">
        <v>0</v>
      </c>
      <c r="BC543" s="14">
        <v>1.9265641395092601E-2</v>
      </c>
      <c r="BD543" s="14">
        <v>0.19265976678921801</v>
      </c>
      <c r="BE543" s="14"/>
      <c r="BF543" s="14">
        <v>9.0178386742128802E-3</v>
      </c>
      <c r="BG543" s="14">
        <v>2.1491768982037598E-2</v>
      </c>
      <c r="BH543" s="14">
        <v>0.114727700586415</v>
      </c>
      <c r="BI543" s="14"/>
      <c r="BJ543" s="14">
        <v>6.6794123750370304E-2</v>
      </c>
      <c r="BK543" s="14">
        <v>5.6512697472238999E-2</v>
      </c>
      <c r="BL543" s="14"/>
      <c r="BM543" s="14">
        <v>5.9940716905758099E-2</v>
      </c>
      <c r="BN543" s="14">
        <v>5.5591429760971103E-2</v>
      </c>
      <c r="BO543" s="14"/>
      <c r="BP543" s="14">
        <v>1.92999248377295E-2</v>
      </c>
      <c r="BQ543" s="14">
        <v>4.66602257499103E-2</v>
      </c>
      <c r="BR543" s="14">
        <v>3.64260743158214E-2</v>
      </c>
      <c r="BS543" s="14">
        <v>0.11397931853342499</v>
      </c>
      <c r="BT543" s="14">
        <v>5.26824680482618E-2</v>
      </c>
      <c r="BU543" s="14">
        <v>5.5142302661608897E-2</v>
      </c>
      <c r="BV543" s="14">
        <v>4.3434691048476998E-2</v>
      </c>
      <c r="BW543" s="14">
        <v>6.9933043434911302E-2</v>
      </c>
    </row>
    <row r="544" spans="2:75" x14ac:dyDescent="0.35">
      <c r="B544" t="s">
        <v>92</v>
      </c>
      <c r="C544" s="14">
        <v>6.6985625482128802E-2</v>
      </c>
      <c r="D544" s="14">
        <v>3.9871461578310001E-2</v>
      </c>
      <c r="E544" s="14">
        <v>9.3906591543809495E-2</v>
      </c>
      <c r="F544" s="14"/>
      <c r="G544" s="14">
        <v>0.134999904245726</v>
      </c>
      <c r="H544" s="14">
        <v>0.10613490452728901</v>
      </c>
      <c r="I544" s="14">
        <v>2.0709111431470101E-2</v>
      </c>
      <c r="J544" s="14">
        <v>6.85556762225802E-2</v>
      </c>
      <c r="K544" s="14">
        <v>5.19054240716708E-2</v>
      </c>
      <c r="L544" s="14">
        <v>6.57876945116488E-2</v>
      </c>
      <c r="M544" s="14"/>
      <c r="N544" s="14">
        <v>3.9824389995417701E-2</v>
      </c>
      <c r="O544" s="14">
        <v>0.126292712567635</v>
      </c>
      <c r="P544" s="14"/>
      <c r="Q544" s="14">
        <v>0.124579924565168</v>
      </c>
      <c r="R544" s="14">
        <v>7.6506722773565003E-2</v>
      </c>
      <c r="S544" s="14">
        <v>8.0645411321587201E-2</v>
      </c>
      <c r="T544" s="14">
        <v>6.1967845508455903E-2</v>
      </c>
      <c r="U544" s="14">
        <v>6.2631265972440106E-2</v>
      </c>
      <c r="V544" s="14">
        <v>4.3427146133132401E-2</v>
      </c>
      <c r="W544" s="14">
        <v>1.6762382513086999E-2</v>
      </c>
      <c r="X544" s="14">
        <v>0</v>
      </c>
      <c r="Y544" s="14">
        <v>0.16389592168209499</v>
      </c>
      <c r="Z544" s="14">
        <v>0.16953285729371501</v>
      </c>
      <c r="AA544" s="14"/>
      <c r="AB544" s="14">
        <v>3.9564776140860902E-2</v>
      </c>
      <c r="AC544" s="14">
        <v>8.3770755060379801E-2</v>
      </c>
      <c r="AD544" s="14">
        <v>4.0540813772348701E-2</v>
      </c>
      <c r="AE544" s="14"/>
      <c r="AF544" s="14">
        <v>6.0932618163044898E-2</v>
      </c>
      <c r="AG544" s="14">
        <v>7.9415735464059306E-2</v>
      </c>
      <c r="AH544" s="14">
        <v>9.1011853552126307E-2</v>
      </c>
      <c r="AI544" s="14">
        <v>3.4292649924609397E-2</v>
      </c>
      <c r="AJ544" s="14">
        <v>6.0060899988335803E-2</v>
      </c>
      <c r="AK544" s="14">
        <v>2.8096531911655401E-2</v>
      </c>
      <c r="AL544" s="14">
        <v>0.103071507556977</v>
      </c>
      <c r="AM544" s="14">
        <v>6.9221064112985106E-2</v>
      </c>
      <c r="AN544" s="14"/>
      <c r="AO544" s="14">
        <v>3.9940114661043899E-2</v>
      </c>
      <c r="AP544" s="14">
        <v>6.1193393158027902E-2</v>
      </c>
      <c r="AQ544" s="14">
        <v>6.5304986310866203E-2</v>
      </c>
      <c r="AR544" s="14">
        <v>7.7683422468511801E-2</v>
      </c>
      <c r="AS544" s="14">
        <v>4.0487485493684403E-2</v>
      </c>
      <c r="AT544" s="14">
        <v>2.14265224130895E-2</v>
      </c>
      <c r="AU544" s="14">
        <v>6.9513391126768298E-2</v>
      </c>
      <c r="AV544" s="14">
        <v>5.7140009421865298E-2</v>
      </c>
      <c r="AW544" s="14"/>
      <c r="AX544" s="14">
        <v>4.4031923208534697E-2</v>
      </c>
      <c r="AY544" s="14">
        <v>5.9296011786559202E-2</v>
      </c>
      <c r="AZ544" s="14">
        <v>5.1225711039135403E-2</v>
      </c>
      <c r="BA544" s="14"/>
      <c r="BB544" s="14">
        <v>5.7196595812980698E-3</v>
      </c>
      <c r="BC544" s="14">
        <v>6.2897632983088397E-2</v>
      </c>
      <c r="BD544" s="14">
        <v>5.0863285498079398E-2</v>
      </c>
      <c r="BE544" s="14"/>
      <c r="BF544" s="14">
        <v>2.57939783992207E-2</v>
      </c>
      <c r="BG544" s="14">
        <v>4.8549119018668402E-2</v>
      </c>
      <c r="BH544" s="14">
        <v>4.9729046649619003E-2</v>
      </c>
      <c r="BI544" s="14"/>
      <c r="BJ544" s="14">
        <v>1.62258699627599E-2</v>
      </c>
      <c r="BK544" s="14">
        <v>8.0298266020178893E-2</v>
      </c>
      <c r="BL544" s="14"/>
      <c r="BM544" s="14">
        <v>3.8400501692954503E-2</v>
      </c>
      <c r="BN544" s="14">
        <v>8.2506128632189202E-2</v>
      </c>
      <c r="BO544" s="14"/>
      <c r="BP544" s="14">
        <v>7.6264167486424506E-2</v>
      </c>
      <c r="BQ544" s="14">
        <v>3.8148490500847301E-2</v>
      </c>
      <c r="BR544" s="14">
        <v>5.7512562489454098E-2</v>
      </c>
      <c r="BS544" s="14">
        <v>7.5562928776832405E-2</v>
      </c>
      <c r="BT544" s="14">
        <v>5.2213044933319602E-2</v>
      </c>
      <c r="BU544" s="14">
        <v>8.0341853661149001E-2</v>
      </c>
      <c r="BV544" s="14">
        <v>0.17536503660837599</v>
      </c>
      <c r="BW544" s="14">
        <v>5.42150056287189E-2</v>
      </c>
    </row>
    <row r="545" spans="2:75" x14ac:dyDescent="0.35">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c r="AQ545" s="14"/>
      <c r="AR545" s="14"/>
      <c r="AS545" s="14"/>
      <c r="AT545" s="14"/>
      <c r="AU545" s="14"/>
      <c r="AV545" s="14"/>
      <c r="AW545" s="14"/>
      <c r="AX545" s="14"/>
      <c r="AY545" s="14"/>
      <c r="AZ545" s="14"/>
      <c r="BA545" s="14"/>
      <c r="BB545" s="14"/>
      <c r="BC545" s="14"/>
      <c r="BD545" s="14"/>
      <c r="BE545" s="14"/>
      <c r="BF545" s="14"/>
      <c r="BG545" s="14"/>
      <c r="BH545" s="14"/>
      <c r="BI545" s="14"/>
      <c r="BJ545" s="14"/>
      <c r="BK545" s="14"/>
      <c r="BL545" s="14"/>
      <c r="BM545" s="14"/>
      <c r="BN545" s="14"/>
      <c r="BO545" s="14"/>
      <c r="BP545" s="14"/>
      <c r="BQ545" s="14"/>
      <c r="BR545" s="14"/>
      <c r="BS545" s="14"/>
      <c r="BT545" s="14"/>
      <c r="BU545" s="14"/>
      <c r="BV545" s="14"/>
      <c r="BW545" s="14"/>
    </row>
    <row r="546" spans="2:75" x14ac:dyDescent="0.35">
      <c r="B546" s="6" t="s">
        <v>288</v>
      </c>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c r="AQ546" s="14"/>
      <c r="AR546" s="14"/>
      <c r="AS546" s="14"/>
      <c r="AT546" s="14"/>
      <c r="AU546" s="14"/>
      <c r="AV546" s="14"/>
      <c r="AW546" s="14"/>
      <c r="AX546" s="14"/>
      <c r="AY546" s="14"/>
      <c r="AZ546" s="14"/>
      <c r="BA546" s="14"/>
      <c r="BB546" s="14"/>
      <c r="BC546" s="14"/>
      <c r="BD546" s="14"/>
      <c r="BE546" s="14"/>
      <c r="BF546" s="14"/>
      <c r="BG546" s="14"/>
      <c r="BH546" s="14"/>
      <c r="BI546" s="14"/>
      <c r="BJ546" s="14"/>
      <c r="BK546" s="14"/>
      <c r="BL546" s="14"/>
      <c r="BM546" s="14"/>
      <c r="BN546" s="14"/>
      <c r="BO546" s="14"/>
      <c r="BP546" s="14"/>
      <c r="BQ546" s="14"/>
      <c r="BR546" s="14"/>
      <c r="BS546" s="14"/>
      <c r="BT546" s="14"/>
      <c r="BU546" s="14"/>
      <c r="BV546" s="14"/>
      <c r="BW546" s="14"/>
    </row>
    <row r="547" spans="2:75" x14ac:dyDescent="0.35">
      <c r="B547" s="21" t="s">
        <v>135</v>
      </c>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c r="AQ547" s="14"/>
      <c r="AR547" s="14"/>
      <c r="AS547" s="14"/>
      <c r="AT547" s="14"/>
      <c r="AU547" s="14"/>
      <c r="AV547" s="14"/>
      <c r="AW547" s="14"/>
      <c r="AX547" s="14"/>
      <c r="AY547" s="14"/>
      <c r="AZ547" s="14"/>
      <c r="BA547" s="14"/>
      <c r="BB547" s="14"/>
      <c r="BC547" s="14"/>
      <c r="BD547" s="14"/>
      <c r="BE547" s="14"/>
      <c r="BF547" s="14"/>
      <c r="BG547" s="14"/>
      <c r="BH547" s="14"/>
      <c r="BI547" s="14"/>
      <c r="BJ547" s="14"/>
      <c r="BK547" s="14"/>
      <c r="BL547" s="14"/>
      <c r="BM547" s="14"/>
      <c r="BN547" s="14"/>
      <c r="BO547" s="14"/>
      <c r="BP547" s="14"/>
      <c r="BQ547" s="14"/>
      <c r="BR547" s="14"/>
      <c r="BS547" s="14"/>
      <c r="BT547" s="14"/>
      <c r="BU547" s="14"/>
      <c r="BV547" s="14"/>
      <c r="BW547" s="14"/>
    </row>
    <row r="548" spans="2:75" x14ac:dyDescent="0.35">
      <c r="B548" t="s">
        <v>276</v>
      </c>
      <c r="C548" s="14">
        <v>3.0636693195323798E-2</v>
      </c>
      <c r="D548" s="14">
        <v>2.9668430974237301E-2</v>
      </c>
      <c r="E548" s="14">
        <v>3.1590726456878597E-2</v>
      </c>
      <c r="F548" s="14"/>
      <c r="G548" s="14">
        <v>7.0843361578893496E-2</v>
      </c>
      <c r="H548" s="14">
        <v>3.7864674032548097E-2</v>
      </c>
      <c r="I548" s="14">
        <v>2.67143073402486E-2</v>
      </c>
      <c r="J548" s="14">
        <v>1.16974081946056E-2</v>
      </c>
      <c r="K548" s="14">
        <v>3.5180579257522299E-2</v>
      </c>
      <c r="L548" s="14">
        <v>2.88262596961045E-2</v>
      </c>
      <c r="M548" s="14"/>
      <c r="N548" s="14">
        <v>3.7003293465725902E-2</v>
      </c>
      <c r="O548" s="14">
        <v>1.73337516534109E-2</v>
      </c>
      <c r="P548" s="14"/>
      <c r="Q548" s="14">
        <v>1.45165433042237E-2</v>
      </c>
      <c r="R548" s="14">
        <v>6.4175680139825594E-2</v>
      </c>
      <c r="S548" s="14">
        <v>4.6223331230944697E-3</v>
      </c>
      <c r="T548" s="14">
        <v>2.0272755238934501E-2</v>
      </c>
      <c r="U548" s="14">
        <v>1.21626741828993E-2</v>
      </c>
      <c r="V548" s="14">
        <v>5.1418445235246801E-2</v>
      </c>
      <c r="W548" s="14">
        <v>6.0645755718523403E-2</v>
      </c>
      <c r="X548" s="14">
        <v>0</v>
      </c>
      <c r="Y548" s="14">
        <v>0</v>
      </c>
      <c r="Z548" s="14">
        <v>2.1464160971613098E-2</v>
      </c>
      <c r="AA548" s="14"/>
      <c r="AB548" s="14">
        <v>2.3995005397592199E-2</v>
      </c>
      <c r="AC548" s="14">
        <v>2.37650604276867E-2</v>
      </c>
      <c r="AD548" s="14">
        <v>5.4856106548913298E-2</v>
      </c>
      <c r="AE548" s="14"/>
      <c r="AF548" s="14">
        <v>5.1055040334203203E-2</v>
      </c>
      <c r="AG548" s="14">
        <v>2.3418687586696602E-2</v>
      </c>
      <c r="AH548" s="14">
        <v>1.9050268088694901E-2</v>
      </c>
      <c r="AI548" s="14">
        <v>4.6940310163526601E-2</v>
      </c>
      <c r="AJ548" s="14">
        <v>1.84726134912052E-2</v>
      </c>
      <c r="AK548" s="14">
        <v>6.7374291510523404E-2</v>
      </c>
      <c r="AL548" s="14">
        <v>0</v>
      </c>
      <c r="AM548" s="14">
        <v>0</v>
      </c>
      <c r="AN548" s="14"/>
      <c r="AO548" s="14">
        <v>2.1229125589285799E-2</v>
      </c>
      <c r="AP548" s="14">
        <v>2.30608823334989E-2</v>
      </c>
      <c r="AQ548" s="14">
        <v>2.9565409380688398E-2</v>
      </c>
      <c r="AR548" s="14">
        <v>6.1197402286118897E-2</v>
      </c>
      <c r="AS548" s="14">
        <v>1.9919339783333101E-2</v>
      </c>
      <c r="AT548" s="14">
        <v>9.5029548403928299E-2</v>
      </c>
      <c r="AU548" s="14">
        <v>4.0675074280737397E-2</v>
      </c>
      <c r="AV548" s="14">
        <v>0</v>
      </c>
      <c r="AW548" s="14"/>
      <c r="AX548" s="14">
        <v>0.142877987628383</v>
      </c>
      <c r="AY548" s="14">
        <v>4.4560199168129797E-2</v>
      </c>
      <c r="AZ548" s="14">
        <v>1.20292512080491E-2</v>
      </c>
      <c r="BA548" s="14"/>
      <c r="BB548" s="14">
        <v>0.153364112316908</v>
      </c>
      <c r="BC548" s="14">
        <v>1.43149395721172E-2</v>
      </c>
      <c r="BD548" s="14">
        <v>5.5318341826645799E-3</v>
      </c>
      <c r="BE548" s="14"/>
      <c r="BF548" s="14">
        <v>6.6416070566116994E-2</v>
      </c>
      <c r="BG548" s="14">
        <v>5.1022576261825797E-2</v>
      </c>
      <c r="BH548" s="14">
        <v>1.51992875037672E-2</v>
      </c>
      <c r="BI548" s="14"/>
      <c r="BJ548" s="14">
        <v>6.1579998053426399E-2</v>
      </c>
      <c r="BK548" s="14">
        <v>2.2594629449244698E-2</v>
      </c>
      <c r="BL548" s="14"/>
      <c r="BM548" s="14">
        <v>5.4164441828984999E-2</v>
      </c>
      <c r="BN548" s="14">
        <v>2.0314442117441101E-2</v>
      </c>
      <c r="BO548" s="14"/>
      <c r="BP548" s="14">
        <v>1.47046063761745E-2</v>
      </c>
      <c r="BQ548" s="14">
        <v>4.8347452960768901E-2</v>
      </c>
      <c r="BR548" s="14">
        <v>1.41245673888822E-2</v>
      </c>
      <c r="BS548" s="14">
        <v>1.3746357243577499E-2</v>
      </c>
      <c r="BT548" s="14">
        <v>4.5211170821899203E-2</v>
      </c>
      <c r="BU548" s="14">
        <v>5.8418443436776303E-2</v>
      </c>
      <c r="BV548" s="14">
        <v>0</v>
      </c>
      <c r="BW548" s="14">
        <v>4.90368946661871E-3</v>
      </c>
    </row>
    <row r="549" spans="2:75" x14ac:dyDescent="0.35">
      <c r="B549" t="s">
        <v>277</v>
      </c>
      <c r="C549" s="14">
        <v>0.27136915725754701</v>
      </c>
      <c r="D549" s="14">
        <v>0.29630017610155102</v>
      </c>
      <c r="E549" s="14">
        <v>0.246804508649305</v>
      </c>
      <c r="F549" s="14"/>
      <c r="G549" s="14">
        <v>0.214193999144489</v>
      </c>
      <c r="H549" s="14">
        <v>0.28705598882813699</v>
      </c>
      <c r="I549" s="14">
        <v>0.23955927200778601</v>
      </c>
      <c r="J549" s="14">
        <v>0.20098632798618499</v>
      </c>
      <c r="K549" s="14">
        <v>0.25798987809881102</v>
      </c>
      <c r="L549" s="14">
        <v>0.331160904429597</v>
      </c>
      <c r="M549" s="14"/>
      <c r="N549" s="14">
        <v>0.30266738779388802</v>
      </c>
      <c r="O549" s="14">
        <v>0.205971847310843</v>
      </c>
      <c r="P549" s="14"/>
      <c r="Q549" s="14">
        <v>0.100583237195528</v>
      </c>
      <c r="R549" s="14">
        <v>0.167891461814697</v>
      </c>
      <c r="S549" s="14">
        <v>0.29918269278371701</v>
      </c>
      <c r="T549" s="14">
        <v>0.33631947610824098</v>
      </c>
      <c r="U549" s="14">
        <v>0.28966608467418298</v>
      </c>
      <c r="V549" s="14">
        <v>0.24533087476437301</v>
      </c>
      <c r="W549" s="14">
        <v>0.29336102025817801</v>
      </c>
      <c r="X549" s="14">
        <v>0.33378437758393298</v>
      </c>
      <c r="Y549" s="14">
        <v>0.57049239310669397</v>
      </c>
      <c r="Z549" s="14">
        <v>0.18308269622871901</v>
      </c>
      <c r="AA549" s="14"/>
      <c r="AB549" s="14">
        <v>0.45188508954350098</v>
      </c>
      <c r="AC549" s="14">
        <v>0.24486617507893299</v>
      </c>
      <c r="AD549" s="14">
        <v>0.242098810851191</v>
      </c>
      <c r="AE549" s="14"/>
      <c r="AF549" s="14">
        <v>0.41561750136073999</v>
      </c>
      <c r="AG549" s="14">
        <v>0.29363767916350397</v>
      </c>
      <c r="AH549" s="14">
        <v>0.23781956610600999</v>
      </c>
      <c r="AI549" s="14">
        <v>0.21852129166370099</v>
      </c>
      <c r="AJ549" s="14">
        <v>0.43737504271927302</v>
      </c>
      <c r="AK549" s="14">
        <v>0.370782110161128</v>
      </c>
      <c r="AL549" s="14">
        <v>9.0478142011567897E-2</v>
      </c>
      <c r="AM549" s="14">
        <v>0.119103671756744</v>
      </c>
      <c r="AN549" s="14"/>
      <c r="AO549" s="14">
        <v>0.52418944877520901</v>
      </c>
      <c r="AP549" s="14">
        <v>0.28835688190314002</v>
      </c>
      <c r="AQ549" s="14">
        <v>0.21871756442710799</v>
      </c>
      <c r="AR549" s="14">
        <v>0.20316808655016599</v>
      </c>
      <c r="AS549" s="14">
        <v>0.41469126619782298</v>
      </c>
      <c r="AT549" s="14">
        <v>0.37235430498157301</v>
      </c>
      <c r="AU549" s="14">
        <v>0.18987655371583201</v>
      </c>
      <c r="AV549" s="14">
        <v>5.8383963974761498E-2</v>
      </c>
      <c r="AW549" s="14"/>
      <c r="AX549" s="14">
        <v>0.40887500913509101</v>
      </c>
      <c r="AY549" s="14">
        <v>0.36249301716078097</v>
      </c>
      <c r="AZ549" s="14">
        <v>0.205969980131502</v>
      </c>
      <c r="BA549" s="14"/>
      <c r="BB549" s="14">
        <v>0.49305196955276898</v>
      </c>
      <c r="BC549" s="14">
        <v>0.27953839697719701</v>
      </c>
      <c r="BD549" s="14">
        <v>0.17539950634756399</v>
      </c>
      <c r="BE549" s="14"/>
      <c r="BF549" s="14">
        <v>0.28414598054957602</v>
      </c>
      <c r="BG549" s="14">
        <v>0.37780172374684201</v>
      </c>
      <c r="BH549" s="14">
        <v>0.21161082175847201</v>
      </c>
      <c r="BI549" s="14"/>
      <c r="BJ549" s="14">
        <v>0.42150563054691498</v>
      </c>
      <c r="BK549" s="14">
        <v>0.23101332926061799</v>
      </c>
      <c r="BL549" s="14"/>
      <c r="BM549" s="14">
        <v>0.37210042452625303</v>
      </c>
      <c r="BN549" s="14">
        <v>0.23465518577179001</v>
      </c>
      <c r="BO549" s="14"/>
      <c r="BP549" s="14">
        <v>0.30989173749880999</v>
      </c>
      <c r="BQ549" s="14">
        <v>0.35398563063329502</v>
      </c>
      <c r="BR549" s="14">
        <v>0.45706841048428298</v>
      </c>
      <c r="BS549" s="14">
        <v>0.19947302223720201</v>
      </c>
      <c r="BT549" s="14">
        <v>0.29422376196632199</v>
      </c>
      <c r="BU549" s="14">
        <v>0.22555783507597801</v>
      </c>
      <c r="BV549" s="14">
        <v>0.105971564795853</v>
      </c>
      <c r="BW549" s="14">
        <v>0.22852129636603499</v>
      </c>
    </row>
    <row r="550" spans="2:75" x14ac:dyDescent="0.35">
      <c r="B550" t="s">
        <v>278</v>
      </c>
      <c r="C550" s="14">
        <v>0.49226267741553598</v>
      </c>
      <c r="D550" s="14">
        <v>0.50662286057592798</v>
      </c>
      <c r="E550" s="14">
        <v>0.47811352228103299</v>
      </c>
      <c r="F550" s="14"/>
      <c r="G550" s="14">
        <v>0.47204230539631498</v>
      </c>
      <c r="H550" s="14">
        <v>0.47578215965099102</v>
      </c>
      <c r="I550" s="14">
        <v>0.55689475702154201</v>
      </c>
      <c r="J550" s="14">
        <v>0.57784172354002805</v>
      </c>
      <c r="K550" s="14">
        <v>0.46001300049566801</v>
      </c>
      <c r="L550" s="14">
        <v>0.449565922548681</v>
      </c>
      <c r="M550" s="14"/>
      <c r="N550" s="14">
        <v>0.48697216802337701</v>
      </c>
      <c r="O550" s="14">
        <v>0.50331713885204599</v>
      </c>
      <c r="P550" s="14"/>
      <c r="Q550" s="14">
        <v>0.65872251337406995</v>
      </c>
      <c r="R550" s="14">
        <v>0.56107749547843699</v>
      </c>
      <c r="S550" s="14">
        <v>0.47784349928851899</v>
      </c>
      <c r="T550" s="14">
        <v>0.50226266181416901</v>
      </c>
      <c r="U550" s="14">
        <v>0.52352452609843403</v>
      </c>
      <c r="V550" s="14">
        <v>0.44004134250721699</v>
      </c>
      <c r="W550" s="14">
        <v>0.441299065589216</v>
      </c>
      <c r="X550" s="14">
        <v>0.66621562241606702</v>
      </c>
      <c r="Y550" s="14">
        <v>0.11182982956972801</v>
      </c>
      <c r="Z550" s="14">
        <v>0.46466690144605699</v>
      </c>
      <c r="AA550" s="14"/>
      <c r="AB550" s="14">
        <v>0.351564148472024</v>
      </c>
      <c r="AC550" s="14">
        <v>0.55323631815413399</v>
      </c>
      <c r="AD550" s="14">
        <v>0.41446018917607802</v>
      </c>
      <c r="AE550" s="14"/>
      <c r="AF550" s="14">
        <v>0.38234785073827099</v>
      </c>
      <c r="AG550" s="14">
        <v>0.51384618316951902</v>
      </c>
      <c r="AH550" s="14">
        <v>0.46824777691445002</v>
      </c>
      <c r="AI550" s="14">
        <v>0.530725426463596</v>
      </c>
      <c r="AJ550" s="14">
        <v>0.43340764751703098</v>
      </c>
      <c r="AK550" s="14">
        <v>0.40455654159509602</v>
      </c>
      <c r="AL550" s="14">
        <v>0.60825439882930699</v>
      </c>
      <c r="AM550" s="14">
        <v>0.68926660089005498</v>
      </c>
      <c r="AN550" s="14"/>
      <c r="AO550" s="14">
        <v>0.31127036992365897</v>
      </c>
      <c r="AP550" s="14">
        <v>0.49618385241976298</v>
      </c>
      <c r="AQ550" s="14">
        <v>0.58869667695267902</v>
      </c>
      <c r="AR550" s="14">
        <v>0.63022840703945304</v>
      </c>
      <c r="AS550" s="14">
        <v>0.45428424842802601</v>
      </c>
      <c r="AT550" s="14">
        <v>0.37485418506825202</v>
      </c>
      <c r="AU550" s="14">
        <v>0.57195087224785801</v>
      </c>
      <c r="AV550" s="14">
        <v>0.635524015749101</v>
      </c>
      <c r="AW550" s="14"/>
      <c r="AX550" s="14">
        <v>0.29086111079502303</v>
      </c>
      <c r="AY550" s="14">
        <v>0.45318938036948903</v>
      </c>
      <c r="AZ550" s="14">
        <v>0.50912705549517101</v>
      </c>
      <c r="BA550" s="14"/>
      <c r="BB550" s="14">
        <v>0.29765695892355498</v>
      </c>
      <c r="BC550" s="14">
        <v>0.55161118432690004</v>
      </c>
      <c r="BD550" s="14">
        <v>0.47269079951042398</v>
      </c>
      <c r="BE550" s="14"/>
      <c r="BF550" s="14">
        <v>0.54837717790489104</v>
      </c>
      <c r="BG550" s="14">
        <v>0.42393819263723098</v>
      </c>
      <c r="BH550" s="14">
        <v>0.499180467023907</v>
      </c>
      <c r="BI550" s="14"/>
      <c r="BJ550" s="14">
        <v>0.34228977441170799</v>
      </c>
      <c r="BK550" s="14">
        <v>0.53171019274395903</v>
      </c>
      <c r="BL550" s="14"/>
      <c r="BM550" s="14">
        <v>0.39928165856726699</v>
      </c>
      <c r="BN550" s="14">
        <v>0.52143498564898505</v>
      </c>
      <c r="BO550" s="14"/>
      <c r="BP550" s="14">
        <v>0.46819184469693997</v>
      </c>
      <c r="BQ550" s="14">
        <v>0.44387824056047598</v>
      </c>
      <c r="BR550" s="14">
        <v>0.37256613788904902</v>
      </c>
      <c r="BS550" s="14">
        <v>0.53230979119288502</v>
      </c>
      <c r="BT550" s="14">
        <v>0.44603790981860603</v>
      </c>
      <c r="BU550" s="14">
        <v>0.56080524689245903</v>
      </c>
      <c r="BV550" s="14">
        <v>0.69440690733960297</v>
      </c>
      <c r="BW550" s="14">
        <v>0.57429572784858296</v>
      </c>
    </row>
    <row r="551" spans="2:75" x14ac:dyDescent="0.35">
      <c r="B551" t="s">
        <v>279</v>
      </c>
      <c r="C551" s="14">
        <v>9.0199677959886398E-2</v>
      </c>
      <c r="D551" s="14">
        <v>8.9032192628026405E-2</v>
      </c>
      <c r="E551" s="14">
        <v>9.1350006677371406E-2</v>
      </c>
      <c r="F551" s="14"/>
      <c r="G551" s="14">
        <v>4.7066719705071397E-2</v>
      </c>
      <c r="H551" s="14">
        <v>7.5450111289539296E-2</v>
      </c>
      <c r="I551" s="14">
        <v>6.9843341092881497E-2</v>
      </c>
      <c r="J551" s="14">
        <v>8.68000715517524E-2</v>
      </c>
      <c r="K551" s="14">
        <v>0.12758409138080701</v>
      </c>
      <c r="L551" s="14">
        <v>9.5992866243456904E-2</v>
      </c>
      <c r="M551" s="14"/>
      <c r="N551" s="14">
        <v>8.9078436804625502E-2</v>
      </c>
      <c r="O551" s="14">
        <v>9.2542499074660306E-2</v>
      </c>
      <c r="P551" s="14"/>
      <c r="Q551" s="14">
        <v>3.84250330468075E-2</v>
      </c>
      <c r="R551" s="14">
        <v>8.8182939480324199E-2</v>
      </c>
      <c r="S551" s="14">
        <v>0.105738554209776</v>
      </c>
      <c r="T551" s="14">
        <v>5.9417991206445003E-2</v>
      </c>
      <c r="U551" s="14">
        <v>0.103586105808066</v>
      </c>
      <c r="V551" s="14">
        <v>0.10513991731438301</v>
      </c>
      <c r="W551" s="14">
        <v>0.13482349438343</v>
      </c>
      <c r="X551" s="14">
        <v>0</v>
      </c>
      <c r="Y551" s="14">
        <v>0</v>
      </c>
      <c r="Z551" s="14">
        <v>4.33470078574043E-2</v>
      </c>
      <c r="AA551" s="14"/>
      <c r="AB551" s="14">
        <v>7.4585571403605097E-2</v>
      </c>
      <c r="AC551" s="14">
        <v>6.8784920298513005E-2</v>
      </c>
      <c r="AD551" s="14">
        <v>0.152870430461581</v>
      </c>
      <c r="AE551" s="14"/>
      <c r="AF551" s="14">
        <v>4.584769069156E-2</v>
      </c>
      <c r="AG551" s="14">
        <v>8.4192471396991805E-2</v>
      </c>
      <c r="AH551" s="14">
        <v>0.16058371316004799</v>
      </c>
      <c r="AI551" s="14">
        <v>0.12800618550305901</v>
      </c>
      <c r="AJ551" s="14">
        <v>3.7083125198155202E-2</v>
      </c>
      <c r="AK551" s="14">
        <v>0.10796398434557999</v>
      </c>
      <c r="AL551" s="14">
        <v>0.12627879434378</v>
      </c>
      <c r="AM551" s="14">
        <v>6.0643210989493899E-2</v>
      </c>
      <c r="AN551" s="14"/>
      <c r="AO551" s="14">
        <v>3.2798776674942402E-2</v>
      </c>
      <c r="AP551" s="14">
        <v>0.10511432691856799</v>
      </c>
      <c r="AQ551" s="14">
        <v>7.5369789425695305E-2</v>
      </c>
      <c r="AR551" s="14">
        <v>2.8135215601075899E-2</v>
      </c>
      <c r="AS551" s="14">
        <v>3.1674594851345099E-2</v>
      </c>
      <c r="AT551" s="14">
        <v>0.11424167744614799</v>
      </c>
      <c r="AU551" s="14">
        <v>0.103092588767358</v>
      </c>
      <c r="AV551" s="14">
        <v>0.13660750262931601</v>
      </c>
      <c r="AW551" s="14"/>
      <c r="AX551" s="14">
        <v>7.3790614638659296E-2</v>
      </c>
      <c r="AY551" s="14">
        <v>6.7220490937361002E-2</v>
      </c>
      <c r="AZ551" s="14">
        <v>0.13404164136510399</v>
      </c>
      <c r="BA551" s="14"/>
      <c r="BB551" s="14">
        <v>2.94523738437815E-2</v>
      </c>
      <c r="BC551" s="14">
        <v>7.1975001240939807E-2</v>
      </c>
      <c r="BD551" s="14">
        <v>0.17879529619061299</v>
      </c>
      <c r="BE551" s="14"/>
      <c r="BF551" s="14">
        <v>7.0651962553343606E-2</v>
      </c>
      <c r="BG551" s="14">
        <v>5.8742129775888399E-2</v>
      </c>
      <c r="BH551" s="14">
        <v>0.149530806848437</v>
      </c>
      <c r="BI551" s="14"/>
      <c r="BJ551" s="14">
        <v>0.11933802244576799</v>
      </c>
      <c r="BK551" s="14">
        <v>8.2499804596822796E-2</v>
      </c>
      <c r="BL551" s="14"/>
      <c r="BM551" s="14">
        <v>8.97465900528992E-2</v>
      </c>
      <c r="BN551" s="14">
        <v>8.7065709284145198E-2</v>
      </c>
      <c r="BO551" s="14"/>
      <c r="BP551" s="14">
        <v>4.9066290317981598E-2</v>
      </c>
      <c r="BQ551" s="14">
        <v>4.7976487031763201E-2</v>
      </c>
      <c r="BR551" s="14">
        <v>6.5982671131041296E-2</v>
      </c>
      <c r="BS551" s="14">
        <v>0.12923058520827699</v>
      </c>
      <c r="BT551" s="14">
        <v>0.115497899098882</v>
      </c>
      <c r="BU551" s="14">
        <v>5.5151950580067603E-2</v>
      </c>
      <c r="BV551" s="14">
        <v>3.3297334087627702E-2</v>
      </c>
      <c r="BW551" s="14">
        <v>9.5462368202582401E-2</v>
      </c>
    </row>
    <row r="552" spans="2:75" x14ac:dyDescent="0.35">
      <c r="B552" t="s">
        <v>280</v>
      </c>
      <c r="C552" s="14">
        <v>3.5337727519699803E-2</v>
      </c>
      <c r="D552" s="14">
        <v>4.5074195827910203E-2</v>
      </c>
      <c r="E552" s="14">
        <v>2.57443400944601E-2</v>
      </c>
      <c r="F552" s="14"/>
      <c r="G552" s="14">
        <v>5.7669312885931301E-2</v>
      </c>
      <c r="H552" s="14">
        <v>6.7503623793015499E-2</v>
      </c>
      <c r="I552" s="14">
        <v>5.2295178600590402E-2</v>
      </c>
      <c r="J552" s="14">
        <v>5.3766593256557201E-2</v>
      </c>
      <c r="K552" s="14">
        <v>2.9099194774051099E-2</v>
      </c>
      <c r="L552" s="14">
        <v>8.5558568989463606E-3</v>
      </c>
      <c r="M552" s="14"/>
      <c r="N552" s="14">
        <v>3.8673879707094697E-2</v>
      </c>
      <c r="O552" s="14">
        <v>2.8366874059625999E-2</v>
      </c>
      <c r="P552" s="14"/>
      <c r="Q552" s="14">
        <v>4.3683171892967901E-2</v>
      </c>
      <c r="R552" s="14">
        <v>3.5203135853244902E-2</v>
      </c>
      <c r="S552" s="14">
        <v>2.9837768164877598E-2</v>
      </c>
      <c r="T552" s="14">
        <v>1.6397299427808799E-2</v>
      </c>
      <c r="U552" s="14">
        <v>4.3738727914027303E-2</v>
      </c>
      <c r="V552" s="14">
        <v>4.6663711911425002E-2</v>
      </c>
      <c r="W552" s="14">
        <v>4.9843092506302998E-2</v>
      </c>
      <c r="X552" s="14">
        <v>0</v>
      </c>
      <c r="Y552" s="14">
        <v>0.31767777732357899</v>
      </c>
      <c r="Z552" s="14">
        <v>1.3528197506038399E-2</v>
      </c>
      <c r="AA552" s="14"/>
      <c r="AB552" s="14">
        <v>3.74175786650221E-2</v>
      </c>
      <c r="AC552" s="14">
        <v>1.5872104401743699E-2</v>
      </c>
      <c r="AD552" s="14">
        <v>9.8257826047578795E-2</v>
      </c>
      <c r="AE552" s="14"/>
      <c r="AF552" s="14">
        <v>2.0292421698765099E-2</v>
      </c>
      <c r="AG552" s="14">
        <v>2.0288978113209601E-2</v>
      </c>
      <c r="AH552" s="14">
        <v>1.7116982009467901E-2</v>
      </c>
      <c r="AI552" s="14">
        <v>4.6151373376773802E-2</v>
      </c>
      <c r="AJ552" s="14">
        <v>0</v>
      </c>
      <c r="AK552" s="14">
        <v>2.5788851404085099E-3</v>
      </c>
      <c r="AL552" s="14">
        <v>0.108109864279642</v>
      </c>
      <c r="AM552" s="14">
        <v>5.5643343610305901E-2</v>
      </c>
      <c r="AN552" s="14"/>
      <c r="AO552" s="14">
        <v>2.8366247272669499E-2</v>
      </c>
      <c r="AP552" s="14">
        <v>1.61510617743451E-2</v>
      </c>
      <c r="AQ552" s="14">
        <v>2.6565010954996301E-2</v>
      </c>
      <c r="AR552" s="14">
        <v>6.0168843212924997E-2</v>
      </c>
      <c r="AS552" s="14">
        <v>0</v>
      </c>
      <c r="AT552" s="14">
        <v>0</v>
      </c>
      <c r="AU552" s="14">
        <v>7.98781938900259E-2</v>
      </c>
      <c r="AV552" s="14">
        <v>9.69490219075924E-2</v>
      </c>
      <c r="AW552" s="14"/>
      <c r="AX552" s="14">
        <v>0</v>
      </c>
      <c r="AY552" s="14">
        <v>1.26500887271449E-2</v>
      </c>
      <c r="AZ552" s="14">
        <v>7.0496641119944595E-2</v>
      </c>
      <c r="BA552" s="14"/>
      <c r="BB552" s="14">
        <v>0</v>
      </c>
      <c r="BC552" s="14">
        <v>1.14742763037207E-2</v>
      </c>
      <c r="BD552" s="14">
        <v>0.115101023585699</v>
      </c>
      <c r="BE552" s="14"/>
      <c r="BF552" s="14">
        <v>0</v>
      </c>
      <c r="BG552" s="14">
        <v>2.2910860417706E-2</v>
      </c>
      <c r="BH552" s="14">
        <v>6.6364097187022505E-2</v>
      </c>
      <c r="BI552" s="14"/>
      <c r="BJ552" s="14">
        <v>4.0383737508523997E-2</v>
      </c>
      <c r="BK552" s="14">
        <v>3.4927764853455098E-2</v>
      </c>
      <c r="BL552" s="14"/>
      <c r="BM552" s="14">
        <v>5.27919085771529E-2</v>
      </c>
      <c r="BN552" s="14">
        <v>3.1408411874639601E-2</v>
      </c>
      <c r="BO552" s="14"/>
      <c r="BP552" s="14">
        <v>4.3383821434803002E-2</v>
      </c>
      <c r="BQ552" s="14">
        <v>1.9354508295229E-2</v>
      </c>
      <c r="BR552" s="14">
        <v>1.45794296343738E-2</v>
      </c>
      <c r="BS552" s="14">
        <v>5.4017023697389997E-2</v>
      </c>
      <c r="BT552" s="14">
        <v>2.5431831823768399E-2</v>
      </c>
      <c r="BU552" s="14">
        <v>5.8298164237169901E-2</v>
      </c>
      <c r="BV552" s="14">
        <v>3.9970539112246399E-2</v>
      </c>
      <c r="BW552" s="14">
        <v>4.90368946661871E-3</v>
      </c>
    </row>
    <row r="553" spans="2:75" x14ac:dyDescent="0.35">
      <c r="B553" t="s">
        <v>92</v>
      </c>
      <c r="C553" s="14">
        <v>8.0194066652006596E-2</v>
      </c>
      <c r="D553" s="14">
        <v>3.3302143892347001E-2</v>
      </c>
      <c r="E553" s="14">
        <v>0.12639689584095201</v>
      </c>
      <c r="F553" s="14"/>
      <c r="G553" s="14">
        <v>0.13818430128930101</v>
      </c>
      <c r="H553" s="14">
        <v>5.6343442405769599E-2</v>
      </c>
      <c r="I553" s="14">
        <v>5.4693143936951703E-2</v>
      </c>
      <c r="J553" s="14">
        <v>6.8907875470872196E-2</v>
      </c>
      <c r="K553" s="14">
        <v>9.0133255993140801E-2</v>
      </c>
      <c r="L553" s="14">
        <v>8.5898190183214401E-2</v>
      </c>
      <c r="M553" s="14"/>
      <c r="N553" s="14">
        <v>4.56048342052887E-2</v>
      </c>
      <c r="O553" s="14">
        <v>0.152467889049414</v>
      </c>
      <c r="P553" s="14"/>
      <c r="Q553" s="14">
        <v>0.14406950118640299</v>
      </c>
      <c r="R553" s="14">
        <v>8.3469287233471398E-2</v>
      </c>
      <c r="S553" s="14">
        <v>8.2775152430016402E-2</v>
      </c>
      <c r="T553" s="14">
        <v>6.5329816204401203E-2</v>
      </c>
      <c r="U553" s="14">
        <v>2.73218813223907E-2</v>
      </c>
      <c r="V553" s="14">
        <v>0.11140570826735501</v>
      </c>
      <c r="W553" s="14">
        <v>2.0027571544349001E-2</v>
      </c>
      <c r="X553" s="14">
        <v>0</v>
      </c>
      <c r="Y553" s="14">
        <v>0</v>
      </c>
      <c r="Z553" s="14">
        <v>0.27391103599016797</v>
      </c>
      <c r="AA553" s="14"/>
      <c r="AB553" s="14">
        <v>6.05526065182551E-2</v>
      </c>
      <c r="AC553" s="14">
        <v>9.3475421638989906E-2</v>
      </c>
      <c r="AD553" s="14">
        <v>3.7456636914658198E-2</v>
      </c>
      <c r="AE553" s="14"/>
      <c r="AF553" s="14">
        <v>8.4839495176460999E-2</v>
      </c>
      <c r="AG553" s="14">
        <v>6.4616000570078796E-2</v>
      </c>
      <c r="AH553" s="14">
        <v>9.7181693721328496E-2</v>
      </c>
      <c r="AI553" s="14">
        <v>2.96554128293442E-2</v>
      </c>
      <c r="AJ553" s="14">
        <v>7.3661571074335797E-2</v>
      </c>
      <c r="AK553" s="14">
        <v>4.6744187247264403E-2</v>
      </c>
      <c r="AL553" s="14">
        <v>6.68788005357034E-2</v>
      </c>
      <c r="AM553" s="14">
        <v>7.5343172753401896E-2</v>
      </c>
      <c r="AN553" s="14"/>
      <c r="AO553" s="14">
        <v>8.2146031764233907E-2</v>
      </c>
      <c r="AP553" s="14">
        <v>7.1132994650684594E-2</v>
      </c>
      <c r="AQ553" s="14">
        <v>6.1085548858832502E-2</v>
      </c>
      <c r="AR553" s="14">
        <v>1.7102045310261001E-2</v>
      </c>
      <c r="AS553" s="14">
        <v>7.9430550739472194E-2</v>
      </c>
      <c r="AT553" s="14">
        <v>4.3520284100098401E-2</v>
      </c>
      <c r="AU553" s="14">
        <v>1.45267170981892E-2</v>
      </c>
      <c r="AV553" s="14">
        <v>7.2535495739229405E-2</v>
      </c>
      <c r="AW553" s="14"/>
      <c r="AX553" s="14">
        <v>8.3595277802844606E-2</v>
      </c>
      <c r="AY553" s="14">
        <v>5.98868236370943E-2</v>
      </c>
      <c r="AZ553" s="14">
        <v>6.8335430680229306E-2</v>
      </c>
      <c r="BA553" s="14"/>
      <c r="BB553" s="14">
        <v>2.6474585362987E-2</v>
      </c>
      <c r="BC553" s="14">
        <v>7.1086201579125E-2</v>
      </c>
      <c r="BD553" s="14">
        <v>5.2481540183036302E-2</v>
      </c>
      <c r="BE553" s="14"/>
      <c r="BF553" s="14">
        <v>3.0408808426072301E-2</v>
      </c>
      <c r="BG553" s="14">
        <v>6.5584517160506103E-2</v>
      </c>
      <c r="BH553" s="14">
        <v>5.81145196783939E-2</v>
      </c>
      <c r="BI553" s="14"/>
      <c r="BJ553" s="14">
        <v>1.49028370336588E-2</v>
      </c>
      <c r="BK553" s="14">
        <v>9.7254279095900203E-2</v>
      </c>
      <c r="BL553" s="14"/>
      <c r="BM553" s="14">
        <v>3.19149764474429E-2</v>
      </c>
      <c r="BN553" s="14">
        <v>0.10512126530299901</v>
      </c>
      <c r="BO553" s="14"/>
      <c r="BP553" s="14">
        <v>0.114761699675291</v>
      </c>
      <c r="BQ553" s="14">
        <v>8.6457680518468305E-2</v>
      </c>
      <c r="BR553" s="14">
        <v>7.5678783472370101E-2</v>
      </c>
      <c r="BS553" s="14">
        <v>7.1223220420667505E-2</v>
      </c>
      <c r="BT553" s="14">
        <v>7.3597426470522795E-2</v>
      </c>
      <c r="BU553" s="14">
        <v>4.1768359777549099E-2</v>
      </c>
      <c r="BV553" s="14">
        <v>0.12635365466467</v>
      </c>
      <c r="BW553" s="14">
        <v>9.1913228649562195E-2</v>
      </c>
    </row>
    <row r="554" spans="2:75" x14ac:dyDescent="0.35">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c r="AQ554" s="14"/>
      <c r="AR554" s="14"/>
      <c r="AS554" s="14"/>
      <c r="AT554" s="14"/>
      <c r="AU554" s="14"/>
      <c r="AV554" s="14"/>
      <c r="AW554" s="14"/>
      <c r="AX554" s="14"/>
      <c r="AY554" s="14"/>
      <c r="AZ554" s="14"/>
      <c r="BA554" s="14"/>
      <c r="BB554" s="14"/>
      <c r="BC554" s="14"/>
      <c r="BD554" s="14"/>
      <c r="BE554" s="14"/>
      <c r="BF554" s="14"/>
      <c r="BG554" s="14"/>
      <c r="BH554" s="14"/>
      <c r="BI554" s="14"/>
      <c r="BJ554" s="14"/>
      <c r="BK554" s="14"/>
      <c r="BL554" s="14"/>
      <c r="BM554" s="14"/>
      <c r="BN554" s="14"/>
      <c r="BO554" s="14"/>
      <c r="BP554" s="14"/>
      <c r="BQ554" s="14"/>
      <c r="BR554" s="14"/>
      <c r="BS554" s="14"/>
      <c r="BT554" s="14"/>
      <c r="BU554" s="14"/>
      <c r="BV554" s="14"/>
      <c r="BW554" s="14"/>
    </row>
    <row r="555" spans="2:75" x14ac:dyDescent="0.35">
      <c r="B555" s="6" t="s">
        <v>289</v>
      </c>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c r="AQ555" s="14"/>
      <c r="AR555" s="14"/>
      <c r="AS555" s="14"/>
      <c r="AT555" s="14"/>
      <c r="AU555" s="14"/>
      <c r="AV555" s="14"/>
      <c r="AW555" s="14"/>
      <c r="AX555" s="14"/>
      <c r="AY555" s="14"/>
      <c r="AZ555" s="14"/>
      <c r="BA555" s="14"/>
      <c r="BB555" s="14"/>
      <c r="BC555" s="14"/>
      <c r="BD555" s="14"/>
      <c r="BE555" s="14"/>
      <c r="BF555" s="14"/>
      <c r="BG555" s="14"/>
      <c r="BH555" s="14"/>
      <c r="BI555" s="14"/>
      <c r="BJ555" s="14"/>
      <c r="BK555" s="14"/>
      <c r="BL555" s="14"/>
      <c r="BM555" s="14"/>
      <c r="BN555" s="14"/>
      <c r="BO555" s="14"/>
      <c r="BP555" s="14"/>
      <c r="BQ555" s="14"/>
      <c r="BR555" s="14"/>
      <c r="BS555" s="14"/>
      <c r="BT555" s="14"/>
      <c r="BU555" s="14"/>
      <c r="BV555" s="14"/>
      <c r="BW555" s="14"/>
    </row>
    <row r="556" spans="2:75" x14ac:dyDescent="0.35">
      <c r="B556" s="21" t="s">
        <v>96</v>
      </c>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c r="AR556" s="14"/>
      <c r="AS556" s="14"/>
      <c r="AT556" s="14"/>
      <c r="AU556" s="14"/>
      <c r="AV556" s="14"/>
      <c r="AW556" s="14"/>
      <c r="AX556" s="14"/>
      <c r="AY556" s="14"/>
      <c r="AZ556" s="14"/>
      <c r="BA556" s="14"/>
      <c r="BB556" s="14"/>
      <c r="BC556" s="14"/>
      <c r="BD556" s="14"/>
      <c r="BE556" s="14"/>
      <c r="BF556" s="14"/>
      <c r="BG556" s="14"/>
      <c r="BH556" s="14"/>
      <c r="BI556" s="14"/>
      <c r="BJ556" s="14"/>
      <c r="BK556" s="14"/>
      <c r="BL556" s="14"/>
      <c r="BM556" s="14"/>
      <c r="BN556" s="14"/>
      <c r="BO556" s="14"/>
      <c r="BP556" s="14"/>
      <c r="BQ556" s="14"/>
      <c r="BR556" s="14"/>
      <c r="BS556" s="14"/>
      <c r="BT556" s="14"/>
      <c r="BU556" s="14"/>
      <c r="BV556" s="14"/>
      <c r="BW556" s="14"/>
    </row>
    <row r="557" spans="2:75" x14ac:dyDescent="0.35">
      <c r="B557" t="s">
        <v>194</v>
      </c>
      <c r="C557" s="14">
        <v>6.0402763703814998E-2</v>
      </c>
      <c r="D557" s="14">
        <v>5.7087997523086499E-2</v>
      </c>
      <c r="E557" s="14">
        <v>6.3531087038134496E-2</v>
      </c>
      <c r="F557" s="14"/>
      <c r="G557" s="14">
        <v>6.9176999465349706E-2</v>
      </c>
      <c r="H557" s="14">
        <v>4.8123380343983099E-2</v>
      </c>
      <c r="I557" s="14">
        <v>8.1962331455810805E-2</v>
      </c>
      <c r="J557" s="14">
        <v>2.3602224314805999E-2</v>
      </c>
      <c r="K557" s="14">
        <v>9.4111345367027005E-2</v>
      </c>
      <c r="L557" s="14">
        <v>5.7395147429075699E-2</v>
      </c>
      <c r="M557" s="14"/>
      <c r="N557" s="14">
        <v>6.5841187426553496E-2</v>
      </c>
      <c r="O557" s="14">
        <v>5.0225142165547298E-2</v>
      </c>
      <c r="P557" s="14"/>
      <c r="Q557" s="14">
        <v>3.4590477981156803E-2</v>
      </c>
      <c r="R557" s="14">
        <v>1.54245818895888E-2</v>
      </c>
      <c r="S557" s="14">
        <v>5.5857743833849602E-2</v>
      </c>
      <c r="T557" s="14">
        <v>5.9439243836075302E-2</v>
      </c>
      <c r="U557" s="14">
        <v>5.6184390311626101E-2</v>
      </c>
      <c r="V557" s="14">
        <v>4.97359890654075E-2</v>
      </c>
      <c r="W557" s="14">
        <v>0.10357000925535</v>
      </c>
      <c r="X557" s="14">
        <v>0</v>
      </c>
      <c r="Y557" s="14">
        <v>0.57049239310669397</v>
      </c>
      <c r="Z557" s="14">
        <v>6.5491142291578805E-2</v>
      </c>
      <c r="AA557" s="14"/>
      <c r="AB557" s="14">
        <v>0.115199567532659</v>
      </c>
      <c r="AC557" s="14">
        <v>5.7487612990464697E-2</v>
      </c>
      <c r="AD557" s="14">
        <v>4.3514867158539E-2</v>
      </c>
      <c r="AE557" s="14"/>
      <c r="AF557" s="14">
        <v>5.0273110238832998E-2</v>
      </c>
      <c r="AG557" s="14">
        <v>8.30030615607808E-2</v>
      </c>
      <c r="AH557" s="14">
        <v>5.6187135509565098E-2</v>
      </c>
      <c r="AI557" s="14">
        <v>0</v>
      </c>
      <c r="AJ557" s="14">
        <v>3.3305492003349299E-2</v>
      </c>
      <c r="AK557" s="14">
        <v>0.102613560437172</v>
      </c>
      <c r="AL557" s="14">
        <v>6.2290007109112998E-2</v>
      </c>
      <c r="AM557" s="14">
        <v>4.0911579294449101E-2</v>
      </c>
      <c r="AN557" s="14"/>
      <c r="AO557" s="14">
        <v>6.8722819270808505E-2</v>
      </c>
      <c r="AP557" s="14">
        <v>8.7463683200339801E-2</v>
      </c>
      <c r="AQ557" s="14">
        <v>4.2159332809459799E-2</v>
      </c>
      <c r="AR557" s="14">
        <v>6.0222673134305599E-2</v>
      </c>
      <c r="AS557" s="14">
        <v>3.7731085063212801E-2</v>
      </c>
      <c r="AT557" s="14">
        <v>0.101873176593881</v>
      </c>
      <c r="AU557" s="14">
        <v>9.5649682646854695E-2</v>
      </c>
      <c r="AV557" s="14">
        <v>1.8801071869808499E-2</v>
      </c>
      <c r="AW557" s="14"/>
      <c r="AX557" s="14">
        <v>0.18337011129918701</v>
      </c>
      <c r="AY557" s="14">
        <v>5.3917627675444599E-2</v>
      </c>
      <c r="AZ557" s="14">
        <v>5.9138514754730503E-2</v>
      </c>
      <c r="BA557" s="14"/>
      <c r="BB557" s="14">
        <v>0.118447683922892</v>
      </c>
      <c r="BC557" s="14">
        <v>7.2689642482699393E-2</v>
      </c>
      <c r="BD557" s="14">
        <v>2.7136416627045901E-2</v>
      </c>
      <c r="BE557" s="14"/>
      <c r="BF557" s="14">
        <v>0.119190340138668</v>
      </c>
      <c r="BG557" s="14">
        <v>8.2135859892266502E-2</v>
      </c>
      <c r="BH557" s="14">
        <v>4.3540549492717601E-2</v>
      </c>
      <c r="BI557" s="14"/>
      <c r="BJ557" s="14">
        <v>9.4207815982553206E-2</v>
      </c>
      <c r="BK557" s="14">
        <v>5.1221971465566202E-2</v>
      </c>
      <c r="BL557" s="14"/>
      <c r="BM557" s="14">
        <v>7.3534562147853297E-2</v>
      </c>
      <c r="BN557" s="14">
        <v>5.9443609821270303E-2</v>
      </c>
      <c r="BO557" s="14"/>
      <c r="BP557" s="14">
        <v>5.7177946696960698E-2</v>
      </c>
      <c r="BQ557" s="14">
        <v>7.1328916302852305E-2</v>
      </c>
      <c r="BR557" s="14">
        <v>0</v>
      </c>
      <c r="BS557" s="14">
        <v>1.51212681857183E-2</v>
      </c>
      <c r="BT557" s="14">
        <v>7.4668427866638201E-2</v>
      </c>
      <c r="BU557" s="14">
        <v>6.1482952932380402E-2</v>
      </c>
      <c r="BV557" s="14">
        <v>0.18086642067903</v>
      </c>
      <c r="BW557" s="14">
        <v>8.5650061208213099E-2</v>
      </c>
    </row>
    <row r="558" spans="2:75" x14ac:dyDescent="0.35">
      <c r="B558" t="s">
        <v>195</v>
      </c>
      <c r="C558" s="14">
        <v>0.25615732328258201</v>
      </c>
      <c r="D558" s="14">
        <v>0.25946738698313099</v>
      </c>
      <c r="E558" s="14">
        <v>0.25303343793202199</v>
      </c>
      <c r="F558" s="14"/>
      <c r="G558" s="14">
        <v>0.293222381435504</v>
      </c>
      <c r="H558" s="14">
        <v>0.21657948721235101</v>
      </c>
      <c r="I558" s="14">
        <v>0.21730914037733801</v>
      </c>
      <c r="J558" s="14">
        <v>0.210057576331385</v>
      </c>
      <c r="K558" s="14">
        <v>0.15719906738325201</v>
      </c>
      <c r="L558" s="14">
        <v>0.34454783937167999</v>
      </c>
      <c r="M558" s="14"/>
      <c r="N558" s="14">
        <v>0.258517170887056</v>
      </c>
      <c r="O558" s="14">
        <v>0.25174103705135198</v>
      </c>
      <c r="P558" s="14"/>
      <c r="Q558" s="14">
        <v>0.24544794605239301</v>
      </c>
      <c r="R558" s="14">
        <v>0.32460808364514898</v>
      </c>
      <c r="S558" s="14">
        <v>0.27328237178855602</v>
      </c>
      <c r="T558" s="14">
        <v>0.26127488459089299</v>
      </c>
      <c r="U558" s="14">
        <v>0.27644012459259398</v>
      </c>
      <c r="V558" s="14">
        <v>0.20441246391731399</v>
      </c>
      <c r="W558" s="14">
        <v>0.27934430141113498</v>
      </c>
      <c r="X558" s="14">
        <v>0.17201982649557601</v>
      </c>
      <c r="Y558" s="14">
        <v>0</v>
      </c>
      <c r="Z558" s="14">
        <v>0.15710362014405499</v>
      </c>
      <c r="AA558" s="14"/>
      <c r="AB558" s="14">
        <v>0.30907206783003899</v>
      </c>
      <c r="AC558" s="14">
        <v>0.24850646414918601</v>
      </c>
      <c r="AD558" s="14">
        <v>0.27444594973555803</v>
      </c>
      <c r="AE558" s="14"/>
      <c r="AF558" s="14">
        <v>0.33947566367655502</v>
      </c>
      <c r="AG558" s="14">
        <v>0.28625541491496498</v>
      </c>
      <c r="AH558" s="14">
        <v>0.25102058185533599</v>
      </c>
      <c r="AI558" s="14">
        <v>0.26405040750825198</v>
      </c>
      <c r="AJ558" s="14">
        <v>0.283629962065227</v>
      </c>
      <c r="AK558" s="14">
        <v>0.30724686826582398</v>
      </c>
      <c r="AL558" s="14">
        <v>0.17002928143729701</v>
      </c>
      <c r="AM558" s="14">
        <v>0.17678638448015299</v>
      </c>
      <c r="AN558" s="14"/>
      <c r="AO558" s="14">
        <v>0.346291268792983</v>
      </c>
      <c r="AP558" s="14">
        <v>0.25682863603431599</v>
      </c>
      <c r="AQ558" s="14">
        <v>0.34496398623105101</v>
      </c>
      <c r="AR558" s="14">
        <v>0.28156994399643198</v>
      </c>
      <c r="AS558" s="14">
        <v>0.300812594729159</v>
      </c>
      <c r="AT558" s="14">
        <v>0.31329587996525399</v>
      </c>
      <c r="AU558" s="14">
        <v>0.23420439527440001</v>
      </c>
      <c r="AV558" s="14">
        <v>8.3593527910729395E-2</v>
      </c>
      <c r="AW558" s="14"/>
      <c r="AX558" s="14">
        <v>0.27189917104176298</v>
      </c>
      <c r="AY558" s="14">
        <v>0.36602754830032702</v>
      </c>
      <c r="AZ558" s="14">
        <v>0.15042099627389799</v>
      </c>
      <c r="BA558" s="14"/>
      <c r="BB558" s="14">
        <v>0.43598146154974299</v>
      </c>
      <c r="BC558" s="14">
        <v>0.29965891375945403</v>
      </c>
      <c r="BD558" s="14">
        <v>0.12541176625089201</v>
      </c>
      <c r="BE558" s="14"/>
      <c r="BF558" s="14">
        <v>0.33370030640294202</v>
      </c>
      <c r="BG558" s="14">
        <v>0.32082738273345701</v>
      </c>
      <c r="BH558" s="14">
        <v>0.201435239772595</v>
      </c>
      <c r="BI558" s="14"/>
      <c r="BJ558" s="14">
        <v>0.37007167341763503</v>
      </c>
      <c r="BK558" s="14">
        <v>0.22150745662347199</v>
      </c>
      <c r="BL558" s="14"/>
      <c r="BM558" s="14">
        <v>0.26878939687568398</v>
      </c>
      <c r="BN558" s="14">
        <v>0.26409431849467002</v>
      </c>
      <c r="BO558" s="14"/>
      <c r="BP558" s="14">
        <v>0.24597498288914099</v>
      </c>
      <c r="BQ558" s="14">
        <v>0.18477795208046199</v>
      </c>
      <c r="BR558" s="14">
        <v>9.4864037037454996E-2</v>
      </c>
      <c r="BS558" s="14">
        <v>0.25427313691446801</v>
      </c>
      <c r="BT558" s="14">
        <v>0.33252150525261998</v>
      </c>
      <c r="BU558" s="14">
        <v>0.155237250984853</v>
      </c>
      <c r="BV558" s="14">
        <v>0.29420853558740201</v>
      </c>
      <c r="BW558" s="14">
        <v>0.209002939721943</v>
      </c>
    </row>
    <row r="559" spans="2:75" x14ac:dyDescent="0.35">
      <c r="B559" t="s">
        <v>88</v>
      </c>
      <c r="C559" s="14">
        <v>0.32033249103816602</v>
      </c>
      <c r="D559" s="14">
        <v>0.33919711386135998</v>
      </c>
      <c r="E559" s="14">
        <v>0.30252893068026299</v>
      </c>
      <c r="F559" s="14"/>
      <c r="G559" s="14">
        <v>0.28590269281727798</v>
      </c>
      <c r="H559" s="14">
        <v>0.39870267331707798</v>
      </c>
      <c r="I559" s="14">
        <v>0.38878239266117798</v>
      </c>
      <c r="J559" s="14">
        <v>0.39990457157041298</v>
      </c>
      <c r="K559" s="14">
        <v>0.34810153835255198</v>
      </c>
      <c r="L559" s="14">
        <v>0.22105962755275399</v>
      </c>
      <c r="M559" s="14"/>
      <c r="N559" s="14">
        <v>0.34535533888787801</v>
      </c>
      <c r="O559" s="14">
        <v>0.27350401863370499</v>
      </c>
      <c r="P559" s="14"/>
      <c r="Q559" s="14">
        <v>0.34706292764786301</v>
      </c>
      <c r="R559" s="14">
        <v>0.27427145377940199</v>
      </c>
      <c r="S559" s="14">
        <v>0.290317901363703</v>
      </c>
      <c r="T559" s="14">
        <v>0.34283103356110201</v>
      </c>
      <c r="U559" s="14">
        <v>0.361536422374796</v>
      </c>
      <c r="V559" s="14">
        <v>0.344243255277209</v>
      </c>
      <c r="W559" s="14">
        <v>0.27235972636889499</v>
      </c>
      <c r="X559" s="14">
        <v>0.33378437758393298</v>
      </c>
      <c r="Y559" s="14">
        <v>0.11182982956972801</v>
      </c>
      <c r="Z559" s="14">
        <v>0.32132806334981701</v>
      </c>
      <c r="AA559" s="14"/>
      <c r="AB559" s="14">
        <v>0.213000207207897</v>
      </c>
      <c r="AC559" s="14">
        <v>0.34457380374715002</v>
      </c>
      <c r="AD559" s="14">
        <v>0.29008031058802902</v>
      </c>
      <c r="AE559" s="14"/>
      <c r="AF559" s="14">
        <v>0.30718131246357899</v>
      </c>
      <c r="AG559" s="14">
        <v>0.28220734098254902</v>
      </c>
      <c r="AH559" s="14">
        <v>0.31005302751649</v>
      </c>
      <c r="AI559" s="14">
        <v>0.275678991415301</v>
      </c>
      <c r="AJ559" s="14">
        <v>0.31794489687514899</v>
      </c>
      <c r="AK559" s="14">
        <v>0.217474512918372</v>
      </c>
      <c r="AL559" s="14">
        <v>0.33796382582832701</v>
      </c>
      <c r="AM559" s="14">
        <v>0.40449465899432402</v>
      </c>
      <c r="AN559" s="14"/>
      <c r="AO559" s="14">
        <v>0.29872135701922298</v>
      </c>
      <c r="AP559" s="14">
        <v>0.27541782155934103</v>
      </c>
      <c r="AQ559" s="14">
        <v>0.366937035624741</v>
      </c>
      <c r="AR559" s="14">
        <v>0.32524034889980902</v>
      </c>
      <c r="AS559" s="14">
        <v>0.30131849364834901</v>
      </c>
      <c r="AT559" s="14">
        <v>0.25358717200631298</v>
      </c>
      <c r="AU559" s="14">
        <v>0.26704765005378001</v>
      </c>
      <c r="AV559" s="14">
        <v>0.49682213556321098</v>
      </c>
      <c r="AW559" s="14"/>
      <c r="AX559" s="14">
        <v>0.21039271346052699</v>
      </c>
      <c r="AY559" s="14">
        <v>0.29077082774720198</v>
      </c>
      <c r="AZ559" s="14">
        <v>0.35457714032570398</v>
      </c>
      <c r="BA559" s="14"/>
      <c r="BB559" s="14">
        <v>0.183337013656661</v>
      </c>
      <c r="BC559" s="14">
        <v>0.30732492707565501</v>
      </c>
      <c r="BD559" s="14">
        <v>0.38803903744859503</v>
      </c>
      <c r="BE559" s="14"/>
      <c r="BF559" s="14">
        <v>0.28704359044887101</v>
      </c>
      <c r="BG559" s="14">
        <v>0.27784938641450901</v>
      </c>
      <c r="BH559" s="14">
        <v>0.32649046467436099</v>
      </c>
      <c r="BI559" s="14"/>
      <c r="BJ559" s="14">
        <v>0.26741715292553098</v>
      </c>
      <c r="BK559" s="14">
        <v>0.33786495559928698</v>
      </c>
      <c r="BL559" s="14"/>
      <c r="BM559" s="14">
        <v>0.24955009244875401</v>
      </c>
      <c r="BN559" s="14">
        <v>0.34078776582932202</v>
      </c>
      <c r="BO559" s="14"/>
      <c r="BP559" s="14">
        <v>0.29507169761158503</v>
      </c>
      <c r="BQ559" s="14">
        <v>0.368608996344444</v>
      </c>
      <c r="BR559" s="14">
        <v>0.34190083806292598</v>
      </c>
      <c r="BS559" s="14">
        <v>0.37538910496024203</v>
      </c>
      <c r="BT559" s="14">
        <v>0.27829170095789502</v>
      </c>
      <c r="BU559" s="14">
        <v>0.37226005520797101</v>
      </c>
      <c r="BV559" s="14">
        <v>0.224270561176831</v>
      </c>
      <c r="BW559" s="14">
        <v>0.35206878803577701</v>
      </c>
    </row>
    <row r="560" spans="2:75" x14ac:dyDescent="0.35">
      <c r="B560" t="s">
        <v>196</v>
      </c>
      <c r="C560" s="14">
        <v>0.20307454671869701</v>
      </c>
      <c r="D560" s="14">
        <v>0.21153489365417599</v>
      </c>
      <c r="E560" s="14">
        <v>0.19509006175304</v>
      </c>
      <c r="F560" s="14"/>
      <c r="G560" s="14">
        <v>0.148484167076993</v>
      </c>
      <c r="H560" s="14">
        <v>0.15474921053601001</v>
      </c>
      <c r="I560" s="14">
        <v>0.16232160741742199</v>
      </c>
      <c r="J560" s="14">
        <v>0.21448230681461999</v>
      </c>
      <c r="K560" s="14">
        <v>0.261075981945183</v>
      </c>
      <c r="L560" s="14">
        <v>0.21684569307207199</v>
      </c>
      <c r="M560" s="14"/>
      <c r="N560" s="14">
        <v>0.202221945231397</v>
      </c>
      <c r="O560" s="14">
        <v>0.204670129502074</v>
      </c>
      <c r="P560" s="14"/>
      <c r="Q560" s="14">
        <v>9.6750081325732498E-2</v>
      </c>
      <c r="R560" s="14">
        <v>0.14246426629162201</v>
      </c>
      <c r="S560" s="14">
        <v>0.26771729647381198</v>
      </c>
      <c r="T560" s="14">
        <v>0.16081002502549399</v>
      </c>
      <c r="U560" s="14">
        <v>0.226618053116874</v>
      </c>
      <c r="V560" s="14">
        <v>0.28676084595013801</v>
      </c>
      <c r="W560" s="14">
        <v>0.220280444738884</v>
      </c>
      <c r="X560" s="14">
        <v>0</v>
      </c>
      <c r="Y560" s="14">
        <v>0</v>
      </c>
      <c r="Z560" s="14">
        <v>0.14854737311567001</v>
      </c>
      <c r="AA560" s="14"/>
      <c r="AB560" s="14">
        <v>0.25231712212734903</v>
      </c>
      <c r="AC560" s="14">
        <v>0.178194783077497</v>
      </c>
      <c r="AD560" s="14">
        <v>0.25294807926632701</v>
      </c>
      <c r="AE560" s="14"/>
      <c r="AF560" s="14">
        <v>0.21768272054782101</v>
      </c>
      <c r="AG560" s="14">
        <v>0.203051306564562</v>
      </c>
      <c r="AH560" s="14">
        <v>0.210373626483086</v>
      </c>
      <c r="AI560" s="14">
        <v>0.27326939077843498</v>
      </c>
      <c r="AJ560" s="14">
        <v>0.28494378601424603</v>
      </c>
      <c r="AK560" s="14">
        <v>0.228081050724801</v>
      </c>
      <c r="AL560" s="14">
        <v>0.25817931105372</v>
      </c>
      <c r="AM560" s="14">
        <v>0.145976899518244</v>
      </c>
      <c r="AN560" s="14"/>
      <c r="AO560" s="14">
        <v>0.20491419261802299</v>
      </c>
      <c r="AP560" s="14">
        <v>0.24922314915569399</v>
      </c>
      <c r="AQ560" s="14">
        <v>0.164419089359853</v>
      </c>
      <c r="AR560" s="14">
        <v>0.21880065828383299</v>
      </c>
      <c r="AS560" s="14">
        <v>0.30269912899778001</v>
      </c>
      <c r="AT560" s="14">
        <v>0.19007073091589599</v>
      </c>
      <c r="AU560" s="14">
        <v>0.257554588747818</v>
      </c>
      <c r="AV560" s="14">
        <v>0.18893061847016701</v>
      </c>
      <c r="AW560" s="14"/>
      <c r="AX560" s="14">
        <v>0.249632873561215</v>
      </c>
      <c r="AY560" s="14">
        <v>0.172282378744781</v>
      </c>
      <c r="AZ560" s="14">
        <v>0.24717842214697699</v>
      </c>
      <c r="BA560" s="14"/>
      <c r="BB560" s="14">
        <v>0.17940781270554701</v>
      </c>
      <c r="BC560" s="14">
        <v>0.20938658108941499</v>
      </c>
      <c r="BD560" s="14">
        <v>0.22863957061662099</v>
      </c>
      <c r="BE560" s="14"/>
      <c r="BF560" s="14">
        <v>0.138463696270026</v>
      </c>
      <c r="BG560" s="14">
        <v>0.23005909813047701</v>
      </c>
      <c r="BH560" s="14">
        <v>0.21667462529696099</v>
      </c>
      <c r="BI560" s="14"/>
      <c r="BJ560" s="14">
        <v>0.20137651551448399</v>
      </c>
      <c r="BK560" s="14">
        <v>0.20417606195139101</v>
      </c>
      <c r="BL560" s="14"/>
      <c r="BM560" s="14">
        <v>0.287950332582455</v>
      </c>
      <c r="BN560" s="14">
        <v>0.16442099368208701</v>
      </c>
      <c r="BO560" s="14"/>
      <c r="BP560" s="14">
        <v>0.19744899716892</v>
      </c>
      <c r="BQ560" s="14">
        <v>0.27114121584750001</v>
      </c>
      <c r="BR560" s="14">
        <v>0.358569511933723</v>
      </c>
      <c r="BS560" s="14">
        <v>0.24817146054796699</v>
      </c>
      <c r="BT560" s="14">
        <v>0.15210335070707201</v>
      </c>
      <c r="BU560" s="14">
        <v>0.23121160976661301</v>
      </c>
      <c r="BV560" s="14">
        <v>0.17250166816856899</v>
      </c>
      <c r="BW560" s="14">
        <v>0.174746798007404</v>
      </c>
    </row>
    <row r="561" spans="2:75" x14ac:dyDescent="0.35">
      <c r="B561" t="s">
        <v>197</v>
      </c>
      <c r="C561" s="14">
        <v>7.4047897610795096E-2</v>
      </c>
      <c r="D561" s="14">
        <v>8.7239297993437798E-2</v>
      </c>
      <c r="E561" s="14">
        <v>6.1598462754939597E-2</v>
      </c>
      <c r="F561" s="14"/>
      <c r="G561" s="14">
        <v>8.1316823569912003E-2</v>
      </c>
      <c r="H561" s="14">
        <v>0.114128623732955</v>
      </c>
      <c r="I561" s="14">
        <v>8.4322350936273605E-2</v>
      </c>
      <c r="J561" s="14">
        <v>6.7146529977407499E-2</v>
      </c>
      <c r="K561" s="14">
        <v>6.5148634270472794E-2</v>
      </c>
      <c r="L561" s="14">
        <v>6.1748307998473001E-2</v>
      </c>
      <c r="M561" s="14"/>
      <c r="N561" s="14">
        <v>7.6503965193822895E-2</v>
      </c>
      <c r="O561" s="14">
        <v>6.9451542562557395E-2</v>
      </c>
      <c r="P561" s="14"/>
      <c r="Q561" s="14">
        <v>0.10629397857418001</v>
      </c>
      <c r="R561" s="14">
        <v>0.12280945731577</v>
      </c>
      <c r="S561" s="14">
        <v>6.3057586651389497E-2</v>
      </c>
      <c r="T561" s="14">
        <v>6.9220807076061694E-2</v>
      </c>
      <c r="U561" s="14">
        <v>3.35192521129037E-2</v>
      </c>
      <c r="V561" s="14">
        <v>4.6531732547529903E-2</v>
      </c>
      <c r="W561" s="14">
        <v>0.116798103892935</v>
      </c>
      <c r="X561" s="14">
        <v>0.24517618432884</v>
      </c>
      <c r="Y561" s="14">
        <v>0.31767777732357899</v>
      </c>
      <c r="Z561" s="14">
        <v>6.6950834579038804E-2</v>
      </c>
      <c r="AA561" s="14"/>
      <c r="AB561" s="14">
        <v>6.60905681004266E-2</v>
      </c>
      <c r="AC561" s="14">
        <v>5.72805077982734E-2</v>
      </c>
      <c r="AD561" s="14">
        <v>0.11277074989331</v>
      </c>
      <c r="AE561" s="14"/>
      <c r="AF561" s="14">
        <v>4.2576785579149602E-2</v>
      </c>
      <c r="AG561" s="14">
        <v>8.9604036302491502E-2</v>
      </c>
      <c r="AH561" s="14">
        <v>0.119079279871073</v>
      </c>
      <c r="AI561" s="14">
        <v>0.15042329421617701</v>
      </c>
      <c r="AJ561" s="14">
        <v>1.08434857577607E-2</v>
      </c>
      <c r="AK561" s="14">
        <v>4.3567441624446597E-2</v>
      </c>
      <c r="AL561" s="14">
        <v>0.12349277380929299</v>
      </c>
      <c r="AM561" s="14">
        <v>7.7835080397071002E-2</v>
      </c>
      <c r="AN561" s="14"/>
      <c r="AO561" s="14">
        <v>2.7931968626030299E-2</v>
      </c>
      <c r="AP561" s="14">
        <v>8.8821413705130497E-2</v>
      </c>
      <c r="AQ561" s="14">
        <v>7.4549904944179998E-2</v>
      </c>
      <c r="AR561" s="14">
        <v>0.114166375685621</v>
      </c>
      <c r="AS561" s="14">
        <v>1.13927722852156E-2</v>
      </c>
      <c r="AT561" s="14">
        <v>5.3852203598504997E-2</v>
      </c>
      <c r="AU561" s="14">
        <v>0.109271134388914</v>
      </c>
      <c r="AV561" s="14">
        <v>0.117790570097821</v>
      </c>
      <c r="AW561" s="14"/>
      <c r="AX561" s="14">
        <v>0</v>
      </c>
      <c r="AY561" s="14">
        <v>5.7466300467195197E-2</v>
      </c>
      <c r="AZ561" s="14">
        <v>0.113997722027084</v>
      </c>
      <c r="BA561" s="14"/>
      <c r="BB561" s="14">
        <v>2.2037150411065898E-2</v>
      </c>
      <c r="BC561" s="14">
        <v>5.1760762307113302E-2</v>
      </c>
      <c r="BD561" s="14">
        <v>0.163803059453485</v>
      </c>
      <c r="BE561" s="14"/>
      <c r="BF561" s="14">
        <v>6.8245529923824599E-2</v>
      </c>
      <c r="BG561" s="14">
        <v>2.2795859874888202E-2</v>
      </c>
      <c r="BH561" s="14">
        <v>0.1425384948093</v>
      </c>
      <c r="BI561" s="14"/>
      <c r="BJ561" s="14">
        <v>6.4271399645753402E-2</v>
      </c>
      <c r="BK561" s="14">
        <v>7.8362434431849703E-2</v>
      </c>
      <c r="BL561" s="14"/>
      <c r="BM561" s="14">
        <v>8.2291840699817306E-2</v>
      </c>
      <c r="BN561" s="14">
        <v>6.2044496041790402E-2</v>
      </c>
      <c r="BO561" s="14"/>
      <c r="BP561" s="14">
        <v>5.8874758049697301E-2</v>
      </c>
      <c r="BQ561" s="14">
        <v>7.56851846419659E-2</v>
      </c>
      <c r="BR561" s="14">
        <v>9.9350813986238101E-2</v>
      </c>
      <c r="BS561" s="14">
        <v>5.5285826737392803E-2</v>
      </c>
      <c r="BT561" s="14">
        <v>8.8603329881129803E-2</v>
      </c>
      <c r="BU561" s="14">
        <v>9.6095633122839696E-2</v>
      </c>
      <c r="BV561" s="14">
        <v>7.7766976565787196E-2</v>
      </c>
      <c r="BW561" s="14">
        <v>3.4901848942439001E-2</v>
      </c>
    </row>
    <row r="562" spans="2:75" x14ac:dyDescent="0.35">
      <c r="B562" t="s">
        <v>92</v>
      </c>
      <c r="C562" s="14">
        <v>8.5984977645944705E-2</v>
      </c>
      <c r="D562" s="14">
        <v>4.5473309984809397E-2</v>
      </c>
      <c r="E562" s="14">
        <v>0.124218019841601</v>
      </c>
      <c r="F562" s="14"/>
      <c r="G562" s="14">
        <v>0.121896935634964</v>
      </c>
      <c r="H562" s="14">
        <v>6.7716624857622101E-2</v>
      </c>
      <c r="I562" s="14">
        <v>6.5302177151978003E-2</v>
      </c>
      <c r="J562" s="14">
        <v>8.4806790991368494E-2</v>
      </c>
      <c r="K562" s="14">
        <v>7.4363432681512895E-2</v>
      </c>
      <c r="L562" s="14">
        <v>9.8403384575944206E-2</v>
      </c>
      <c r="M562" s="14"/>
      <c r="N562" s="14">
        <v>5.1560392373293198E-2</v>
      </c>
      <c r="O562" s="14">
        <v>0.150408130084764</v>
      </c>
      <c r="P562" s="14"/>
      <c r="Q562" s="14">
        <v>0.16985458841867501</v>
      </c>
      <c r="R562" s="14">
        <v>0.120422157078468</v>
      </c>
      <c r="S562" s="14">
        <v>4.9767099888690103E-2</v>
      </c>
      <c r="T562" s="14">
        <v>0.106424005910375</v>
      </c>
      <c r="U562" s="14">
        <v>4.5701757491206703E-2</v>
      </c>
      <c r="V562" s="14">
        <v>6.8315713242401599E-2</v>
      </c>
      <c r="W562" s="14">
        <v>7.6474143328014903E-3</v>
      </c>
      <c r="X562" s="14">
        <v>0.24901961159165001</v>
      </c>
      <c r="Y562" s="14">
        <v>0</v>
      </c>
      <c r="Z562" s="14">
        <v>0.24057896651984101</v>
      </c>
      <c r="AA562" s="14"/>
      <c r="AB562" s="14">
        <v>4.43204672016295E-2</v>
      </c>
      <c r="AC562" s="14">
        <v>0.113956828237428</v>
      </c>
      <c r="AD562" s="14">
        <v>2.6240043358237802E-2</v>
      </c>
      <c r="AE562" s="14"/>
      <c r="AF562" s="14">
        <v>4.2810407494063098E-2</v>
      </c>
      <c r="AG562" s="14">
        <v>5.5878839674652098E-2</v>
      </c>
      <c r="AH562" s="14">
        <v>5.3286348764449099E-2</v>
      </c>
      <c r="AI562" s="14">
        <v>3.6577916081834597E-2</v>
      </c>
      <c r="AJ562" s="14">
        <v>6.9332377284267804E-2</v>
      </c>
      <c r="AK562" s="14">
        <v>0.101016566029384</v>
      </c>
      <c r="AL562" s="14">
        <v>4.8044800762249998E-2</v>
      </c>
      <c r="AM562" s="14">
        <v>0.15399539731575901</v>
      </c>
      <c r="AN562" s="14"/>
      <c r="AO562" s="14">
        <v>5.3418393672931802E-2</v>
      </c>
      <c r="AP562" s="14">
        <v>4.22452963451782E-2</v>
      </c>
      <c r="AQ562" s="14">
        <v>6.9706510307149397E-3</v>
      </c>
      <c r="AR562" s="14">
        <v>0</v>
      </c>
      <c r="AS562" s="14">
        <v>4.6045925276283699E-2</v>
      </c>
      <c r="AT562" s="14">
        <v>8.7320836920150496E-2</v>
      </c>
      <c r="AU562" s="14">
        <v>3.6272548888233502E-2</v>
      </c>
      <c r="AV562" s="14">
        <v>9.40620760882631E-2</v>
      </c>
      <c r="AW562" s="14"/>
      <c r="AX562" s="14">
        <v>8.4705130637307793E-2</v>
      </c>
      <c r="AY562" s="14">
        <v>5.9535317065050899E-2</v>
      </c>
      <c r="AZ562" s="14">
        <v>7.4687204471605997E-2</v>
      </c>
      <c r="BA562" s="14"/>
      <c r="BB562" s="14">
        <v>6.07888777540911E-2</v>
      </c>
      <c r="BC562" s="14">
        <v>5.9179173285662898E-2</v>
      </c>
      <c r="BD562" s="14">
        <v>6.6970149603361603E-2</v>
      </c>
      <c r="BE562" s="14"/>
      <c r="BF562" s="14">
        <v>5.3356536815668203E-2</v>
      </c>
      <c r="BG562" s="14">
        <v>6.6332412954401607E-2</v>
      </c>
      <c r="BH562" s="14">
        <v>6.9320625954065004E-2</v>
      </c>
      <c r="BI562" s="14"/>
      <c r="BJ562" s="14">
        <v>2.6554425140438501E-3</v>
      </c>
      <c r="BK562" s="14">
        <v>0.10686711992843401</v>
      </c>
      <c r="BL562" s="14"/>
      <c r="BM562" s="14">
        <v>3.7883775245436603E-2</v>
      </c>
      <c r="BN562" s="14">
        <v>0.10920881613086</v>
      </c>
      <c r="BO562" s="14"/>
      <c r="BP562" s="14">
        <v>0.14545161758369601</v>
      </c>
      <c r="BQ562" s="14">
        <v>2.8457734782775999E-2</v>
      </c>
      <c r="BR562" s="14">
        <v>0.105314798979657</v>
      </c>
      <c r="BS562" s="14">
        <v>5.1759202654212001E-2</v>
      </c>
      <c r="BT562" s="14">
        <v>7.38116853346443E-2</v>
      </c>
      <c r="BU562" s="14">
        <v>8.3712497985342194E-2</v>
      </c>
      <c r="BV562" s="14">
        <v>5.0385837822380999E-2</v>
      </c>
      <c r="BW562" s="14">
        <v>0.143629564084224</v>
      </c>
    </row>
    <row r="563" spans="2:75" x14ac:dyDescent="0.35">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c r="AQ563" s="14"/>
      <c r="AR563" s="14"/>
      <c r="AS563" s="14"/>
      <c r="AT563" s="14"/>
      <c r="AU563" s="14"/>
      <c r="AV563" s="14"/>
      <c r="AW563" s="14"/>
      <c r="AX563" s="14"/>
      <c r="AY563" s="14"/>
      <c r="AZ563" s="14"/>
      <c r="BA563" s="14"/>
      <c r="BB563" s="14"/>
      <c r="BC563" s="14"/>
      <c r="BD563" s="14"/>
      <c r="BE563" s="14"/>
      <c r="BF563" s="14"/>
      <c r="BG563" s="14"/>
      <c r="BH563" s="14"/>
      <c r="BI563" s="14"/>
      <c r="BJ563" s="14"/>
      <c r="BK563" s="14"/>
      <c r="BL563" s="14"/>
      <c r="BM563" s="14"/>
      <c r="BN563" s="14"/>
      <c r="BO563" s="14"/>
      <c r="BP563" s="14"/>
      <c r="BQ563" s="14"/>
      <c r="BR563" s="14"/>
      <c r="BS563" s="14"/>
      <c r="BT563" s="14"/>
      <c r="BU563" s="14"/>
      <c r="BV563" s="14"/>
      <c r="BW563" s="14"/>
    </row>
    <row r="564" spans="2:75" x14ac:dyDescent="0.35">
      <c r="B564" s="6" t="s">
        <v>294</v>
      </c>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c r="AQ564" s="14"/>
      <c r="AR564" s="14"/>
      <c r="AS564" s="14"/>
      <c r="AT564" s="14"/>
      <c r="AU564" s="14"/>
      <c r="AV564" s="14"/>
      <c r="AW564" s="14"/>
      <c r="AX564" s="14"/>
      <c r="AY564" s="14"/>
      <c r="AZ564" s="14"/>
      <c r="BA564" s="14"/>
      <c r="BB564" s="14"/>
      <c r="BC564" s="14"/>
      <c r="BD564" s="14"/>
      <c r="BE564" s="14"/>
      <c r="BF564" s="14"/>
      <c r="BG564" s="14"/>
      <c r="BH564" s="14"/>
      <c r="BI564" s="14"/>
      <c r="BJ564" s="14"/>
      <c r="BK564" s="14"/>
      <c r="BL564" s="14"/>
      <c r="BM564" s="14"/>
      <c r="BN564" s="14"/>
      <c r="BO564" s="14"/>
      <c r="BP564" s="14"/>
      <c r="BQ564" s="14"/>
      <c r="BR564" s="14"/>
      <c r="BS564" s="14"/>
      <c r="BT564" s="14"/>
      <c r="BU564" s="14"/>
      <c r="BV564" s="14"/>
      <c r="BW564" s="14"/>
    </row>
    <row r="565" spans="2:75" x14ac:dyDescent="0.35">
      <c r="B565" s="21" t="s">
        <v>96</v>
      </c>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c r="AQ565" s="14"/>
      <c r="AR565" s="14"/>
      <c r="AS565" s="14"/>
      <c r="AT565" s="14"/>
      <c r="AU565" s="14"/>
      <c r="AV565" s="14"/>
      <c r="AW565" s="14"/>
      <c r="AX565" s="14"/>
      <c r="AY565" s="14"/>
      <c r="AZ565" s="14"/>
      <c r="BA565" s="14"/>
      <c r="BB565" s="14"/>
      <c r="BC565" s="14"/>
      <c r="BD565" s="14"/>
      <c r="BE565" s="14"/>
      <c r="BF565" s="14"/>
      <c r="BG565" s="14"/>
      <c r="BH565" s="14"/>
      <c r="BI565" s="14"/>
      <c r="BJ565" s="14"/>
      <c r="BK565" s="14"/>
      <c r="BL565" s="14"/>
      <c r="BM565" s="14"/>
      <c r="BN565" s="14"/>
      <c r="BO565" s="14"/>
      <c r="BP565" s="14"/>
      <c r="BQ565" s="14"/>
      <c r="BR565" s="14"/>
      <c r="BS565" s="14"/>
      <c r="BT565" s="14"/>
      <c r="BU565" s="14"/>
      <c r="BV565" s="14"/>
      <c r="BW565" s="14"/>
    </row>
    <row r="566" spans="2:75" x14ac:dyDescent="0.35">
      <c r="B566" t="s">
        <v>290</v>
      </c>
      <c r="C566" s="14">
        <v>0.256831959168701</v>
      </c>
      <c r="D566" s="14">
        <v>0.27398639837252298</v>
      </c>
      <c r="E566" s="14">
        <v>0.24064239118032299</v>
      </c>
      <c r="F566" s="14"/>
      <c r="G566" s="14">
        <v>0.207428104460781</v>
      </c>
      <c r="H566" s="14">
        <v>0.13077349874418201</v>
      </c>
      <c r="I566" s="14">
        <v>0.27358971566594698</v>
      </c>
      <c r="J566" s="14">
        <v>0.17417459694402301</v>
      </c>
      <c r="K566" s="14">
        <v>0.35600695961711099</v>
      </c>
      <c r="L566" s="14">
        <v>0.30209882378056402</v>
      </c>
      <c r="M566" s="14"/>
      <c r="N566" s="14">
        <v>0.27509640990205902</v>
      </c>
      <c r="O566" s="14">
        <v>0.222651344224847</v>
      </c>
      <c r="P566" s="14"/>
      <c r="Q566" s="14">
        <v>0.16415911947310899</v>
      </c>
      <c r="R566" s="14">
        <v>0.232073242828366</v>
      </c>
      <c r="S566" s="14">
        <v>0.20226369778004499</v>
      </c>
      <c r="T566" s="14">
        <v>0.212103790936369</v>
      </c>
      <c r="U566" s="14">
        <v>0.26429045167896198</v>
      </c>
      <c r="V566" s="14">
        <v>0.30667986298268701</v>
      </c>
      <c r="W566" s="14">
        <v>0.33448180910645697</v>
      </c>
      <c r="X566" s="14">
        <v>0.487824144277341</v>
      </c>
      <c r="Y566" s="14">
        <v>0.88817017043027202</v>
      </c>
      <c r="Z566" s="14">
        <v>0.24604131568159199</v>
      </c>
      <c r="AA566" s="14"/>
      <c r="AB566" s="14">
        <v>0.34546274706771601</v>
      </c>
      <c r="AC566" s="14">
        <v>0.22521722814922701</v>
      </c>
      <c r="AD566" s="14">
        <v>0.31203505227915601</v>
      </c>
      <c r="AE566" s="14"/>
      <c r="AF566" s="14">
        <v>0.32849350824837298</v>
      </c>
      <c r="AG566" s="14">
        <v>0.232902425621832</v>
      </c>
      <c r="AH566" s="14">
        <v>0.257013829498137</v>
      </c>
      <c r="AI566" s="14">
        <v>0.38435929830940602</v>
      </c>
      <c r="AJ566" s="14">
        <v>0.14482421677721999</v>
      </c>
      <c r="AK566" s="14">
        <v>0.34556972428962202</v>
      </c>
      <c r="AL566" s="14">
        <v>0.166103643492342</v>
      </c>
      <c r="AM566" s="14">
        <v>0.15427924718022001</v>
      </c>
      <c r="AN566" s="14"/>
      <c r="AO566" s="14">
        <v>0.32940625233086901</v>
      </c>
      <c r="AP566" s="14">
        <v>0.30851949570991399</v>
      </c>
      <c r="AQ566" s="14">
        <v>0.27049631629820398</v>
      </c>
      <c r="AR566" s="14">
        <v>0.43207714460017799</v>
      </c>
      <c r="AS566" s="14">
        <v>0.15898099281616501</v>
      </c>
      <c r="AT566" s="14">
        <v>0.35510076785943401</v>
      </c>
      <c r="AU566" s="14">
        <v>0.20364750918763599</v>
      </c>
      <c r="AV566" s="14">
        <v>0.14914668812456799</v>
      </c>
      <c r="AW566" s="14"/>
      <c r="AX566" s="14">
        <v>0.38637734439834498</v>
      </c>
      <c r="AY566" s="14">
        <v>0.28199890012481099</v>
      </c>
      <c r="AZ566" s="14">
        <v>0.239033316666205</v>
      </c>
      <c r="BA566" s="14"/>
      <c r="BB566" s="14">
        <v>0.43325743878857598</v>
      </c>
      <c r="BC566" s="14">
        <v>0.26028935560234701</v>
      </c>
      <c r="BD566" s="14">
        <v>0.18397731675414</v>
      </c>
      <c r="BE566" s="14"/>
      <c r="BF566" s="14">
        <v>0.32544286124324301</v>
      </c>
      <c r="BG566" s="14">
        <v>0.30127048079860003</v>
      </c>
      <c r="BH566" s="14">
        <v>0.22681463290822099</v>
      </c>
      <c r="BI566" s="14"/>
      <c r="BJ566" s="14">
        <v>0.34023941790207302</v>
      </c>
      <c r="BK566" s="14">
        <v>0.24147607670651899</v>
      </c>
      <c r="BL566" s="14"/>
      <c r="BM566" s="14">
        <v>0.31238228250039102</v>
      </c>
      <c r="BN566" s="14">
        <v>0.24112021669609099</v>
      </c>
      <c r="BO566" s="14"/>
      <c r="BP566" s="14">
        <v>0.24986191926013701</v>
      </c>
      <c r="BQ566" s="14">
        <v>0.32267526681899</v>
      </c>
      <c r="BR566" s="14">
        <v>0.24885344114275401</v>
      </c>
      <c r="BS566" s="14">
        <v>0.183783902790639</v>
      </c>
      <c r="BT566" s="14">
        <v>0.27854239860708402</v>
      </c>
      <c r="BU566" s="14">
        <v>0.284544361067461</v>
      </c>
      <c r="BV566" s="14">
        <v>0.23481493098322601</v>
      </c>
      <c r="BW566" s="14">
        <v>0.26840245379809402</v>
      </c>
    </row>
    <row r="567" spans="2:75" x14ac:dyDescent="0.35">
      <c r="B567" t="s">
        <v>291</v>
      </c>
      <c r="C567" s="14">
        <v>0.54583924912785298</v>
      </c>
      <c r="D567" s="14">
        <v>0.51596365469419803</v>
      </c>
      <c r="E567" s="14">
        <v>0.57403445630018202</v>
      </c>
      <c r="F567" s="14"/>
      <c r="G567" s="14">
        <v>0.51401757155323802</v>
      </c>
      <c r="H567" s="14">
        <v>0.56022853849152598</v>
      </c>
      <c r="I567" s="14">
        <v>0.48516009199874499</v>
      </c>
      <c r="J567" s="14">
        <v>0.56836245344723102</v>
      </c>
      <c r="K567" s="14">
        <v>0.51441467101484994</v>
      </c>
      <c r="L567" s="14">
        <v>0.57506711325575599</v>
      </c>
      <c r="M567" s="14"/>
      <c r="N567" s="14">
        <v>0.55655998381791505</v>
      </c>
      <c r="O567" s="14">
        <v>0.52577615992216598</v>
      </c>
      <c r="P567" s="14"/>
      <c r="Q567" s="14">
        <v>0.388540759754331</v>
      </c>
      <c r="R567" s="14">
        <v>0.54482775668878503</v>
      </c>
      <c r="S567" s="14">
        <v>0.60914939967818205</v>
      </c>
      <c r="T567" s="14">
        <v>0.63805898409200701</v>
      </c>
      <c r="U567" s="14">
        <v>0.56393476016695399</v>
      </c>
      <c r="V567" s="14">
        <v>0.439363450312177</v>
      </c>
      <c r="W567" s="14">
        <v>0.48535696078813001</v>
      </c>
      <c r="X567" s="14">
        <v>0.512175855722659</v>
      </c>
      <c r="Y567" s="14">
        <v>0</v>
      </c>
      <c r="Z567" s="14">
        <v>0.52710346929294205</v>
      </c>
      <c r="AA567" s="14"/>
      <c r="AB567" s="14">
        <v>0.54829779451078797</v>
      </c>
      <c r="AC567" s="14">
        <v>0.55505956931856104</v>
      </c>
      <c r="AD567" s="14">
        <v>0.53378935894887702</v>
      </c>
      <c r="AE567" s="14"/>
      <c r="AF567" s="14">
        <v>0.599665165402121</v>
      </c>
      <c r="AG567" s="14">
        <v>0.51509085704748903</v>
      </c>
      <c r="AH567" s="14">
        <v>0.63793584969628303</v>
      </c>
      <c r="AI567" s="14">
        <v>0.40365561868303301</v>
      </c>
      <c r="AJ567" s="14">
        <v>0.62048406576918602</v>
      </c>
      <c r="AK567" s="14">
        <v>0.54294823654729696</v>
      </c>
      <c r="AL567" s="14">
        <v>0.55409180885423703</v>
      </c>
      <c r="AM567" s="14">
        <v>0.49860388448675702</v>
      </c>
      <c r="AN567" s="14"/>
      <c r="AO567" s="14">
        <v>0.60700914991087895</v>
      </c>
      <c r="AP567" s="14">
        <v>0.48807901240726997</v>
      </c>
      <c r="AQ567" s="14">
        <v>0.60128158237764295</v>
      </c>
      <c r="AR567" s="14">
        <v>0.436340357522988</v>
      </c>
      <c r="AS567" s="14">
        <v>0.68151912442853502</v>
      </c>
      <c r="AT567" s="14">
        <v>0.50480306094302596</v>
      </c>
      <c r="AU567" s="14">
        <v>0.51798027096390098</v>
      </c>
      <c r="AV567" s="14">
        <v>0.47161285134197001</v>
      </c>
      <c r="AW567" s="14"/>
      <c r="AX567" s="14">
        <v>0.425748825867381</v>
      </c>
      <c r="AY567" s="14">
        <v>0.595774404048661</v>
      </c>
      <c r="AZ567" s="14">
        <v>0.52596672377689901</v>
      </c>
      <c r="BA567" s="14"/>
      <c r="BB567" s="14">
        <v>0.41406353307577898</v>
      </c>
      <c r="BC567" s="14">
        <v>0.62837236745065905</v>
      </c>
      <c r="BD567" s="14">
        <v>0.49635082730602398</v>
      </c>
      <c r="BE567" s="14"/>
      <c r="BF567" s="14">
        <v>0.427210847955936</v>
      </c>
      <c r="BG567" s="14">
        <v>0.59174035083393295</v>
      </c>
      <c r="BH567" s="14">
        <v>0.52184548554213495</v>
      </c>
      <c r="BI567" s="14"/>
      <c r="BJ567" s="14">
        <v>0.51683595681527095</v>
      </c>
      <c r="BK567" s="14">
        <v>0.55645265654987097</v>
      </c>
      <c r="BL567" s="14"/>
      <c r="BM567" s="14">
        <v>0.53523554594220002</v>
      </c>
      <c r="BN567" s="14">
        <v>0.56046689216991896</v>
      </c>
      <c r="BO567" s="14"/>
      <c r="BP567" s="14">
        <v>0.53864917031378201</v>
      </c>
      <c r="BQ567" s="14">
        <v>0.50843513470073298</v>
      </c>
      <c r="BR567" s="14">
        <v>0.57948896165358599</v>
      </c>
      <c r="BS567" s="14">
        <v>0.53159641214328002</v>
      </c>
      <c r="BT567" s="14">
        <v>0.55946060447326995</v>
      </c>
      <c r="BU567" s="14">
        <v>0.563865240007002</v>
      </c>
      <c r="BV567" s="14">
        <v>0.48996005650144703</v>
      </c>
      <c r="BW567" s="14">
        <v>0.53948397345630705</v>
      </c>
    </row>
    <row r="568" spans="2:75" x14ac:dyDescent="0.35">
      <c r="B568" t="s">
        <v>292</v>
      </c>
      <c r="C568" s="14">
        <v>0.122454841829232</v>
      </c>
      <c r="D568" s="14">
        <v>0.14487609626001499</v>
      </c>
      <c r="E568" s="14">
        <v>0.10129469671000101</v>
      </c>
      <c r="F568" s="14"/>
      <c r="G568" s="14">
        <v>0.18866856809381299</v>
      </c>
      <c r="H568" s="14">
        <v>0.19581764059052301</v>
      </c>
      <c r="I568" s="14">
        <v>0.110814809206705</v>
      </c>
      <c r="J568" s="14">
        <v>0.177016892425718</v>
      </c>
      <c r="K568" s="14">
        <v>0.10246690757332801</v>
      </c>
      <c r="L568" s="14">
        <v>6.8384426223024999E-2</v>
      </c>
      <c r="M568" s="14"/>
      <c r="N568" s="14">
        <v>0.124337560314635</v>
      </c>
      <c r="O568" s="14">
        <v>0.118931468663691</v>
      </c>
      <c r="P568" s="14"/>
      <c r="Q568" s="14">
        <v>0.218801129149055</v>
      </c>
      <c r="R568" s="14">
        <v>9.4367924567741304E-2</v>
      </c>
      <c r="S568" s="14">
        <v>0.115402218165569</v>
      </c>
      <c r="T568" s="14">
        <v>9.0556558886409094E-2</v>
      </c>
      <c r="U568" s="14">
        <v>0.109587079698825</v>
      </c>
      <c r="V568" s="14">
        <v>0.18585758822666601</v>
      </c>
      <c r="W568" s="14">
        <v>0.15264179676721601</v>
      </c>
      <c r="X568" s="14">
        <v>0</v>
      </c>
      <c r="Y568" s="14">
        <v>0.11182982956972801</v>
      </c>
      <c r="Z568" s="14">
        <v>0.109995099866529</v>
      </c>
      <c r="AA568" s="14"/>
      <c r="AB568" s="14">
        <v>7.3709595328539004E-2</v>
      </c>
      <c r="AC568" s="14">
        <v>0.13539387054232899</v>
      </c>
      <c r="AD568" s="14">
        <v>0.12955549584432499</v>
      </c>
      <c r="AE568" s="14"/>
      <c r="AF568" s="14">
        <v>4.1045675737316802E-2</v>
      </c>
      <c r="AG568" s="14">
        <v>0.204052178748274</v>
      </c>
      <c r="AH568" s="14">
        <v>8.8485657297270703E-2</v>
      </c>
      <c r="AI568" s="14">
        <v>0.16569262042518901</v>
      </c>
      <c r="AJ568" s="14">
        <v>0.10398823507676901</v>
      </c>
      <c r="AK568" s="14">
        <v>9.3158785125646695E-2</v>
      </c>
      <c r="AL568" s="14">
        <v>0.13625276183541801</v>
      </c>
      <c r="AM568" s="14">
        <v>0.17268309647605901</v>
      </c>
      <c r="AN568" s="14"/>
      <c r="AO568" s="14">
        <v>3.3641929773867901E-2</v>
      </c>
      <c r="AP568" s="14">
        <v>0.15950050473667701</v>
      </c>
      <c r="AQ568" s="14">
        <v>0.102666584135536</v>
      </c>
      <c r="AR568" s="14">
        <v>0.13158249787683399</v>
      </c>
      <c r="AS568" s="14">
        <v>0.116914482019866</v>
      </c>
      <c r="AT568" s="14">
        <v>0.10772243026598601</v>
      </c>
      <c r="AU568" s="14">
        <v>0.112985969712614</v>
      </c>
      <c r="AV568" s="14">
        <v>0.203774229795044</v>
      </c>
      <c r="AW568" s="14"/>
      <c r="AX568" s="14">
        <v>0.11683270336571699</v>
      </c>
      <c r="AY568" s="14">
        <v>0.101051424883758</v>
      </c>
      <c r="AZ568" s="14">
        <v>0.13452043905099401</v>
      </c>
      <c r="BA568" s="14"/>
      <c r="BB568" s="14">
        <v>0.11584702825651801</v>
      </c>
      <c r="BC568" s="14">
        <v>7.7148169624637705E-2</v>
      </c>
      <c r="BD568" s="14">
        <v>0.20491374062234199</v>
      </c>
      <c r="BE568" s="14"/>
      <c r="BF568" s="14">
        <v>0.159030794505924</v>
      </c>
      <c r="BG568" s="14">
        <v>8.25919562361246E-2</v>
      </c>
      <c r="BH568" s="14">
        <v>0.16218562655304</v>
      </c>
      <c r="BI568" s="14"/>
      <c r="BJ568" s="14">
        <v>0.108796794471941</v>
      </c>
      <c r="BK568" s="14">
        <v>0.120482973664933</v>
      </c>
      <c r="BL568" s="14"/>
      <c r="BM568" s="14">
        <v>0.10891602186430201</v>
      </c>
      <c r="BN568" s="14">
        <v>0.115402434425301</v>
      </c>
      <c r="BO568" s="14"/>
      <c r="BP568" s="14">
        <v>0.142490089129784</v>
      </c>
      <c r="BQ568" s="14">
        <v>0.107502395192006</v>
      </c>
      <c r="BR568" s="14">
        <v>0.12171141077700701</v>
      </c>
      <c r="BS568" s="14">
        <v>0.20135362380754099</v>
      </c>
      <c r="BT568" s="14">
        <v>8.4040934382980007E-2</v>
      </c>
      <c r="BU568" s="14">
        <v>7.94917793866418E-2</v>
      </c>
      <c r="BV568" s="14">
        <v>8.1837271030600497E-2</v>
      </c>
      <c r="BW568" s="14">
        <v>0.15986381149728199</v>
      </c>
    </row>
    <row r="569" spans="2:75" x14ac:dyDescent="0.35">
      <c r="B569" t="s">
        <v>293</v>
      </c>
      <c r="C569" s="14">
        <v>2.1831733208535799E-2</v>
      </c>
      <c r="D569" s="14">
        <v>2.5722769572364499E-2</v>
      </c>
      <c r="E569" s="14">
        <v>1.8159552672116899E-2</v>
      </c>
      <c r="F569" s="14"/>
      <c r="G569" s="14">
        <v>2.21019545266842E-2</v>
      </c>
      <c r="H569" s="14">
        <v>5.4211561166477497E-2</v>
      </c>
      <c r="I569" s="14">
        <v>3.6221673901408603E-2</v>
      </c>
      <c r="J569" s="14">
        <v>1.2046102636590599E-2</v>
      </c>
      <c r="K569" s="14">
        <v>1.5644764646831701E-2</v>
      </c>
      <c r="L569" s="14">
        <v>1.23628209246477E-2</v>
      </c>
      <c r="M569" s="14"/>
      <c r="N569" s="14">
        <v>1.86764815279131E-2</v>
      </c>
      <c r="O569" s="14">
        <v>2.77365613537011E-2</v>
      </c>
      <c r="P569" s="14"/>
      <c r="Q569" s="14">
        <v>5.6119206461432702E-2</v>
      </c>
      <c r="R569" s="14">
        <v>4.84005042253857E-2</v>
      </c>
      <c r="S569" s="14">
        <v>2.3142741175734401E-2</v>
      </c>
      <c r="T569" s="14">
        <v>2.4213207770862999E-2</v>
      </c>
      <c r="U569" s="14">
        <v>1.36090891402527E-2</v>
      </c>
      <c r="V569" s="14">
        <v>1.07199151982531E-2</v>
      </c>
      <c r="W569" s="14">
        <v>1.7945437013253698E-2</v>
      </c>
      <c r="X569" s="14">
        <v>0</v>
      </c>
      <c r="Y569" s="14">
        <v>0</v>
      </c>
      <c r="Z569" s="14">
        <v>1.34512734623625E-2</v>
      </c>
      <c r="AA569" s="14"/>
      <c r="AB569" s="14">
        <v>2.6024086067905301E-2</v>
      </c>
      <c r="AC569" s="14">
        <v>1.71753951080344E-2</v>
      </c>
      <c r="AD569" s="14">
        <v>1.1863254157681601E-2</v>
      </c>
      <c r="AE569" s="14"/>
      <c r="AF569" s="14">
        <v>9.6466211283915606E-3</v>
      </c>
      <c r="AG569" s="14">
        <v>2.0550080111679601E-2</v>
      </c>
      <c r="AH569" s="14">
        <v>7.4588520733938797E-3</v>
      </c>
      <c r="AI569" s="14">
        <v>4.6292462582371498E-2</v>
      </c>
      <c r="AJ569" s="14">
        <v>7.2388789400320203E-2</v>
      </c>
      <c r="AK569" s="14">
        <v>0</v>
      </c>
      <c r="AL569" s="14">
        <v>0.11377299229527101</v>
      </c>
      <c r="AM569" s="14">
        <v>1.64662841056579E-2</v>
      </c>
      <c r="AN569" s="14"/>
      <c r="AO569" s="14">
        <v>1.3590902213132699E-2</v>
      </c>
      <c r="AP569" s="14">
        <v>1.67666761054295E-2</v>
      </c>
      <c r="AQ569" s="14">
        <v>0</v>
      </c>
      <c r="AR569" s="14">
        <v>0</v>
      </c>
      <c r="AS569" s="14">
        <v>1.51276098188777E-2</v>
      </c>
      <c r="AT569" s="14">
        <v>7.1777563315074703E-3</v>
      </c>
      <c r="AU569" s="14">
        <v>0.13575057650216199</v>
      </c>
      <c r="AV569" s="14">
        <v>2.5322738500838899E-2</v>
      </c>
      <c r="AW569" s="14"/>
      <c r="AX569" s="14">
        <v>2.7273108853490699E-2</v>
      </c>
      <c r="AY569" s="14">
        <v>6.4424681705670603E-3</v>
      </c>
      <c r="AZ569" s="14">
        <v>4.2502716262278403E-2</v>
      </c>
      <c r="BA569" s="14"/>
      <c r="BB569" s="14">
        <v>6.4868655475256998E-3</v>
      </c>
      <c r="BC569" s="14">
        <v>1.29123460637056E-2</v>
      </c>
      <c r="BD569" s="14">
        <v>6.1844148383661098E-2</v>
      </c>
      <c r="BE569" s="14"/>
      <c r="BF569" s="14">
        <v>4.6426101026641103E-2</v>
      </c>
      <c r="BG569" s="14">
        <v>3.3448081148049801E-3</v>
      </c>
      <c r="BH569" s="14">
        <v>4.3667467662049701E-2</v>
      </c>
      <c r="BI569" s="14"/>
      <c r="BJ569" s="14">
        <v>2.25196359828796E-2</v>
      </c>
      <c r="BK569" s="14">
        <v>1.9792474396228599E-2</v>
      </c>
      <c r="BL569" s="14"/>
      <c r="BM569" s="14">
        <v>2.3155141043431599E-2</v>
      </c>
      <c r="BN569" s="14">
        <v>1.5636871858675301E-2</v>
      </c>
      <c r="BO569" s="14"/>
      <c r="BP569" s="14">
        <v>3.5324357743142902E-3</v>
      </c>
      <c r="BQ569" s="14">
        <v>3.8761884436827397E-2</v>
      </c>
      <c r="BR569" s="14">
        <v>0</v>
      </c>
      <c r="BS569" s="14">
        <v>8.2883814329997498E-3</v>
      </c>
      <c r="BT569" s="14">
        <v>3.1777840444782997E-2</v>
      </c>
      <c r="BU569" s="14">
        <v>2.39406056892013E-2</v>
      </c>
      <c r="BV569" s="14">
        <v>8.68302371172891E-2</v>
      </c>
      <c r="BW569" s="14">
        <v>1.9250282731793699E-2</v>
      </c>
    </row>
    <row r="570" spans="2:75" x14ac:dyDescent="0.35">
      <c r="B570" t="s">
        <v>92</v>
      </c>
      <c r="C570" s="14">
        <v>5.3042216665677801E-2</v>
      </c>
      <c r="D570" s="14">
        <v>3.9451081100899003E-2</v>
      </c>
      <c r="E570" s="14">
        <v>6.5868903137377102E-2</v>
      </c>
      <c r="F570" s="14"/>
      <c r="G570" s="14">
        <v>6.7783801365483606E-2</v>
      </c>
      <c r="H570" s="14">
        <v>5.8968761007291502E-2</v>
      </c>
      <c r="I570" s="14">
        <v>9.42137092271952E-2</v>
      </c>
      <c r="J570" s="14">
        <v>6.8399954546438102E-2</v>
      </c>
      <c r="K570" s="14">
        <v>1.1466697147878501E-2</v>
      </c>
      <c r="L570" s="14">
        <v>4.2086815816007601E-2</v>
      </c>
      <c r="M570" s="14"/>
      <c r="N570" s="14">
        <v>2.5329564437478001E-2</v>
      </c>
      <c r="O570" s="14">
        <v>0.104904465835594</v>
      </c>
      <c r="P570" s="14"/>
      <c r="Q570" s="14">
        <v>0.172379785162072</v>
      </c>
      <c r="R570" s="14">
        <v>8.0330571689721797E-2</v>
      </c>
      <c r="S570" s="14">
        <v>5.0041943200470201E-2</v>
      </c>
      <c r="T570" s="14">
        <v>3.5067458314351603E-2</v>
      </c>
      <c r="U570" s="14">
        <v>4.8578619315006497E-2</v>
      </c>
      <c r="V570" s="14">
        <v>5.7379183280217003E-2</v>
      </c>
      <c r="W570" s="14">
        <v>9.5739963249434692E-3</v>
      </c>
      <c r="X570" s="14">
        <v>0</v>
      </c>
      <c r="Y570" s="14">
        <v>0</v>
      </c>
      <c r="Z570" s="14">
        <v>0.10340884169657399</v>
      </c>
      <c r="AA570" s="14"/>
      <c r="AB570" s="14">
        <v>6.5057770250516898E-3</v>
      </c>
      <c r="AC570" s="14">
        <v>6.7153936881848703E-2</v>
      </c>
      <c r="AD570" s="14">
        <v>1.2756838769960401E-2</v>
      </c>
      <c r="AE570" s="14"/>
      <c r="AF570" s="14">
        <v>2.11490294837977E-2</v>
      </c>
      <c r="AG570" s="14">
        <v>2.74044584707255E-2</v>
      </c>
      <c r="AH570" s="14">
        <v>9.1058114349151092E-3</v>
      </c>
      <c r="AI570" s="14">
        <v>0</v>
      </c>
      <c r="AJ570" s="14">
        <v>5.8314692976504601E-2</v>
      </c>
      <c r="AK570" s="14">
        <v>1.8323254037434698E-2</v>
      </c>
      <c r="AL570" s="14">
        <v>2.9778793522732199E-2</v>
      </c>
      <c r="AM570" s="14">
        <v>0.15796748775130701</v>
      </c>
      <c r="AN570" s="14"/>
      <c r="AO570" s="14">
        <v>1.63517657712513E-2</v>
      </c>
      <c r="AP570" s="14">
        <v>2.71343110407095E-2</v>
      </c>
      <c r="AQ570" s="14">
        <v>2.5555517188617E-2</v>
      </c>
      <c r="AR570" s="14">
        <v>0</v>
      </c>
      <c r="AS570" s="14">
        <v>2.7457790916557E-2</v>
      </c>
      <c r="AT570" s="14">
        <v>2.5195984600046899E-2</v>
      </c>
      <c r="AU570" s="14">
        <v>2.96356736336875E-2</v>
      </c>
      <c r="AV570" s="14">
        <v>0.150143492237579</v>
      </c>
      <c r="AW570" s="14"/>
      <c r="AX570" s="14">
        <v>4.3768017515066697E-2</v>
      </c>
      <c r="AY570" s="14">
        <v>1.47328027722029E-2</v>
      </c>
      <c r="AZ570" s="14">
        <v>5.7976804243623302E-2</v>
      </c>
      <c r="BA570" s="14"/>
      <c r="BB570" s="14">
        <v>3.0345134331600999E-2</v>
      </c>
      <c r="BC570" s="14">
        <v>2.12777612586512E-2</v>
      </c>
      <c r="BD570" s="14">
        <v>5.29139669338319E-2</v>
      </c>
      <c r="BE570" s="14"/>
      <c r="BF570" s="14">
        <v>4.18893952682549E-2</v>
      </c>
      <c r="BG570" s="14">
        <v>2.1052404016537601E-2</v>
      </c>
      <c r="BH570" s="14">
        <v>4.5486787334553899E-2</v>
      </c>
      <c r="BI570" s="14"/>
      <c r="BJ570" s="14">
        <v>1.16081948278354E-2</v>
      </c>
      <c r="BK570" s="14">
        <v>6.17958186824481E-2</v>
      </c>
      <c r="BL570" s="14"/>
      <c r="BM570" s="14">
        <v>2.0311008649674101E-2</v>
      </c>
      <c r="BN570" s="14">
        <v>6.7373584850013199E-2</v>
      </c>
      <c r="BO570" s="14"/>
      <c r="BP570" s="14">
        <v>6.5466385521982598E-2</v>
      </c>
      <c r="BQ570" s="14">
        <v>2.2625318851443501E-2</v>
      </c>
      <c r="BR570" s="14">
        <v>4.9946186426652203E-2</v>
      </c>
      <c r="BS570" s="14">
        <v>7.4977679825540003E-2</v>
      </c>
      <c r="BT570" s="14">
        <v>4.6178222091883298E-2</v>
      </c>
      <c r="BU570" s="14">
        <v>4.8158013849694398E-2</v>
      </c>
      <c r="BV570" s="14">
        <v>0.10655750436743699</v>
      </c>
      <c r="BW570" s="14">
        <v>1.29994785165228E-2</v>
      </c>
    </row>
    <row r="571" spans="2:75" x14ac:dyDescent="0.35">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c r="AQ571" s="14"/>
      <c r="AR571" s="14"/>
      <c r="AS571" s="14"/>
      <c r="AT571" s="14"/>
      <c r="AU571" s="14"/>
      <c r="AV571" s="14"/>
      <c r="AW571" s="14"/>
      <c r="AX571" s="14"/>
      <c r="AY571" s="14"/>
      <c r="AZ571" s="14"/>
      <c r="BA571" s="14"/>
      <c r="BB571" s="14"/>
      <c r="BC571" s="14"/>
      <c r="BD571" s="14"/>
      <c r="BE571" s="14"/>
      <c r="BF571" s="14"/>
      <c r="BG571" s="14"/>
      <c r="BH571" s="14"/>
      <c r="BI571" s="14"/>
      <c r="BJ571" s="14"/>
      <c r="BK571" s="14"/>
      <c r="BL571" s="14"/>
      <c r="BM571" s="14"/>
      <c r="BN571" s="14"/>
      <c r="BO571" s="14"/>
      <c r="BP571" s="14"/>
      <c r="BQ571" s="14"/>
      <c r="BR571" s="14"/>
      <c r="BS571" s="14"/>
      <c r="BT571" s="14"/>
      <c r="BU571" s="14"/>
      <c r="BV571" s="14"/>
      <c r="BW571" s="14"/>
    </row>
    <row r="572" spans="2:75" x14ac:dyDescent="0.35">
      <c r="B572" s="6" t="s">
        <v>306</v>
      </c>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c r="AQ572" s="14"/>
      <c r="AR572" s="14"/>
      <c r="AS572" s="14"/>
      <c r="AT572" s="14"/>
      <c r="AU572" s="14"/>
      <c r="AV572" s="14"/>
      <c r="AW572" s="14"/>
      <c r="AX572" s="14"/>
      <c r="AY572" s="14"/>
      <c r="AZ572" s="14"/>
      <c r="BA572" s="14"/>
      <c r="BB572" s="14"/>
      <c r="BC572" s="14"/>
      <c r="BD572" s="14"/>
      <c r="BE572" s="14"/>
      <c r="BF572" s="14"/>
      <c r="BG572" s="14"/>
      <c r="BH572" s="14"/>
      <c r="BI572" s="14"/>
      <c r="BJ572" s="14"/>
      <c r="BK572" s="14"/>
      <c r="BL572" s="14"/>
      <c r="BM572" s="14"/>
      <c r="BN572" s="14"/>
      <c r="BO572" s="14"/>
      <c r="BP572" s="14"/>
      <c r="BQ572" s="14"/>
      <c r="BR572" s="14"/>
      <c r="BS572" s="14"/>
      <c r="BT572" s="14"/>
      <c r="BU572" s="14"/>
      <c r="BV572" s="14"/>
      <c r="BW572" s="14"/>
    </row>
    <row r="573" spans="2:75" x14ac:dyDescent="0.35">
      <c r="B573" s="21" t="s">
        <v>96</v>
      </c>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c r="AQ573" s="14"/>
      <c r="AR573" s="14"/>
      <c r="AS573" s="14"/>
      <c r="AT573" s="14"/>
      <c r="AU573" s="14"/>
      <c r="AV573" s="14"/>
      <c r="AW573" s="14"/>
      <c r="AX573" s="14"/>
      <c r="AY573" s="14"/>
      <c r="AZ573" s="14"/>
      <c r="BA573" s="14"/>
      <c r="BB573" s="14"/>
      <c r="BC573" s="14"/>
      <c r="BD573" s="14"/>
      <c r="BE573" s="14"/>
      <c r="BF573" s="14"/>
      <c r="BG573" s="14"/>
      <c r="BH573" s="14"/>
      <c r="BI573" s="14"/>
      <c r="BJ573" s="14"/>
      <c r="BK573" s="14"/>
      <c r="BL573" s="14"/>
      <c r="BM573" s="14"/>
      <c r="BN573" s="14"/>
      <c r="BO573" s="14"/>
      <c r="BP573" s="14"/>
      <c r="BQ573" s="14"/>
      <c r="BR573" s="14"/>
      <c r="BS573" s="14"/>
      <c r="BT573" s="14"/>
      <c r="BU573" s="14"/>
      <c r="BV573" s="14"/>
      <c r="BW573" s="14"/>
    </row>
    <row r="574" spans="2:75" x14ac:dyDescent="0.35">
      <c r="B574" t="s">
        <v>295</v>
      </c>
      <c r="C574" s="14">
        <v>0.54459399133516795</v>
      </c>
      <c r="D574" s="14">
        <v>0.541239238855177</v>
      </c>
      <c r="E574" s="14">
        <v>0.54776005189323596</v>
      </c>
      <c r="F574" s="14"/>
      <c r="G574" s="14">
        <v>0.369596667423787</v>
      </c>
      <c r="H574" s="14">
        <v>0.34768202267512699</v>
      </c>
      <c r="I574" s="14">
        <v>0.50131565728737104</v>
      </c>
      <c r="J574" s="14">
        <v>0.47924971773040698</v>
      </c>
      <c r="K574" s="14">
        <v>0.63020035619233195</v>
      </c>
      <c r="L574" s="14">
        <v>0.66416691543001904</v>
      </c>
      <c r="M574" s="14"/>
      <c r="N574" s="14">
        <v>0.56272251809395502</v>
      </c>
      <c r="O574" s="14">
        <v>0.51066774840086704</v>
      </c>
      <c r="P574" s="14"/>
      <c r="Q574" s="14">
        <v>0.45479867524786</v>
      </c>
      <c r="R574" s="14">
        <v>0.59146819693587405</v>
      </c>
      <c r="S574" s="14">
        <v>0.55389999876334794</v>
      </c>
      <c r="T574" s="14">
        <v>0.52701235385699496</v>
      </c>
      <c r="U574" s="14">
        <v>0.56580309636873505</v>
      </c>
      <c r="V574" s="14">
        <v>0.48994030501658398</v>
      </c>
      <c r="W574" s="14">
        <v>0.56412767073509096</v>
      </c>
      <c r="X574" s="14">
        <v>0.66561256131548796</v>
      </c>
      <c r="Y574" s="14">
        <v>1</v>
      </c>
      <c r="Z574" s="14">
        <v>0.51716464774140403</v>
      </c>
      <c r="AA574" s="14"/>
      <c r="AB574" s="14">
        <v>0.72735935413293595</v>
      </c>
      <c r="AC574" s="14">
        <v>0.497884791939258</v>
      </c>
      <c r="AD574" s="14">
        <v>0.56038894333618405</v>
      </c>
      <c r="AE574" s="14"/>
      <c r="AF574" s="14">
        <v>0.70013798515136605</v>
      </c>
      <c r="AG574" s="14">
        <v>0.54449949935932496</v>
      </c>
      <c r="AH574" s="14">
        <v>0.48331730698896203</v>
      </c>
      <c r="AI574" s="14">
        <v>0.74496859313925701</v>
      </c>
      <c r="AJ574" s="14">
        <v>0.49635905640933298</v>
      </c>
      <c r="AK574" s="14">
        <v>0.60951591701991503</v>
      </c>
      <c r="AL574" s="14">
        <v>0.46552370649107899</v>
      </c>
      <c r="AM574" s="14">
        <v>0.381950488014211</v>
      </c>
      <c r="AN574" s="14"/>
      <c r="AO574" s="14">
        <v>0.75385016969262897</v>
      </c>
      <c r="AP574" s="14">
        <v>0.53346562187670998</v>
      </c>
      <c r="AQ574" s="14">
        <v>0.44693159162125801</v>
      </c>
      <c r="AR574" s="14">
        <v>0.76294342157926798</v>
      </c>
      <c r="AS574" s="14">
        <v>0.527585000870058</v>
      </c>
      <c r="AT574" s="14">
        <v>0.55654465125763497</v>
      </c>
      <c r="AU574" s="14">
        <v>0.50767190860873701</v>
      </c>
      <c r="AV574" s="14">
        <v>0.31073281464199298</v>
      </c>
      <c r="AW574" s="14"/>
      <c r="AX574" s="14">
        <v>0.42909756063370402</v>
      </c>
      <c r="AY574" s="14">
        <v>0.62269829379972397</v>
      </c>
      <c r="AZ574" s="14">
        <v>0.51127783284703698</v>
      </c>
      <c r="BA574" s="14"/>
      <c r="BB574" s="14">
        <v>0.59440395201604801</v>
      </c>
      <c r="BC574" s="14">
        <v>0.64952951883190102</v>
      </c>
      <c r="BD574" s="14">
        <v>0.36801971178700699</v>
      </c>
      <c r="BE574" s="14"/>
      <c r="BF574" s="14">
        <v>0.48163347013639901</v>
      </c>
      <c r="BG574" s="14">
        <v>0.62401113228932403</v>
      </c>
      <c r="BH574" s="14">
        <v>0.48594173498319898</v>
      </c>
      <c r="BI574" s="14"/>
      <c r="BJ574" s="14">
        <v>0.592845146405931</v>
      </c>
      <c r="BK574" s="14">
        <v>0.54231405844962</v>
      </c>
      <c r="BL574" s="14"/>
      <c r="BM574" s="14">
        <v>0.56662991591033396</v>
      </c>
      <c r="BN574" s="14">
        <v>0.52903519446514902</v>
      </c>
      <c r="BO574" s="14"/>
      <c r="BP574" s="14">
        <v>0.56059376781460701</v>
      </c>
      <c r="BQ574" s="14">
        <v>0.56839518570591197</v>
      </c>
      <c r="BR574" s="14">
        <v>0.56605713898863297</v>
      </c>
      <c r="BS574" s="14">
        <v>0.53374965414068098</v>
      </c>
      <c r="BT574" s="14">
        <v>0.55038556644237102</v>
      </c>
      <c r="BU574" s="14">
        <v>0.55969217984614605</v>
      </c>
      <c r="BV574" s="14">
        <v>0.32484374855255099</v>
      </c>
      <c r="BW574" s="14">
        <v>0.542853900296145</v>
      </c>
    </row>
    <row r="575" spans="2:75" x14ac:dyDescent="0.35">
      <c r="B575" t="s">
        <v>296</v>
      </c>
      <c r="C575" s="14">
        <v>0.32693845477934802</v>
      </c>
      <c r="D575" s="14">
        <v>0.29079526976731201</v>
      </c>
      <c r="E575" s="14">
        <v>0.36104872467021898</v>
      </c>
      <c r="F575" s="14"/>
      <c r="G575" s="14">
        <v>0.25430037969675301</v>
      </c>
      <c r="H575" s="14">
        <v>0.15139512461208299</v>
      </c>
      <c r="I575" s="14">
        <v>0.21577880521057899</v>
      </c>
      <c r="J575" s="14">
        <v>0.29337475581299399</v>
      </c>
      <c r="K575" s="14">
        <v>0.37211278353698901</v>
      </c>
      <c r="L575" s="14">
        <v>0.44557376968533302</v>
      </c>
      <c r="M575" s="14"/>
      <c r="N575" s="14">
        <v>0.35866190521597202</v>
      </c>
      <c r="O575" s="14">
        <v>0.26757028324795201</v>
      </c>
      <c r="P575" s="14"/>
      <c r="Q575" s="14">
        <v>0.315894095621856</v>
      </c>
      <c r="R575" s="14">
        <v>0.360686965644196</v>
      </c>
      <c r="S575" s="14">
        <v>0.30200247865344998</v>
      </c>
      <c r="T575" s="14">
        <v>0.30454363182800698</v>
      </c>
      <c r="U575" s="14">
        <v>0.34143511006784799</v>
      </c>
      <c r="V575" s="14">
        <v>0.25932084457297599</v>
      </c>
      <c r="W575" s="14">
        <v>0.42863452034142802</v>
      </c>
      <c r="X575" s="14">
        <v>0.33054401142170298</v>
      </c>
      <c r="Y575" s="14">
        <v>0</v>
      </c>
      <c r="Z575" s="14">
        <v>0.29904289592759897</v>
      </c>
      <c r="AA575" s="14"/>
      <c r="AB575" s="14">
        <v>0.39950207352344802</v>
      </c>
      <c r="AC575" s="14">
        <v>0.33678670589922799</v>
      </c>
      <c r="AD575" s="14">
        <v>0.27309272479431801</v>
      </c>
      <c r="AE575" s="14"/>
      <c r="AF575" s="14">
        <v>0.50983089364912704</v>
      </c>
      <c r="AG575" s="14">
        <v>0.24629839235916101</v>
      </c>
      <c r="AH575" s="14">
        <v>0.48404536018830902</v>
      </c>
      <c r="AI575" s="14">
        <v>0.38670661711689303</v>
      </c>
      <c r="AJ575" s="14">
        <v>0.33350956273492299</v>
      </c>
      <c r="AK575" s="14">
        <v>0.35262500343721798</v>
      </c>
      <c r="AL575" s="14">
        <v>0.190128504230865</v>
      </c>
      <c r="AM575" s="14">
        <v>0.157098650893779</v>
      </c>
      <c r="AN575" s="14"/>
      <c r="AO575" s="14">
        <v>0.49062899283313799</v>
      </c>
      <c r="AP575" s="14">
        <v>0.27909675733633899</v>
      </c>
      <c r="AQ575" s="14">
        <v>0.29371795995849198</v>
      </c>
      <c r="AR575" s="14">
        <v>0.41650573510550798</v>
      </c>
      <c r="AS575" s="14">
        <v>0.34640131354602899</v>
      </c>
      <c r="AT575" s="14">
        <v>0.36986472793470099</v>
      </c>
      <c r="AU575" s="14">
        <v>0.35905411012024102</v>
      </c>
      <c r="AV575" s="14">
        <v>8.3914883189010803E-2</v>
      </c>
      <c r="AW575" s="14"/>
      <c r="AX575" s="14">
        <v>0.30369055821482099</v>
      </c>
      <c r="AY575" s="14">
        <v>0.427823556404066</v>
      </c>
      <c r="AZ575" s="14">
        <v>0.27733119133048001</v>
      </c>
      <c r="BA575" s="14"/>
      <c r="BB575" s="14">
        <v>0.46465752416829897</v>
      </c>
      <c r="BC575" s="14">
        <v>0.39922150015306002</v>
      </c>
      <c r="BD575" s="14">
        <v>0.20330115692881801</v>
      </c>
      <c r="BE575" s="14"/>
      <c r="BF575" s="14">
        <v>0.34871733747505401</v>
      </c>
      <c r="BG575" s="14">
        <v>0.44177779893652402</v>
      </c>
      <c r="BH575" s="14">
        <v>0.25574447329868399</v>
      </c>
      <c r="BI575" s="14"/>
      <c r="BJ575" s="14">
        <v>0.433299052919561</v>
      </c>
      <c r="BK575" s="14">
        <v>0.307887884595473</v>
      </c>
      <c r="BL575" s="14"/>
      <c r="BM575" s="14">
        <v>0.38999952994395798</v>
      </c>
      <c r="BN575" s="14">
        <v>0.31130548180425699</v>
      </c>
      <c r="BO575" s="14"/>
      <c r="BP575" s="14">
        <v>0.32832945792853802</v>
      </c>
      <c r="BQ575" s="14">
        <v>0.26935762725710199</v>
      </c>
      <c r="BR575" s="14">
        <v>0.35229480921467698</v>
      </c>
      <c r="BS575" s="14">
        <v>0.24645481878052999</v>
      </c>
      <c r="BT575" s="14">
        <v>0.357850796254717</v>
      </c>
      <c r="BU575" s="14">
        <v>0.33339260140872401</v>
      </c>
      <c r="BV575" s="14">
        <v>0.236814915273418</v>
      </c>
      <c r="BW575" s="14">
        <v>0.43730315627225003</v>
      </c>
    </row>
    <row r="576" spans="2:75" x14ac:dyDescent="0.35">
      <c r="B576" t="s">
        <v>297</v>
      </c>
      <c r="C576" s="14">
        <v>0.31721348581912501</v>
      </c>
      <c r="D576" s="14">
        <v>0.30311129970178502</v>
      </c>
      <c r="E576" s="14">
        <v>0.33052247821571501</v>
      </c>
      <c r="F576" s="14"/>
      <c r="G576" s="14">
        <v>0.140856313172082</v>
      </c>
      <c r="H576" s="14">
        <v>0.19164511389928299</v>
      </c>
      <c r="I576" s="14">
        <v>0.17964336547751</v>
      </c>
      <c r="J576" s="14">
        <v>0.30014494997358199</v>
      </c>
      <c r="K576" s="14">
        <v>0.43655224014628802</v>
      </c>
      <c r="L576" s="14">
        <v>0.41079528204429999</v>
      </c>
      <c r="M576" s="14"/>
      <c r="N576" s="14">
        <v>0.33864943079269699</v>
      </c>
      <c r="O576" s="14">
        <v>0.27709764594001102</v>
      </c>
      <c r="P576" s="14"/>
      <c r="Q576" s="14">
        <v>0.273927415239964</v>
      </c>
      <c r="R576" s="14">
        <v>0.34747304493912101</v>
      </c>
      <c r="S576" s="14">
        <v>0.29130674052579802</v>
      </c>
      <c r="T576" s="14">
        <v>0.27976254907341003</v>
      </c>
      <c r="U576" s="14">
        <v>0.311016747799852</v>
      </c>
      <c r="V576" s="14">
        <v>0.38029443845618599</v>
      </c>
      <c r="W576" s="14">
        <v>0.34178897188749502</v>
      </c>
      <c r="X576" s="14">
        <v>0.49419579592049001</v>
      </c>
      <c r="Y576" s="14">
        <v>0</v>
      </c>
      <c r="Z576" s="14">
        <v>0.31074904550718402</v>
      </c>
      <c r="AA576" s="14"/>
      <c r="AB576" s="14">
        <v>0.47612817577019101</v>
      </c>
      <c r="AC576" s="14">
        <v>0.29579284709267301</v>
      </c>
      <c r="AD576" s="14">
        <v>0.30330653311459799</v>
      </c>
      <c r="AE576" s="14"/>
      <c r="AF576" s="14">
        <v>0.48273697418158401</v>
      </c>
      <c r="AG576" s="14">
        <v>0.31029990957144499</v>
      </c>
      <c r="AH576" s="14">
        <v>0.19920579412307601</v>
      </c>
      <c r="AI576" s="14">
        <v>0.35058855607417599</v>
      </c>
      <c r="AJ576" s="14">
        <v>0.29599257227443898</v>
      </c>
      <c r="AK576" s="14">
        <v>0.36558310248866299</v>
      </c>
      <c r="AL576" s="14">
        <v>0.19741597505191999</v>
      </c>
      <c r="AM576" s="14">
        <v>0.21175028326546999</v>
      </c>
      <c r="AN576" s="14"/>
      <c r="AO576" s="14">
        <v>0.45113196464991401</v>
      </c>
      <c r="AP576" s="14">
        <v>0.31785413194935402</v>
      </c>
      <c r="AQ576" s="14">
        <v>0.24125144437712401</v>
      </c>
      <c r="AR576" s="14">
        <v>0.42108705907367799</v>
      </c>
      <c r="AS576" s="14">
        <v>0.314506485453661</v>
      </c>
      <c r="AT576" s="14">
        <v>0.36226030886953597</v>
      </c>
      <c r="AU576" s="14">
        <v>0.25911357531264601</v>
      </c>
      <c r="AV576" s="14">
        <v>0.16691805395972001</v>
      </c>
      <c r="AW576" s="14"/>
      <c r="AX576" s="14">
        <v>0.296856154673527</v>
      </c>
      <c r="AY576" s="14">
        <v>0.40353852737670598</v>
      </c>
      <c r="AZ576" s="14">
        <v>0.26425447545084502</v>
      </c>
      <c r="BA576" s="14"/>
      <c r="BB576" s="14">
        <v>0.42357251000025198</v>
      </c>
      <c r="BC576" s="14">
        <v>0.37644506429154101</v>
      </c>
      <c r="BD576" s="14">
        <v>0.20024538430064501</v>
      </c>
      <c r="BE576" s="14"/>
      <c r="BF576" s="14">
        <v>0.40299113277310999</v>
      </c>
      <c r="BG576" s="14">
        <v>0.43130501789543102</v>
      </c>
      <c r="BH576" s="14">
        <v>0.22239725120463899</v>
      </c>
      <c r="BI576" s="14"/>
      <c r="BJ576" s="14">
        <v>0.36578243168188301</v>
      </c>
      <c r="BK576" s="14">
        <v>0.31186325516751301</v>
      </c>
      <c r="BL576" s="14"/>
      <c r="BM576" s="14">
        <v>0.34762133029938103</v>
      </c>
      <c r="BN576" s="14">
        <v>0.31393911471285302</v>
      </c>
      <c r="BO576" s="14"/>
      <c r="BP576" s="14">
        <v>0.34189577714581199</v>
      </c>
      <c r="BQ576" s="14">
        <v>0.34384138218405602</v>
      </c>
      <c r="BR576" s="14">
        <v>0.38338715839590598</v>
      </c>
      <c r="BS576" s="14">
        <v>0.235819323692528</v>
      </c>
      <c r="BT576" s="14">
        <v>0.31326544265281497</v>
      </c>
      <c r="BU576" s="14">
        <v>0.38646574173186199</v>
      </c>
      <c r="BV576" s="14">
        <v>0.331492449602937</v>
      </c>
      <c r="BW576" s="14">
        <v>0.30716640758355601</v>
      </c>
    </row>
    <row r="577" spans="2:75" x14ac:dyDescent="0.35">
      <c r="B577" t="s">
        <v>298</v>
      </c>
      <c r="C577" s="14">
        <v>0.27134516243236001</v>
      </c>
      <c r="D577" s="14">
        <v>0.27607855156529099</v>
      </c>
      <c r="E577" s="14">
        <v>0.26687800822973501</v>
      </c>
      <c r="F577" s="14"/>
      <c r="G577" s="14">
        <v>0.121133689855252</v>
      </c>
      <c r="H577" s="14">
        <v>0.17572069291266501</v>
      </c>
      <c r="I577" s="14">
        <v>0.151463797777488</v>
      </c>
      <c r="J577" s="14">
        <v>0.25758342594223899</v>
      </c>
      <c r="K577" s="14">
        <v>0.294618750666441</v>
      </c>
      <c r="L577" s="14">
        <v>0.38285025904383502</v>
      </c>
      <c r="M577" s="14"/>
      <c r="N577" s="14">
        <v>0.27779055681609699</v>
      </c>
      <c r="O577" s="14">
        <v>0.25928306722851002</v>
      </c>
      <c r="P577" s="14"/>
      <c r="Q577" s="14">
        <v>0.128193146574692</v>
      </c>
      <c r="R577" s="14">
        <v>0.36439272403496797</v>
      </c>
      <c r="S577" s="14">
        <v>0.33252931242276201</v>
      </c>
      <c r="T577" s="14">
        <v>0.24684368169079801</v>
      </c>
      <c r="U577" s="14">
        <v>0.243450704032873</v>
      </c>
      <c r="V577" s="14">
        <v>0.23853603318837999</v>
      </c>
      <c r="W577" s="14">
        <v>0.28241491561592702</v>
      </c>
      <c r="X577" s="14">
        <v>0.50704825614999904</v>
      </c>
      <c r="Y577" s="14">
        <v>0</v>
      </c>
      <c r="Z577" s="14">
        <v>0.26270447029890798</v>
      </c>
      <c r="AA577" s="14"/>
      <c r="AB577" s="14">
        <v>0.403054398891731</v>
      </c>
      <c r="AC577" s="14">
        <v>0.23845402170133601</v>
      </c>
      <c r="AD577" s="14">
        <v>0.27899594967199698</v>
      </c>
      <c r="AE577" s="14"/>
      <c r="AF577" s="14">
        <v>0.40530356771672299</v>
      </c>
      <c r="AG577" s="14">
        <v>0.19645156763800001</v>
      </c>
      <c r="AH577" s="14">
        <v>0.27034696561601101</v>
      </c>
      <c r="AI577" s="14">
        <v>0.44885671228989299</v>
      </c>
      <c r="AJ577" s="14">
        <v>0.35271590118288998</v>
      </c>
      <c r="AK577" s="14">
        <v>0.26983984935791799</v>
      </c>
      <c r="AL577" s="14">
        <v>0.24329111061611799</v>
      </c>
      <c r="AM577" s="14">
        <v>0.15032573555713599</v>
      </c>
      <c r="AN577" s="14"/>
      <c r="AO577" s="14">
        <v>0.358664200625609</v>
      </c>
      <c r="AP577" s="14">
        <v>0.20915683317625799</v>
      </c>
      <c r="AQ577" s="14">
        <v>0.25328101080020499</v>
      </c>
      <c r="AR577" s="14">
        <v>0.50720149545630999</v>
      </c>
      <c r="AS577" s="14">
        <v>0.33944398376569501</v>
      </c>
      <c r="AT577" s="14">
        <v>0.250607325681097</v>
      </c>
      <c r="AU577" s="14">
        <v>0.33090591134004799</v>
      </c>
      <c r="AV577" s="14">
        <v>0.119384784755986</v>
      </c>
      <c r="AW577" s="14"/>
      <c r="AX577" s="14">
        <v>0.35193877121822797</v>
      </c>
      <c r="AY577" s="14">
        <v>0.28279747241784597</v>
      </c>
      <c r="AZ577" s="14">
        <v>0.26132826347119298</v>
      </c>
      <c r="BA577" s="14"/>
      <c r="BB577" s="14">
        <v>0.39640429946544298</v>
      </c>
      <c r="BC577" s="14">
        <v>0.29124388718350103</v>
      </c>
      <c r="BD577" s="14">
        <v>0.19845062076182399</v>
      </c>
      <c r="BE577" s="14"/>
      <c r="BF577" s="14">
        <v>0.41536357329687301</v>
      </c>
      <c r="BG577" s="14">
        <v>0.310580566621528</v>
      </c>
      <c r="BH577" s="14">
        <v>0.22505529113541101</v>
      </c>
      <c r="BI577" s="14"/>
      <c r="BJ577" s="14">
        <v>0.37674821098694999</v>
      </c>
      <c r="BK577" s="14">
        <v>0.24951493805059199</v>
      </c>
      <c r="BL577" s="14"/>
      <c r="BM577" s="14">
        <v>0.30763739870398099</v>
      </c>
      <c r="BN577" s="14">
        <v>0.25827435979058599</v>
      </c>
      <c r="BO577" s="14"/>
      <c r="BP577" s="14">
        <v>0.24852016925578599</v>
      </c>
      <c r="BQ577" s="14">
        <v>0.375325760598055</v>
      </c>
      <c r="BR577" s="14">
        <v>0.35144461604107602</v>
      </c>
      <c r="BS577" s="14">
        <v>0.26706297504439003</v>
      </c>
      <c r="BT577" s="14">
        <v>0.28799049429267198</v>
      </c>
      <c r="BU577" s="14">
        <v>0.227410319486713</v>
      </c>
      <c r="BV577" s="14">
        <v>0.15656842653458</v>
      </c>
      <c r="BW577" s="14">
        <v>0.24449939715376101</v>
      </c>
    </row>
    <row r="578" spans="2:75" x14ac:dyDescent="0.35">
      <c r="B578" t="s">
        <v>299</v>
      </c>
      <c r="C578" s="14">
        <v>0.23609349648488701</v>
      </c>
      <c r="D578" s="14">
        <v>0.25072875345079698</v>
      </c>
      <c r="E578" s="14">
        <v>0.22228141642433899</v>
      </c>
      <c r="F578" s="14"/>
      <c r="G578" s="14">
        <v>0.2670484746099</v>
      </c>
      <c r="H578" s="14">
        <v>0.139791342729603</v>
      </c>
      <c r="I578" s="14">
        <v>0.15780993767656501</v>
      </c>
      <c r="J578" s="14">
        <v>0.232575428227947</v>
      </c>
      <c r="K578" s="14">
        <v>0.26492087058373698</v>
      </c>
      <c r="L578" s="14">
        <v>0.28301955735776901</v>
      </c>
      <c r="M578" s="14"/>
      <c r="N578" s="14">
        <v>0.263573728662372</v>
      </c>
      <c r="O578" s="14">
        <v>0.18466620483845</v>
      </c>
      <c r="P578" s="14"/>
      <c r="Q578" s="14">
        <v>0.264591560671256</v>
      </c>
      <c r="R578" s="14">
        <v>0.22475501865685299</v>
      </c>
      <c r="S578" s="14">
        <v>0.232166635146556</v>
      </c>
      <c r="T578" s="14">
        <v>0.22562620491731</v>
      </c>
      <c r="U578" s="14">
        <v>0.22840551996841801</v>
      </c>
      <c r="V578" s="14">
        <v>0.218399623533785</v>
      </c>
      <c r="W578" s="14">
        <v>0.30262545264496699</v>
      </c>
      <c r="X578" s="14">
        <v>0.49419579592049001</v>
      </c>
      <c r="Y578" s="14">
        <v>0</v>
      </c>
      <c r="Z578" s="14">
        <v>0.20456650265569001</v>
      </c>
      <c r="AA578" s="14"/>
      <c r="AB578" s="14">
        <v>0.24766755226729401</v>
      </c>
      <c r="AC578" s="14">
        <v>0.24086455781207</v>
      </c>
      <c r="AD578" s="14">
        <v>0.22661656502130501</v>
      </c>
      <c r="AE578" s="14"/>
      <c r="AF578" s="14">
        <v>0.288007934058433</v>
      </c>
      <c r="AG578" s="14">
        <v>0.23434646759341199</v>
      </c>
      <c r="AH578" s="14">
        <v>0.32125392662871899</v>
      </c>
      <c r="AI578" s="14">
        <v>0.25400564913970097</v>
      </c>
      <c r="AJ578" s="14">
        <v>9.88520190836151E-2</v>
      </c>
      <c r="AK578" s="14">
        <v>0.28448700394134302</v>
      </c>
      <c r="AL578" s="14">
        <v>0.188901091938283</v>
      </c>
      <c r="AM578" s="14">
        <v>0.145794510427462</v>
      </c>
      <c r="AN578" s="14"/>
      <c r="AO578" s="14">
        <v>0.244264605321804</v>
      </c>
      <c r="AP578" s="14">
        <v>0.219845998908024</v>
      </c>
      <c r="AQ578" s="14">
        <v>0.229866978487546</v>
      </c>
      <c r="AR578" s="14">
        <v>0.23066301147233201</v>
      </c>
      <c r="AS578" s="14">
        <v>0.158120315974249</v>
      </c>
      <c r="AT578" s="14">
        <v>0.28998162637477798</v>
      </c>
      <c r="AU578" s="14">
        <v>0.27575830395807699</v>
      </c>
      <c r="AV578" s="14">
        <v>7.0031700807111505E-2</v>
      </c>
      <c r="AW578" s="14"/>
      <c r="AX578" s="14">
        <v>0.38700368319130701</v>
      </c>
      <c r="AY578" s="14">
        <v>0.281299181847674</v>
      </c>
      <c r="AZ578" s="14">
        <v>0.19748929994461001</v>
      </c>
      <c r="BA578" s="14"/>
      <c r="BB578" s="14">
        <v>0.38590957317406799</v>
      </c>
      <c r="BC578" s="14">
        <v>0.27013177375742098</v>
      </c>
      <c r="BD578" s="14">
        <v>0.17390989156904199</v>
      </c>
      <c r="BE578" s="14"/>
      <c r="BF578" s="14">
        <v>0.38153356251492798</v>
      </c>
      <c r="BG578" s="14">
        <v>0.30152181941009598</v>
      </c>
      <c r="BH578" s="14">
        <v>0.18719897437131999</v>
      </c>
      <c r="BI578" s="14"/>
      <c r="BJ578" s="14">
        <v>0.32706612639718202</v>
      </c>
      <c r="BK578" s="14">
        <v>0.21345103577299099</v>
      </c>
      <c r="BL578" s="14"/>
      <c r="BM578" s="14">
        <v>0.32192271859095001</v>
      </c>
      <c r="BN578" s="14">
        <v>0.200353133057667</v>
      </c>
      <c r="BO578" s="14"/>
      <c r="BP578" s="14">
        <v>0.27030531208422498</v>
      </c>
      <c r="BQ578" s="14">
        <v>0.33051237065823902</v>
      </c>
      <c r="BR578" s="14">
        <v>0.128337687277504</v>
      </c>
      <c r="BS578" s="14">
        <v>0.19199790952832599</v>
      </c>
      <c r="BT578" s="14">
        <v>0.27085130714474198</v>
      </c>
      <c r="BU578" s="14">
        <v>0.19357388134565201</v>
      </c>
      <c r="BV578" s="14">
        <v>0.17854715081890299</v>
      </c>
      <c r="BW578" s="14">
        <v>0.17250569538385799</v>
      </c>
    </row>
    <row r="579" spans="2:75" x14ac:dyDescent="0.35">
      <c r="B579" t="s">
        <v>300</v>
      </c>
      <c r="C579" s="14">
        <v>0.228876848201018</v>
      </c>
      <c r="D579" s="14">
        <v>0.271876450120346</v>
      </c>
      <c r="E579" s="14">
        <v>0.18829580847859601</v>
      </c>
      <c r="F579" s="14"/>
      <c r="G579" s="14">
        <v>0.18350529184315201</v>
      </c>
      <c r="H579" s="14">
        <v>0.16602981830960301</v>
      </c>
      <c r="I579" s="14">
        <v>0.17024261950363401</v>
      </c>
      <c r="J579" s="14">
        <v>0.26686888692154698</v>
      </c>
      <c r="K579" s="14">
        <v>0.28189874146987798</v>
      </c>
      <c r="L579" s="14">
        <v>0.24176217911838699</v>
      </c>
      <c r="M579" s="14"/>
      <c r="N579" s="14">
        <v>0.25981389138809002</v>
      </c>
      <c r="O579" s="14">
        <v>0.17098038166521301</v>
      </c>
      <c r="P579" s="14"/>
      <c r="Q579" s="14">
        <v>6.0658177006842597E-2</v>
      </c>
      <c r="R579" s="14">
        <v>0.208186814076567</v>
      </c>
      <c r="S579" s="14">
        <v>0.220208351801427</v>
      </c>
      <c r="T579" s="14">
        <v>0.28097368390125999</v>
      </c>
      <c r="U579" s="14">
        <v>0.26508382513907303</v>
      </c>
      <c r="V579" s="14">
        <v>0.223657457586038</v>
      </c>
      <c r="W579" s="14">
        <v>0.20428774833011801</v>
      </c>
      <c r="X579" s="14">
        <v>0.57896056191277401</v>
      </c>
      <c r="Y579" s="14">
        <v>0</v>
      </c>
      <c r="Z579" s="14">
        <v>0.16067308464160099</v>
      </c>
      <c r="AA579" s="14"/>
      <c r="AB579" s="14">
        <v>0.27021177317919098</v>
      </c>
      <c r="AC579" s="14">
        <v>0.179112414101253</v>
      </c>
      <c r="AD579" s="14">
        <v>0.33649400689546</v>
      </c>
      <c r="AE579" s="14"/>
      <c r="AF579" s="14">
        <v>0.27166942362865698</v>
      </c>
      <c r="AG579" s="14">
        <v>0.21829684655989601</v>
      </c>
      <c r="AH579" s="14">
        <v>0.24957306631461401</v>
      </c>
      <c r="AI579" s="14">
        <v>0.29346137409884399</v>
      </c>
      <c r="AJ579" s="14">
        <v>0.23172845033346401</v>
      </c>
      <c r="AK579" s="14">
        <v>0.22392212102672299</v>
      </c>
      <c r="AL579" s="14">
        <v>0.239161943009461</v>
      </c>
      <c r="AM579" s="14">
        <v>0.145222890457614</v>
      </c>
      <c r="AN579" s="14"/>
      <c r="AO579" s="14">
        <v>0.28623995015867398</v>
      </c>
      <c r="AP579" s="14">
        <v>0.249383983826795</v>
      </c>
      <c r="AQ579" s="14">
        <v>0.24165342413427199</v>
      </c>
      <c r="AR579" s="14">
        <v>0.35482956990874798</v>
      </c>
      <c r="AS579" s="14">
        <v>0.15779681654754399</v>
      </c>
      <c r="AT579" s="14">
        <v>0.244563410275174</v>
      </c>
      <c r="AU579" s="14">
        <v>0.27508057359007898</v>
      </c>
      <c r="AV579" s="14">
        <v>0.14053695592302601</v>
      </c>
      <c r="AW579" s="14"/>
      <c r="AX579" s="14">
        <v>0.16329358795521701</v>
      </c>
      <c r="AY579" s="14">
        <v>0.29390722882304099</v>
      </c>
      <c r="AZ579" s="14">
        <v>0.22247931852203801</v>
      </c>
      <c r="BA579" s="14"/>
      <c r="BB579" s="14">
        <v>0.297612630869732</v>
      </c>
      <c r="BC579" s="14">
        <v>0.24211048502383001</v>
      </c>
      <c r="BD579" s="14">
        <v>0.23288708084052001</v>
      </c>
      <c r="BE579" s="14"/>
      <c r="BF579" s="14">
        <v>0.32379194610935103</v>
      </c>
      <c r="BG579" s="14">
        <v>0.243602425294484</v>
      </c>
      <c r="BH579" s="14">
        <v>0.249996288923715</v>
      </c>
      <c r="BI579" s="14"/>
      <c r="BJ579" s="14">
        <v>0.32539533862992098</v>
      </c>
      <c r="BK579" s="14">
        <v>0.20818029886757</v>
      </c>
      <c r="BL579" s="14"/>
      <c r="BM579" s="14">
        <v>0.27742069737209701</v>
      </c>
      <c r="BN579" s="14">
        <v>0.20354109776564</v>
      </c>
      <c r="BO579" s="14"/>
      <c r="BP579" s="14">
        <v>0.21718089980608299</v>
      </c>
      <c r="BQ579" s="14">
        <v>0.21200309793098501</v>
      </c>
      <c r="BR579" s="14">
        <v>0.24741459688473599</v>
      </c>
      <c r="BS579" s="14">
        <v>0.23333000761769901</v>
      </c>
      <c r="BT579" s="14">
        <v>0.215655123010566</v>
      </c>
      <c r="BU579" s="14">
        <v>0.26288238172846701</v>
      </c>
      <c r="BV579" s="14">
        <v>0.18006087316389099</v>
      </c>
      <c r="BW579" s="14">
        <v>0.279563668120208</v>
      </c>
    </row>
    <row r="580" spans="2:75" x14ac:dyDescent="0.35">
      <c r="B580" t="s">
        <v>301</v>
      </c>
      <c r="C580" s="14">
        <v>0.22845160521513</v>
      </c>
      <c r="D580" s="14">
        <v>0.23781180160968801</v>
      </c>
      <c r="E580" s="14">
        <v>0.21961788386092099</v>
      </c>
      <c r="F580" s="14"/>
      <c r="G580" s="14">
        <v>0.14727116516418701</v>
      </c>
      <c r="H580" s="14">
        <v>0.21717555382343101</v>
      </c>
      <c r="I580" s="14">
        <v>0.23904660092451699</v>
      </c>
      <c r="J580" s="14">
        <v>0.229840010600009</v>
      </c>
      <c r="K580" s="14">
        <v>0.23804483202767199</v>
      </c>
      <c r="L580" s="14">
        <v>0.24131524903755699</v>
      </c>
      <c r="M580" s="14"/>
      <c r="N580" s="14">
        <v>0.24526516047367899</v>
      </c>
      <c r="O580" s="14">
        <v>0.19698623751698799</v>
      </c>
      <c r="P580" s="14"/>
      <c r="Q580" s="14">
        <v>5.1072177525617303E-2</v>
      </c>
      <c r="R580" s="14">
        <v>0.25798517579936298</v>
      </c>
      <c r="S580" s="14">
        <v>0.26100419046943901</v>
      </c>
      <c r="T580" s="14">
        <v>0.241990171381611</v>
      </c>
      <c r="U580" s="14">
        <v>0.229432273380238</v>
      </c>
      <c r="V580" s="14">
        <v>0.22693244969845</v>
      </c>
      <c r="W580" s="14">
        <v>0.23597649380181401</v>
      </c>
      <c r="X580" s="14">
        <v>0.75098038840835002</v>
      </c>
      <c r="Y580" s="14">
        <v>0</v>
      </c>
      <c r="Z580" s="14">
        <v>0.14375771663952799</v>
      </c>
      <c r="AA580" s="14"/>
      <c r="AB580" s="14">
        <v>0.278104801417</v>
      </c>
      <c r="AC580" s="14">
        <v>0.18744660005462399</v>
      </c>
      <c r="AD580" s="14">
        <v>0.32561242974868299</v>
      </c>
      <c r="AE580" s="14"/>
      <c r="AF580" s="14">
        <v>0.23418602081868101</v>
      </c>
      <c r="AG580" s="14">
        <v>0.23080391997371599</v>
      </c>
      <c r="AH580" s="14">
        <v>0.25668474716571399</v>
      </c>
      <c r="AI580" s="14">
        <v>0.23004014622378399</v>
      </c>
      <c r="AJ580" s="14">
        <v>6.90485242273427E-2</v>
      </c>
      <c r="AK580" s="14">
        <v>0.30185801256836298</v>
      </c>
      <c r="AL580" s="14">
        <v>0.22971676635903801</v>
      </c>
      <c r="AM580" s="14">
        <v>0.17068623530473601</v>
      </c>
      <c r="AN580" s="14"/>
      <c r="AO580" s="14">
        <v>0.237496913179263</v>
      </c>
      <c r="AP580" s="14">
        <v>0.25737956072199197</v>
      </c>
      <c r="AQ580" s="14">
        <v>0.26561755781814</v>
      </c>
      <c r="AR580" s="14">
        <v>0.238345755910223</v>
      </c>
      <c r="AS580" s="14">
        <v>0.14345397202322199</v>
      </c>
      <c r="AT580" s="14">
        <v>0.27245067451458399</v>
      </c>
      <c r="AU580" s="14">
        <v>0.20501746191112699</v>
      </c>
      <c r="AV580" s="14">
        <v>0.1158962421949</v>
      </c>
      <c r="AW580" s="14"/>
      <c r="AX580" s="14">
        <v>0.22714446007623401</v>
      </c>
      <c r="AY580" s="14">
        <v>0.25967970357310999</v>
      </c>
      <c r="AZ580" s="14">
        <v>0.21983056151053401</v>
      </c>
      <c r="BA580" s="14"/>
      <c r="BB580" s="14">
        <v>0.28588256133529599</v>
      </c>
      <c r="BC580" s="14">
        <v>0.21149068288893499</v>
      </c>
      <c r="BD580" s="14">
        <v>0.28719672965853998</v>
      </c>
      <c r="BE580" s="14"/>
      <c r="BF580" s="14">
        <v>0.27756998395371901</v>
      </c>
      <c r="BG580" s="14">
        <v>0.265201933310032</v>
      </c>
      <c r="BH580" s="14">
        <v>0.227654422970267</v>
      </c>
      <c r="BI580" s="14"/>
      <c r="BJ580" s="14">
        <v>0.30876533098952702</v>
      </c>
      <c r="BK580" s="14">
        <v>0.20612894169707</v>
      </c>
      <c r="BL580" s="14"/>
      <c r="BM580" s="14">
        <v>0.25572979928129702</v>
      </c>
      <c r="BN580" s="14">
        <v>0.21275228567851501</v>
      </c>
      <c r="BO580" s="14"/>
      <c r="BP580" s="14">
        <v>0.26379826321767902</v>
      </c>
      <c r="BQ580" s="14">
        <v>0.244592196997998</v>
      </c>
      <c r="BR580" s="14">
        <v>0.14725756508641699</v>
      </c>
      <c r="BS580" s="14">
        <v>0.224771549928933</v>
      </c>
      <c r="BT580" s="14">
        <v>0.22728026868555401</v>
      </c>
      <c r="BU580" s="14">
        <v>0.25723658667849397</v>
      </c>
      <c r="BV580" s="14">
        <v>9.8530117423186098E-2</v>
      </c>
      <c r="BW580" s="14">
        <v>0.200415401827437</v>
      </c>
    </row>
    <row r="581" spans="2:75" x14ac:dyDescent="0.35">
      <c r="B581" t="s">
        <v>302</v>
      </c>
      <c r="C581" s="14">
        <v>0.22133596065868</v>
      </c>
      <c r="D581" s="14">
        <v>0.23379750722520401</v>
      </c>
      <c r="E581" s="14">
        <v>0.209575328149391</v>
      </c>
      <c r="F581" s="14"/>
      <c r="G581" s="14">
        <v>0.248940253941034</v>
      </c>
      <c r="H581" s="14">
        <v>0.15569235379893401</v>
      </c>
      <c r="I581" s="14">
        <v>0.17259266141596299</v>
      </c>
      <c r="J581" s="14">
        <v>0.23569453107850299</v>
      </c>
      <c r="K581" s="14">
        <v>0.25143386875156598</v>
      </c>
      <c r="L581" s="14">
        <v>0.236968355378914</v>
      </c>
      <c r="M581" s="14"/>
      <c r="N581" s="14">
        <v>0.23032318289503401</v>
      </c>
      <c r="O581" s="14">
        <v>0.204517016187789</v>
      </c>
      <c r="P581" s="14"/>
      <c r="Q581" s="14">
        <v>0.18466836933522901</v>
      </c>
      <c r="R581" s="14">
        <v>0.21830254698549001</v>
      </c>
      <c r="S581" s="14">
        <v>0.26330801946172999</v>
      </c>
      <c r="T581" s="14">
        <v>0.196412261582012</v>
      </c>
      <c r="U581" s="14">
        <v>0.24895448885438401</v>
      </c>
      <c r="V581" s="14">
        <v>0.228018410274686</v>
      </c>
      <c r="W581" s="14">
        <v>0.23175832171726601</v>
      </c>
      <c r="X581" s="14">
        <v>0.50580420407950999</v>
      </c>
      <c r="Y581" s="14">
        <v>0.57049239310669397</v>
      </c>
      <c r="Z581" s="14">
        <v>0.121820602498365</v>
      </c>
      <c r="AA581" s="14"/>
      <c r="AB581" s="14">
        <v>0.27170215843832102</v>
      </c>
      <c r="AC581" s="14">
        <v>0.18286087908599799</v>
      </c>
      <c r="AD581" s="14">
        <v>0.28350782737490698</v>
      </c>
      <c r="AE581" s="14"/>
      <c r="AF581" s="14">
        <v>0.18509293490517301</v>
      </c>
      <c r="AG581" s="14">
        <v>0.21398615955421299</v>
      </c>
      <c r="AH581" s="14">
        <v>0.25994574896478401</v>
      </c>
      <c r="AI581" s="14">
        <v>0.28733287545828001</v>
      </c>
      <c r="AJ581" s="14">
        <v>0.21084487027045501</v>
      </c>
      <c r="AK581" s="14">
        <v>0.349538707864054</v>
      </c>
      <c r="AL581" s="14">
        <v>0.130978463467919</v>
      </c>
      <c r="AM581" s="14">
        <v>0.143319760723254</v>
      </c>
      <c r="AN581" s="14"/>
      <c r="AO581" s="14">
        <v>0.236864132662501</v>
      </c>
      <c r="AP581" s="14">
        <v>0.19398559216115999</v>
      </c>
      <c r="AQ581" s="14">
        <v>0.29119811392568901</v>
      </c>
      <c r="AR581" s="14">
        <v>0.38820544243361799</v>
      </c>
      <c r="AS581" s="14">
        <v>0.328018433129527</v>
      </c>
      <c r="AT581" s="14">
        <v>0.34673436497709198</v>
      </c>
      <c r="AU581" s="14">
        <v>0.11005505952745</v>
      </c>
      <c r="AV581" s="14">
        <v>0.14908807179647501</v>
      </c>
      <c r="AW581" s="14"/>
      <c r="AX581" s="14">
        <v>0.17291291986163301</v>
      </c>
      <c r="AY581" s="14">
        <v>0.28374184925058399</v>
      </c>
      <c r="AZ581" s="14">
        <v>0.19064297041494599</v>
      </c>
      <c r="BA581" s="14"/>
      <c r="BB581" s="14">
        <v>0.26987069126926899</v>
      </c>
      <c r="BC581" s="14">
        <v>0.25400368988037397</v>
      </c>
      <c r="BD581" s="14">
        <v>0.16827353354916899</v>
      </c>
      <c r="BE581" s="14"/>
      <c r="BF581" s="14">
        <v>0.19087930803609901</v>
      </c>
      <c r="BG581" s="14">
        <v>0.25883994195793297</v>
      </c>
      <c r="BH581" s="14">
        <v>0.22928279308824101</v>
      </c>
      <c r="BI581" s="14"/>
      <c r="BJ581" s="14">
        <v>0.32547270861092498</v>
      </c>
      <c r="BK581" s="14">
        <v>0.19598789094907901</v>
      </c>
      <c r="BL581" s="14"/>
      <c r="BM581" s="14">
        <v>0.23412870338451799</v>
      </c>
      <c r="BN581" s="14">
        <v>0.21080865221869499</v>
      </c>
      <c r="BO581" s="14"/>
      <c r="BP581" s="14">
        <v>0.23793487446886299</v>
      </c>
      <c r="BQ581" s="14">
        <v>0.191297623244469</v>
      </c>
      <c r="BR581" s="14">
        <v>0.19094148128298499</v>
      </c>
      <c r="BS581" s="14">
        <v>0.166346072483851</v>
      </c>
      <c r="BT581" s="14">
        <v>0.21901555485815699</v>
      </c>
      <c r="BU581" s="14">
        <v>0.28137801936404</v>
      </c>
      <c r="BV581" s="14">
        <v>0.36478726602182299</v>
      </c>
      <c r="BW581" s="14">
        <v>0.21695965518854399</v>
      </c>
    </row>
    <row r="582" spans="2:75" x14ac:dyDescent="0.35">
      <c r="B582" t="s">
        <v>92</v>
      </c>
      <c r="C582" s="14">
        <v>0.15890343377177099</v>
      </c>
      <c r="D582" s="14">
        <v>0.11976282284666299</v>
      </c>
      <c r="E582" s="14">
        <v>0.195842535898614</v>
      </c>
      <c r="F582" s="14"/>
      <c r="G582" s="14">
        <v>0.16523469199558499</v>
      </c>
      <c r="H582" s="14">
        <v>0.17082698050536799</v>
      </c>
      <c r="I582" s="14">
        <v>0.19828243635291401</v>
      </c>
      <c r="J582" s="14">
        <v>0.21467798590259499</v>
      </c>
      <c r="K582" s="14">
        <v>0.112975912530971</v>
      </c>
      <c r="L582" s="14">
        <v>0.13020295759573</v>
      </c>
      <c r="M582" s="14"/>
      <c r="N582" s="14">
        <v>0.11740042834657601</v>
      </c>
      <c r="O582" s="14">
        <v>0.236573343924635</v>
      </c>
      <c r="P582" s="14"/>
      <c r="Q582" s="14">
        <v>0.40810600549061798</v>
      </c>
      <c r="R582" s="14">
        <v>0.158886406714388</v>
      </c>
      <c r="S582" s="14">
        <v>0.17806185919081099</v>
      </c>
      <c r="T582" s="14">
        <v>0.10711014936248101</v>
      </c>
      <c r="U582" s="14">
        <v>0.135007069140133</v>
      </c>
      <c r="V582" s="14">
        <v>0.132137978065409</v>
      </c>
      <c r="W582" s="14">
        <v>8.3397370843994303E-2</v>
      </c>
      <c r="X582" s="14">
        <v>0</v>
      </c>
      <c r="Y582" s="14">
        <v>0</v>
      </c>
      <c r="Z582" s="14">
        <v>0.38544390044513999</v>
      </c>
      <c r="AA582" s="14"/>
      <c r="AB582" s="14">
        <v>5.3039514763950198E-2</v>
      </c>
      <c r="AC582" s="14">
        <v>0.199695954911179</v>
      </c>
      <c r="AD582" s="14">
        <v>5.8784988541403099E-2</v>
      </c>
      <c r="AE582" s="14"/>
      <c r="AF582" s="14">
        <v>6.6920255514542296E-2</v>
      </c>
      <c r="AG582" s="14">
        <v>9.9502448188886206E-2</v>
      </c>
      <c r="AH582" s="14">
        <v>7.0829102638542696E-2</v>
      </c>
      <c r="AI582" s="14">
        <v>8.7374771304247395E-2</v>
      </c>
      <c r="AJ582" s="14">
        <v>0.18954885883404299</v>
      </c>
      <c r="AK582" s="14">
        <v>0.15157079929033901</v>
      </c>
      <c r="AL582" s="14">
        <v>9.2649568146589395E-2</v>
      </c>
      <c r="AM582" s="14">
        <v>0.33712934344640499</v>
      </c>
      <c r="AN582" s="14"/>
      <c r="AO582" s="14">
        <v>7.6413945600385197E-2</v>
      </c>
      <c r="AP582" s="14">
        <v>0.10250470319265099</v>
      </c>
      <c r="AQ582" s="14">
        <v>9.3630164589569298E-2</v>
      </c>
      <c r="AR582" s="14">
        <v>1.31350947117142E-2</v>
      </c>
      <c r="AS582" s="14">
        <v>0.12697097795051701</v>
      </c>
      <c r="AT582" s="14">
        <v>0.147539035362137</v>
      </c>
      <c r="AU582" s="14">
        <v>6.9074775637268507E-2</v>
      </c>
      <c r="AV582" s="14">
        <v>0.36917209284031699</v>
      </c>
      <c r="AW582" s="14"/>
      <c r="AX582" s="14">
        <v>0.152600745772138</v>
      </c>
      <c r="AY582" s="14">
        <v>8.7397565739139593E-2</v>
      </c>
      <c r="AZ582" s="14">
        <v>0.17158747849376499</v>
      </c>
      <c r="BA582" s="14"/>
      <c r="BB582" s="14">
        <v>9.7291806382594895E-2</v>
      </c>
      <c r="BC582" s="14">
        <v>9.0545262622828193E-2</v>
      </c>
      <c r="BD582" s="14">
        <v>0.20415432667000599</v>
      </c>
      <c r="BE582" s="14"/>
      <c r="BF582" s="14">
        <v>9.0408699996949296E-2</v>
      </c>
      <c r="BG582" s="14">
        <v>9.5020266232440101E-2</v>
      </c>
      <c r="BH582" s="14">
        <v>0.166057962149152</v>
      </c>
      <c r="BI582" s="14"/>
      <c r="BJ582" s="14">
        <v>2.9114437193034901E-2</v>
      </c>
      <c r="BK582" s="14">
        <v>0.18455210840962</v>
      </c>
      <c r="BL582" s="14"/>
      <c r="BM582" s="14">
        <v>6.7117472216199403E-2</v>
      </c>
      <c r="BN582" s="14">
        <v>0.18709697964187799</v>
      </c>
      <c r="BO582" s="14"/>
      <c r="BP582" s="14">
        <v>0.145762792166265</v>
      </c>
      <c r="BQ582" s="14">
        <v>0.11856859513022699</v>
      </c>
      <c r="BR582" s="14">
        <v>0.301147143010426</v>
      </c>
      <c r="BS582" s="14">
        <v>0.15034570372456399</v>
      </c>
      <c r="BT582" s="14">
        <v>0.15275986230130401</v>
      </c>
      <c r="BU582" s="14">
        <v>0.115206751490152</v>
      </c>
      <c r="BV582" s="14">
        <v>0.29695420453488303</v>
      </c>
      <c r="BW582" s="14">
        <v>0.205731139076581</v>
      </c>
    </row>
    <row r="583" spans="2:75" x14ac:dyDescent="0.35">
      <c r="B583" t="s">
        <v>303</v>
      </c>
      <c r="C583" s="14">
        <v>0.145379972126884</v>
      </c>
      <c r="D583" s="14">
        <v>0.14384152880639001</v>
      </c>
      <c r="E583" s="14">
        <v>0.14683188392869001</v>
      </c>
      <c r="F583" s="14"/>
      <c r="G583" s="14">
        <v>0.199609138049021</v>
      </c>
      <c r="H583" s="14">
        <v>0.109537910081764</v>
      </c>
      <c r="I583" s="14">
        <v>0.106855710728212</v>
      </c>
      <c r="J583" s="14">
        <v>0.141580862094179</v>
      </c>
      <c r="K583" s="14">
        <v>0.140493583501133</v>
      </c>
      <c r="L583" s="14">
        <v>0.165282726409447</v>
      </c>
      <c r="M583" s="14"/>
      <c r="N583" s="14">
        <v>0.15282165572009601</v>
      </c>
      <c r="O583" s="14">
        <v>0.13145339283101601</v>
      </c>
      <c r="P583" s="14"/>
      <c r="Q583" s="14">
        <v>0.173229476532023</v>
      </c>
      <c r="R583" s="14">
        <v>0.133306545108516</v>
      </c>
      <c r="S583" s="14">
        <v>4.6631686903672802E-2</v>
      </c>
      <c r="T583" s="14">
        <v>0.18792203496055301</v>
      </c>
      <c r="U583" s="14">
        <v>0.17093514213406</v>
      </c>
      <c r="V583" s="14">
        <v>0.13615052100556199</v>
      </c>
      <c r="W583" s="14">
        <v>0.18721047716112399</v>
      </c>
      <c r="X583" s="14">
        <v>0</v>
      </c>
      <c r="Y583" s="14">
        <v>0</v>
      </c>
      <c r="Z583" s="14">
        <v>0.103084595174358</v>
      </c>
      <c r="AA583" s="14"/>
      <c r="AB583" s="14">
        <v>0.240188863393935</v>
      </c>
      <c r="AC583" s="14">
        <v>0.14008939730730299</v>
      </c>
      <c r="AD583" s="14">
        <v>0.100085709271793</v>
      </c>
      <c r="AE583" s="14"/>
      <c r="AF583" s="14">
        <v>0.20369614055585999</v>
      </c>
      <c r="AG583" s="14">
        <v>0.14341370438687201</v>
      </c>
      <c r="AH583" s="14">
        <v>0.14967702897832599</v>
      </c>
      <c r="AI583" s="14">
        <v>0.32449657360697098</v>
      </c>
      <c r="AJ583" s="14">
        <v>0.191039711646249</v>
      </c>
      <c r="AK583" s="14">
        <v>0.14545696150316401</v>
      </c>
      <c r="AL583" s="14">
        <v>0.137935434809976</v>
      </c>
      <c r="AM583" s="14">
        <v>7.3806341235799697E-2</v>
      </c>
      <c r="AN583" s="14"/>
      <c r="AO583" s="14">
        <v>0.171679479601415</v>
      </c>
      <c r="AP583" s="14">
        <v>0.13635323396447799</v>
      </c>
      <c r="AQ583" s="14">
        <v>0.12942816246906599</v>
      </c>
      <c r="AR583" s="14">
        <v>0.25460426600654001</v>
      </c>
      <c r="AS583" s="14">
        <v>0.20760270860909599</v>
      </c>
      <c r="AT583" s="14">
        <v>0.14392040809179499</v>
      </c>
      <c r="AU583" s="14">
        <v>0.18873439621579599</v>
      </c>
      <c r="AV583" s="14">
        <v>3.3319716578546203E-2</v>
      </c>
      <c r="AW583" s="14"/>
      <c r="AX583" s="14">
        <v>0.19712557742412401</v>
      </c>
      <c r="AY583" s="14">
        <v>0.184597915778757</v>
      </c>
      <c r="AZ583" s="14">
        <v>0.123981263290578</v>
      </c>
      <c r="BA583" s="14"/>
      <c r="BB583" s="14">
        <v>0.27667894315420399</v>
      </c>
      <c r="BC583" s="14">
        <v>0.14918559812219601</v>
      </c>
      <c r="BD583" s="14">
        <v>0.112357451091998</v>
      </c>
      <c r="BE583" s="14"/>
      <c r="BF583" s="14">
        <v>0.169532974555959</v>
      </c>
      <c r="BG583" s="14">
        <v>0.19788546621097799</v>
      </c>
      <c r="BH583" s="14">
        <v>0.10942869260669399</v>
      </c>
      <c r="BI583" s="14"/>
      <c r="BJ583" s="14">
        <v>0.23658106120477901</v>
      </c>
      <c r="BK583" s="14">
        <v>0.124765505764091</v>
      </c>
      <c r="BL583" s="14"/>
      <c r="BM583" s="14">
        <v>0.212995571115312</v>
      </c>
      <c r="BN583" s="14">
        <v>0.116483192878913</v>
      </c>
      <c r="BO583" s="14"/>
      <c r="BP583" s="14">
        <v>0.183963405421328</v>
      </c>
      <c r="BQ583" s="14">
        <v>8.4733414464619503E-2</v>
      </c>
      <c r="BR583" s="14">
        <v>4.8072640920984802E-2</v>
      </c>
      <c r="BS583" s="14">
        <v>0.113324072714358</v>
      </c>
      <c r="BT583" s="14">
        <v>0.16645167184658</v>
      </c>
      <c r="BU583" s="14">
        <v>0.188660351039552</v>
      </c>
      <c r="BV583" s="14">
        <v>5.2020691052722702E-2</v>
      </c>
      <c r="BW583" s="14">
        <v>0.106644480855645</v>
      </c>
    </row>
    <row r="584" spans="2:75" x14ac:dyDescent="0.35">
      <c r="B584" t="s">
        <v>304</v>
      </c>
      <c r="C584" s="14">
        <v>0.141421145480852</v>
      </c>
      <c r="D584" s="14">
        <v>0.166382842762507</v>
      </c>
      <c r="E584" s="14">
        <v>0.11786344764852499</v>
      </c>
      <c r="F584" s="14"/>
      <c r="G584" s="14">
        <v>0.14600015468630101</v>
      </c>
      <c r="H584" s="14">
        <v>0.20759899258762701</v>
      </c>
      <c r="I584" s="14">
        <v>0.19049887583504699</v>
      </c>
      <c r="J584" s="14">
        <v>0.11960743780199699</v>
      </c>
      <c r="K584" s="14">
        <v>0.15445015116015601</v>
      </c>
      <c r="L584" s="14">
        <v>0.10270553294818</v>
      </c>
      <c r="M584" s="14"/>
      <c r="N584" s="14">
        <v>0.16226896789626599</v>
      </c>
      <c r="O584" s="14">
        <v>0.102405934960578</v>
      </c>
      <c r="P584" s="14"/>
      <c r="Q584" s="14">
        <v>6.3912404085101696E-2</v>
      </c>
      <c r="R584" s="14">
        <v>9.5724546946500302E-2</v>
      </c>
      <c r="S584" s="14">
        <v>8.28617404084733E-2</v>
      </c>
      <c r="T584" s="14">
        <v>0.132353244630146</v>
      </c>
      <c r="U584" s="14">
        <v>0.14771525009976</v>
      </c>
      <c r="V584" s="14">
        <v>0.25899155900887699</v>
      </c>
      <c r="W584" s="14">
        <v>0.21281339186057199</v>
      </c>
      <c r="X584" s="14">
        <v>0.33438743868451198</v>
      </c>
      <c r="Y584" s="14">
        <v>0</v>
      </c>
      <c r="Z584" s="14">
        <v>3.6483244867979901E-2</v>
      </c>
      <c r="AA584" s="14"/>
      <c r="AB584" s="14">
        <v>0.18874184095174801</v>
      </c>
      <c r="AC584" s="14">
        <v>0.120315121019651</v>
      </c>
      <c r="AD584" s="14">
        <v>0.189763443153184</v>
      </c>
      <c r="AE584" s="14"/>
      <c r="AF584" s="14">
        <v>9.2434546562235195E-2</v>
      </c>
      <c r="AG584" s="14">
        <v>0.167151701751594</v>
      </c>
      <c r="AH584" s="14">
        <v>0.176847707596898</v>
      </c>
      <c r="AI584" s="14">
        <v>0.20672770904586499</v>
      </c>
      <c r="AJ584" s="14">
        <v>7.1788762594715796E-2</v>
      </c>
      <c r="AK584" s="14">
        <v>0.22125084359482</v>
      </c>
      <c r="AL584" s="14">
        <v>0.28437859143363198</v>
      </c>
      <c r="AM584" s="14">
        <v>7.4460234699072397E-2</v>
      </c>
      <c r="AN584" s="14"/>
      <c r="AO584" s="14">
        <v>0.104027344849923</v>
      </c>
      <c r="AP584" s="14">
        <v>0.178250745956998</v>
      </c>
      <c r="AQ584" s="14">
        <v>0.18312153783347301</v>
      </c>
      <c r="AR584" s="14">
        <v>0.12644333150529399</v>
      </c>
      <c r="AS584" s="14">
        <v>6.29750987674777E-2</v>
      </c>
      <c r="AT584" s="14">
        <v>0.19937728063472501</v>
      </c>
      <c r="AU584" s="14">
        <v>0.248924258633199</v>
      </c>
      <c r="AV584" s="14">
        <v>8.66026156594569E-2</v>
      </c>
      <c r="AW584" s="14"/>
      <c r="AX584" s="14">
        <v>0.31267213274395</v>
      </c>
      <c r="AY584" s="14">
        <v>0.150796793201114</v>
      </c>
      <c r="AZ584" s="14">
        <v>0.13873987052348999</v>
      </c>
      <c r="BA584" s="14"/>
      <c r="BB584" s="14">
        <v>0.237545055990424</v>
      </c>
      <c r="BC584" s="14">
        <v>0.14178428895129699</v>
      </c>
      <c r="BD584" s="14">
        <v>0.12534864078240901</v>
      </c>
      <c r="BE584" s="14"/>
      <c r="BF584" s="14">
        <v>0.22362242260541901</v>
      </c>
      <c r="BG584" s="14">
        <v>0.15236555133999799</v>
      </c>
      <c r="BH584" s="14">
        <v>0.13915050340875099</v>
      </c>
      <c r="BI584" s="14"/>
      <c r="BJ584" s="14">
        <v>0.26662385804238398</v>
      </c>
      <c r="BK584" s="14">
        <v>0.11008299051525799</v>
      </c>
      <c r="BL584" s="14"/>
      <c r="BM584" s="14">
        <v>0.185085841991525</v>
      </c>
      <c r="BN584" s="14">
        <v>0.12523429920710699</v>
      </c>
      <c r="BO584" s="14"/>
      <c r="BP584" s="14">
        <v>0.13630754904921499</v>
      </c>
      <c r="BQ584" s="14">
        <v>0.22790570304483301</v>
      </c>
      <c r="BR584" s="14">
        <v>4.7828828724081E-2</v>
      </c>
      <c r="BS584" s="14">
        <v>0.11350634155145101</v>
      </c>
      <c r="BT584" s="14">
        <v>0.15191068353269199</v>
      </c>
      <c r="BU584" s="14">
        <v>0.16405895116552099</v>
      </c>
      <c r="BV584" s="14">
        <v>0.117496582246629</v>
      </c>
      <c r="BW584" s="14">
        <v>0.12938165240997401</v>
      </c>
    </row>
    <row r="585" spans="2:75" x14ac:dyDescent="0.35">
      <c r="B585" t="s">
        <v>305</v>
      </c>
      <c r="C585" s="14">
        <v>9.5419047984788494E-2</v>
      </c>
      <c r="D585" s="14">
        <v>0.131101491158329</v>
      </c>
      <c r="E585" s="14">
        <v>6.1743604976382302E-2</v>
      </c>
      <c r="F585" s="14"/>
      <c r="G585" s="14">
        <v>0.167723043816428</v>
      </c>
      <c r="H585" s="14">
        <v>0.16643544707997701</v>
      </c>
      <c r="I585" s="14">
        <v>0.10899668880716799</v>
      </c>
      <c r="J585" s="14">
        <v>7.8205049440946806E-2</v>
      </c>
      <c r="K585" s="14">
        <v>0.115203471975</v>
      </c>
      <c r="L585" s="14">
        <v>4.8777623987069502E-2</v>
      </c>
      <c r="M585" s="14"/>
      <c r="N585" s="14">
        <v>9.9105940618341798E-2</v>
      </c>
      <c r="O585" s="14">
        <v>8.8519291770567499E-2</v>
      </c>
      <c r="P585" s="14"/>
      <c r="Q585" s="14">
        <v>4.5740786622058299E-2</v>
      </c>
      <c r="R585" s="14">
        <v>8.6060940081750401E-2</v>
      </c>
      <c r="S585" s="14">
        <v>4.7162889053248398E-2</v>
      </c>
      <c r="T585" s="14">
        <v>8.3332896426891498E-2</v>
      </c>
      <c r="U585" s="14">
        <v>0.17274472969065099</v>
      </c>
      <c r="V585" s="14">
        <v>0.10441013527017499</v>
      </c>
      <c r="W585" s="14">
        <v>0.10682685830245001</v>
      </c>
      <c r="X585" s="14">
        <v>0.33378437758393298</v>
      </c>
      <c r="Y585" s="14">
        <v>0</v>
      </c>
      <c r="Z585" s="14">
        <v>1.9353798848323701E-2</v>
      </c>
      <c r="AA585" s="14"/>
      <c r="AB585" s="14">
        <v>0.13567504104167499</v>
      </c>
      <c r="AC585" s="14">
        <v>5.4885445249891397E-2</v>
      </c>
      <c r="AD585" s="14">
        <v>0.20779818910053399</v>
      </c>
      <c r="AE585" s="14"/>
      <c r="AF585" s="14">
        <v>4.3919536288306499E-2</v>
      </c>
      <c r="AG585" s="14">
        <v>0.134913519154438</v>
      </c>
      <c r="AH585" s="14">
        <v>0.127054530501824</v>
      </c>
      <c r="AI585" s="14">
        <v>3.6328522422906198E-2</v>
      </c>
      <c r="AJ585" s="14">
        <v>0</v>
      </c>
      <c r="AK585" s="14">
        <v>8.0514096241258604E-2</v>
      </c>
      <c r="AL585" s="14">
        <v>0.153806373750171</v>
      </c>
      <c r="AM585" s="14">
        <v>7.0360009956502795E-2</v>
      </c>
      <c r="AN585" s="14"/>
      <c r="AO585" s="14">
        <v>6.1648185748632199E-2</v>
      </c>
      <c r="AP585" s="14">
        <v>0.15887947852412901</v>
      </c>
      <c r="AQ585" s="14">
        <v>0.15976970676928101</v>
      </c>
      <c r="AR585" s="14">
        <v>2.5425012695629499E-2</v>
      </c>
      <c r="AS585" s="14">
        <v>1.13927722852156E-2</v>
      </c>
      <c r="AT585" s="14">
        <v>9.1050622021481606E-2</v>
      </c>
      <c r="AU585" s="14">
        <v>9.1486771260948105E-2</v>
      </c>
      <c r="AV585" s="14">
        <v>8.4194027778060898E-2</v>
      </c>
      <c r="AW585" s="14"/>
      <c r="AX585" s="14">
        <v>0.104929087579212</v>
      </c>
      <c r="AY585" s="14">
        <v>9.6445771132577393E-2</v>
      </c>
      <c r="AZ585" s="14">
        <v>0.11527367695560101</v>
      </c>
      <c r="BA585" s="14"/>
      <c r="BB585" s="14">
        <v>7.7774823460679599E-2</v>
      </c>
      <c r="BC585" s="14">
        <v>9.21983417017673E-2</v>
      </c>
      <c r="BD585" s="14">
        <v>0.146262463514406</v>
      </c>
      <c r="BE585" s="14"/>
      <c r="BF585" s="14">
        <v>8.86726811216417E-2</v>
      </c>
      <c r="BG585" s="14">
        <v>9.4608780032051698E-2</v>
      </c>
      <c r="BH585" s="14">
        <v>0.123725374024781</v>
      </c>
      <c r="BI585" s="14"/>
      <c r="BJ585" s="14">
        <v>0.14316615812976</v>
      </c>
      <c r="BK585" s="14">
        <v>8.4619402940670996E-2</v>
      </c>
      <c r="BL585" s="14"/>
      <c r="BM585" s="14">
        <v>0.170501586234799</v>
      </c>
      <c r="BN585" s="14">
        <v>6.2738249897120402E-2</v>
      </c>
      <c r="BO585" s="14"/>
      <c r="BP585" s="14">
        <v>0.116729269567654</v>
      </c>
      <c r="BQ585" s="14">
        <v>3.25360332277152E-2</v>
      </c>
      <c r="BR585" s="14">
        <v>2.2296847462342301E-2</v>
      </c>
      <c r="BS585" s="14">
        <v>8.5424875190970403E-2</v>
      </c>
      <c r="BT585" s="14">
        <v>0.107384203210884</v>
      </c>
      <c r="BU585" s="14">
        <v>9.7549284976268996E-2</v>
      </c>
      <c r="BV585" s="14">
        <v>0.13076836246267301</v>
      </c>
      <c r="BW585" s="14">
        <v>8.5852664400966297E-2</v>
      </c>
    </row>
    <row r="586" spans="2:75" x14ac:dyDescent="0.35">
      <c r="B586" t="s">
        <v>257</v>
      </c>
      <c r="C586" s="14">
        <v>9.9304134722864607E-3</v>
      </c>
      <c r="D586" s="14">
        <v>1.16278398350431E-2</v>
      </c>
      <c r="E586" s="14">
        <v>8.3284608127678003E-3</v>
      </c>
      <c r="F586" s="14"/>
      <c r="G586" s="14">
        <v>5.81540050494086E-3</v>
      </c>
      <c r="H586" s="14">
        <v>1.49275590266159E-2</v>
      </c>
      <c r="I586" s="14">
        <v>3.0518846079515302E-3</v>
      </c>
      <c r="J586" s="14">
        <v>7.9966330058850298E-3</v>
      </c>
      <c r="K586" s="14">
        <v>1.3673698691274E-2</v>
      </c>
      <c r="L586" s="14">
        <v>1.1158117813516499E-2</v>
      </c>
      <c r="M586" s="14"/>
      <c r="N586" s="14">
        <v>9.1444490235377696E-3</v>
      </c>
      <c r="O586" s="14">
        <v>1.1401289797801899E-2</v>
      </c>
      <c r="P586" s="14"/>
      <c r="Q586" s="14">
        <v>1.51199074886561E-2</v>
      </c>
      <c r="R586" s="14">
        <v>1.32308807787697E-2</v>
      </c>
      <c r="S586" s="14">
        <v>4.3505614652264296E-3</v>
      </c>
      <c r="T586" s="14">
        <v>5.6712742771735502E-3</v>
      </c>
      <c r="U586" s="14">
        <v>1.7890201086950799E-2</v>
      </c>
      <c r="V586" s="14">
        <v>1.07199151982531E-2</v>
      </c>
      <c r="W586" s="14">
        <v>0</v>
      </c>
      <c r="X586" s="14">
        <v>0</v>
      </c>
      <c r="Y586" s="14">
        <v>0</v>
      </c>
      <c r="Z586" s="14">
        <v>2.0406731479453401E-2</v>
      </c>
      <c r="AA586" s="14"/>
      <c r="AB586" s="14">
        <v>4.1753927492393997E-2</v>
      </c>
      <c r="AC586" s="14">
        <v>5.9898375664255996E-3</v>
      </c>
      <c r="AD586" s="14">
        <v>4.5390259312864797E-3</v>
      </c>
      <c r="AE586" s="14"/>
      <c r="AF586" s="14">
        <v>1.0666160301363701E-2</v>
      </c>
      <c r="AG586" s="14">
        <v>0</v>
      </c>
      <c r="AH586" s="14">
        <v>3.5751476063282002E-2</v>
      </c>
      <c r="AI586" s="14">
        <v>0</v>
      </c>
      <c r="AJ586" s="14">
        <v>0</v>
      </c>
      <c r="AK586" s="14">
        <v>0</v>
      </c>
      <c r="AL586" s="14">
        <v>3.1717751252206598E-2</v>
      </c>
      <c r="AM586" s="14">
        <v>5.86744990070023E-3</v>
      </c>
      <c r="AN586" s="14"/>
      <c r="AO586" s="14">
        <v>1.49362346174762E-2</v>
      </c>
      <c r="AP586" s="14">
        <v>0</v>
      </c>
      <c r="AQ586" s="14">
        <v>5.53719922537615E-2</v>
      </c>
      <c r="AR586" s="14">
        <v>0</v>
      </c>
      <c r="AS586" s="14">
        <v>0</v>
      </c>
      <c r="AT586" s="14">
        <v>0</v>
      </c>
      <c r="AU586" s="14">
        <v>1.7030883343819001E-2</v>
      </c>
      <c r="AV586" s="14">
        <v>5.35709542449553E-3</v>
      </c>
      <c r="AW586" s="14"/>
      <c r="AX586" s="14">
        <v>0</v>
      </c>
      <c r="AY586" s="14">
        <v>1.1397110508703E-2</v>
      </c>
      <c r="AZ586" s="14">
        <v>1.16670239072916E-2</v>
      </c>
      <c r="BA586" s="14"/>
      <c r="BB586" s="14">
        <v>0</v>
      </c>
      <c r="BC586" s="14">
        <v>4.7088019989462403E-3</v>
      </c>
      <c r="BD586" s="14">
        <v>3.1750781943758799E-2</v>
      </c>
      <c r="BE586" s="14"/>
      <c r="BF586" s="14">
        <v>0</v>
      </c>
      <c r="BG586" s="14">
        <v>8.0674050227555194E-3</v>
      </c>
      <c r="BH586" s="14">
        <v>1.7501670304844001E-2</v>
      </c>
      <c r="BI586" s="14"/>
      <c r="BJ586" s="14">
        <v>1.5598179321400099E-2</v>
      </c>
      <c r="BK586" s="14">
        <v>8.0812619106717509E-3</v>
      </c>
      <c r="BL586" s="14"/>
      <c r="BM586" s="14">
        <v>1.8113827480337699E-2</v>
      </c>
      <c r="BN586" s="14">
        <v>7.66888938823331E-3</v>
      </c>
      <c r="BO586" s="14"/>
      <c r="BP586" s="14">
        <v>3.1687337420522798E-3</v>
      </c>
      <c r="BQ586" s="14">
        <v>2.2493867822969801E-2</v>
      </c>
      <c r="BR586" s="14">
        <v>9.5303344263833103E-3</v>
      </c>
      <c r="BS586" s="14">
        <v>1.6071835916323201E-2</v>
      </c>
      <c r="BT586" s="14">
        <v>1.08969137029829E-2</v>
      </c>
      <c r="BU586" s="14">
        <v>3.2744694143187298E-3</v>
      </c>
      <c r="BV586" s="14">
        <v>1.40361050254091E-2</v>
      </c>
      <c r="BW586" s="14">
        <v>4.7752328870535104E-3</v>
      </c>
    </row>
    <row r="587" spans="2:75" x14ac:dyDescent="0.35">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c r="AR587" s="14"/>
      <c r="AS587" s="14"/>
      <c r="AT587" s="14"/>
      <c r="AU587" s="14"/>
      <c r="AV587" s="14"/>
      <c r="AW587" s="14"/>
      <c r="AX587" s="14"/>
      <c r="AY587" s="14"/>
      <c r="AZ587" s="14"/>
      <c r="BA587" s="14"/>
      <c r="BB587" s="14"/>
      <c r="BC587" s="14"/>
      <c r="BD587" s="14"/>
      <c r="BE587" s="14"/>
      <c r="BF587" s="14"/>
      <c r="BG587" s="14"/>
      <c r="BH587" s="14"/>
      <c r="BI587" s="14"/>
      <c r="BJ587" s="14"/>
      <c r="BK587" s="14"/>
      <c r="BL587" s="14"/>
      <c r="BM587" s="14"/>
      <c r="BN587" s="14"/>
      <c r="BO587" s="14"/>
      <c r="BP587" s="14"/>
      <c r="BQ587" s="14"/>
      <c r="BR587" s="14"/>
      <c r="BS587" s="14"/>
      <c r="BT587" s="14"/>
      <c r="BU587" s="14"/>
      <c r="BV587" s="14"/>
      <c r="BW587" s="14"/>
    </row>
    <row r="588" spans="2:75" x14ac:dyDescent="0.35">
      <c r="B588" s="6" t="s">
        <v>174</v>
      </c>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c r="AR588" s="14"/>
      <c r="AS588" s="14"/>
      <c r="AT588" s="14"/>
      <c r="AU588" s="14"/>
      <c r="AV588" s="14"/>
      <c r="AW588" s="14"/>
      <c r="AX588" s="14"/>
      <c r="AY588" s="14"/>
      <c r="AZ588" s="14"/>
      <c r="BA588" s="14"/>
      <c r="BB588" s="14"/>
      <c r="BC588" s="14"/>
      <c r="BD588" s="14"/>
      <c r="BE588" s="14"/>
      <c r="BF588" s="14"/>
      <c r="BG588" s="14"/>
      <c r="BH588" s="14"/>
      <c r="BI588" s="14"/>
      <c r="BJ588" s="14"/>
      <c r="BK588" s="14"/>
      <c r="BL588" s="14"/>
      <c r="BM588" s="14"/>
      <c r="BN588" s="14"/>
      <c r="BO588" s="14"/>
      <c r="BP588" s="14"/>
      <c r="BQ588" s="14"/>
      <c r="BR588" s="14"/>
      <c r="BS588" s="14"/>
      <c r="BT588" s="14"/>
      <c r="BU588" s="14"/>
      <c r="BV588" s="14"/>
      <c r="BW588" s="14"/>
    </row>
    <row r="589" spans="2:75" x14ac:dyDescent="0.35">
      <c r="B589" s="21" t="s">
        <v>96</v>
      </c>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c r="AR589" s="14"/>
      <c r="AS589" s="14"/>
      <c r="AT589" s="14"/>
      <c r="AU589" s="14"/>
      <c r="AV589" s="14"/>
      <c r="AW589" s="14"/>
      <c r="AX589" s="14"/>
      <c r="AY589" s="14"/>
      <c r="AZ589" s="14"/>
      <c r="BA589" s="14"/>
      <c r="BB589" s="14"/>
      <c r="BC589" s="14"/>
      <c r="BD589" s="14"/>
      <c r="BE589" s="14"/>
      <c r="BF589" s="14"/>
      <c r="BG589" s="14"/>
      <c r="BH589" s="14"/>
      <c r="BI589" s="14"/>
      <c r="BJ589" s="14"/>
      <c r="BK589" s="14"/>
      <c r="BL589" s="14"/>
      <c r="BM589" s="14"/>
      <c r="BN589" s="14"/>
      <c r="BO589" s="14"/>
      <c r="BP589" s="14"/>
      <c r="BQ589" s="14"/>
      <c r="BR589" s="14"/>
      <c r="BS589" s="14"/>
      <c r="BT589" s="14"/>
      <c r="BU589" s="14"/>
      <c r="BV589" s="14"/>
      <c r="BW589" s="14"/>
    </row>
    <row r="590" spans="2:75" x14ac:dyDescent="0.35">
      <c r="B590" t="s">
        <v>307</v>
      </c>
      <c r="C590" s="14">
        <v>0.38084133243530899</v>
      </c>
      <c r="D590" s="14">
        <v>0.38295862473590297</v>
      </c>
      <c r="E590" s="14">
        <v>0.37884312968181399</v>
      </c>
      <c r="F590" s="14"/>
      <c r="G590" s="14">
        <v>0.46699066155561098</v>
      </c>
      <c r="H590" s="14">
        <v>0.56194945993549805</v>
      </c>
      <c r="I590" s="14">
        <v>0.44806380207699698</v>
      </c>
      <c r="J590" s="14">
        <v>0.42049063887964599</v>
      </c>
      <c r="K590" s="14">
        <v>0.35713081067321201</v>
      </c>
      <c r="L590" s="14">
        <v>0.26221822456399302</v>
      </c>
      <c r="M590" s="14"/>
      <c r="N590" s="14">
        <v>0.37572608952072001</v>
      </c>
      <c r="O590" s="14">
        <v>0.39041414417546799</v>
      </c>
      <c r="P590" s="14"/>
      <c r="Q590" s="14">
        <v>0.50977019873345397</v>
      </c>
      <c r="R590" s="14">
        <v>0.37614777931091298</v>
      </c>
      <c r="S590" s="14">
        <v>0.33696483842193797</v>
      </c>
      <c r="T590" s="14">
        <v>0.38472588691544701</v>
      </c>
      <c r="U590" s="14">
        <v>0.395374495443444</v>
      </c>
      <c r="V590" s="14">
        <v>0.387473453558141</v>
      </c>
      <c r="W590" s="14">
        <v>0.40583249824355</v>
      </c>
      <c r="X590" s="14">
        <v>0.41915220467679598</v>
      </c>
      <c r="Y590" s="14">
        <v>0.68232222267642095</v>
      </c>
      <c r="Z590" s="14">
        <v>0.30594547804366801</v>
      </c>
      <c r="AA590" s="14"/>
      <c r="AB590" s="14">
        <v>0.31714569741705401</v>
      </c>
      <c r="AC590" s="14">
        <v>0.33312883209123101</v>
      </c>
      <c r="AD590" s="14">
        <v>0.53450359978566098</v>
      </c>
      <c r="AE590" s="14"/>
      <c r="AF590" s="14">
        <v>0.196997045639213</v>
      </c>
      <c r="AG590" s="14">
        <v>0.48571814147005199</v>
      </c>
      <c r="AH590" s="14">
        <v>0.47592919688206098</v>
      </c>
      <c r="AI590" s="14">
        <v>0.24424931937318001</v>
      </c>
      <c r="AJ590" s="14">
        <v>0.23742720520701199</v>
      </c>
      <c r="AK590" s="14">
        <v>0.37954436204634701</v>
      </c>
      <c r="AL590" s="14">
        <v>0.48252340457906501</v>
      </c>
      <c r="AM590" s="14">
        <v>0.43687097179970003</v>
      </c>
      <c r="AN590" s="14"/>
      <c r="AO590" s="14">
        <v>0.244391562447767</v>
      </c>
      <c r="AP590" s="14">
        <v>0.49179257321020398</v>
      </c>
      <c r="AQ590" s="14">
        <v>0.47283762421298298</v>
      </c>
      <c r="AR590" s="14">
        <v>0.197147885144348</v>
      </c>
      <c r="AS590" s="14">
        <v>0.26181292151985802</v>
      </c>
      <c r="AT590" s="14">
        <v>0.37498527743098398</v>
      </c>
      <c r="AU590" s="14">
        <v>0.45876807223439803</v>
      </c>
      <c r="AV590" s="14">
        <v>0.47253631882609598</v>
      </c>
      <c r="AW590" s="14"/>
      <c r="AX590" s="14">
        <v>0.35671485734992697</v>
      </c>
      <c r="AY590" s="14">
        <v>0.34125965984700501</v>
      </c>
      <c r="AZ590" s="14">
        <v>0.471612721334356</v>
      </c>
      <c r="BA590" s="14"/>
      <c r="BB590" s="14">
        <v>0.31540602224255099</v>
      </c>
      <c r="BC590" s="14">
        <v>0.33583535102728901</v>
      </c>
      <c r="BD590" s="14">
        <v>0.59881151655854903</v>
      </c>
      <c r="BE590" s="14"/>
      <c r="BF590" s="14">
        <v>0.31845972192365102</v>
      </c>
      <c r="BG590" s="14">
        <v>0.33599656619362001</v>
      </c>
      <c r="BH590" s="14">
        <v>0.488084323147984</v>
      </c>
      <c r="BI590" s="14"/>
      <c r="BJ590" s="14">
        <v>0.31198403941707897</v>
      </c>
      <c r="BK590" s="14">
        <v>0.40605327353144099</v>
      </c>
      <c r="BL590" s="14"/>
      <c r="BM590" s="14">
        <v>0.365679342112878</v>
      </c>
      <c r="BN590" s="14">
        <v>0.37385262459593899</v>
      </c>
      <c r="BO590" s="14"/>
      <c r="BP590" s="14">
        <v>0.36698941361774701</v>
      </c>
      <c r="BQ590" s="14">
        <v>0.26693327265880501</v>
      </c>
      <c r="BR590" s="14">
        <v>0.46183955567599499</v>
      </c>
      <c r="BS590" s="14">
        <v>0.424962341763445</v>
      </c>
      <c r="BT590" s="14">
        <v>0.38941596291202102</v>
      </c>
      <c r="BU590" s="14">
        <v>0.400479425664856</v>
      </c>
      <c r="BV590" s="14">
        <v>0.40402482879819401</v>
      </c>
      <c r="BW590" s="14">
        <v>0.26758863198761801</v>
      </c>
    </row>
    <row r="591" spans="2:75" x14ac:dyDescent="0.35">
      <c r="B591" t="s">
        <v>308</v>
      </c>
      <c r="C591" s="14">
        <v>0.36487509687332798</v>
      </c>
      <c r="D591" s="14">
        <v>0.42443697259750102</v>
      </c>
      <c r="E591" s="14">
        <v>0.30866334753575803</v>
      </c>
      <c r="F591" s="14"/>
      <c r="G591" s="14">
        <v>0.30969522924131399</v>
      </c>
      <c r="H591" s="14">
        <v>0.20834151813801199</v>
      </c>
      <c r="I591" s="14">
        <v>0.30906247360931299</v>
      </c>
      <c r="J591" s="14">
        <v>0.26313787651722298</v>
      </c>
      <c r="K591" s="14">
        <v>0.45836261340616802</v>
      </c>
      <c r="L591" s="14">
        <v>0.463244214996407</v>
      </c>
      <c r="M591" s="14"/>
      <c r="N591" s="14">
        <v>0.40920301186053498</v>
      </c>
      <c r="O591" s="14">
        <v>0.28191857025441303</v>
      </c>
      <c r="P591" s="14"/>
      <c r="Q591" s="14">
        <v>0.19586982675970399</v>
      </c>
      <c r="R591" s="14">
        <v>0.30479215908186902</v>
      </c>
      <c r="S591" s="14">
        <v>0.39049405466098702</v>
      </c>
      <c r="T591" s="14">
        <v>0.37827766106672001</v>
      </c>
      <c r="U591" s="14">
        <v>0.43151399555419201</v>
      </c>
      <c r="V591" s="14">
        <v>0.30840773267006799</v>
      </c>
      <c r="W591" s="14">
        <v>0.46659211875783302</v>
      </c>
      <c r="X591" s="14">
        <v>0.49419579592049001</v>
      </c>
      <c r="Y591" s="14">
        <v>0.31767777732357899</v>
      </c>
      <c r="Z591" s="14">
        <v>0.20407527350944199</v>
      </c>
      <c r="AA591" s="14"/>
      <c r="AB591" s="14">
        <v>0.51418834669794899</v>
      </c>
      <c r="AC591" s="14">
        <v>0.34738363587106602</v>
      </c>
      <c r="AD591" s="14">
        <v>0.36551738495451602</v>
      </c>
      <c r="AE591" s="14"/>
      <c r="AF591" s="14">
        <v>0.53182454112342403</v>
      </c>
      <c r="AG591" s="14">
        <v>0.34482129555937002</v>
      </c>
      <c r="AH591" s="14">
        <v>0.31233970877172601</v>
      </c>
      <c r="AI591" s="14">
        <v>0.51127182792135495</v>
      </c>
      <c r="AJ591" s="14">
        <v>0.36440847388819603</v>
      </c>
      <c r="AK591" s="14">
        <v>0.47694341708265597</v>
      </c>
      <c r="AL591" s="14">
        <v>0.30034931547948002</v>
      </c>
      <c r="AM591" s="14">
        <v>0.183442136434948</v>
      </c>
      <c r="AN591" s="14"/>
      <c r="AO591" s="14">
        <v>0.58939793838231103</v>
      </c>
      <c r="AP591" s="14">
        <v>0.33202705048049502</v>
      </c>
      <c r="AQ591" s="14">
        <v>0.26969714732341099</v>
      </c>
      <c r="AR591" s="14">
        <v>0.651599820887934</v>
      </c>
      <c r="AS591" s="14">
        <v>0.41022153617169199</v>
      </c>
      <c r="AT591" s="14">
        <v>0.48663283771252502</v>
      </c>
      <c r="AU591" s="14">
        <v>0.337356663150707</v>
      </c>
      <c r="AV591" s="14">
        <v>0.15374986148736999</v>
      </c>
      <c r="AW591" s="14"/>
      <c r="AX591" s="14">
        <v>0.441224747641146</v>
      </c>
      <c r="AY591" s="14">
        <v>0.48807844328371902</v>
      </c>
      <c r="AZ591" s="14">
        <v>0.294781914967846</v>
      </c>
      <c r="BA591" s="14"/>
      <c r="BB591" s="14">
        <v>0.50086442608050397</v>
      </c>
      <c r="BC591" s="14">
        <v>0.44136898771817101</v>
      </c>
      <c r="BD591" s="14">
        <v>0.21362607434316799</v>
      </c>
      <c r="BE591" s="14"/>
      <c r="BF591" s="14">
        <v>0.42600164213355801</v>
      </c>
      <c r="BG591" s="14">
        <v>0.461405978909121</v>
      </c>
      <c r="BH591" s="14">
        <v>0.325812417735098</v>
      </c>
      <c r="BI591" s="14"/>
      <c r="BJ591" s="14">
        <v>0.57960780721111405</v>
      </c>
      <c r="BK591" s="14">
        <v>0.31130186097123502</v>
      </c>
      <c r="BL591" s="14"/>
      <c r="BM591" s="14">
        <v>0.45597697097679402</v>
      </c>
      <c r="BN591" s="14">
        <v>0.337939556697263</v>
      </c>
      <c r="BO591" s="14"/>
      <c r="BP591" s="14">
        <v>0.354546151205336</v>
      </c>
      <c r="BQ591" s="14">
        <v>0.346341185002847</v>
      </c>
      <c r="BR591" s="14">
        <v>0.25476919577388502</v>
      </c>
      <c r="BS591" s="14">
        <v>0.294693322034348</v>
      </c>
      <c r="BT591" s="14">
        <v>0.397928989861555</v>
      </c>
      <c r="BU591" s="14">
        <v>0.38965554077090397</v>
      </c>
      <c r="BV591" s="14">
        <v>0.29520216498776303</v>
      </c>
      <c r="BW591" s="14">
        <v>0.47356735131865402</v>
      </c>
    </row>
    <row r="592" spans="2:75" x14ac:dyDescent="0.35">
      <c r="B592" t="s">
        <v>92</v>
      </c>
      <c r="C592" s="14">
        <v>0.25428357069136298</v>
      </c>
      <c r="D592" s="14">
        <v>0.19260440266659701</v>
      </c>
      <c r="E592" s="14">
        <v>0.31249352278242698</v>
      </c>
      <c r="F592" s="14"/>
      <c r="G592" s="14">
        <v>0.22331410920307501</v>
      </c>
      <c r="H592" s="14">
        <v>0.22970902192649001</v>
      </c>
      <c r="I592" s="14">
        <v>0.242873724313689</v>
      </c>
      <c r="J592" s="14">
        <v>0.31637148460313103</v>
      </c>
      <c r="K592" s="14">
        <v>0.18450657592062</v>
      </c>
      <c r="L592" s="14">
        <v>0.27453756043959998</v>
      </c>
      <c r="M592" s="14"/>
      <c r="N592" s="14">
        <v>0.21507089861874501</v>
      </c>
      <c r="O592" s="14">
        <v>0.32766728557011898</v>
      </c>
      <c r="P592" s="14"/>
      <c r="Q592" s="14">
        <v>0.29435997450684198</v>
      </c>
      <c r="R592" s="14">
        <v>0.319060061607218</v>
      </c>
      <c r="S592" s="14">
        <v>0.27254110691707401</v>
      </c>
      <c r="T592" s="14">
        <v>0.23699645201783301</v>
      </c>
      <c r="U592" s="14">
        <v>0.17311150900236399</v>
      </c>
      <c r="V592" s="14">
        <v>0.30411881377179101</v>
      </c>
      <c r="W592" s="14">
        <v>0.12757538299861601</v>
      </c>
      <c r="X592" s="14">
        <v>8.66519994027138E-2</v>
      </c>
      <c r="Y592" s="14">
        <v>0</v>
      </c>
      <c r="Z592" s="14">
        <v>0.48997924844689</v>
      </c>
      <c r="AA592" s="14"/>
      <c r="AB592" s="14">
        <v>0.168665955884997</v>
      </c>
      <c r="AC592" s="14">
        <v>0.31948753203770303</v>
      </c>
      <c r="AD592" s="14">
        <v>9.9979015259823098E-2</v>
      </c>
      <c r="AE592" s="14"/>
      <c r="AF592" s="14">
        <v>0.27117841323736402</v>
      </c>
      <c r="AG592" s="14">
        <v>0.16946056297057799</v>
      </c>
      <c r="AH592" s="14">
        <v>0.21173109434621201</v>
      </c>
      <c r="AI592" s="14">
        <v>0.24447885270546499</v>
      </c>
      <c r="AJ592" s="14">
        <v>0.39816432090479298</v>
      </c>
      <c r="AK592" s="14">
        <v>0.14351222087099699</v>
      </c>
      <c r="AL592" s="14">
        <v>0.217127279941455</v>
      </c>
      <c r="AM592" s="14">
        <v>0.37968689176535098</v>
      </c>
      <c r="AN592" s="14"/>
      <c r="AO592" s="14">
        <v>0.166210499169923</v>
      </c>
      <c r="AP592" s="14">
        <v>0.176180376309301</v>
      </c>
      <c r="AQ592" s="14">
        <v>0.25746522846360598</v>
      </c>
      <c r="AR592" s="14">
        <v>0.151252293967718</v>
      </c>
      <c r="AS592" s="14">
        <v>0.32796554230844999</v>
      </c>
      <c r="AT592" s="14">
        <v>0.138381884856491</v>
      </c>
      <c r="AU592" s="14">
        <v>0.203875264614896</v>
      </c>
      <c r="AV592" s="14">
        <v>0.373713819686534</v>
      </c>
      <c r="AW592" s="14"/>
      <c r="AX592" s="14">
        <v>0.202060395008928</v>
      </c>
      <c r="AY592" s="14">
        <v>0.17066189686927599</v>
      </c>
      <c r="AZ592" s="14">
        <v>0.233605363697799</v>
      </c>
      <c r="BA592" s="14"/>
      <c r="BB592" s="14">
        <v>0.18372955167694399</v>
      </c>
      <c r="BC592" s="14">
        <v>0.22279566125454101</v>
      </c>
      <c r="BD592" s="14">
        <v>0.18756240909828301</v>
      </c>
      <c r="BE592" s="14"/>
      <c r="BF592" s="14">
        <v>0.25553863594279103</v>
      </c>
      <c r="BG592" s="14">
        <v>0.202597454897259</v>
      </c>
      <c r="BH592" s="14">
        <v>0.186103259116917</v>
      </c>
      <c r="BI592" s="14"/>
      <c r="BJ592" s="14">
        <v>0.108408153371807</v>
      </c>
      <c r="BK592" s="14">
        <v>0.28264486549732398</v>
      </c>
      <c r="BL592" s="14"/>
      <c r="BM592" s="14">
        <v>0.17834368691032801</v>
      </c>
      <c r="BN592" s="14">
        <v>0.28820781870679801</v>
      </c>
      <c r="BO592" s="14"/>
      <c r="BP592" s="14">
        <v>0.27846443517691699</v>
      </c>
      <c r="BQ592" s="14">
        <v>0.38672554233834899</v>
      </c>
      <c r="BR592" s="14">
        <v>0.28339124855012099</v>
      </c>
      <c r="BS592" s="14">
        <v>0.280344336202206</v>
      </c>
      <c r="BT592" s="14">
        <v>0.21265504722642301</v>
      </c>
      <c r="BU592" s="14">
        <v>0.20986503356423999</v>
      </c>
      <c r="BV592" s="14">
        <v>0.30077300621404301</v>
      </c>
      <c r="BW592" s="14">
        <v>0.25884401669372697</v>
      </c>
    </row>
    <row r="593" spans="2:75" x14ac:dyDescent="0.35">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c r="AQ593" s="14"/>
      <c r="AR593" s="14"/>
      <c r="AS593" s="14"/>
      <c r="AT593" s="14"/>
      <c r="AU593" s="14"/>
      <c r="AV593" s="14"/>
      <c r="AW593" s="14"/>
      <c r="AX593" s="14"/>
      <c r="AY593" s="14"/>
      <c r="AZ593" s="14"/>
      <c r="BA593" s="14"/>
      <c r="BB593" s="14"/>
      <c r="BC593" s="14"/>
      <c r="BD593" s="14"/>
      <c r="BE593" s="14"/>
      <c r="BF593" s="14"/>
      <c r="BG593" s="14"/>
      <c r="BH593" s="14"/>
      <c r="BI593" s="14"/>
      <c r="BJ593" s="14"/>
      <c r="BK593" s="14"/>
      <c r="BL593" s="14"/>
      <c r="BM593" s="14"/>
      <c r="BN593" s="14"/>
      <c r="BO593" s="14"/>
      <c r="BP593" s="14"/>
      <c r="BQ593" s="14"/>
      <c r="BR593" s="14"/>
      <c r="BS593" s="14"/>
      <c r="BT593" s="14"/>
      <c r="BU593" s="14"/>
      <c r="BV593" s="14"/>
      <c r="BW593" s="14"/>
    </row>
    <row r="594" spans="2:75" x14ac:dyDescent="0.35">
      <c r="B594" s="6" t="s">
        <v>174</v>
      </c>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c r="AQ594" s="14"/>
      <c r="AR594" s="14"/>
      <c r="AS594" s="14"/>
      <c r="AT594" s="14"/>
      <c r="AU594" s="14"/>
      <c r="AV594" s="14"/>
      <c r="AW594" s="14"/>
      <c r="AX594" s="14"/>
      <c r="AY594" s="14"/>
      <c r="AZ594" s="14"/>
      <c r="BA594" s="14"/>
      <c r="BB594" s="14"/>
      <c r="BC594" s="14"/>
      <c r="BD594" s="14"/>
      <c r="BE594" s="14"/>
      <c r="BF594" s="14"/>
      <c r="BG594" s="14"/>
      <c r="BH594" s="14"/>
      <c r="BI594" s="14"/>
      <c r="BJ594" s="14"/>
      <c r="BK594" s="14"/>
      <c r="BL594" s="14"/>
      <c r="BM594" s="14"/>
      <c r="BN594" s="14"/>
      <c r="BO594" s="14"/>
      <c r="BP594" s="14"/>
      <c r="BQ594" s="14"/>
      <c r="BR594" s="14"/>
      <c r="BS594" s="14"/>
      <c r="BT594" s="14"/>
      <c r="BU594" s="14"/>
      <c r="BV594" s="14"/>
      <c r="BW594" s="14"/>
    </row>
    <row r="595" spans="2:75" x14ac:dyDescent="0.35">
      <c r="B595" s="21" t="s">
        <v>96</v>
      </c>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c r="AQ595" s="14"/>
      <c r="AR595" s="14"/>
      <c r="AS595" s="14"/>
      <c r="AT595" s="14"/>
      <c r="AU595" s="14"/>
      <c r="AV595" s="14"/>
      <c r="AW595" s="14"/>
      <c r="AX595" s="14"/>
      <c r="AY595" s="14"/>
      <c r="AZ595" s="14"/>
      <c r="BA595" s="14"/>
      <c r="BB595" s="14"/>
      <c r="BC595" s="14"/>
      <c r="BD595" s="14"/>
      <c r="BE595" s="14"/>
      <c r="BF595" s="14"/>
      <c r="BG595" s="14"/>
      <c r="BH595" s="14"/>
      <c r="BI595" s="14"/>
      <c r="BJ595" s="14"/>
      <c r="BK595" s="14"/>
      <c r="BL595" s="14"/>
      <c r="BM595" s="14"/>
      <c r="BN595" s="14"/>
      <c r="BO595" s="14"/>
      <c r="BP595" s="14"/>
      <c r="BQ595" s="14"/>
      <c r="BR595" s="14"/>
      <c r="BS595" s="14"/>
      <c r="BT595" s="14"/>
      <c r="BU595" s="14"/>
      <c r="BV595" s="14"/>
      <c r="BW595" s="14"/>
    </row>
    <row r="596" spans="2:75" x14ac:dyDescent="0.35">
      <c r="B596" t="s">
        <v>309</v>
      </c>
      <c r="C596" s="14">
        <v>0.31971419321387001</v>
      </c>
      <c r="D596" s="14">
        <v>0.29403729218191998</v>
      </c>
      <c r="E596" s="14">
        <v>0.34394686733678698</v>
      </c>
      <c r="F596" s="14"/>
      <c r="G596" s="14">
        <v>0.14912867760554499</v>
      </c>
      <c r="H596" s="14">
        <v>0.194138789837068</v>
      </c>
      <c r="I596" s="14">
        <v>0.30537791730508002</v>
      </c>
      <c r="J596" s="14">
        <v>0.27807859567884302</v>
      </c>
      <c r="K596" s="14">
        <v>0.36302744666512199</v>
      </c>
      <c r="L596" s="14">
        <v>0.40887422139173302</v>
      </c>
      <c r="M596" s="14"/>
      <c r="N596" s="14">
        <v>0.328722828101641</v>
      </c>
      <c r="O596" s="14">
        <v>0.302855176495328</v>
      </c>
      <c r="P596" s="14"/>
      <c r="Q596" s="14">
        <v>0.30820238510732101</v>
      </c>
      <c r="R596" s="14">
        <v>0.30053867554131702</v>
      </c>
      <c r="S596" s="14">
        <v>0.308910672830566</v>
      </c>
      <c r="T596" s="14">
        <v>0.328097795777263</v>
      </c>
      <c r="U596" s="14">
        <v>0.320755429930563</v>
      </c>
      <c r="V596" s="14">
        <v>0.32130476365400401</v>
      </c>
      <c r="W596" s="14">
        <v>0.37287808827424901</v>
      </c>
      <c r="X596" s="14">
        <v>0.33182818373155398</v>
      </c>
      <c r="Y596" s="14">
        <v>0</v>
      </c>
      <c r="Z596" s="14">
        <v>0.27175273782943798</v>
      </c>
      <c r="AA596" s="14"/>
      <c r="AB596" s="14">
        <v>0.41413317713993603</v>
      </c>
      <c r="AC596" s="14">
        <v>0.317888447881499</v>
      </c>
      <c r="AD596" s="14">
        <v>0.27141382896326899</v>
      </c>
      <c r="AE596" s="14"/>
      <c r="AF596" s="14">
        <v>0.403843250876462</v>
      </c>
      <c r="AG596" s="14">
        <v>0.34645153044515897</v>
      </c>
      <c r="AH596" s="14">
        <v>0.26954682053383999</v>
      </c>
      <c r="AI596" s="14">
        <v>0.45222161306629599</v>
      </c>
      <c r="AJ596" s="14">
        <v>0.33887796262367498</v>
      </c>
      <c r="AK596" s="14">
        <v>0.39425954096520399</v>
      </c>
      <c r="AL596" s="14">
        <v>0.36265951647554501</v>
      </c>
      <c r="AM596" s="14">
        <v>0.23297312263718001</v>
      </c>
      <c r="AN596" s="14"/>
      <c r="AO596" s="14">
        <v>0.44998550102807799</v>
      </c>
      <c r="AP596" s="14">
        <v>0.35676698281591901</v>
      </c>
      <c r="AQ596" s="14">
        <v>0.22552686754578899</v>
      </c>
      <c r="AR596" s="14">
        <v>0.49890467329376798</v>
      </c>
      <c r="AS596" s="14">
        <v>0.31776669043148398</v>
      </c>
      <c r="AT596" s="14">
        <v>0.384430626546098</v>
      </c>
      <c r="AU596" s="14">
        <v>0.44183270998582003</v>
      </c>
      <c r="AV596" s="14">
        <v>0.25596679797002297</v>
      </c>
      <c r="AW596" s="14"/>
      <c r="AX596" s="14">
        <v>0.46584828850496601</v>
      </c>
      <c r="AY596" s="14">
        <v>0.36630024556964003</v>
      </c>
      <c r="AZ596" s="14">
        <v>0.29591550460518301</v>
      </c>
      <c r="BA596" s="14"/>
      <c r="BB596" s="14">
        <v>0.47604082166161699</v>
      </c>
      <c r="BC596" s="14">
        <v>0.36736668078669799</v>
      </c>
      <c r="BD596" s="14">
        <v>0.20055937979921101</v>
      </c>
      <c r="BE596" s="14"/>
      <c r="BF596" s="14">
        <v>0.38926846978127499</v>
      </c>
      <c r="BG596" s="14">
        <v>0.41244298273243601</v>
      </c>
      <c r="BH596" s="14">
        <v>0.26866772326465799</v>
      </c>
      <c r="BI596" s="14"/>
      <c r="BJ596" s="14">
        <v>0.41914844003478902</v>
      </c>
      <c r="BK596" s="14">
        <v>0.30011736353065899</v>
      </c>
      <c r="BL596" s="14"/>
      <c r="BM596" s="14">
        <v>0.36065497698163201</v>
      </c>
      <c r="BN596" s="14">
        <v>0.30109357818535598</v>
      </c>
      <c r="BO596" s="14"/>
      <c r="BP596" s="14">
        <v>0.28801649603073198</v>
      </c>
      <c r="BQ596" s="14">
        <v>0.32726761038815899</v>
      </c>
      <c r="BR596" s="14">
        <v>0.379703581780651</v>
      </c>
      <c r="BS596" s="14">
        <v>0.26584649199294302</v>
      </c>
      <c r="BT596" s="14">
        <v>0.38161831933259499</v>
      </c>
      <c r="BU596" s="14">
        <v>0.26729028468634303</v>
      </c>
      <c r="BV596" s="14">
        <v>0.315054513836871</v>
      </c>
      <c r="BW596" s="14">
        <v>0.27691528020790201</v>
      </c>
    </row>
    <row r="597" spans="2:75" x14ac:dyDescent="0.35">
      <c r="B597" t="s">
        <v>310</v>
      </c>
      <c r="C597" s="14">
        <v>0.283885311444591</v>
      </c>
      <c r="D597" s="14">
        <v>0.33335917867766901</v>
      </c>
      <c r="E597" s="14">
        <v>0.23719415892708601</v>
      </c>
      <c r="F597" s="14"/>
      <c r="G597" s="14">
        <v>0.45681088554310201</v>
      </c>
      <c r="H597" s="14">
        <v>0.220888640690622</v>
      </c>
      <c r="I597" s="14">
        <v>0.30284747575079202</v>
      </c>
      <c r="J597" s="14">
        <v>0.21431686182894</v>
      </c>
      <c r="K597" s="14">
        <v>0.36360708575107298</v>
      </c>
      <c r="L597" s="14">
        <v>0.25868494316582302</v>
      </c>
      <c r="M597" s="14"/>
      <c r="N597" s="14">
        <v>0.29905541170922101</v>
      </c>
      <c r="O597" s="14">
        <v>0.25549555237792698</v>
      </c>
      <c r="P597" s="14"/>
      <c r="Q597" s="14">
        <v>0.15913242792909399</v>
      </c>
      <c r="R597" s="14">
        <v>0.23407199967676801</v>
      </c>
      <c r="S597" s="14">
        <v>0.28889171256949298</v>
      </c>
      <c r="T597" s="14">
        <v>0.29650212352596</v>
      </c>
      <c r="U597" s="14">
        <v>0.33803558689062901</v>
      </c>
      <c r="V597" s="14">
        <v>0.27696708797899899</v>
      </c>
      <c r="W597" s="14">
        <v>0.32774573229005799</v>
      </c>
      <c r="X597" s="14">
        <v>0.41915220467679598</v>
      </c>
      <c r="Y597" s="14">
        <v>0.57049239310669397</v>
      </c>
      <c r="Z597" s="14">
        <v>0.15726731077065401</v>
      </c>
      <c r="AA597" s="14"/>
      <c r="AB597" s="14">
        <v>0.37476324973692599</v>
      </c>
      <c r="AC597" s="14">
        <v>0.24658416570130801</v>
      </c>
      <c r="AD597" s="14">
        <v>0.36234619083269398</v>
      </c>
      <c r="AE597" s="14"/>
      <c r="AF597" s="14">
        <v>0.33169325677261602</v>
      </c>
      <c r="AG597" s="14">
        <v>0.27671741623076401</v>
      </c>
      <c r="AH597" s="14">
        <v>0.48360116649702201</v>
      </c>
      <c r="AI597" s="14">
        <v>0.21722525470630999</v>
      </c>
      <c r="AJ597" s="14">
        <v>0.24812086119597301</v>
      </c>
      <c r="AK597" s="14">
        <v>0.32226424626739097</v>
      </c>
      <c r="AL597" s="14">
        <v>0.29632412453428703</v>
      </c>
      <c r="AM597" s="14">
        <v>0.17105449027589001</v>
      </c>
      <c r="AN597" s="14"/>
      <c r="AO597" s="14">
        <v>0.39016968971966798</v>
      </c>
      <c r="AP597" s="14">
        <v>0.25528720565055502</v>
      </c>
      <c r="AQ597" s="14">
        <v>0.42731394043313498</v>
      </c>
      <c r="AR597" s="14">
        <v>0.208911126789596</v>
      </c>
      <c r="AS597" s="14">
        <v>0.33629820022887502</v>
      </c>
      <c r="AT597" s="14">
        <v>0.37098945720311499</v>
      </c>
      <c r="AU597" s="14">
        <v>0.27490734704048297</v>
      </c>
      <c r="AV597" s="14">
        <v>0.222871195509666</v>
      </c>
      <c r="AW597" s="14"/>
      <c r="AX597" s="14">
        <v>0.294213057236416</v>
      </c>
      <c r="AY597" s="14">
        <v>0.32928700766528501</v>
      </c>
      <c r="AZ597" s="14">
        <v>0.27343359721976901</v>
      </c>
      <c r="BA597" s="14"/>
      <c r="BB597" s="14">
        <v>0.28407052231528401</v>
      </c>
      <c r="BC597" s="14">
        <v>0.30729562715240299</v>
      </c>
      <c r="BD597" s="14">
        <v>0.32032965010439102</v>
      </c>
      <c r="BE597" s="14"/>
      <c r="BF597" s="14">
        <v>0.26366466448577902</v>
      </c>
      <c r="BG597" s="14">
        <v>0.32709560964676099</v>
      </c>
      <c r="BH597" s="14">
        <v>0.31316077683098398</v>
      </c>
      <c r="BI597" s="14"/>
      <c r="BJ597" s="14">
        <v>0.28552946102135202</v>
      </c>
      <c r="BK597" s="14">
        <v>0.28215184218274297</v>
      </c>
      <c r="BL597" s="14"/>
      <c r="BM597" s="14">
        <v>0.33577688817943802</v>
      </c>
      <c r="BN597" s="14">
        <v>0.27125439457642497</v>
      </c>
      <c r="BO597" s="14"/>
      <c r="BP597" s="14">
        <v>0.271466740075757</v>
      </c>
      <c r="BQ597" s="14">
        <v>0.26811912051140502</v>
      </c>
      <c r="BR597" s="14">
        <v>0.26243052828036301</v>
      </c>
      <c r="BS597" s="14">
        <v>0.29022028828749402</v>
      </c>
      <c r="BT597" s="14">
        <v>0.27515921945078298</v>
      </c>
      <c r="BU597" s="14">
        <v>0.35222052855979702</v>
      </c>
      <c r="BV597" s="14">
        <v>0.23205574883591701</v>
      </c>
      <c r="BW597" s="14">
        <v>0.27803845658146997</v>
      </c>
    </row>
    <row r="598" spans="2:75" x14ac:dyDescent="0.35">
      <c r="B598" t="s">
        <v>311</v>
      </c>
      <c r="C598" s="14">
        <v>0.18417392733792901</v>
      </c>
      <c r="D598" s="14">
        <v>0.215369404102811</v>
      </c>
      <c r="E598" s="14">
        <v>0.154733076138175</v>
      </c>
      <c r="F598" s="14"/>
      <c r="G598" s="14">
        <v>0.17532131025748601</v>
      </c>
      <c r="H598" s="14">
        <v>0.42145806825686699</v>
      </c>
      <c r="I598" s="14">
        <v>0.13982584617271601</v>
      </c>
      <c r="J598" s="14">
        <v>0.226091020976217</v>
      </c>
      <c r="K598" s="14">
        <v>0.14571297693865201</v>
      </c>
      <c r="L598" s="14">
        <v>0.117407837849607</v>
      </c>
      <c r="M598" s="14"/>
      <c r="N598" s="14">
        <v>0.19860078767112299</v>
      </c>
      <c r="O598" s="14">
        <v>0.15717508871437899</v>
      </c>
      <c r="P598" s="14"/>
      <c r="Q598" s="14">
        <v>0.17883490205408401</v>
      </c>
      <c r="R598" s="14">
        <v>0.20313590216403099</v>
      </c>
      <c r="S598" s="14">
        <v>0.15699640513624499</v>
      </c>
      <c r="T598" s="14">
        <v>0.20303221851140901</v>
      </c>
      <c r="U598" s="14">
        <v>0.17488105256007599</v>
      </c>
      <c r="V598" s="14">
        <v>0.20355798038411901</v>
      </c>
      <c r="W598" s="14">
        <v>0.220595950463918</v>
      </c>
      <c r="X598" s="14">
        <v>0.24901961159165001</v>
      </c>
      <c r="Y598" s="14">
        <v>0.31767777732357899</v>
      </c>
      <c r="Z598" s="14">
        <v>8.7528575472890696E-2</v>
      </c>
      <c r="AA598" s="14"/>
      <c r="AB598" s="14">
        <v>0.14827999715946499</v>
      </c>
      <c r="AC598" s="14">
        <v>0.173232949077715</v>
      </c>
      <c r="AD598" s="14">
        <v>0.27301105671623299</v>
      </c>
      <c r="AE598" s="14"/>
      <c r="AF598" s="14">
        <v>0.112933385970945</v>
      </c>
      <c r="AG598" s="14">
        <v>0.303088464089172</v>
      </c>
      <c r="AH598" s="14">
        <v>0.120415455433435</v>
      </c>
      <c r="AI598" s="14">
        <v>0.21011002909863599</v>
      </c>
      <c r="AJ598" s="14">
        <v>0.13327474881512</v>
      </c>
      <c r="AK598" s="14">
        <v>0.131873463198553</v>
      </c>
      <c r="AL598" s="14">
        <v>0.23648397344128899</v>
      </c>
      <c r="AM598" s="14">
        <v>0.179810017795899</v>
      </c>
      <c r="AN598" s="14"/>
      <c r="AO598" s="14">
        <v>0.10530205943922701</v>
      </c>
      <c r="AP598" s="14">
        <v>0.27721396036357199</v>
      </c>
      <c r="AQ598" s="14">
        <v>0.174768678778011</v>
      </c>
      <c r="AR598" s="14">
        <v>0.175436538639754</v>
      </c>
      <c r="AS598" s="14">
        <v>6.6796957646238997E-2</v>
      </c>
      <c r="AT598" s="14">
        <v>0.106900606605995</v>
      </c>
      <c r="AU598" s="14">
        <v>0.221076995192524</v>
      </c>
      <c r="AV598" s="14">
        <v>0.15815471048438201</v>
      </c>
      <c r="AW598" s="14"/>
      <c r="AX598" s="14">
        <v>7.6271255154769402E-2</v>
      </c>
      <c r="AY598" s="14">
        <v>0.16372746592779799</v>
      </c>
      <c r="AZ598" s="14">
        <v>0.23205869941330601</v>
      </c>
      <c r="BA598" s="14"/>
      <c r="BB598" s="14">
        <v>0.11537665428324</v>
      </c>
      <c r="BC598" s="14">
        <v>0.170151212305615</v>
      </c>
      <c r="BD598" s="14">
        <v>0.291869866386891</v>
      </c>
      <c r="BE598" s="14"/>
      <c r="BF598" s="14">
        <v>0.19819823968658301</v>
      </c>
      <c r="BG598" s="14">
        <v>0.143500626375798</v>
      </c>
      <c r="BH598" s="14">
        <v>0.23964420790670701</v>
      </c>
      <c r="BI598" s="14"/>
      <c r="BJ598" s="14">
        <v>0.190108569736849</v>
      </c>
      <c r="BK598" s="14">
        <v>0.18348932417175401</v>
      </c>
      <c r="BL598" s="14"/>
      <c r="BM598" s="14">
        <v>0.21137736451756201</v>
      </c>
      <c r="BN598" s="14">
        <v>0.17417087802853501</v>
      </c>
      <c r="BO598" s="14"/>
      <c r="BP598" s="14">
        <v>0.20996716854792299</v>
      </c>
      <c r="BQ598" s="14">
        <v>0.15190673991791401</v>
      </c>
      <c r="BR598" s="14">
        <v>9.92016645328683E-2</v>
      </c>
      <c r="BS598" s="14">
        <v>0.17405986519247699</v>
      </c>
      <c r="BT598" s="14">
        <v>0.18648303075192199</v>
      </c>
      <c r="BU598" s="14">
        <v>0.212534330323606</v>
      </c>
      <c r="BV598" s="14">
        <v>0.238367565197453</v>
      </c>
      <c r="BW598" s="14">
        <v>0.142919516114491</v>
      </c>
    </row>
    <row r="599" spans="2:75" x14ac:dyDescent="0.35">
      <c r="B599" t="s">
        <v>92</v>
      </c>
      <c r="C599" s="14">
        <v>0.21222656800361001</v>
      </c>
      <c r="D599" s="14">
        <v>0.15723412503760001</v>
      </c>
      <c r="E599" s="14">
        <v>0.26412589759795202</v>
      </c>
      <c r="F599" s="14"/>
      <c r="G599" s="14">
        <v>0.21873912659386599</v>
      </c>
      <c r="H599" s="14">
        <v>0.163514501215443</v>
      </c>
      <c r="I599" s="14">
        <v>0.25194876077141198</v>
      </c>
      <c r="J599" s="14">
        <v>0.28151352151600001</v>
      </c>
      <c r="K599" s="14">
        <v>0.12765249064515299</v>
      </c>
      <c r="L599" s="14">
        <v>0.21503299759283701</v>
      </c>
      <c r="M599" s="14"/>
      <c r="N599" s="14">
        <v>0.173620972518016</v>
      </c>
      <c r="O599" s="14">
        <v>0.28447418241236599</v>
      </c>
      <c r="P599" s="14"/>
      <c r="Q599" s="14">
        <v>0.35383028490950102</v>
      </c>
      <c r="R599" s="14">
        <v>0.26225342261788298</v>
      </c>
      <c r="S599" s="14">
        <v>0.245201209463696</v>
      </c>
      <c r="T599" s="14">
        <v>0.17236786218536801</v>
      </c>
      <c r="U599" s="14">
        <v>0.166327930618731</v>
      </c>
      <c r="V599" s="14">
        <v>0.19817016798287801</v>
      </c>
      <c r="W599" s="14">
        <v>7.8780228971775404E-2</v>
      </c>
      <c r="X599" s="14">
        <v>0</v>
      </c>
      <c r="Y599" s="14">
        <v>0.11182982956972801</v>
      </c>
      <c r="Z599" s="14">
        <v>0.48345137592701798</v>
      </c>
      <c r="AA599" s="14"/>
      <c r="AB599" s="14">
        <v>6.2823575963673203E-2</v>
      </c>
      <c r="AC599" s="14">
        <v>0.26229443733947799</v>
      </c>
      <c r="AD599" s="14">
        <v>9.3228923487804496E-2</v>
      </c>
      <c r="AE599" s="14"/>
      <c r="AF599" s="14">
        <v>0.15153010637997699</v>
      </c>
      <c r="AG599" s="14">
        <v>7.3742589234903899E-2</v>
      </c>
      <c r="AH599" s="14">
        <v>0.12643655753570299</v>
      </c>
      <c r="AI599" s="14">
        <v>0.120443103128759</v>
      </c>
      <c r="AJ599" s="14">
        <v>0.27972642736523201</v>
      </c>
      <c r="AK599" s="14">
        <v>0.151602749568851</v>
      </c>
      <c r="AL599" s="14">
        <v>0.104532385548878</v>
      </c>
      <c r="AM599" s="14">
        <v>0.41616236929103101</v>
      </c>
      <c r="AN599" s="14"/>
      <c r="AO599" s="14">
        <v>5.4542749813026703E-2</v>
      </c>
      <c r="AP599" s="14">
        <v>0.110731851169955</v>
      </c>
      <c r="AQ599" s="14">
        <v>0.17239051324306501</v>
      </c>
      <c r="AR599" s="14">
        <v>0.11674766127688101</v>
      </c>
      <c r="AS599" s="14">
        <v>0.279138151693402</v>
      </c>
      <c r="AT599" s="14">
        <v>0.137679309644793</v>
      </c>
      <c r="AU599" s="14">
        <v>6.2182947781173198E-2</v>
      </c>
      <c r="AV599" s="14">
        <v>0.36300729603592902</v>
      </c>
      <c r="AW599" s="14"/>
      <c r="AX599" s="14">
        <v>0.163667399103849</v>
      </c>
      <c r="AY599" s="14">
        <v>0.14068528083727599</v>
      </c>
      <c r="AZ599" s="14">
        <v>0.198592198761741</v>
      </c>
      <c r="BA599" s="14"/>
      <c r="BB599" s="14">
        <v>0.124512001739859</v>
      </c>
      <c r="BC599" s="14">
        <v>0.15518647975528399</v>
      </c>
      <c r="BD599" s="14">
        <v>0.187241103709506</v>
      </c>
      <c r="BE599" s="14"/>
      <c r="BF599" s="14">
        <v>0.148868626046363</v>
      </c>
      <c r="BG599" s="14">
        <v>0.116960781245005</v>
      </c>
      <c r="BH599" s="14">
        <v>0.17852729199765</v>
      </c>
      <c r="BI599" s="14"/>
      <c r="BJ599" s="14">
        <v>0.10521352920701001</v>
      </c>
      <c r="BK599" s="14">
        <v>0.234241470114845</v>
      </c>
      <c r="BL599" s="14"/>
      <c r="BM599" s="14">
        <v>9.2190770321368395E-2</v>
      </c>
      <c r="BN599" s="14">
        <v>0.25348114920968401</v>
      </c>
      <c r="BO599" s="14"/>
      <c r="BP599" s="14">
        <v>0.230549595345588</v>
      </c>
      <c r="BQ599" s="14">
        <v>0.25270652918252201</v>
      </c>
      <c r="BR599" s="14">
        <v>0.258664225406117</v>
      </c>
      <c r="BS599" s="14">
        <v>0.269873354527086</v>
      </c>
      <c r="BT599" s="14">
        <v>0.15673943046470001</v>
      </c>
      <c r="BU599" s="14">
        <v>0.16795485643025401</v>
      </c>
      <c r="BV599" s="14">
        <v>0.21452217212975799</v>
      </c>
      <c r="BW599" s="14">
        <v>0.30212674709613702</v>
      </c>
    </row>
    <row r="600" spans="2:75" x14ac:dyDescent="0.35">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c r="AQ600" s="14"/>
      <c r="AR600" s="14"/>
      <c r="AS600" s="14"/>
      <c r="AT600" s="14"/>
      <c r="AU600" s="14"/>
      <c r="AV600" s="14"/>
      <c r="AW600" s="14"/>
      <c r="AX600" s="14"/>
      <c r="AY600" s="14"/>
      <c r="AZ600" s="14"/>
      <c r="BA600" s="14"/>
      <c r="BB600" s="14"/>
      <c r="BC600" s="14"/>
      <c r="BD600" s="14"/>
      <c r="BE600" s="14"/>
      <c r="BF600" s="14"/>
      <c r="BG600" s="14"/>
      <c r="BH600" s="14"/>
      <c r="BI600" s="14"/>
      <c r="BJ600" s="14"/>
      <c r="BK600" s="14"/>
      <c r="BL600" s="14"/>
      <c r="BM600" s="14"/>
      <c r="BN600" s="14"/>
      <c r="BO600" s="14"/>
      <c r="BP600" s="14"/>
      <c r="BQ600" s="14"/>
      <c r="BR600" s="14"/>
      <c r="BS600" s="14"/>
      <c r="BT600" s="14"/>
      <c r="BU600" s="14"/>
      <c r="BV600" s="14"/>
      <c r="BW600" s="14"/>
    </row>
    <row r="601" spans="2:75" x14ac:dyDescent="0.35">
      <c r="B601" s="6" t="s">
        <v>312</v>
      </c>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c r="AQ601" s="14"/>
      <c r="AR601" s="14"/>
      <c r="AS601" s="14"/>
      <c r="AT601" s="14"/>
      <c r="AU601" s="14"/>
      <c r="AV601" s="14"/>
      <c r="AW601" s="14"/>
      <c r="AX601" s="14"/>
      <c r="AY601" s="14"/>
      <c r="AZ601" s="14"/>
      <c r="BA601" s="14"/>
      <c r="BB601" s="14"/>
      <c r="BC601" s="14"/>
      <c r="BD601" s="14"/>
      <c r="BE601" s="14"/>
      <c r="BF601" s="14"/>
      <c r="BG601" s="14"/>
      <c r="BH601" s="14"/>
      <c r="BI601" s="14"/>
      <c r="BJ601" s="14"/>
      <c r="BK601" s="14"/>
      <c r="BL601" s="14"/>
      <c r="BM601" s="14"/>
      <c r="BN601" s="14"/>
      <c r="BO601" s="14"/>
      <c r="BP601" s="14"/>
      <c r="BQ601" s="14"/>
      <c r="BR601" s="14"/>
      <c r="BS601" s="14"/>
      <c r="BT601" s="14"/>
      <c r="BU601" s="14"/>
      <c r="BV601" s="14"/>
      <c r="BW601" s="14"/>
    </row>
    <row r="602" spans="2:75" x14ac:dyDescent="0.35">
      <c r="B602" s="21" t="s">
        <v>96</v>
      </c>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c r="AR602" s="14"/>
      <c r="AS602" s="14"/>
      <c r="AT602" s="14"/>
      <c r="AU602" s="14"/>
      <c r="AV602" s="14"/>
      <c r="AW602" s="14"/>
      <c r="AX602" s="14"/>
      <c r="AY602" s="14"/>
      <c r="AZ602" s="14"/>
      <c r="BA602" s="14"/>
      <c r="BB602" s="14"/>
      <c r="BC602" s="14"/>
      <c r="BD602" s="14"/>
      <c r="BE602" s="14"/>
      <c r="BF602" s="14"/>
      <c r="BG602" s="14"/>
      <c r="BH602" s="14"/>
      <c r="BI602" s="14"/>
      <c r="BJ602" s="14"/>
      <c r="BK602" s="14"/>
      <c r="BL602" s="14"/>
      <c r="BM602" s="14"/>
      <c r="BN602" s="14"/>
      <c r="BO602" s="14"/>
      <c r="BP602" s="14"/>
      <c r="BQ602" s="14"/>
      <c r="BR602" s="14"/>
      <c r="BS602" s="14"/>
      <c r="BT602" s="14"/>
      <c r="BU602" s="14"/>
      <c r="BV602" s="14"/>
      <c r="BW602" s="14"/>
    </row>
    <row r="603" spans="2:75" x14ac:dyDescent="0.35">
      <c r="B603" t="s">
        <v>290</v>
      </c>
      <c r="C603" s="14">
        <v>9.9995309292130699E-2</v>
      </c>
      <c r="D603" s="14">
        <v>0.10029494482523101</v>
      </c>
      <c r="E603" s="14">
        <v>9.9712527105127902E-2</v>
      </c>
      <c r="F603" s="14"/>
      <c r="G603" s="14">
        <v>0.103974904566502</v>
      </c>
      <c r="H603" s="14">
        <v>5.7081795805779101E-2</v>
      </c>
      <c r="I603" s="14">
        <v>0.115257082461013</v>
      </c>
      <c r="J603" s="14">
        <v>4.4604780970224099E-2</v>
      </c>
      <c r="K603" s="14">
        <v>7.5794533953766202E-2</v>
      </c>
      <c r="L603" s="14">
        <v>0.14646362695784801</v>
      </c>
      <c r="M603" s="14"/>
      <c r="N603" s="14">
        <v>0.101546869629074</v>
      </c>
      <c r="O603" s="14">
        <v>9.7091674947280396E-2</v>
      </c>
      <c r="P603" s="14"/>
      <c r="Q603" s="14">
        <v>2.13048819464953E-2</v>
      </c>
      <c r="R603" s="14">
        <v>6.3389531228563195E-2</v>
      </c>
      <c r="S603" s="14">
        <v>7.5328751535813004E-2</v>
      </c>
      <c r="T603" s="14">
        <v>0.15048573894057399</v>
      </c>
      <c r="U603" s="14">
        <v>8.8400111832464198E-2</v>
      </c>
      <c r="V603" s="14">
        <v>0.12317804707093501</v>
      </c>
      <c r="W603" s="14">
        <v>9.1587160809775595E-2</v>
      </c>
      <c r="X603" s="14">
        <v>8.53678270928626E-2</v>
      </c>
      <c r="Y603" s="14">
        <v>0</v>
      </c>
      <c r="Z603" s="14">
        <v>9.7346712070661895E-2</v>
      </c>
      <c r="AA603" s="14"/>
      <c r="AB603" s="14">
        <v>0.20881327064520699</v>
      </c>
      <c r="AC603" s="14">
        <v>9.0773277321641796E-2</v>
      </c>
      <c r="AD603" s="14">
        <v>8.1467851168356795E-2</v>
      </c>
      <c r="AE603" s="14"/>
      <c r="AF603" s="14">
        <v>0.15140817426793701</v>
      </c>
      <c r="AG603" s="14">
        <v>7.5439299819517899E-2</v>
      </c>
      <c r="AH603" s="14">
        <v>0.124181369038351</v>
      </c>
      <c r="AI603" s="14">
        <v>9.4650999325731996E-2</v>
      </c>
      <c r="AJ603" s="14">
        <v>4.6919753857562099E-2</v>
      </c>
      <c r="AK603" s="14">
        <v>0.119973074985693</v>
      </c>
      <c r="AL603" s="14">
        <v>0.124703903253699</v>
      </c>
      <c r="AM603" s="14">
        <v>4.5974998558010599E-2</v>
      </c>
      <c r="AN603" s="14"/>
      <c r="AO603" s="14">
        <v>0.13004252702340999</v>
      </c>
      <c r="AP603" s="14">
        <v>7.2947328725812596E-2</v>
      </c>
      <c r="AQ603" s="14">
        <v>8.8844985730091405E-2</v>
      </c>
      <c r="AR603" s="14">
        <v>0.13933908170551099</v>
      </c>
      <c r="AS603" s="14">
        <v>5.3154393388533401E-2</v>
      </c>
      <c r="AT603" s="14">
        <v>0.121684938634312</v>
      </c>
      <c r="AU603" s="14">
        <v>0.21101694280984801</v>
      </c>
      <c r="AV603" s="14">
        <v>2.1436069586061E-2</v>
      </c>
      <c r="AW603" s="14"/>
      <c r="AX603" s="14">
        <v>0.15628799659027001</v>
      </c>
      <c r="AY603" s="14">
        <v>9.7373315313157294E-2</v>
      </c>
      <c r="AZ603" s="14">
        <v>0.10522402160456</v>
      </c>
      <c r="BA603" s="14"/>
      <c r="BB603" s="14">
        <v>0.234149762914587</v>
      </c>
      <c r="BC603" s="14">
        <v>8.2933832216940104E-2</v>
      </c>
      <c r="BD603" s="14">
        <v>6.9622587287247906E-2</v>
      </c>
      <c r="BE603" s="14"/>
      <c r="BF603" s="14">
        <v>0.15285325897419799</v>
      </c>
      <c r="BG603" s="14">
        <v>0.11626688892108999</v>
      </c>
      <c r="BH603" s="14">
        <v>9.3435851650088206E-2</v>
      </c>
      <c r="BI603" s="14"/>
      <c r="BJ603" s="14">
        <v>0.17546161855529699</v>
      </c>
      <c r="BK603" s="14">
        <v>8.2904137027780697E-2</v>
      </c>
      <c r="BL603" s="14"/>
      <c r="BM603" s="14">
        <v>0.16909372737466999</v>
      </c>
      <c r="BN603" s="14">
        <v>7.9074326819539797E-2</v>
      </c>
      <c r="BO603" s="14"/>
      <c r="BP603" s="14">
        <v>9.3109587541431199E-2</v>
      </c>
      <c r="BQ603" s="14">
        <v>0.15875722035815101</v>
      </c>
      <c r="BR603" s="14">
        <v>9.1821975296345407E-2</v>
      </c>
      <c r="BS603" s="14">
        <v>4.9953697469285602E-2</v>
      </c>
      <c r="BT603" s="14">
        <v>0.10505988500697699</v>
      </c>
      <c r="BU603" s="14">
        <v>0.137651335101973</v>
      </c>
      <c r="BV603" s="14">
        <v>1.85712615926285E-2</v>
      </c>
      <c r="BW603" s="14">
        <v>0.14918581668580699</v>
      </c>
    </row>
    <row r="604" spans="2:75" x14ac:dyDescent="0.35">
      <c r="B604" t="s">
        <v>291</v>
      </c>
      <c r="C604" s="14">
        <v>0.44475828259679301</v>
      </c>
      <c r="D604" s="14">
        <v>0.44872572039392</v>
      </c>
      <c r="E604" s="14">
        <v>0.44101399791379797</v>
      </c>
      <c r="F604" s="14"/>
      <c r="G604" s="14">
        <v>0.379129799570742</v>
      </c>
      <c r="H604" s="14">
        <v>0.336092247560008</v>
      </c>
      <c r="I604" s="14">
        <v>0.38382941950961003</v>
      </c>
      <c r="J604" s="14">
        <v>0.45190858591482003</v>
      </c>
      <c r="K604" s="14">
        <v>0.44954256820072502</v>
      </c>
      <c r="L604" s="14">
        <v>0.51606888513484805</v>
      </c>
      <c r="M604" s="14"/>
      <c r="N604" s="14">
        <v>0.47237462283365</v>
      </c>
      <c r="O604" s="14">
        <v>0.39307627443924698</v>
      </c>
      <c r="P604" s="14"/>
      <c r="Q604" s="14">
        <v>0.29697653377094901</v>
      </c>
      <c r="R604" s="14">
        <v>0.46116735498221401</v>
      </c>
      <c r="S604" s="14">
        <v>0.44435639223173701</v>
      </c>
      <c r="T604" s="14">
        <v>0.46758936874262402</v>
      </c>
      <c r="U604" s="14">
        <v>0.49535215483758899</v>
      </c>
      <c r="V604" s="14">
        <v>0.42018733302318401</v>
      </c>
      <c r="W604" s="14">
        <v>0.49346869193016302</v>
      </c>
      <c r="X604" s="14">
        <v>0</v>
      </c>
      <c r="Y604" s="14">
        <v>0</v>
      </c>
      <c r="Z604" s="14">
        <v>0.325688981915424</v>
      </c>
      <c r="AA604" s="14"/>
      <c r="AB604" s="14">
        <v>0.50459760784672802</v>
      </c>
      <c r="AC604" s="14">
        <v>0.44415324559075398</v>
      </c>
      <c r="AD604" s="14">
        <v>0.41885968149890701</v>
      </c>
      <c r="AE604" s="14"/>
      <c r="AF604" s="14">
        <v>0.62186829172242397</v>
      </c>
      <c r="AG604" s="14">
        <v>0.42087601606606601</v>
      </c>
      <c r="AH604" s="14">
        <v>0.44636413368322803</v>
      </c>
      <c r="AI604" s="14">
        <v>0.43600602481658202</v>
      </c>
      <c r="AJ604" s="14">
        <v>0.55089371370408402</v>
      </c>
      <c r="AK604" s="14">
        <v>0.52195819598016202</v>
      </c>
      <c r="AL604" s="14">
        <v>0.42473911809612602</v>
      </c>
      <c r="AM604" s="14">
        <v>0.30857840161635902</v>
      </c>
      <c r="AN604" s="14"/>
      <c r="AO604" s="14">
        <v>0.60310336201060799</v>
      </c>
      <c r="AP604" s="14">
        <v>0.40578894966145901</v>
      </c>
      <c r="AQ604" s="14">
        <v>0.45740036244619597</v>
      </c>
      <c r="AR604" s="14">
        <v>0.45600062500644201</v>
      </c>
      <c r="AS604" s="14">
        <v>0.64655496321022699</v>
      </c>
      <c r="AT604" s="14">
        <v>0.52684930260354501</v>
      </c>
      <c r="AU604" s="14">
        <v>0.406946506542195</v>
      </c>
      <c r="AV604" s="14">
        <v>0.31404949782854602</v>
      </c>
      <c r="AW604" s="14"/>
      <c r="AX604" s="14">
        <v>0.63187776594538103</v>
      </c>
      <c r="AY604" s="14">
        <v>0.55020486588254702</v>
      </c>
      <c r="AZ604" s="14">
        <v>0.37253558125307801</v>
      </c>
      <c r="BA604" s="14"/>
      <c r="BB604" s="14">
        <v>0.54278038333730405</v>
      </c>
      <c r="BC604" s="14">
        <v>0.55148890002207795</v>
      </c>
      <c r="BD604" s="14">
        <v>0.26675509159391497</v>
      </c>
      <c r="BE604" s="14"/>
      <c r="BF604" s="14">
        <v>0.40371336920051498</v>
      </c>
      <c r="BG604" s="14">
        <v>0.58424991182279196</v>
      </c>
      <c r="BH604" s="14">
        <v>0.37399461518994698</v>
      </c>
      <c r="BI604" s="14"/>
      <c r="BJ604" s="14">
        <v>0.47100921145077501</v>
      </c>
      <c r="BK604" s="14">
        <v>0.43767757962488502</v>
      </c>
      <c r="BL604" s="14"/>
      <c r="BM604" s="14">
        <v>0.45796530262767698</v>
      </c>
      <c r="BN604" s="14">
        <v>0.43795647184789799</v>
      </c>
      <c r="BO604" s="14"/>
      <c r="BP604" s="14">
        <v>0.47775746215617798</v>
      </c>
      <c r="BQ604" s="14">
        <v>0.50292482511101599</v>
      </c>
      <c r="BR604" s="14">
        <v>0.51759637787931601</v>
      </c>
      <c r="BS604" s="14">
        <v>0.43474386584787</v>
      </c>
      <c r="BT604" s="14">
        <v>0.44624279776794301</v>
      </c>
      <c r="BU604" s="14">
        <v>0.36545665429424301</v>
      </c>
      <c r="BV604" s="14">
        <v>0.52841427673289498</v>
      </c>
      <c r="BW604" s="14">
        <v>0.386110081774516</v>
      </c>
    </row>
    <row r="605" spans="2:75" x14ac:dyDescent="0.35">
      <c r="B605" t="s">
        <v>292</v>
      </c>
      <c r="C605" s="14">
        <v>0.23744659572677801</v>
      </c>
      <c r="D605" s="14">
        <v>0.24316857722005</v>
      </c>
      <c r="E605" s="14">
        <v>0.232046453681159</v>
      </c>
      <c r="F605" s="14"/>
      <c r="G605" s="14">
        <v>0.31064261157989098</v>
      </c>
      <c r="H605" s="14">
        <v>0.264179511942505</v>
      </c>
      <c r="I605" s="14">
        <v>0.27604359076100798</v>
      </c>
      <c r="J605" s="14">
        <v>0.212333021982297</v>
      </c>
      <c r="K605" s="14">
        <v>0.27634756781310699</v>
      </c>
      <c r="L605" s="14">
        <v>0.19142095939015799</v>
      </c>
      <c r="M605" s="14"/>
      <c r="N605" s="14">
        <v>0.244111909482436</v>
      </c>
      <c r="O605" s="14">
        <v>0.224972937126903</v>
      </c>
      <c r="P605" s="14"/>
      <c r="Q605" s="14">
        <v>0.25947070831838298</v>
      </c>
      <c r="R605" s="14">
        <v>0.210735964262731</v>
      </c>
      <c r="S605" s="14">
        <v>0.28773975255404</v>
      </c>
      <c r="T605" s="14">
        <v>0.212771646696789</v>
      </c>
      <c r="U605" s="14">
        <v>0.26428840409731102</v>
      </c>
      <c r="V605" s="14">
        <v>0.21948886882051299</v>
      </c>
      <c r="W605" s="14">
        <v>0.26457752660448403</v>
      </c>
      <c r="X605" s="14">
        <v>0.66561256131548796</v>
      </c>
      <c r="Y605" s="14">
        <v>0.11182982956972801</v>
      </c>
      <c r="Z605" s="14">
        <v>0.158534782402631</v>
      </c>
      <c r="AA605" s="14"/>
      <c r="AB605" s="14">
        <v>0.20109088597727101</v>
      </c>
      <c r="AC605" s="14">
        <v>0.23833074667401499</v>
      </c>
      <c r="AD605" s="14">
        <v>0.28876300380434999</v>
      </c>
      <c r="AE605" s="14"/>
      <c r="AF605" s="14">
        <v>0.16751070515174801</v>
      </c>
      <c r="AG605" s="14">
        <v>0.24001298674570401</v>
      </c>
      <c r="AH605" s="14">
        <v>0.29691303691466803</v>
      </c>
      <c r="AI605" s="14">
        <v>0.26855096816652801</v>
      </c>
      <c r="AJ605" s="14">
        <v>0.16040215316907799</v>
      </c>
      <c r="AK605" s="14">
        <v>0.22254405785481801</v>
      </c>
      <c r="AL605" s="14">
        <v>0.17888194526762299</v>
      </c>
      <c r="AM605" s="14">
        <v>0.30391130976411701</v>
      </c>
      <c r="AN605" s="14"/>
      <c r="AO605" s="14">
        <v>0.20740254726701399</v>
      </c>
      <c r="AP605" s="14">
        <v>0.26263348470547698</v>
      </c>
      <c r="AQ605" s="14">
        <v>0.32251961843104499</v>
      </c>
      <c r="AR605" s="14">
        <v>0.24592024226519801</v>
      </c>
      <c r="AS605" s="14">
        <v>0.133000510630886</v>
      </c>
      <c r="AT605" s="14">
        <v>0.23238635607493</v>
      </c>
      <c r="AU605" s="14">
        <v>0.12682106472076701</v>
      </c>
      <c r="AV605" s="14">
        <v>0.27736097048990799</v>
      </c>
      <c r="AW605" s="14"/>
      <c r="AX605" s="14">
        <v>8.7825052186734406E-2</v>
      </c>
      <c r="AY605" s="14">
        <v>0.22960919571757499</v>
      </c>
      <c r="AZ605" s="14">
        <v>0.26549794617747602</v>
      </c>
      <c r="BA605" s="14"/>
      <c r="BB605" s="14">
        <v>0.14422116670524299</v>
      </c>
      <c r="BC605" s="14">
        <v>0.21475927089601701</v>
      </c>
      <c r="BD605" s="14">
        <v>0.35953004658152399</v>
      </c>
      <c r="BE605" s="14"/>
      <c r="BF605" s="14">
        <v>0.31320542842070898</v>
      </c>
      <c r="BG605" s="14">
        <v>0.19406099849355399</v>
      </c>
      <c r="BH605" s="14">
        <v>0.27163593256069002</v>
      </c>
      <c r="BI605" s="14"/>
      <c r="BJ605" s="14">
        <v>0.187722675066122</v>
      </c>
      <c r="BK605" s="14">
        <v>0.25183566666764701</v>
      </c>
      <c r="BL605" s="14"/>
      <c r="BM605" s="14">
        <v>0.222968777948817</v>
      </c>
      <c r="BN605" s="14">
        <v>0.25196174279113298</v>
      </c>
      <c r="BO605" s="14"/>
      <c r="BP605" s="14">
        <v>0.220926352198202</v>
      </c>
      <c r="BQ605" s="14">
        <v>0.15585259741031601</v>
      </c>
      <c r="BR605" s="14">
        <v>0.22797655617870899</v>
      </c>
      <c r="BS605" s="14">
        <v>0.28255051992393798</v>
      </c>
      <c r="BT605" s="14">
        <v>0.21634439980445799</v>
      </c>
      <c r="BU605" s="14">
        <v>0.27598652220614001</v>
      </c>
      <c r="BV605" s="14">
        <v>0.20565114451087901</v>
      </c>
      <c r="BW605" s="14">
        <v>0.28961934795732103</v>
      </c>
    </row>
    <row r="606" spans="2:75" x14ac:dyDescent="0.35">
      <c r="B606" t="s">
        <v>293</v>
      </c>
      <c r="C606" s="14">
        <v>8.2039226330158699E-2</v>
      </c>
      <c r="D606" s="14">
        <v>0.108217960611746</v>
      </c>
      <c r="E606" s="14">
        <v>5.73329451474415E-2</v>
      </c>
      <c r="F606" s="14"/>
      <c r="G606" s="14">
        <v>7.0315108947817895E-2</v>
      </c>
      <c r="H606" s="14">
        <v>0.19996328874466501</v>
      </c>
      <c r="I606" s="14">
        <v>8.5749082870958795E-2</v>
      </c>
      <c r="J606" s="14">
        <v>0.11298775403099</v>
      </c>
      <c r="K606" s="14">
        <v>7.7787930903981006E-2</v>
      </c>
      <c r="L606" s="14">
        <v>2.8468493280541299E-2</v>
      </c>
      <c r="M606" s="14"/>
      <c r="N606" s="14">
        <v>8.6783338959861706E-2</v>
      </c>
      <c r="O606" s="14">
        <v>7.3160958408857196E-2</v>
      </c>
      <c r="P606" s="14"/>
      <c r="Q606" s="14">
        <v>0.16646917271900599</v>
      </c>
      <c r="R606" s="14">
        <v>8.8979245468329499E-2</v>
      </c>
      <c r="S606" s="14">
        <v>5.2336154933776399E-2</v>
      </c>
      <c r="T606" s="14">
        <v>6.8473676510660594E-2</v>
      </c>
      <c r="U606" s="14">
        <v>7.4013113584551204E-2</v>
      </c>
      <c r="V606" s="14">
        <v>0.105613048671824</v>
      </c>
      <c r="W606" s="14">
        <v>7.0050379538299998E-2</v>
      </c>
      <c r="X606" s="14">
        <v>0</v>
      </c>
      <c r="Y606" s="14">
        <v>0.88817017043027202</v>
      </c>
      <c r="Z606" s="14">
        <v>8.8416622627725303E-2</v>
      </c>
      <c r="AA606" s="14"/>
      <c r="AB606" s="14">
        <v>5.4473309361791698E-2</v>
      </c>
      <c r="AC606" s="14">
        <v>6.1432662480389803E-2</v>
      </c>
      <c r="AD606" s="14">
        <v>0.13573345214301299</v>
      </c>
      <c r="AE606" s="14"/>
      <c r="AF606" s="14">
        <v>1.36236175673204E-2</v>
      </c>
      <c r="AG606" s="14">
        <v>0.15792962237667299</v>
      </c>
      <c r="AH606" s="14">
        <v>6.4569485342218305E-2</v>
      </c>
      <c r="AI606" s="14">
        <v>9.0672348537955805E-2</v>
      </c>
      <c r="AJ606" s="14">
        <v>9.79540512207977E-2</v>
      </c>
      <c r="AK606" s="14">
        <v>3.1943687447344701E-2</v>
      </c>
      <c r="AL606" s="14">
        <v>0.21926513621362301</v>
      </c>
      <c r="AM606" s="14">
        <v>6.2150337367333497E-2</v>
      </c>
      <c r="AN606" s="14"/>
      <c r="AO606" s="14">
        <v>1.6444123824083501E-2</v>
      </c>
      <c r="AP606" s="14">
        <v>0.136507861106582</v>
      </c>
      <c r="AQ606" s="14">
        <v>3.8946352428169302E-2</v>
      </c>
      <c r="AR606" s="14">
        <v>2.8473658766995699E-2</v>
      </c>
      <c r="AS606" s="14">
        <v>3.1805597486739702E-2</v>
      </c>
      <c r="AT606" s="14">
        <v>4.5429728601179803E-2</v>
      </c>
      <c r="AU606" s="14">
        <v>0.21320599642030799</v>
      </c>
      <c r="AV606" s="14">
        <v>9.5361276951046403E-2</v>
      </c>
      <c r="AW606" s="14"/>
      <c r="AX606" s="14">
        <v>6.86131185074111E-2</v>
      </c>
      <c r="AY606" s="14">
        <v>5.2406677308868201E-2</v>
      </c>
      <c r="AZ606" s="14">
        <v>0.12884152543219901</v>
      </c>
      <c r="BA606" s="14"/>
      <c r="BB606" s="14">
        <v>3.9340204851159202E-2</v>
      </c>
      <c r="BC606" s="14">
        <v>5.0444830557047397E-2</v>
      </c>
      <c r="BD606" s="14">
        <v>0.204884821654224</v>
      </c>
      <c r="BE606" s="14"/>
      <c r="BF606" s="14">
        <v>9.1541370874461903E-2</v>
      </c>
      <c r="BG606" s="14">
        <v>4.6422434122168198E-2</v>
      </c>
      <c r="BH606" s="14">
        <v>0.15020775918318299</v>
      </c>
      <c r="BI606" s="14"/>
      <c r="BJ606" s="14">
        <v>8.8529079834811397E-2</v>
      </c>
      <c r="BK606" s="14">
        <v>8.0026288718262603E-2</v>
      </c>
      <c r="BL606" s="14"/>
      <c r="BM606" s="14">
        <v>9.5068544834073496E-2</v>
      </c>
      <c r="BN606" s="14">
        <v>6.6256790377691194E-2</v>
      </c>
      <c r="BO606" s="14"/>
      <c r="BP606" s="14">
        <v>4.7793226661458299E-2</v>
      </c>
      <c r="BQ606" s="14">
        <v>2.2493867822969801E-2</v>
      </c>
      <c r="BR606" s="14">
        <v>3.2465118336231197E-2</v>
      </c>
      <c r="BS606" s="14">
        <v>8.9072360010505502E-2</v>
      </c>
      <c r="BT606" s="14">
        <v>0.105342017921015</v>
      </c>
      <c r="BU606" s="14">
        <v>0.10592504450244</v>
      </c>
      <c r="BV606" s="14">
        <v>0.105979501538677</v>
      </c>
      <c r="BW606" s="14">
        <v>6.1838557272275503E-2</v>
      </c>
    </row>
    <row r="607" spans="2:75" x14ac:dyDescent="0.35">
      <c r="B607" t="s">
        <v>92</v>
      </c>
      <c r="C607" s="14">
        <v>0.13576058605413999</v>
      </c>
      <c r="D607" s="14">
        <v>9.9592796949053097E-2</v>
      </c>
      <c r="E607" s="14">
        <v>0.16989407615247401</v>
      </c>
      <c r="F607" s="14"/>
      <c r="G607" s="14">
        <v>0.13593757533504799</v>
      </c>
      <c r="H607" s="14">
        <v>0.142683155947044</v>
      </c>
      <c r="I607" s="14">
        <v>0.139120824397409</v>
      </c>
      <c r="J607" s="14">
        <v>0.17816585710166899</v>
      </c>
      <c r="K607" s="14">
        <v>0.12052739912842</v>
      </c>
      <c r="L607" s="14">
        <v>0.117578035236605</v>
      </c>
      <c r="M607" s="14"/>
      <c r="N607" s="14">
        <v>9.5183259094978698E-2</v>
      </c>
      <c r="O607" s="14">
        <v>0.211698155077713</v>
      </c>
      <c r="P607" s="14"/>
      <c r="Q607" s="14">
        <v>0.25577870324516599</v>
      </c>
      <c r="R607" s="14">
        <v>0.17572790405816299</v>
      </c>
      <c r="S607" s="14">
        <v>0.140238948744634</v>
      </c>
      <c r="T607" s="14">
        <v>0.100679569109353</v>
      </c>
      <c r="U607" s="14">
        <v>7.7946215648084405E-2</v>
      </c>
      <c r="V607" s="14">
        <v>0.13153270241354501</v>
      </c>
      <c r="W607" s="14">
        <v>8.0316241117277906E-2</v>
      </c>
      <c r="X607" s="14">
        <v>0.24901961159165001</v>
      </c>
      <c r="Y607" s="14">
        <v>0</v>
      </c>
      <c r="Z607" s="14">
        <v>0.33001290098355801</v>
      </c>
      <c r="AA607" s="14"/>
      <c r="AB607" s="14">
        <v>3.10249261690024E-2</v>
      </c>
      <c r="AC607" s="14">
        <v>0.165310067933199</v>
      </c>
      <c r="AD607" s="14">
        <v>7.5176011385372998E-2</v>
      </c>
      <c r="AE607" s="14"/>
      <c r="AF607" s="14">
        <v>4.55892112905701E-2</v>
      </c>
      <c r="AG607" s="14">
        <v>0.105742074992039</v>
      </c>
      <c r="AH607" s="14">
        <v>6.7971975021535402E-2</v>
      </c>
      <c r="AI607" s="14">
        <v>0.110119659153202</v>
      </c>
      <c r="AJ607" s="14">
        <v>0.14383032804847801</v>
      </c>
      <c r="AK607" s="14">
        <v>0.103580983731983</v>
      </c>
      <c r="AL607" s="14">
        <v>5.2409897168928798E-2</v>
      </c>
      <c r="AM607" s="14">
        <v>0.27938495269417901</v>
      </c>
      <c r="AN607" s="14"/>
      <c r="AO607" s="14">
        <v>4.3007439874884403E-2</v>
      </c>
      <c r="AP607" s="14">
        <v>0.12212237580066999</v>
      </c>
      <c r="AQ607" s="14">
        <v>9.2288680964498396E-2</v>
      </c>
      <c r="AR607" s="14">
        <v>0.13026639225585401</v>
      </c>
      <c r="AS607" s="14">
        <v>0.13548453528361401</v>
      </c>
      <c r="AT607" s="14">
        <v>7.3649674086033803E-2</v>
      </c>
      <c r="AU607" s="14">
        <v>4.20094895068817E-2</v>
      </c>
      <c r="AV607" s="14">
        <v>0.291792185144438</v>
      </c>
      <c r="AW607" s="14"/>
      <c r="AX607" s="14">
        <v>5.5396066770202597E-2</v>
      </c>
      <c r="AY607" s="14">
        <v>7.0405945777852905E-2</v>
      </c>
      <c r="AZ607" s="14">
        <v>0.127900925532688</v>
      </c>
      <c r="BA607" s="14"/>
      <c r="BB607" s="14">
        <v>3.95084821917073E-2</v>
      </c>
      <c r="BC607" s="14">
        <v>0.100373166307918</v>
      </c>
      <c r="BD607" s="14">
        <v>9.9207452883089395E-2</v>
      </c>
      <c r="BE607" s="14"/>
      <c r="BF607" s="14">
        <v>3.8686572530116099E-2</v>
      </c>
      <c r="BG607" s="14">
        <v>5.8999766640396002E-2</v>
      </c>
      <c r="BH607" s="14">
        <v>0.110725841416091</v>
      </c>
      <c r="BI607" s="14"/>
      <c r="BJ607" s="14">
        <v>7.7277415092994198E-2</v>
      </c>
      <c r="BK607" s="14">
        <v>0.14755632796142501</v>
      </c>
      <c r="BL607" s="14"/>
      <c r="BM607" s="14">
        <v>5.4903647214762798E-2</v>
      </c>
      <c r="BN607" s="14">
        <v>0.16475066816373901</v>
      </c>
      <c r="BO607" s="14"/>
      <c r="BP607" s="14">
        <v>0.16041337144273099</v>
      </c>
      <c r="BQ607" s="14">
        <v>0.15997148929754801</v>
      </c>
      <c r="BR607" s="14">
        <v>0.130139972309398</v>
      </c>
      <c r="BS607" s="14">
        <v>0.14367955674840099</v>
      </c>
      <c r="BT607" s="14">
        <v>0.12701089949960701</v>
      </c>
      <c r="BU607" s="14">
        <v>0.114980443895203</v>
      </c>
      <c r="BV607" s="14">
        <v>0.14138381562492</v>
      </c>
      <c r="BW607" s="14">
        <v>0.113246196310081</v>
      </c>
    </row>
    <row r="608" spans="2:75" x14ac:dyDescent="0.35">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c r="AQ608" s="14"/>
      <c r="AR608" s="14"/>
      <c r="AS608" s="14"/>
      <c r="AT608" s="14"/>
      <c r="AU608" s="14"/>
      <c r="AV608" s="14"/>
      <c r="AW608" s="14"/>
      <c r="AX608" s="14"/>
      <c r="AY608" s="14"/>
      <c r="AZ608" s="14"/>
      <c r="BA608" s="14"/>
      <c r="BB608" s="14"/>
      <c r="BC608" s="14"/>
      <c r="BD608" s="14"/>
      <c r="BE608" s="14"/>
      <c r="BF608" s="14"/>
      <c r="BG608" s="14"/>
      <c r="BH608" s="14"/>
      <c r="BI608" s="14"/>
      <c r="BJ608" s="14"/>
      <c r="BK608" s="14"/>
      <c r="BL608" s="14"/>
      <c r="BM608" s="14"/>
      <c r="BN608" s="14"/>
      <c r="BO608" s="14"/>
      <c r="BP608" s="14"/>
      <c r="BQ608" s="14"/>
      <c r="BR608" s="14"/>
      <c r="BS608" s="14"/>
      <c r="BT608" s="14"/>
      <c r="BU608" s="14"/>
      <c r="BV608" s="14"/>
      <c r="BW608" s="14"/>
    </row>
    <row r="609" spans="2:75" x14ac:dyDescent="0.35">
      <c r="B609" s="6" t="s">
        <v>317</v>
      </c>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c r="AQ609" s="14"/>
      <c r="AR609" s="14"/>
      <c r="AS609" s="14"/>
      <c r="AT609" s="14"/>
      <c r="AU609" s="14"/>
      <c r="AV609" s="14"/>
      <c r="AW609" s="14"/>
      <c r="AX609" s="14"/>
      <c r="AY609" s="14"/>
      <c r="AZ609" s="14"/>
      <c r="BA609" s="14"/>
      <c r="BB609" s="14"/>
      <c r="BC609" s="14"/>
      <c r="BD609" s="14"/>
      <c r="BE609" s="14"/>
      <c r="BF609" s="14"/>
      <c r="BG609" s="14"/>
      <c r="BH609" s="14"/>
      <c r="BI609" s="14"/>
      <c r="BJ609" s="14"/>
      <c r="BK609" s="14"/>
      <c r="BL609" s="14"/>
      <c r="BM609" s="14"/>
      <c r="BN609" s="14"/>
      <c r="BO609" s="14"/>
      <c r="BP609" s="14"/>
      <c r="BQ609" s="14"/>
      <c r="BR609" s="14"/>
      <c r="BS609" s="14"/>
      <c r="BT609" s="14"/>
      <c r="BU609" s="14"/>
      <c r="BV609" s="14"/>
      <c r="BW609" s="14"/>
    </row>
    <row r="610" spans="2:75" x14ac:dyDescent="0.35">
      <c r="B610" s="21" t="s">
        <v>96</v>
      </c>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c r="AQ610" s="14"/>
      <c r="AR610" s="14"/>
      <c r="AS610" s="14"/>
      <c r="AT610" s="14"/>
      <c r="AU610" s="14"/>
      <c r="AV610" s="14"/>
      <c r="AW610" s="14"/>
      <c r="AX610" s="14"/>
      <c r="AY610" s="14"/>
      <c r="AZ610" s="14"/>
      <c r="BA610" s="14"/>
      <c r="BB610" s="14"/>
      <c r="BC610" s="14"/>
      <c r="BD610" s="14"/>
      <c r="BE610" s="14"/>
      <c r="BF610" s="14"/>
      <c r="BG610" s="14"/>
      <c r="BH610" s="14"/>
      <c r="BI610" s="14"/>
      <c r="BJ610" s="14"/>
      <c r="BK610" s="14"/>
      <c r="BL610" s="14"/>
      <c r="BM610" s="14"/>
      <c r="BN610" s="14"/>
      <c r="BO610" s="14"/>
      <c r="BP610" s="14"/>
      <c r="BQ610" s="14"/>
      <c r="BR610" s="14"/>
      <c r="BS610" s="14"/>
      <c r="BT610" s="14"/>
      <c r="BU610" s="14"/>
      <c r="BV610" s="14"/>
      <c r="BW610" s="14"/>
    </row>
    <row r="611" spans="2:75" x14ac:dyDescent="0.35">
      <c r="B611" t="s">
        <v>313</v>
      </c>
      <c r="C611" s="14">
        <v>0.14300710685654699</v>
      </c>
      <c r="D611" s="14">
        <v>0.130112689058171</v>
      </c>
      <c r="E611" s="14">
        <v>0.15517626325606701</v>
      </c>
      <c r="F611" s="14"/>
      <c r="G611" s="14">
        <v>0.134546619478248</v>
      </c>
      <c r="H611" s="14">
        <v>0.17340773083088801</v>
      </c>
      <c r="I611" s="14">
        <v>0.18260262184906001</v>
      </c>
      <c r="J611" s="14">
        <v>8.8836777713696399E-2</v>
      </c>
      <c r="K611" s="14">
        <v>0.15475380750005399</v>
      </c>
      <c r="L611" s="14">
        <v>0.14023731783476601</v>
      </c>
      <c r="M611" s="14"/>
      <c r="N611" s="14">
        <v>0.14979043371137399</v>
      </c>
      <c r="O611" s="14">
        <v>0.13031259517108401</v>
      </c>
      <c r="P611" s="14"/>
      <c r="Q611" s="14">
        <v>0.116110442325377</v>
      </c>
      <c r="R611" s="14">
        <v>0.16769390612865301</v>
      </c>
      <c r="S611" s="14">
        <v>0.174729383785871</v>
      </c>
      <c r="T611" s="14">
        <v>0.13531548410348099</v>
      </c>
      <c r="U611" s="14">
        <v>0.193447832234489</v>
      </c>
      <c r="V611" s="14">
        <v>8.4834788126505106E-2</v>
      </c>
      <c r="W611" s="14">
        <v>0.113720289761899</v>
      </c>
      <c r="X611" s="14">
        <v>0</v>
      </c>
      <c r="Y611" s="14">
        <v>0</v>
      </c>
      <c r="Z611" s="14">
        <v>0.13184513001245399</v>
      </c>
      <c r="AA611" s="14"/>
      <c r="AB611" s="14">
        <v>0.24729674991978801</v>
      </c>
      <c r="AC611" s="14">
        <v>0.13575400006784699</v>
      </c>
      <c r="AD611" s="14">
        <v>0.10716417052102099</v>
      </c>
      <c r="AE611" s="14"/>
      <c r="AF611" s="14">
        <v>0.20332345990282699</v>
      </c>
      <c r="AG611" s="14">
        <v>0.190650759049423</v>
      </c>
      <c r="AH611" s="14">
        <v>0.124309427394835</v>
      </c>
      <c r="AI611" s="14">
        <v>0.172116384434706</v>
      </c>
      <c r="AJ611" s="14">
        <v>4.7874101677459299E-2</v>
      </c>
      <c r="AK611" s="14">
        <v>0.10659871454780399</v>
      </c>
      <c r="AL611" s="14">
        <v>0.184568969216621</v>
      </c>
      <c r="AM611" s="14">
        <v>0.10081334703542399</v>
      </c>
      <c r="AN611" s="14"/>
      <c r="AO611" s="14">
        <v>0.18649243615532901</v>
      </c>
      <c r="AP611" s="14">
        <v>0.177432764217822</v>
      </c>
      <c r="AQ611" s="14">
        <v>0.15073414488525699</v>
      </c>
      <c r="AR611" s="14">
        <v>0.16037271593114699</v>
      </c>
      <c r="AS611" s="14">
        <v>5.3388754502966998E-2</v>
      </c>
      <c r="AT611" s="14">
        <v>0.10672013177484101</v>
      </c>
      <c r="AU611" s="14">
        <v>0.19293869935226099</v>
      </c>
      <c r="AV611" s="14">
        <v>7.15625954983104E-2</v>
      </c>
      <c r="AW611" s="14"/>
      <c r="AX611" s="14">
        <v>0.19618856185559599</v>
      </c>
      <c r="AY611" s="14">
        <v>0.148946834028822</v>
      </c>
      <c r="AZ611" s="14">
        <v>0.14040885703474801</v>
      </c>
      <c r="BA611" s="14"/>
      <c r="BB611" s="14">
        <v>0.272241414614183</v>
      </c>
      <c r="BC611" s="14">
        <v>0.141119935911933</v>
      </c>
      <c r="BD611" s="14">
        <v>9.6938289662257301E-2</v>
      </c>
      <c r="BE611" s="14"/>
      <c r="BF611" s="14">
        <v>0.19642270106261001</v>
      </c>
      <c r="BG611" s="14">
        <v>0.15539945595144899</v>
      </c>
      <c r="BH611" s="14">
        <v>0.119049392888814</v>
      </c>
      <c r="BI611" s="14"/>
      <c r="BJ611" s="14">
        <v>0.137511532692115</v>
      </c>
      <c r="BK611" s="14">
        <v>0.148481499487193</v>
      </c>
      <c r="BL611" s="14"/>
      <c r="BM611" s="14">
        <v>0.19955802698640901</v>
      </c>
      <c r="BN611" s="14">
        <v>0.11991633732523201</v>
      </c>
      <c r="BO611" s="14"/>
      <c r="BP611" s="14">
        <v>0.12584670369651399</v>
      </c>
      <c r="BQ611" s="14">
        <v>0.217090771033045</v>
      </c>
      <c r="BR611" s="14">
        <v>0.105017776319978</v>
      </c>
      <c r="BS611" s="14">
        <v>0.106099293340383</v>
      </c>
      <c r="BT611" s="14">
        <v>0.13953556626930899</v>
      </c>
      <c r="BU611" s="14">
        <v>0.13143201853197201</v>
      </c>
      <c r="BV611" s="14">
        <v>0.25085565753886302</v>
      </c>
      <c r="BW611" s="14">
        <v>0.22770515038967701</v>
      </c>
    </row>
    <row r="612" spans="2:75" x14ac:dyDescent="0.35">
      <c r="B612" t="s">
        <v>314</v>
      </c>
      <c r="C612" s="14">
        <v>0.46387914745032499</v>
      </c>
      <c r="D612" s="14">
        <v>0.48947718672912599</v>
      </c>
      <c r="E612" s="14">
        <v>0.43972089941030801</v>
      </c>
      <c r="F612" s="14"/>
      <c r="G612" s="14">
        <v>0.45446998145801498</v>
      </c>
      <c r="H612" s="14">
        <v>0.40163184816790898</v>
      </c>
      <c r="I612" s="14">
        <v>0.41659340231506098</v>
      </c>
      <c r="J612" s="14">
        <v>0.41974509440697699</v>
      </c>
      <c r="K612" s="14">
        <v>0.43661236253812402</v>
      </c>
      <c r="L612" s="14">
        <v>0.54091309949537303</v>
      </c>
      <c r="M612" s="14"/>
      <c r="N612" s="14">
        <v>0.47607006039631</v>
      </c>
      <c r="O612" s="14">
        <v>0.441064724651412</v>
      </c>
      <c r="P612" s="14"/>
      <c r="Q612" s="14">
        <v>0.37346657867684102</v>
      </c>
      <c r="R612" s="14">
        <v>0.36239397939634899</v>
      </c>
      <c r="S612" s="14">
        <v>0.48788873450298798</v>
      </c>
      <c r="T612" s="14">
        <v>0.48750074757930401</v>
      </c>
      <c r="U612" s="14">
        <v>0.44244715877139701</v>
      </c>
      <c r="V612" s="14">
        <v>0.52700915194008702</v>
      </c>
      <c r="W612" s="14">
        <v>0.57309797268260199</v>
      </c>
      <c r="X612" s="14">
        <v>0.26187207182115801</v>
      </c>
      <c r="Y612" s="14">
        <v>0.11182982956972801</v>
      </c>
      <c r="Z612" s="14">
        <v>0.34674694540952999</v>
      </c>
      <c r="AA612" s="14"/>
      <c r="AB612" s="14">
        <v>0.48227868065595603</v>
      </c>
      <c r="AC612" s="14">
        <v>0.471452020575229</v>
      </c>
      <c r="AD612" s="14">
        <v>0.47283680360825903</v>
      </c>
      <c r="AE612" s="14"/>
      <c r="AF612" s="14">
        <v>0.54191728120639804</v>
      </c>
      <c r="AG612" s="14">
        <v>0.42431831556826499</v>
      </c>
      <c r="AH612" s="14">
        <v>0.46951126700274698</v>
      </c>
      <c r="AI612" s="14">
        <v>0.56132500669494101</v>
      </c>
      <c r="AJ612" s="14">
        <v>0.52817477218047804</v>
      </c>
      <c r="AK612" s="14">
        <v>0.59079922375278204</v>
      </c>
      <c r="AL612" s="14">
        <v>0.36506875510348702</v>
      </c>
      <c r="AM612" s="14">
        <v>0.39545627372257702</v>
      </c>
      <c r="AN612" s="14"/>
      <c r="AO612" s="14">
        <v>0.57191591394142305</v>
      </c>
      <c r="AP612" s="14">
        <v>0.39668872911673198</v>
      </c>
      <c r="AQ612" s="14">
        <v>0.43847004170977499</v>
      </c>
      <c r="AR612" s="14">
        <v>0.66795696993970399</v>
      </c>
      <c r="AS612" s="14">
        <v>0.50751885710279299</v>
      </c>
      <c r="AT612" s="14">
        <v>0.59394680192664095</v>
      </c>
      <c r="AU612" s="14">
        <v>0.42782753151726699</v>
      </c>
      <c r="AV612" s="14">
        <v>0.41684679211756998</v>
      </c>
      <c r="AW612" s="14"/>
      <c r="AX612" s="14">
        <v>0.56353585146434504</v>
      </c>
      <c r="AY612" s="14">
        <v>0.56850277486388101</v>
      </c>
      <c r="AZ612" s="14">
        <v>0.40871270549102201</v>
      </c>
      <c r="BA612" s="14"/>
      <c r="BB612" s="14">
        <v>0.50980374072452805</v>
      </c>
      <c r="BC612" s="14">
        <v>0.52924266831870803</v>
      </c>
      <c r="BD612" s="14">
        <v>0.38859393162774297</v>
      </c>
      <c r="BE612" s="14"/>
      <c r="BF612" s="14">
        <v>0.47403252961919401</v>
      </c>
      <c r="BG612" s="14">
        <v>0.56720262474393102</v>
      </c>
      <c r="BH612" s="14">
        <v>0.44948139612611898</v>
      </c>
      <c r="BI612" s="14"/>
      <c r="BJ612" s="14">
        <v>0.576126230088846</v>
      </c>
      <c r="BK612" s="14">
        <v>0.44053742244213301</v>
      </c>
      <c r="BL612" s="14"/>
      <c r="BM612" s="14">
        <v>0.51198791294799395</v>
      </c>
      <c r="BN612" s="14">
        <v>0.45337250619097003</v>
      </c>
      <c r="BO612" s="14"/>
      <c r="BP612" s="14">
        <v>0.48962290040980599</v>
      </c>
      <c r="BQ612" s="14">
        <v>0.43390253930866701</v>
      </c>
      <c r="BR612" s="14">
        <v>0.43660855290196399</v>
      </c>
      <c r="BS612" s="14">
        <v>0.41487962971493603</v>
      </c>
      <c r="BT612" s="14">
        <v>0.49393147223248501</v>
      </c>
      <c r="BU612" s="14">
        <v>0.43297355438935697</v>
      </c>
      <c r="BV612" s="14">
        <v>0.51263375304121495</v>
      </c>
      <c r="BW612" s="14">
        <v>0.44859929895353701</v>
      </c>
    </row>
    <row r="613" spans="2:75" x14ac:dyDescent="0.35">
      <c r="B613" t="s">
        <v>315</v>
      </c>
      <c r="C613" s="14">
        <v>0.21813558900350999</v>
      </c>
      <c r="D613" s="14">
        <v>0.23831921684183099</v>
      </c>
      <c r="E613" s="14">
        <v>0.19908721258862799</v>
      </c>
      <c r="F613" s="14"/>
      <c r="G613" s="14">
        <v>0.189494228921612</v>
      </c>
      <c r="H613" s="14">
        <v>0.20278065863557199</v>
      </c>
      <c r="I613" s="14">
        <v>0.273339526455254</v>
      </c>
      <c r="J613" s="14">
        <v>0.254861646134729</v>
      </c>
      <c r="K613" s="14">
        <v>0.281497363419904</v>
      </c>
      <c r="L613" s="14">
        <v>0.16107176567567599</v>
      </c>
      <c r="M613" s="14"/>
      <c r="N613" s="14">
        <v>0.23476621538593601</v>
      </c>
      <c r="O613" s="14">
        <v>0.187012559630685</v>
      </c>
      <c r="P613" s="14"/>
      <c r="Q613" s="14">
        <v>0.112215976164207</v>
      </c>
      <c r="R613" s="14">
        <v>0.20104421306953099</v>
      </c>
      <c r="S613" s="14">
        <v>0.163178791590155</v>
      </c>
      <c r="T613" s="14">
        <v>0.26676667190004</v>
      </c>
      <c r="U613" s="14">
        <v>0.25646314807243398</v>
      </c>
      <c r="V613" s="14">
        <v>0.19843620751708699</v>
      </c>
      <c r="W613" s="14">
        <v>0.22185618812268801</v>
      </c>
      <c r="X613" s="14">
        <v>0.73812792817884199</v>
      </c>
      <c r="Y613" s="14">
        <v>0.57049239310669397</v>
      </c>
      <c r="Z613" s="14">
        <v>0.13254650402658599</v>
      </c>
      <c r="AA613" s="14"/>
      <c r="AB613" s="14">
        <v>0.21563560677209001</v>
      </c>
      <c r="AC613" s="14">
        <v>0.191649675458196</v>
      </c>
      <c r="AD613" s="14">
        <v>0.297522172862348</v>
      </c>
      <c r="AE613" s="14"/>
      <c r="AF613" s="14">
        <v>0.21970332436093401</v>
      </c>
      <c r="AG613" s="14">
        <v>0.26640912795593502</v>
      </c>
      <c r="AH613" s="14">
        <v>0.281819030563215</v>
      </c>
      <c r="AI613" s="14">
        <v>0.117565135495238</v>
      </c>
      <c r="AJ613" s="14">
        <v>0.18106359713680101</v>
      </c>
      <c r="AK613" s="14">
        <v>0.15441130033849901</v>
      </c>
      <c r="AL613" s="14">
        <v>0.29749821326160902</v>
      </c>
      <c r="AM613" s="14">
        <v>0.20231516835580299</v>
      </c>
      <c r="AN613" s="14"/>
      <c r="AO613" s="14">
        <v>0.20188644952924301</v>
      </c>
      <c r="AP613" s="14">
        <v>0.28405331997108402</v>
      </c>
      <c r="AQ613" s="14">
        <v>0.250398617252723</v>
      </c>
      <c r="AR613" s="14">
        <v>9.1364569365251405E-2</v>
      </c>
      <c r="AS613" s="14">
        <v>0.229993739563016</v>
      </c>
      <c r="AT613" s="14">
        <v>0.152360768860443</v>
      </c>
      <c r="AU613" s="14">
        <v>0.24623712082524199</v>
      </c>
      <c r="AV613" s="14">
        <v>0.18397107679427499</v>
      </c>
      <c r="AW613" s="14"/>
      <c r="AX613" s="14">
        <v>6.5118015686863401E-2</v>
      </c>
      <c r="AY613" s="14">
        <v>0.19287414422747501</v>
      </c>
      <c r="AZ613" s="14">
        <v>0.26776342522004698</v>
      </c>
      <c r="BA613" s="14"/>
      <c r="BB613" s="14">
        <v>0.13510911459654501</v>
      </c>
      <c r="BC613" s="14">
        <v>0.21725426156668301</v>
      </c>
      <c r="BD613" s="14">
        <v>0.30949898750944099</v>
      </c>
      <c r="BE613" s="14"/>
      <c r="BF613" s="14">
        <v>0.227182750563896</v>
      </c>
      <c r="BG613" s="14">
        <v>0.19677568708123599</v>
      </c>
      <c r="BH613" s="14">
        <v>0.24901012264178801</v>
      </c>
      <c r="BI613" s="14"/>
      <c r="BJ613" s="14">
        <v>0.22239092615638401</v>
      </c>
      <c r="BK613" s="14">
        <v>0.21108304223080299</v>
      </c>
      <c r="BL613" s="14"/>
      <c r="BM613" s="14">
        <v>0.21093293912268399</v>
      </c>
      <c r="BN613" s="14">
        <v>0.21537381262666899</v>
      </c>
      <c r="BO613" s="14"/>
      <c r="BP613" s="14">
        <v>0.18413086204623999</v>
      </c>
      <c r="BQ613" s="14">
        <v>9.8935053210368204E-2</v>
      </c>
      <c r="BR613" s="14">
        <v>0.29096784482728499</v>
      </c>
      <c r="BS613" s="14">
        <v>0.24744072628748001</v>
      </c>
      <c r="BT613" s="14">
        <v>0.227767437232065</v>
      </c>
      <c r="BU613" s="14">
        <v>0.28272624135129698</v>
      </c>
      <c r="BV613" s="14">
        <v>0.14307767883226499</v>
      </c>
      <c r="BW613" s="14">
        <v>0.16426086742003199</v>
      </c>
    </row>
    <row r="614" spans="2:75" x14ac:dyDescent="0.35">
      <c r="B614" t="s">
        <v>316</v>
      </c>
      <c r="C614" s="14">
        <v>3.4321554033009703E-2</v>
      </c>
      <c r="D614" s="14">
        <v>3.6305865891566501E-2</v>
      </c>
      <c r="E614" s="14">
        <v>3.2448852083237202E-2</v>
      </c>
      <c r="F614" s="14"/>
      <c r="G614" s="14">
        <v>0</v>
      </c>
      <c r="H614" s="14">
        <v>6.3154147803243105E-2</v>
      </c>
      <c r="I614" s="14">
        <v>2.66249617786278E-2</v>
      </c>
      <c r="J614" s="14">
        <v>5.8891003367346997E-2</v>
      </c>
      <c r="K614" s="14">
        <v>2.5922186013236401E-2</v>
      </c>
      <c r="L614" s="14">
        <v>2.65047947690377E-2</v>
      </c>
      <c r="M614" s="14"/>
      <c r="N614" s="14">
        <v>3.6888704715128597E-2</v>
      </c>
      <c r="O614" s="14">
        <v>2.9517314899329902E-2</v>
      </c>
      <c r="P614" s="14"/>
      <c r="Q614" s="14">
        <v>3.9503712950453997E-2</v>
      </c>
      <c r="R614" s="14">
        <v>6.6845967550463195E-2</v>
      </c>
      <c r="S614" s="14">
        <v>2.4907046546578701E-2</v>
      </c>
      <c r="T614" s="14">
        <v>1.4390955134771099E-2</v>
      </c>
      <c r="U614" s="14">
        <v>3.3498740976706E-2</v>
      </c>
      <c r="V614" s="14">
        <v>6.4588015228975101E-2</v>
      </c>
      <c r="W614" s="14">
        <v>1.4581961422494599E-2</v>
      </c>
      <c r="X614" s="14">
        <v>0</v>
      </c>
      <c r="Y614" s="14">
        <v>0.31767777732357899</v>
      </c>
      <c r="Z614" s="14">
        <v>3.2359639908017601E-2</v>
      </c>
      <c r="AA614" s="14"/>
      <c r="AB614" s="14">
        <v>2.0477607862886899E-2</v>
      </c>
      <c r="AC614" s="14">
        <v>2.6635053542959801E-2</v>
      </c>
      <c r="AD614" s="14">
        <v>5.3759390067610498E-2</v>
      </c>
      <c r="AE614" s="14"/>
      <c r="AF614" s="14">
        <v>0</v>
      </c>
      <c r="AG614" s="14">
        <v>3.77379148946611E-2</v>
      </c>
      <c r="AH614" s="14">
        <v>5.7005804559319001E-2</v>
      </c>
      <c r="AI614" s="14">
        <v>9.7602376755523093E-2</v>
      </c>
      <c r="AJ614" s="14">
        <v>1.4721776062716799E-2</v>
      </c>
      <c r="AK614" s="14">
        <v>2.2443815765340502E-2</v>
      </c>
      <c r="AL614" s="14">
        <v>4.36463652242505E-2</v>
      </c>
      <c r="AM614" s="14">
        <v>3.9753664255906603E-2</v>
      </c>
      <c r="AN614" s="14"/>
      <c r="AO614" s="14">
        <v>0</v>
      </c>
      <c r="AP614" s="14">
        <v>3.2664608572157E-2</v>
      </c>
      <c r="AQ614" s="14">
        <v>5.8840888654054901E-2</v>
      </c>
      <c r="AR614" s="14">
        <v>2.64403652823356E-2</v>
      </c>
      <c r="AS614" s="14">
        <v>1.6677987667862E-2</v>
      </c>
      <c r="AT614" s="14">
        <v>2.68045024685899E-2</v>
      </c>
      <c r="AU614" s="14">
        <v>3.7173675547948697E-2</v>
      </c>
      <c r="AV614" s="14">
        <v>6.8993578757687801E-2</v>
      </c>
      <c r="AW614" s="14"/>
      <c r="AX614" s="14">
        <v>3.4164617787366097E-2</v>
      </c>
      <c r="AY614" s="14">
        <v>1.39587487885258E-2</v>
      </c>
      <c r="AZ614" s="14">
        <v>6.2709725177385905E-2</v>
      </c>
      <c r="BA614" s="14"/>
      <c r="BB614" s="14">
        <v>3.38127602620956E-3</v>
      </c>
      <c r="BC614" s="14">
        <v>2.0470369387845501E-2</v>
      </c>
      <c r="BD614" s="14">
        <v>9.3973064159862105E-2</v>
      </c>
      <c r="BE614" s="14"/>
      <c r="BF614" s="14">
        <v>3.08619014482872E-2</v>
      </c>
      <c r="BG614" s="14">
        <v>1.0664329176570999E-2</v>
      </c>
      <c r="BH614" s="14">
        <v>7.4554462662987195E-2</v>
      </c>
      <c r="BI614" s="14"/>
      <c r="BJ614" s="14">
        <v>1.8071676952889401E-2</v>
      </c>
      <c r="BK614" s="14">
        <v>4.0126481910084603E-2</v>
      </c>
      <c r="BL614" s="14"/>
      <c r="BM614" s="14">
        <v>3.6774458217293103E-2</v>
      </c>
      <c r="BN614" s="14">
        <v>2.8716803062695799E-2</v>
      </c>
      <c r="BO614" s="14"/>
      <c r="BP614" s="14">
        <v>2.0877822085113001E-2</v>
      </c>
      <c r="BQ614" s="14">
        <v>0</v>
      </c>
      <c r="BR614" s="14">
        <v>1.2766513035959E-2</v>
      </c>
      <c r="BS614" s="14">
        <v>8.21166652198764E-2</v>
      </c>
      <c r="BT614" s="14">
        <v>2.2262553739275302E-2</v>
      </c>
      <c r="BU614" s="14">
        <v>6.0060201824211901E-2</v>
      </c>
      <c r="BV614" s="14">
        <v>1.9149264421388201E-2</v>
      </c>
      <c r="BW614" s="14">
        <v>1.0068400257166399E-2</v>
      </c>
    </row>
    <row r="615" spans="2:75" x14ac:dyDescent="0.35">
      <c r="B615" t="s">
        <v>92</v>
      </c>
      <c r="C615" s="14">
        <v>0.14065660265660701</v>
      </c>
      <c r="D615" s="14">
        <v>0.10578504147930499</v>
      </c>
      <c r="E615" s="14">
        <v>0.17356677266175999</v>
      </c>
      <c r="F615" s="14"/>
      <c r="G615" s="14">
        <v>0.22148917014212499</v>
      </c>
      <c r="H615" s="14">
        <v>0.15902561456238901</v>
      </c>
      <c r="I615" s="14">
        <v>0.100839487601997</v>
      </c>
      <c r="J615" s="14">
        <v>0.177665478377251</v>
      </c>
      <c r="K615" s="14">
        <v>0.101214280528682</v>
      </c>
      <c r="L615" s="14">
        <v>0.131273022225149</v>
      </c>
      <c r="M615" s="14"/>
      <c r="N615" s="14">
        <v>0.102484585791251</v>
      </c>
      <c r="O615" s="14">
        <v>0.212092805647489</v>
      </c>
      <c r="P615" s="14"/>
      <c r="Q615" s="14">
        <v>0.358703289883121</v>
      </c>
      <c r="R615" s="14">
        <v>0.202021933855003</v>
      </c>
      <c r="S615" s="14">
        <v>0.14929604357440701</v>
      </c>
      <c r="T615" s="14">
        <v>9.6026141282404096E-2</v>
      </c>
      <c r="U615" s="14">
        <v>7.4143119944974398E-2</v>
      </c>
      <c r="V615" s="14">
        <v>0.125131837187346</v>
      </c>
      <c r="W615" s="14">
        <v>7.6743588010316E-2</v>
      </c>
      <c r="X615" s="14">
        <v>0</v>
      </c>
      <c r="Y615" s="14">
        <v>0</v>
      </c>
      <c r="Z615" s="14">
        <v>0.35650178064341298</v>
      </c>
      <c r="AA615" s="14"/>
      <c r="AB615" s="14">
        <v>3.4311354789279103E-2</v>
      </c>
      <c r="AC615" s="14">
        <v>0.174509250355768</v>
      </c>
      <c r="AD615" s="14">
        <v>6.8717462940760504E-2</v>
      </c>
      <c r="AE615" s="14"/>
      <c r="AF615" s="14">
        <v>3.5055934529841203E-2</v>
      </c>
      <c r="AG615" s="14">
        <v>8.0883882531714801E-2</v>
      </c>
      <c r="AH615" s="14">
        <v>6.7354470479883702E-2</v>
      </c>
      <c r="AI615" s="14">
        <v>5.1391096619591903E-2</v>
      </c>
      <c r="AJ615" s="14">
        <v>0.22816575294254501</v>
      </c>
      <c r="AK615" s="14">
        <v>0.12574694559557401</v>
      </c>
      <c r="AL615" s="14">
        <v>0.109217697194032</v>
      </c>
      <c r="AM615" s="14">
        <v>0.26166154663028901</v>
      </c>
      <c r="AN615" s="14"/>
      <c r="AO615" s="14">
        <v>3.9705200374004497E-2</v>
      </c>
      <c r="AP615" s="14">
        <v>0.109160578122205</v>
      </c>
      <c r="AQ615" s="14">
        <v>0.101556307498191</v>
      </c>
      <c r="AR615" s="14">
        <v>5.3865379481561601E-2</v>
      </c>
      <c r="AS615" s="14">
        <v>0.19242066116336201</v>
      </c>
      <c r="AT615" s="14">
        <v>0.120167794969485</v>
      </c>
      <c r="AU615" s="14">
        <v>9.5822972757280606E-2</v>
      </c>
      <c r="AV615" s="14">
        <v>0.258625956832156</v>
      </c>
      <c r="AW615" s="14"/>
      <c r="AX615" s="14">
        <v>0.14099295320583</v>
      </c>
      <c r="AY615" s="14">
        <v>7.5717498091296104E-2</v>
      </c>
      <c r="AZ615" s="14">
        <v>0.120405287076798</v>
      </c>
      <c r="BA615" s="14"/>
      <c r="BB615" s="14">
        <v>7.9464454038533805E-2</v>
      </c>
      <c r="BC615" s="14">
        <v>9.1912764814830197E-2</v>
      </c>
      <c r="BD615" s="14">
        <v>0.110995727040696</v>
      </c>
      <c r="BE615" s="14"/>
      <c r="BF615" s="14">
        <v>7.1500117306012398E-2</v>
      </c>
      <c r="BG615" s="14">
        <v>6.9957903046813402E-2</v>
      </c>
      <c r="BH615" s="14">
        <v>0.10790462568029099</v>
      </c>
      <c r="BI615" s="14"/>
      <c r="BJ615" s="14">
        <v>4.5899634109765698E-2</v>
      </c>
      <c r="BK615" s="14">
        <v>0.15977155392978601</v>
      </c>
      <c r="BL615" s="14"/>
      <c r="BM615" s="14">
        <v>4.0746662725619699E-2</v>
      </c>
      <c r="BN615" s="14">
        <v>0.18262054079443399</v>
      </c>
      <c r="BO615" s="14"/>
      <c r="BP615" s="14">
        <v>0.17952171176232701</v>
      </c>
      <c r="BQ615" s="14">
        <v>0.25007163644792002</v>
      </c>
      <c r="BR615" s="14">
        <v>0.154639312914814</v>
      </c>
      <c r="BS615" s="14">
        <v>0.14946368543732499</v>
      </c>
      <c r="BT615" s="14">
        <v>0.11650297052686601</v>
      </c>
      <c r="BU615" s="14">
        <v>9.2807983903162306E-2</v>
      </c>
      <c r="BV615" s="14">
        <v>7.4283646166268993E-2</v>
      </c>
      <c r="BW615" s="14">
        <v>0.14936628297958801</v>
      </c>
    </row>
    <row r="616" spans="2:75" x14ac:dyDescent="0.35">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c r="AQ616" s="14"/>
      <c r="AR616" s="14"/>
      <c r="AS616" s="14"/>
      <c r="AT616" s="14"/>
      <c r="AU616" s="14"/>
      <c r="AV616" s="14"/>
      <c r="AW616" s="14"/>
      <c r="AX616" s="14"/>
      <c r="AY616" s="14"/>
      <c r="AZ616" s="14"/>
      <c r="BA616" s="14"/>
      <c r="BB616" s="14"/>
      <c r="BC616" s="14"/>
      <c r="BD616" s="14"/>
      <c r="BE616" s="14"/>
      <c r="BF616" s="14"/>
      <c r="BG616" s="14"/>
      <c r="BH616" s="14"/>
      <c r="BI616" s="14"/>
      <c r="BJ616" s="14"/>
      <c r="BK616" s="14"/>
      <c r="BL616" s="14"/>
      <c r="BM616" s="14"/>
      <c r="BN616" s="14"/>
      <c r="BO616" s="14"/>
      <c r="BP616" s="14"/>
      <c r="BQ616" s="14"/>
      <c r="BR616" s="14"/>
      <c r="BS616" s="14"/>
      <c r="BT616" s="14"/>
      <c r="BU616" s="14"/>
      <c r="BV616" s="14"/>
      <c r="BW616" s="14"/>
    </row>
    <row r="617" spans="2:75" x14ac:dyDescent="0.35">
      <c r="B617" s="6" t="s">
        <v>329</v>
      </c>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c r="AQ617" s="14"/>
      <c r="AR617" s="14"/>
      <c r="AS617" s="14"/>
      <c r="AT617" s="14"/>
      <c r="AU617" s="14"/>
      <c r="AV617" s="14"/>
      <c r="AW617" s="14"/>
      <c r="AX617" s="14"/>
      <c r="AY617" s="14"/>
      <c r="AZ617" s="14"/>
      <c r="BA617" s="14"/>
      <c r="BB617" s="14"/>
      <c r="BC617" s="14"/>
      <c r="BD617" s="14"/>
      <c r="BE617" s="14"/>
      <c r="BF617" s="14"/>
      <c r="BG617" s="14"/>
      <c r="BH617" s="14"/>
      <c r="BI617" s="14"/>
      <c r="BJ617" s="14"/>
      <c r="BK617" s="14"/>
      <c r="BL617" s="14"/>
      <c r="BM617" s="14"/>
      <c r="BN617" s="14"/>
      <c r="BO617" s="14"/>
      <c r="BP617" s="14"/>
      <c r="BQ617" s="14"/>
      <c r="BR617" s="14"/>
      <c r="BS617" s="14"/>
      <c r="BT617" s="14"/>
      <c r="BU617" s="14"/>
      <c r="BV617" s="14"/>
      <c r="BW617" s="14"/>
    </row>
    <row r="618" spans="2:75" x14ac:dyDescent="0.35">
      <c r="B618" s="21" t="s">
        <v>96</v>
      </c>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c r="AQ618" s="14"/>
      <c r="AR618" s="14"/>
      <c r="AS618" s="14"/>
      <c r="AT618" s="14"/>
      <c r="AU618" s="14"/>
      <c r="AV618" s="14"/>
      <c r="AW618" s="14"/>
      <c r="AX618" s="14"/>
      <c r="AY618" s="14"/>
      <c r="AZ618" s="14"/>
      <c r="BA618" s="14"/>
      <c r="BB618" s="14"/>
      <c r="BC618" s="14"/>
      <c r="BD618" s="14"/>
      <c r="BE618" s="14"/>
      <c r="BF618" s="14"/>
      <c r="BG618" s="14"/>
      <c r="BH618" s="14"/>
      <c r="BI618" s="14"/>
      <c r="BJ618" s="14"/>
      <c r="BK618" s="14"/>
      <c r="BL618" s="14"/>
      <c r="BM618" s="14"/>
      <c r="BN618" s="14"/>
      <c r="BO618" s="14"/>
      <c r="BP618" s="14"/>
      <c r="BQ618" s="14"/>
      <c r="BR618" s="14"/>
      <c r="BS618" s="14"/>
      <c r="BT618" s="14"/>
      <c r="BU618" s="14"/>
      <c r="BV618" s="14"/>
      <c r="BW618" s="14"/>
    </row>
    <row r="619" spans="2:75" x14ac:dyDescent="0.35">
      <c r="B619" t="s">
        <v>318</v>
      </c>
      <c r="C619" s="14">
        <v>0.366519076100778</v>
      </c>
      <c r="D619" s="14">
        <v>0.326174193873286</v>
      </c>
      <c r="E619" s="14">
        <v>0.40459471390184198</v>
      </c>
      <c r="F619" s="14"/>
      <c r="G619" s="14">
        <v>0.32283575785915802</v>
      </c>
      <c r="H619" s="14">
        <v>0.44650992705784298</v>
      </c>
      <c r="I619" s="14">
        <v>0.31880248474554101</v>
      </c>
      <c r="J619" s="14">
        <v>0.28838190043196199</v>
      </c>
      <c r="K619" s="14">
        <v>0.33506499203243201</v>
      </c>
      <c r="L619" s="14">
        <v>0.42063851751460501</v>
      </c>
      <c r="M619" s="14"/>
      <c r="N619" s="14">
        <v>0.36764970277689701</v>
      </c>
      <c r="O619" s="14">
        <v>0.36440318903546898</v>
      </c>
      <c r="P619" s="14"/>
      <c r="Q619" s="14">
        <v>0.29731993960587</v>
      </c>
      <c r="R619" s="14">
        <v>0.387705941803419</v>
      </c>
      <c r="S619" s="14">
        <v>0.417608809465077</v>
      </c>
      <c r="T619" s="14">
        <v>0.38151210190471102</v>
      </c>
      <c r="U619" s="14">
        <v>0.34250591203981101</v>
      </c>
      <c r="V619" s="14">
        <v>0.32196294439760798</v>
      </c>
      <c r="W619" s="14">
        <v>0.326382075340515</v>
      </c>
      <c r="X619" s="14">
        <v>0.33378437758393298</v>
      </c>
      <c r="Y619" s="14">
        <v>0.88817017043027202</v>
      </c>
      <c r="Z619" s="14">
        <v>0.40579613818069499</v>
      </c>
      <c r="AA619" s="14"/>
      <c r="AB619" s="14">
        <v>0.45076005083043802</v>
      </c>
      <c r="AC619" s="14">
        <v>0.37911286499304497</v>
      </c>
      <c r="AD619" s="14">
        <v>0.289276292499209</v>
      </c>
      <c r="AE619" s="14"/>
      <c r="AF619" s="14">
        <v>0.42461020131032601</v>
      </c>
      <c r="AG619" s="14">
        <v>0.38457586802937299</v>
      </c>
      <c r="AH619" s="14">
        <v>0.32278980813331798</v>
      </c>
      <c r="AI619" s="14">
        <v>0.48392578331514902</v>
      </c>
      <c r="AJ619" s="14">
        <v>0.375464253339723</v>
      </c>
      <c r="AK619" s="14">
        <v>0.35860188469133297</v>
      </c>
      <c r="AL619" s="14">
        <v>0.25998760789063002</v>
      </c>
      <c r="AM619" s="14">
        <v>0.33147257691253201</v>
      </c>
      <c r="AN619" s="14"/>
      <c r="AO619" s="14">
        <v>0.388160691275726</v>
      </c>
      <c r="AP619" s="14">
        <v>0.38436602762739103</v>
      </c>
      <c r="AQ619" s="14">
        <v>0.26434641189113101</v>
      </c>
      <c r="AR619" s="14">
        <v>0.53698382734017003</v>
      </c>
      <c r="AS619" s="14">
        <v>0.38144988110715899</v>
      </c>
      <c r="AT619" s="14">
        <v>0.351468765774966</v>
      </c>
      <c r="AU619" s="14">
        <v>0.40403569072086098</v>
      </c>
      <c r="AV619" s="14">
        <v>0.28489972679384701</v>
      </c>
      <c r="AW619" s="14"/>
      <c r="AX619" s="14">
        <v>0.24644172035339701</v>
      </c>
      <c r="AY619" s="14">
        <v>0.40623715133538302</v>
      </c>
      <c r="AZ619" s="14">
        <v>0.37261435036153201</v>
      </c>
      <c r="BA619" s="14"/>
      <c r="BB619" s="14">
        <v>0.35810559614194498</v>
      </c>
      <c r="BC619" s="14">
        <v>0.39142045022453598</v>
      </c>
      <c r="BD619" s="14">
        <v>0.35189296665081798</v>
      </c>
      <c r="BE619" s="14"/>
      <c r="BF619" s="14">
        <v>0.388758189274308</v>
      </c>
      <c r="BG619" s="14">
        <v>0.37866551063585802</v>
      </c>
      <c r="BH619" s="14">
        <v>0.352702683677661</v>
      </c>
      <c r="BI619" s="14"/>
      <c r="BJ619" s="14">
        <v>0.43578263070283801</v>
      </c>
      <c r="BK619" s="14">
        <v>0.34755482202238203</v>
      </c>
      <c r="BL619" s="14"/>
      <c r="BM619" s="14">
        <v>0.38788400700032399</v>
      </c>
      <c r="BN619" s="14">
        <v>0.36400987297860699</v>
      </c>
      <c r="BO619" s="14"/>
      <c r="BP619" s="14">
        <v>0.34724847950391302</v>
      </c>
      <c r="BQ619" s="14">
        <v>0.42731144486530898</v>
      </c>
      <c r="BR619" s="14">
        <v>0.40976359297913101</v>
      </c>
      <c r="BS619" s="14">
        <v>0.38000918221350899</v>
      </c>
      <c r="BT619" s="14">
        <v>0.37657470458813702</v>
      </c>
      <c r="BU619" s="14">
        <v>0.27780325412555601</v>
      </c>
      <c r="BV619" s="14">
        <v>0.37511010025496</v>
      </c>
      <c r="BW619" s="14">
        <v>0.39346937061250897</v>
      </c>
    </row>
    <row r="620" spans="2:75" x14ac:dyDescent="0.35">
      <c r="B620" t="s">
        <v>319</v>
      </c>
      <c r="C620" s="14">
        <v>0.33983966807986199</v>
      </c>
      <c r="D620" s="14">
        <v>0.31354329734304598</v>
      </c>
      <c r="E620" s="14">
        <v>0.364656969119726</v>
      </c>
      <c r="F620" s="14"/>
      <c r="G620" s="14">
        <v>0.216797560996278</v>
      </c>
      <c r="H620" s="14">
        <v>0.244436611056912</v>
      </c>
      <c r="I620" s="14">
        <v>0.29870666762911802</v>
      </c>
      <c r="J620" s="14">
        <v>0.27295476684477599</v>
      </c>
      <c r="K620" s="14">
        <v>0.42794153298179999</v>
      </c>
      <c r="L620" s="14">
        <v>0.41116904016621802</v>
      </c>
      <c r="M620" s="14"/>
      <c r="N620" s="14">
        <v>0.33363399479878703</v>
      </c>
      <c r="O620" s="14">
        <v>0.351453142363016</v>
      </c>
      <c r="P620" s="14"/>
      <c r="Q620" s="14">
        <v>0.28362379770378099</v>
      </c>
      <c r="R620" s="14">
        <v>0.31922096365091901</v>
      </c>
      <c r="S620" s="14">
        <v>0.36414883871296</v>
      </c>
      <c r="T620" s="14">
        <v>0.35733327054650899</v>
      </c>
      <c r="U620" s="14">
        <v>0.35151400303364899</v>
      </c>
      <c r="V620" s="14">
        <v>0.348767272645502</v>
      </c>
      <c r="W620" s="14">
        <v>0.34443030626445198</v>
      </c>
      <c r="X620" s="14">
        <v>0.402456317184478</v>
      </c>
      <c r="Y620" s="14">
        <v>0</v>
      </c>
      <c r="Z620" s="14">
        <v>0.27891465191255299</v>
      </c>
      <c r="AA620" s="14"/>
      <c r="AB620" s="14">
        <v>0.39610849414587501</v>
      </c>
      <c r="AC620" s="14">
        <v>0.341478819481709</v>
      </c>
      <c r="AD620" s="14">
        <v>0.30296981392045402</v>
      </c>
      <c r="AE620" s="14"/>
      <c r="AF620" s="14">
        <v>0.40600235214564401</v>
      </c>
      <c r="AG620" s="14">
        <v>0.36923171982315001</v>
      </c>
      <c r="AH620" s="14">
        <v>0.30335401253462901</v>
      </c>
      <c r="AI620" s="14">
        <v>0.29230172417029399</v>
      </c>
      <c r="AJ620" s="14">
        <v>0.482233448281084</v>
      </c>
      <c r="AK620" s="14">
        <v>0.390581168917777</v>
      </c>
      <c r="AL620" s="14">
        <v>0.30134077870227799</v>
      </c>
      <c r="AM620" s="14">
        <v>0.29980498485393298</v>
      </c>
      <c r="AN620" s="14"/>
      <c r="AO620" s="14">
        <v>0.41299512590759402</v>
      </c>
      <c r="AP620" s="14">
        <v>0.39696224128170499</v>
      </c>
      <c r="AQ620" s="14">
        <v>0.235460861806184</v>
      </c>
      <c r="AR620" s="14">
        <v>0.30429310411106703</v>
      </c>
      <c r="AS620" s="14">
        <v>0.44757382571393001</v>
      </c>
      <c r="AT620" s="14">
        <v>0.38252434085874398</v>
      </c>
      <c r="AU620" s="14">
        <v>0.30358534074502003</v>
      </c>
      <c r="AV620" s="14">
        <v>0.28348890377809399</v>
      </c>
      <c r="AW620" s="14"/>
      <c r="AX620" s="14">
        <v>0.344097138821013</v>
      </c>
      <c r="AY620" s="14">
        <v>0.41448925069055897</v>
      </c>
      <c r="AZ620" s="14">
        <v>0.29702740122853799</v>
      </c>
      <c r="BA620" s="14"/>
      <c r="BB620" s="14">
        <v>0.46987462604336699</v>
      </c>
      <c r="BC620" s="14">
        <v>0.38094553625755401</v>
      </c>
      <c r="BD620" s="14">
        <v>0.24424712911260599</v>
      </c>
      <c r="BE620" s="14"/>
      <c r="BF620" s="14">
        <v>0.29845006406695301</v>
      </c>
      <c r="BG620" s="14">
        <v>0.428893104661909</v>
      </c>
      <c r="BH620" s="14">
        <v>0.27435994783891898</v>
      </c>
      <c r="BI620" s="14"/>
      <c r="BJ620" s="14">
        <v>0.428050620976204</v>
      </c>
      <c r="BK620" s="14">
        <v>0.32486196088939101</v>
      </c>
      <c r="BL620" s="14"/>
      <c r="BM620" s="14">
        <v>0.35641238963625399</v>
      </c>
      <c r="BN620" s="14">
        <v>0.329894587234767</v>
      </c>
      <c r="BO620" s="14"/>
      <c r="BP620" s="14">
        <v>0.33685793830067101</v>
      </c>
      <c r="BQ620" s="14">
        <v>0.36274698955949802</v>
      </c>
      <c r="BR620" s="14">
        <v>0.37526849140822199</v>
      </c>
      <c r="BS620" s="14">
        <v>0.26773427826933699</v>
      </c>
      <c r="BT620" s="14">
        <v>0.37762600988213801</v>
      </c>
      <c r="BU620" s="14">
        <v>0.26773474240989897</v>
      </c>
      <c r="BV620" s="14">
        <v>0.53294333663956905</v>
      </c>
      <c r="BW620" s="14">
        <v>0.34017298930618001</v>
      </c>
    </row>
    <row r="621" spans="2:75" x14ac:dyDescent="0.35">
      <c r="B621" t="s">
        <v>320</v>
      </c>
      <c r="C621" s="14">
        <v>0.32449409426387898</v>
      </c>
      <c r="D621" s="14">
        <v>0.33045788080063498</v>
      </c>
      <c r="E621" s="14">
        <v>0.31886574777829502</v>
      </c>
      <c r="F621" s="14"/>
      <c r="G621" s="14">
        <v>0.29010011969690203</v>
      </c>
      <c r="H621" s="14">
        <v>0.251968548358662</v>
      </c>
      <c r="I621" s="14">
        <v>0.27958102395039403</v>
      </c>
      <c r="J621" s="14">
        <v>0.33104407328808999</v>
      </c>
      <c r="K621" s="14">
        <v>0.372339838980561</v>
      </c>
      <c r="L621" s="14">
        <v>0.35082741725556699</v>
      </c>
      <c r="M621" s="14"/>
      <c r="N621" s="14">
        <v>0.33718195234321802</v>
      </c>
      <c r="O621" s="14">
        <v>0.30074967414397302</v>
      </c>
      <c r="P621" s="14"/>
      <c r="Q621" s="14">
        <v>0.35687407961273199</v>
      </c>
      <c r="R621" s="14">
        <v>0.303691015907953</v>
      </c>
      <c r="S621" s="14">
        <v>0.38308897502907002</v>
      </c>
      <c r="T621" s="14">
        <v>0.27420308435917101</v>
      </c>
      <c r="U621" s="14">
        <v>0.34635784239572598</v>
      </c>
      <c r="V621" s="14">
        <v>0.39406989164478501</v>
      </c>
      <c r="W621" s="14">
        <v>0.31834381584763499</v>
      </c>
      <c r="X621" s="14">
        <v>0.49419579592049001</v>
      </c>
      <c r="Y621" s="14">
        <v>0.11182982956972801</v>
      </c>
      <c r="Z621" s="14">
        <v>0.24421919141911799</v>
      </c>
      <c r="AA621" s="14"/>
      <c r="AB621" s="14">
        <v>0.46918173026024301</v>
      </c>
      <c r="AC621" s="14">
        <v>0.29197407347094401</v>
      </c>
      <c r="AD621" s="14">
        <v>0.28563431020192298</v>
      </c>
      <c r="AE621" s="14"/>
      <c r="AF621" s="14">
        <v>0.42272405832797899</v>
      </c>
      <c r="AG621" s="14">
        <v>0.31603579392523701</v>
      </c>
      <c r="AH621" s="14">
        <v>0.236126839741538</v>
      </c>
      <c r="AI621" s="14">
        <v>0.41284491300585302</v>
      </c>
      <c r="AJ621" s="14">
        <v>0.32692876409548399</v>
      </c>
      <c r="AK621" s="14">
        <v>0.29809355693231399</v>
      </c>
      <c r="AL621" s="14">
        <v>0.39667331903692099</v>
      </c>
      <c r="AM621" s="14">
        <v>0.28537514117065399</v>
      </c>
      <c r="AN621" s="14"/>
      <c r="AO621" s="14">
        <v>0.50261147792587102</v>
      </c>
      <c r="AP621" s="14">
        <v>0.29099320180085703</v>
      </c>
      <c r="AQ621" s="14">
        <v>0.22038779005351999</v>
      </c>
      <c r="AR621" s="14">
        <v>0.39952844392794501</v>
      </c>
      <c r="AS621" s="14">
        <v>0.42340920286314998</v>
      </c>
      <c r="AT621" s="14">
        <v>0.30821587472517398</v>
      </c>
      <c r="AU621" s="14">
        <v>0.40729617276476898</v>
      </c>
      <c r="AV621" s="14">
        <v>0.291208440524236</v>
      </c>
      <c r="AW621" s="14"/>
      <c r="AX621" s="14">
        <v>0.23812898896377299</v>
      </c>
      <c r="AY621" s="14">
        <v>0.31996117849838901</v>
      </c>
      <c r="AZ621" s="14">
        <v>0.34734957444832598</v>
      </c>
      <c r="BA621" s="14"/>
      <c r="BB621" s="14">
        <v>0.45811462312490397</v>
      </c>
      <c r="BC621" s="14">
        <v>0.35062749834331902</v>
      </c>
      <c r="BD621" s="14">
        <v>0.21680499975112699</v>
      </c>
      <c r="BE621" s="14"/>
      <c r="BF621" s="14">
        <v>0.32611269162844397</v>
      </c>
      <c r="BG621" s="14">
        <v>0.393694633430129</v>
      </c>
      <c r="BH621" s="14">
        <v>0.30675424537313101</v>
      </c>
      <c r="BI621" s="14"/>
      <c r="BJ621" s="14">
        <v>0.32766570686116497</v>
      </c>
      <c r="BK621" s="14">
        <v>0.321300432569047</v>
      </c>
      <c r="BL621" s="14"/>
      <c r="BM621" s="14">
        <v>0.39778730370282001</v>
      </c>
      <c r="BN621" s="14">
        <v>0.283999287317377</v>
      </c>
      <c r="BO621" s="14"/>
      <c r="BP621" s="14">
        <v>0.299242589324348</v>
      </c>
      <c r="BQ621" s="14">
        <v>0.395176015697417</v>
      </c>
      <c r="BR621" s="14">
        <v>0.41872978278062101</v>
      </c>
      <c r="BS621" s="14">
        <v>0.303770274093981</v>
      </c>
      <c r="BT621" s="14">
        <v>0.312107862242609</v>
      </c>
      <c r="BU621" s="14">
        <v>0.33320875702128699</v>
      </c>
      <c r="BV621" s="14">
        <v>0.35565539585372602</v>
      </c>
      <c r="BW621" s="14">
        <v>0.359353081106567</v>
      </c>
    </row>
    <row r="622" spans="2:75" x14ac:dyDescent="0.35">
      <c r="B622" t="s">
        <v>321</v>
      </c>
      <c r="C622" s="14">
        <v>0.30954277691120602</v>
      </c>
      <c r="D622" s="14">
        <v>0.264233580357772</v>
      </c>
      <c r="E622" s="14">
        <v>0.35230350545412398</v>
      </c>
      <c r="F622" s="14"/>
      <c r="G622" s="14">
        <v>0.17690299873802601</v>
      </c>
      <c r="H622" s="14">
        <v>0.23413436708934901</v>
      </c>
      <c r="I622" s="14">
        <v>0.18580823122276599</v>
      </c>
      <c r="J622" s="14">
        <v>0.35018095769492402</v>
      </c>
      <c r="K622" s="14">
        <v>0.29632114445225499</v>
      </c>
      <c r="L622" s="14">
        <v>0.40074291249423299</v>
      </c>
      <c r="M622" s="14"/>
      <c r="N622" s="14">
        <v>0.28672617017885499</v>
      </c>
      <c r="O622" s="14">
        <v>0.35224242665317801</v>
      </c>
      <c r="P622" s="14"/>
      <c r="Q622" s="14">
        <v>0.30544108582830198</v>
      </c>
      <c r="R622" s="14">
        <v>0.33834908314107198</v>
      </c>
      <c r="S622" s="14">
        <v>0.35195334359153702</v>
      </c>
      <c r="T622" s="14">
        <v>0.280754910446601</v>
      </c>
      <c r="U622" s="14">
        <v>0.33448948049624699</v>
      </c>
      <c r="V622" s="14">
        <v>0.23422951527685201</v>
      </c>
      <c r="W622" s="14">
        <v>0.31719971363558702</v>
      </c>
      <c r="X622" s="14">
        <v>0.66945598857829702</v>
      </c>
      <c r="Y622" s="14">
        <v>0.68232222267642095</v>
      </c>
      <c r="Z622" s="14">
        <v>0.28452953714700602</v>
      </c>
      <c r="AA622" s="14"/>
      <c r="AB622" s="14">
        <v>0.37118662666529301</v>
      </c>
      <c r="AC622" s="14">
        <v>0.29495634449408897</v>
      </c>
      <c r="AD622" s="14">
        <v>0.34477125653296797</v>
      </c>
      <c r="AE622" s="14"/>
      <c r="AF622" s="14">
        <v>0.33559121626407501</v>
      </c>
      <c r="AG622" s="14">
        <v>0.35992757908966</v>
      </c>
      <c r="AH622" s="14">
        <v>0.25892521687585901</v>
      </c>
      <c r="AI622" s="14">
        <v>0.26640699096741299</v>
      </c>
      <c r="AJ622" s="14">
        <v>0.27425364116133499</v>
      </c>
      <c r="AK622" s="14">
        <v>0.38160130474936799</v>
      </c>
      <c r="AL622" s="14">
        <v>0.31846637621672003</v>
      </c>
      <c r="AM622" s="14">
        <v>0.224357674610205</v>
      </c>
      <c r="AN622" s="14"/>
      <c r="AO622" s="14">
        <v>0.37585058714127401</v>
      </c>
      <c r="AP622" s="14">
        <v>0.34863009589625099</v>
      </c>
      <c r="AQ622" s="14">
        <v>0.28599396748779299</v>
      </c>
      <c r="AR622" s="14">
        <v>0.27469059957034098</v>
      </c>
      <c r="AS622" s="14">
        <v>0.28486766714247203</v>
      </c>
      <c r="AT622" s="14">
        <v>0.37501027441644502</v>
      </c>
      <c r="AU622" s="14">
        <v>0.32495008606806702</v>
      </c>
      <c r="AV622" s="14">
        <v>0.16135106088885001</v>
      </c>
      <c r="AW622" s="14"/>
      <c r="AX622" s="14">
        <v>0.232476729204562</v>
      </c>
      <c r="AY622" s="14">
        <v>0.359369804652104</v>
      </c>
      <c r="AZ622" s="14">
        <v>0.28791434210322098</v>
      </c>
      <c r="BA622" s="14"/>
      <c r="BB622" s="14">
        <v>0.31618443929434598</v>
      </c>
      <c r="BC622" s="14">
        <v>0.34082778473431502</v>
      </c>
      <c r="BD622" s="14">
        <v>0.285607747767267</v>
      </c>
      <c r="BE622" s="14"/>
      <c r="BF622" s="14">
        <v>0.15191385991848799</v>
      </c>
      <c r="BG622" s="14">
        <v>0.35864508090805902</v>
      </c>
      <c r="BH622" s="14">
        <v>0.322583959225968</v>
      </c>
      <c r="BI622" s="14"/>
      <c r="BJ622" s="14">
        <v>0.27062773132659601</v>
      </c>
      <c r="BK622" s="14">
        <v>0.320028897474533</v>
      </c>
      <c r="BL622" s="14"/>
      <c r="BM622" s="14">
        <v>0.329802873955368</v>
      </c>
      <c r="BN622" s="14">
        <v>0.30649032346965399</v>
      </c>
      <c r="BO622" s="14"/>
      <c r="BP622" s="14">
        <v>0.240881399783411</v>
      </c>
      <c r="BQ622" s="14">
        <v>0.38917921358434698</v>
      </c>
      <c r="BR622" s="14">
        <v>0.39449448834166501</v>
      </c>
      <c r="BS622" s="14">
        <v>0.305914235426199</v>
      </c>
      <c r="BT622" s="14">
        <v>0.31722656751594103</v>
      </c>
      <c r="BU622" s="14">
        <v>0.28059759307828402</v>
      </c>
      <c r="BV622" s="14">
        <v>0.44665053279827799</v>
      </c>
      <c r="BW622" s="14">
        <v>0.32108407369634301</v>
      </c>
    </row>
    <row r="623" spans="2:75" x14ac:dyDescent="0.35">
      <c r="B623" t="s">
        <v>322</v>
      </c>
      <c r="C623" s="14">
        <v>0.27127362894208801</v>
      </c>
      <c r="D623" s="14">
        <v>0.29919392513123599</v>
      </c>
      <c r="E623" s="14">
        <v>0.24492374200966299</v>
      </c>
      <c r="F623" s="14"/>
      <c r="G623" s="14">
        <v>0.31009136708144103</v>
      </c>
      <c r="H623" s="14">
        <v>0.14507556955181</v>
      </c>
      <c r="I623" s="14">
        <v>0.381988865526809</v>
      </c>
      <c r="J623" s="14">
        <v>0.21084786365074201</v>
      </c>
      <c r="K623" s="14">
        <v>0.30337744495525698</v>
      </c>
      <c r="L623" s="14">
        <v>0.27806339418532</v>
      </c>
      <c r="M623" s="14"/>
      <c r="N623" s="14">
        <v>0.30137380416008802</v>
      </c>
      <c r="O623" s="14">
        <v>0.21494330103411599</v>
      </c>
      <c r="P623" s="14"/>
      <c r="Q623" s="14">
        <v>0.312758407131769</v>
      </c>
      <c r="R623" s="14">
        <v>0.15868365422751499</v>
      </c>
      <c r="S623" s="14">
        <v>0.23608632851537001</v>
      </c>
      <c r="T623" s="14">
        <v>0.233696527465554</v>
      </c>
      <c r="U623" s="14">
        <v>0.332404539551301</v>
      </c>
      <c r="V623" s="14">
        <v>0.32799397472842401</v>
      </c>
      <c r="W623" s="14">
        <v>0.266394486824376</v>
      </c>
      <c r="X623" s="14">
        <v>1</v>
      </c>
      <c r="Y623" s="14">
        <v>0</v>
      </c>
      <c r="Z623" s="14">
        <v>0.29747044651231402</v>
      </c>
      <c r="AA623" s="14"/>
      <c r="AB623" s="14">
        <v>0.33132668147662298</v>
      </c>
      <c r="AC623" s="14">
        <v>0.25203732091618802</v>
      </c>
      <c r="AD623" s="14">
        <v>0.313223099055705</v>
      </c>
      <c r="AE623" s="14"/>
      <c r="AF623" s="14">
        <v>0.33543305443089699</v>
      </c>
      <c r="AG623" s="14">
        <v>0.25883989313078598</v>
      </c>
      <c r="AH623" s="14">
        <v>0.35174455363502699</v>
      </c>
      <c r="AI623" s="14">
        <v>0.36304292986586101</v>
      </c>
      <c r="AJ623" s="14">
        <v>0.15206793631436</v>
      </c>
      <c r="AK623" s="14">
        <v>0.30408300188055398</v>
      </c>
      <c r="AL623" s="14">
        <v>0.17155473607743499</v>
      </c>
      <c r="AM623" s="14">
        <v>0.22485681829995699</v>
      </c>
      <c r="AN623" s="14"/>
      <c r="AO623" s="14">
        <v>0.41349959373941497</v>
      </c>
      <c r="AP623" s="14">
        <v>0.26494934680305399</v>
      </c>
      <c r="AQ623" s="14">
        <v>0.34670679556940398</v>
      </c>
      <c r="AR623" s="14">
        <v>0.40261770595027102</v>
      </c>
      <c r="AS623" s="14">
        <v>0.200990320782165</v>
      </c>
      <c r="AT623" s="14">
        <v>0.25381306039519202</v>
      </c>
      <c r="AU623" s="14">
        <v>0.243711004926881</v>
      </c>
      <c r="AV623" s="14">
        <v>0.241213877068195</v>
      </c>
      <c r="AW623" s="14"/>
      <c r="AX623" s="14">
        <v>0.21421929016437699</v>
      </c>
      <c r="AY623" s="14">
        <v>0.31221897193263198</v>
      </c>
      <c r="AZ623" s="14">
        <v>0.270934354003664</v>
      </c>
      <c r="BA623" s="14"/>
      <c r="BB623" s="14">
        <v>0.326666624632035</v>
      </c>
      <c r="BC623" s="14">
        <v>0.31803585837570297</v>
      </c>
      <c r="BD623" s="14">
        <v>0.18955153286607501</v>
      </c>
      <c r="BE623" s="14"/>
      <c r="BF623" s="14">
        <v>0.232030396728858</v>
      </c>
      <c r="BG623" s="14">
        <v>0.33353423175112601</v>
      </c>
      <c r="BH623" s="14">
        <v>0.24674854250044001</v>
      </c>
      <c r="BI623" s="14"/>
      <c r="BJ623" s="14">
        <v>0.341559900303603</v>
      </c>
      <c r="BK623" s="14">
        <v>0.25575834098929401</v>
      </c>
      <c r="BL623" s="14"/>
      <c r="BM623" s="14">
        <v>0.34438502735264098</v>
      </c>
      <c r="BN623" s="14">
        <v>0.23867418620723599</v>
      </c>
      <c r="BO623" s="14"/>
      <c r="BP623" s="14">
        <v>0.27813353822611397</v>
      </c>
      <c r="BQ623" s="14">
        <v>0.24359441417987501</v>
      </c>
      <c r="BR623" s="14">
        <v>0.34756280228554398</v>
      </c>
      <c r="BS623" s="14">
        <v>0.28107328872579401</v>
      </c>
      <c r="BT623" s="14">
        <v>0.22971400212947099</v>
      </c>
      <c r="BU623" s="14">
        <v>0.34881256931823201</v>
      </c>
      <c r="BV623" s="14">
        <v>0.27240562518482703</v>
      </c>
      <c r="BW623" s="14">
        <v>0.28725387050038298</v>
      </c>
    </row>
    <row r="624" spans="2:75" x14ac:dyDescent="0.35">
      <c r="B624" t="s">
        <v>323</v>
      </c>
      <c r="C624" s="14">
        <v>0.22142533276689799</v>
      </c>
      <c r="D624" s="14">
        <v>0.25963939235480499</v>
      </c>
      <c r="E624" s="14">
        <v>0.1853606670288</v>
      </c>
      <c r="F624" s="14"/>
      <c r="G624" s="14">
        <v>0.193752052037722</v>
      </c>
      <c r="H624" s="14">
        <v>0.20362060138339999</v>
      </c>
      <c r="I624" s="14">
        <v>0.17784461033462901</v>
      </c>
      <c r="J624" s="14">
        <v>0.20543049297950899</v>
      </c>
      <c r="K624" s="14">
        <v>0.23871018955402001</v>
      </c>
      <c r="L624" s="14">
        <v>0.25156621218811598</v>
      </c>
      <c r="M624" s="14"/>
      <c r="N624" s="14">
        <v>0.22748810909228401</v>
      </c>
      <c r="O624" s="14">
        <v>0.21007927992938899</v>
      </c>
      <c r="P624" s="14"/>
      <c r="Q624" s="14">
        <v>0.24308526232687599</v>
      </c>
      <c r="R624" s="14">
        <v>0.195476723016418</v>
      </c>
      <c r="S624" s="14">
        <v>0.26323857616740698</v>
      </c>
      <c r="T624" s="14">
        <v>0.21652669921367201</v>
      </c>
      <c r="U624" s="14">
        <v>0.21978605372368301</v>
      </c>
      <c r="V624" s="14">
        <v>0.23642263372616701</v>
      </c>
      <c r="W624" s="14">
        <v>0.24218285912711399</v>
      </c>
      <c r="X624" s="14">
        <v>0.2426479599485</v>
      </c>
      <c r="Y624" s="14">
        <v>0</v>
      </c>
      <c r="Z624" s="14">
        <v>0.16051556424239</v>
      </c>
      <c r="AA624" s="14"/>
      <c r="AB624" s="14">
        <v>0.311823832249841</v>
      </c>
      <c r="AC624" s="14">
        <v>0.19415309102960501</v>
      </c>
      <c r="AD624" s="14">
        <v>0.25411443014965901</v>
      </c>
      <c r="AE624" s="14"/>
      <c r="AF624" s="14">
        <v>0.26144682338759601</v>
      </c>
      <c r="AG624" s="14">
        <v>0.22781310344009001</v>
      </c>
      <c r="AH624" s="14">
        <v>0.26391737447904901</v>
      </c>
      <c r="AI624" s="14">
        <v>0.25077598613381502</v>
      </c>
      <c r="AJ624" s="14">
        <v>0.17275905502428501</v>
      </c>
      <c r="AK624" s="14">
        <v>0.28061496361326299</v>
      </c>
      <c r="AL624" s="14">
        <v>0.221118883547474</v>
      </c>
      <c r="AM624" s="14">
        <v>0.121515343634833</v>
      </c>
      <c r="AN624" s="14"/>
      <c r="AO624" s="14">
        <v>0.247722230057874</v>
      </c>
      <c r="AP624" s="14">
        <v>0.201414708497902</v>
      </c>
      <c r="AQ624" s="14">
        <v>0.25672042274407902</v>
      </c>
      <c r="AR624" s="14">
        <v>0.26806966921166298</v>
      </c>
      <c r="AS624" s="14">
        <v>0.15884020759561601</v>
      </c>
      <c r="AT624" s="14">
        <v>0.26330543354075098</v>
      </c>
      <c r="AU624" s="14">
        <v>0.14669772236386999</v>
      </c>
      <c r="AV624" s="14">
        <v>0.112537087623906</v>
      </c>
      <c r="AW624" s="14"/>
      <c r="AX624" s="14">
        <v>0.27337429962270299</v>
      </c>
      <c r="AY624" s="14">
        <v>0.25123760591654198</v>
      </c>
      <c r="AZ624" s="14">
        <v>0.21098939586448001</v>
      </c>
      <c r="BA624" s="14"/>
      <c r="BB624" s="14">
        <v>0.20430085423566399</v>
      </c>
      <c r="BC624" s="14">
        <v>0.25526405778797001</v>
      </c>
      <c r="BD624" s="14">
        <v>0.168437487595442</v>
      </c>
      <c r="BE624" s="14"/>
      <c r="BF624" s="14">
        <v>0.23269432887471</v>
      </c>
      <c r="BG624" s="14">
        <v>0.27326079330097702</v>
      </c>
      <c r="BH624" s="14">
        <v>0.200596645248312</v>
      </c>
      <c r="BI624" s="14"/>
      <c r="BJ624" s="14">
        <v>0.23834780702995301</v>
      </c>
      <c r="BK624" s="14">
        <v>0.21792126429318101</v>
      </c>
      <c r="BL624" s="14"/>
      <c r="BM624" s="14">
        <v>0.24285344603552</v>
      </c>
      <c r="BN624" s="14">
        <v>0.21378614946750099</v>
      </c>
      <c r="BO624" s="14"/>
      <c r="BP624" s="14">
        <v>0.22517390183185901</v>
      </c>
      <c r="BQ624" s="14">
        <v>0.20806870509406</v>
      </c>
      <c r="BR624" s="14">
        <v>0.30131814441215499</v>
      </c>
      <c r="BS624" s="14">
        <v>0.15107560041016599</v>
      </c>
      <c r="BT624" s="14">
        <v>0.26235239815908301</v>
      </c>
      <c r="BU624" s="14">
        <v>0.214299791264736</v>
      </c>
      <c r="BV624" s="14">
        <v>0.189612698125457</v>
      </c>
      <c r="BW624" s="14">
        <v>0.18219296542799701</v>
      </c>
    </row>
    <row r="625" spans="2:75" x14ac:dyDescent="0.35">
      <c r="B625" t="s">
        <v>324</v>
      </c>
      <c r="C625" s="14">
        <v>0.187229045626402</v>
      </c>
      <c r="D625" s="14">
        <v>0.20857817846463</v>
      </c>
      <c r="E625" s="14">
        <v>0.16708071938438701</v>
      </c>
      <c r="F625" s="14"/>
      <c r="G625" s="14">
        <v>0.161263306420421</v>
      </c>
      <c r="H625" s="14">
        <v>0.22977509666797999</v>
      </c>
      <c r="I625" s="14">
        <v>0.30070711604842199</v>
      </c>
      <c r="J625" s="14">
        <v>0.160827462514046</v>
      </c>
      <c r="K625" s="14">
        <v>0.203582945183724</v>
      </c>
      <c r="L625" s="14">
        <v>0.13857481093777799</v>
      </c>
      <c r="M625" s="14"/>
      <c r="N625" s="14">
        <v>0.20121105357064101</v>
      </c>
      <c r="O625" s="14">
        <v>0.161062716473613</v>
      </c>
      <c r="P625" s="14"/>
      <c r="Q625" s="14">
        <v>0.18093352577447899</v>
      </c>
      <c r="R625" s="14">
        <v>0.123119695392676</v>
      </c>
      <c r="S625" s="14">
        <v>0.17788134338356401</v>
      </c>
      <c r="T625" s="14">
        <v>0.185244720416439</v>
      </c>
      <c r="U625" s="14">
        <v>0.210927374037085</v>
      </c>
      <c r="V625" s="14">
        <v>0.231335328433246</v>
      </c>
      <c r="W625" s="14">
        <v>0.223175920375386</v>
      </c>
      <c r="X625" s="14">
        <v>0.2426479599485</v>
      </c>
      <c r="Y625" s="14">
        <v>0.11182982956972801</v>
      </c>
      <c r="Z625" s="14">
        <v>0.119779156518591</v>
      </c>
      <c r="AA625" s="14"/>
      <c r="AB625" s="14">
        <v>0.17984786153558899</v>
      </c>
      <c r="AC625" s="14">
        <v>0.177036793993295</v>
      </c>
      <c r="AD625" s="14">
        <v>0.224032821489307</v>
      </c>
      <c r="AE625" s="14"/>
      <c r="AF625" s="14">
        <v>0.15516093435935199</v>
      </c>
      <c r="AG625" s="14">
        <v>0.21702297480242699</v>
      </c>
      <c r="AH625" s="14">
        <v>0.29751841840159698</v>
      </c>
      <c r="AI625" s="14">
        <v>0.133629929790058</v>
      </c>
      <c r="AJ625" s="14">
        <v>0.15275641615053701</v>
      </c>
      <c r="AK625" s="14">
        <v>0.20122007888666499</v>
      </c>
      <c r="AL625" s="14">
        <v>0.15732603635709699</v>
      </c>
      <c r="AM625" s="14">
        <v>0.150177371578539</v>
      </c>
      <c r="AN625" s="14"/>
      <c r="AO625" s="14">
        <v>0.19441275895944499</v>
      </c>
      <c r="AP625" s="14">
        <v>0.24369438963696599</v>
      </c>
      <c r="AQ625" s="14">
        <v>0.32954480800890301</v>
      </c>
      <c r="AR625" s="14">
        <v>0.113269822164297</v>
      </c>
      <c r="AS625" s="14">
        <v>0.217223168360446</v>
      </c>
      <c r="AT625" s="14">
        <v>0.15506429013370401</v>
      </c>
      <c r="AU625" s="14">
        <v>0.18954956160019601</v>
      </c>
      <c r="AV625" s="14">
        <v>0.18584312993091001</v>
      </c>
      <c r="AW625" s="14"/>
      <c r="AX625" s="14">
        <v>0.18211457039580001</v>
      </c>
      <c r="AY625" s="14">
        <v>0.18214834490847401</v>
      </c>
      <c r="AZ625" s="14">
        <v>0.18640970159171499</v>
      </c>
      <c r="BA625" s="14"/>
      <c r="BB625" s="14">
        <v>0.18806239652096701</v>
      </c>
      <c r="BC625" s="14">
        <v>0.179620417851172</v>
      </c>
      <c r="BD625" s="14">
        <v>0.20338359591726801</v>
      </c>
      <c r="BE625" s="14"/>
      <c r="BF625" s="14">
        <v>0.20794095630475501</v>
      </c>
      <c r="BG625" s="14">
        <v>0.184273149992465</v>
      </c>
      <c r="BH625" s="14">
        <v>0.19003394160498699</v>
      </c>
      <c r="BI625" s="14"/>
      <c r="BJ625" s="14">
        <v>0.224814523720649</v>
      </c>
      <c r="BK625" s="14">
        <v>0.17469072419711401</v>
      </c>
      <c r="BL625" s="14"/>
      <c r="BM625" s="14">
        <v>0.15833453456471899</v>
      </c>
      <c r="BN625" s="14">
        <v>0.197930725054389</v>
      </c>
      <c r="BO625" s="14"/>
      <c r="BP625" s="14">
        <v>0.19261870841415901</v>
      </c>
      <c r="BQ625" s="14">
        <v>0.230964041162212</v>
      </c>
      <c r="BR625" s="14">
        <v>0.227306260310361</v>
      </c>
      <c r="BS625" s="14">
        <v>0.20913240210077499</v>
      </c>
      <c r="BT625" s="14">
        <v>0.167337926353641</v>
      </c>
      <c r="BU625" s="14">
        <v>0.17132061918692301</v>
      </c>
      <c r="BV625" s="14">
        <v>5.4527913337201001E-2</v>
      </c>
      <c r="BW625" s="14">
        <v>0.23856646251299299</v>
      </c>
    </row>
    <row r="626" spans="2:75" x14ac:dyDescent="0.35">
      <c r="B626" t="s">
        <v>325</v>
      </c>
      <c r="C626" s="14">
        <v>0.142682542672533</v>
      </c>
      <c r="D626" s="14">
        <v>0.18075045205659299</v>
      </c>
      <c r="E626" s="14">
        <v>0.106755806751528</v>
      </c>
      <c r="F626" s="14"/>
      <c r="G626" s="14">
        <v>0.16148813137523299</v>
      </c>
      <c r="H626" s="14">
        <v>0.18346136170671101</v>
      </c>
      <c r="I626" s="14">
        <v>0.1229014506308</v>
      </c>
      <c r="J626" s="14">
        <v>0.101603888287955</v>
      </c>
      <c r="K626" s="14">
        <v>0.15886779849137</v>
      </c>
      <c r="L626" s="14">
        <v>0.145472066220906</v>
      </c>
      <c r="M626" s="14"/>
      <c r="N626" s="14">
        <v>0.14976973493689699</v>
      </c>
      <c r="O626" s="14">
        <v>0.12941936857779601</v>
      </c>
      <c r="P626" s="14"/>
      <c r="Q626" s="14">
        <v>4.4137924148585403E-2</v>
      </c>
      <c r="R626" s="14">
        <v>0.117121258764735</v>
      </c>
      <c r="S626" s="14">
        <v>0.151399064023164</v>
      </c>
      <c r="T626" s="14">
        <v>0.15264005210662701</v>
      </c>
      <c r="U626" s="14">
        <v>0.119097034079245</v>
      </c>
      <c r="V626" s="14">
        <v>0.13396056891311101</v>
      </c>
      <c r="W626" s="14">
        <v>0.174479947748756</v>
      </c>
      <c r="X626" s="14">
        <v>0.15728013285563799</v>
      </c>
      <c r="Y626" s="14">
        <v>0.57049239310669397</v>
      </c>
      <c r="Z626" s="14">
        <v>0.15837359902100101</v>
      </c>
      <c r="AA626" s="14"/>
      <c r="AB626" s="14">
        <v>0.215701731784609</v>
      </c>
      <c r="AC626" s="14">
        <v>0.10717895099442699</v>
      </c>
      <c r="AD626" s="14">
        <v>0.229098528794693</v>
      </c>
      <c r="AE626" s="14"/>
      <c r="AF626" s="14">
        <v>0.16030309219170499</v>
      </c>
      <c r="AG626" s="14">
        <v>0.158340968741184</v>
      </c>
      <c r="AH626" s="14">
        <v>0.104857089227695</v>
      </c>
      <c r="AI626" s="14">
        <v>0.132285695599245</v>
      </c>
      <c r="AJ626" s="14">
        <v>0.194263553824468</v>
      </c>
      <c r="AK626" s="14">
        <v>0.18544451049816901</v>
      </c>
      <c r="AL626" s="14">
        <v>0.116438839765138</v>
      </c>
      <c r="AM626" s="14">
        <v>0.106065070645063</v>
      </c>
      <c r="AN626" s="14"/>
      <c r="AO626" s="14">
        <v>0.120810147676277</v>
      </c>
      <c r="AP626" s="14">
        <v>0.15599727928916199</v>
      </c>
      <c r="AQ626" s="14">
        <v>0.170064493750753</v>
      </c>
      <c r="AR626" s="14">
        <v>9.2233722117837202E-2</v>
      </c>
      <c r="AS626" s="14">
        <v>0.23520466717914501</v>
      </c>
      <c r="AT626" s="14">
        <v>0.16118035258721999</v>
      </c>
      <c r="AU626" s="14">
        <v>0.121868934828589</v>
      </c>
      <c r="AV626" s="14">
        <v>4.69920925209815E-2</v>
      </c>
      <c r="AW626" s="14"/>
      <c r="AX626" s="14">
        <v>0.210813525076613</v>
      </c>
      <c r="AY626" s="14">
        <v>0.14458372144690501</v>
      </c>
      <c r="AZ626" s="14">
        <v>0.14261490100351201</v>
      </c>
      <c r="BA626" s="14"/>
      <c r="BB626" s="14">
        <v>0.12040794328302799</v>
      </c>
      <c r="BC626" s="14">
        <v>0.153582012107632</v>
      </c>
      <c r="BD626" s="14">
        <v>0.17143039230447801</v>
      </c>
      <c r="BE626" s="14"/>
      <c r="BF626" s="14">
        <v>0.19337071769793099</v>
      </c>
      <c r="BG626" s="14">
        <v>0.160959490636541</v>
      </c>
      <c r="BH626" s="14">
        <v>0.12854371749679899</v>
      </c>
      <c r="BI626" s="14"/>
      <c r="BJ626" s="14">
        <v>0.155080103306173</v>
      </c>
      <c r="BK626" s="14">
        <v>0.140750710497413</v>
      </c>
      <c r="BL626" s="14"/>
      <c r="BM626" s="14">
        <v>0.17927859105247801</v>
      </c>
      <c r="BN626" s="14">
        <v>0.129482923108868</v>
      </c>
      <c r="BO626" s="14"/>
      <c r="BP626" s="14">
        <v>0.147066593454037</v>
      </c>
      <c r="BQ626" s="14">
        <v>0.12842657065027899</v>
      </c>
      <c r="BR626" s="14">
        <v>0.25457974386037402</v>
      </c>
      <c r="BS626" s="14">
        <v>0.143658421745749</v>
      </c>
      <c r="BT626" s="14">
        <v>0.133510200721324</v>
      </c>
      <c r="BU626" s="14">
        <v>0.17083924481075</v>
      </c>
      <c r="BV626" s="14">
        <v>6.8258975524660606E-2</v>
      </c>
      <c r="BW626" s="14">
        <v>0.109405346573552</v>
      </c>
    </row>
    <row r="627" spans="2:75" x14ac:dyDescent="0.35">
      <c r="B627" t="s">
        <v>326</v>
      </c>
      <c r="C627" s="14">
        <v>0.111515937309928</v>
      </c>
      <c r="D627" s="14">
        <v>0.11983525490116601</v>
      </c>
      <c r="E627" s="14">
        <v>0.103664549330411</v>
      </c>
      <c r="F627" s="14"/>
      <c r="G627" s="14">
        <v>7.0685233817776194E-2</v>
      </c>
      <c r="H627" s="14">
        <v>0.15455427946387501</v>
      </c>
      <c r="I627" s="14">
        <v>0.104532424087634</v>
      </c>
      <c r="J627" s="14">
        <v>0.12758793405618701</v>
      </c>
      <c r="K627" s="14">
        <v>0.122385957755274</v>
      </c>
      <c r="L627" s="14">
        <v>9.5542351246198698E-2</v>
      </c>
      <c r="M627" s="14"/>
      <c r="N627" s="14">
        <v>0.11609254883527199</v>
      </c>
      <c r="O627" s="14">
        <v>0.102951135741071</v>
      </c>
      <c r="P627" s="14"/>
      <c r="Q627" s="14">
        <v>4.7874075342884299E-2</v>
      </c>
      <c r="R627" s="14">
        <v>9.1462982501667095E-2</v>
      </c>
      <c r="S627" s="14">
        <v>6.7727027230829295E-2</v>
      </c>
      <c r="T627" s="14">
        <v>0.10098914696579001</v>
      </c>
      <c r="U627" s="14">
        <v>0.15029341619701</v>
      </c>
      <c r="V627" s="14">
        <v>0.167890125183045</v>
      </c>
      <c r="W627" s="14">
        <v>0.12513914865591499</v>
      </c>
      <c r="X627" s="14">
        <v>0.243932132258352</v>
      </c>
      <c r="Y627" s="14">
        <v>0</v>
      </c>
      <c r="Z627" s="14">
        <v>6.065827932745E-2</v>
      </c>
      <c r="AA627" s="14"/>
      <c r="AB627" s="14">
        <v>9.5535985393871301E-2</v>
      </c>
      <c r="AC627" s="14">
        <v>9.9816284665460095E-2</v>
      </c>
      <c r="AD627" s="14">
        <v>0.17430644519164901</v>
      </c>
      <c r="AE627" s="14"/>
      <c r="AF627" s="14">
        <v>8.3067847341786599E-2</v>
      </c>
      <c r="AG627" s="14">
        <v>0.172742041130204</v>
      </c>
      <c r="AH627" s="14">
        <v>0.24797663840901299</v>
      </c>
      <c r="AI627" s="14">
        <v>7.48540926407123E-2</v>
      </c>
      <c r="AJ627" s="14">
        <v>9.9820044785702194E-2</v>
      </c>
      <c r="AK627" s="14">
        <v>9.0111778050645699E-2</v>
      </c>
      <c r="AL627" s="14">
        <v>5.9641741333459897E-2</v>
      </c>
      <c r="AM627" s="14">
        <v>5.39897024858517E-2</v>
      </c>
      <c r="AN627" s="14"/>
      <c r="AO627" s="14">
        <v>9.1945256258316801E-2</v>
      </c>
      <c r="AP627" s="14">
        <v>0.157855930658647</v>
      </c>
      <c r="AQ627" s="14">
        <v>0.17568561797693899</v>
      </c>
      <c r="AR627" s="14">
        <v>2.64403652823356E-2</v>
      </c>
      <c r="AS627" s="14">
        <v>0.113084010302093</v>
      </c>
      <c r="AT627" s="14">
        <v>0.124754963158594</v>
      </c>
      <c r="AU627" s="14">
        <v>8.77463458597256E-2</v>
      </c>
      <c r="AV627" s="14">
        <v>6.06408523180368E-2</v>
      </c>
      <c r="AW627" s="14"/>
      <c r="AX627" s="14">
        <v>7.7163877979126494E-2</v>
      </c>
      <c r="AY627" s="14">
        <v>0.122027830391121</v>
      </c>
      <c r="AZ627" s="14">
        <v>0.12855377606208701</v>
      </c>
      <c r="BA627" s="14"/>
      <c r="BB627" s="14">
        <v>0.105765836316116</v>
      </c>
      <c r="BC627" s="14">
        <v>8.8788162377235094E-2</v>
      </c>
      <c r="BD627" s="14">
        <v>0.18357794796877999</v>
      </c>
      <c r="BE627" s="14"/>
      <c r="BF627" s="14">
        <v>0.10089213346336701</v>
      </c>
      <c r="BG627" s="14">
        <v>9.1402422550396906E-2</v>
      </c>
      <c r="BH627" s="14">
        <v>0.16103089225012199</v>
      </c>
      <c r="BI627" s="14"/>
      <c r="BJ627" s="14">
        <v>0.149322616285017</v>
      </c>
      <c r="BK627" s="14">
        <v>0.104397003644838</v>
      </c>
      <c r="BL627" s="14"/>
      <c r="BM627" s="14">
        <v>0.130413681567178</v>
      </c>
      <c r="BN627" s="14">
        <v>0.109708915357228</v>
      </c>
      <c r="BO627" s="14"/>
      <c r="BP627" s="14">
        <v>9.6199113894005095E-2</v>
      </c>
      <c r="BQ627" s="14">
        <v>5.6176161531692199E-2</v>
      </c>
      <c r="BR627" s="14">
        <v>6.0144384834519497E-2</v>
      </c>
      <c r="BS627" s="14">
        <v>0.11103270324664601</v>
      </c>
      <c r="BT627" s="14">
        <v>0.120382367740288</v>
      </c>
      <c r="BU627" s="14">
        <v>0.107737860180985</v>
      </c>
      <c r="BV627" s="14">
        <v>0.116917179213624</v>
      </c>
      <c r="BW627" s="14">
        <v>0.18432827211557801</v>
      </c>
    </row>
    <row r="628" spans="2:75" x14ac:dyDescent="0.35">
      <c r="B628" t="s">
        <v>327</v>
      </c>
      <c r="C628" s="14">
        <v>0.10402223276445501</v>
      </c>
      <c r="D628" s="14">
        <v>9.4890007287683195E-2</v>
      </c>
      <c r="E628" s="14">
        <v>0.11264080568804299</v>
      </c>
      <c r="F628" s="14"/>
      <c r="G628" s="14">
        <v>0.15098786573815401</v>
      </c>
      <c r="H628" s="14">
        <v>5.7635238846157302E-2</v>
      </c>
      <c r="I628" s="14">
        <v>8.21454380692338E-2</v>
      </c>
      <c r="J628" s="14">
        <v>8.7282170114466207E-2</v>
      </c>
      <c r="K628" s="14">
        <v>8.1519972736911694E-2</v>
      </c>
      <c r="L628" s="14">
        <v>0.13690000856807599</v>
      </c>
      <c r="M628" s="14"/>
      <c r="N628" s="14">
        <v>0.108857144584632</v>
      </c>
      <c r="O628" s="14">
        <v>9.4974040643838298E-2</v>
      </c>
      <c r="P628" s="14"/>
      <c r="Q628" s="14">
        <v>3.6225588863045E-2</v>
      </c>
      <c r="R628" s="14">
        <v>0.100455232904063</v>
      </c>
      <c r="S628" s="14">
        <v>0.17145180047432901</v>
      </c>
      <c r="T628" s="14">
        <v>0.107575084005053</v>
      </c>
      <c r="U628" s="14">
        <v>7.9806166733479497E-2</v>
      </c>
      <c r="V628" s="14">
        <v>5.56395145493798E-2</v>
      </c>
      <c r="W628" s="14">
        <v>0.14871867186993101</v>
      </c>
      <c r="X628" s="14">
        <v>0</v>
      </c>
      <c r="Y628" s="14">
        <v>0</v>
      </c>
      <c r="Z628" s="14">
        <v>8.6838546430721406E-2</v>
      </c>
      <c r="AA628" s="14"/>
      <c r="AB628" s="14">
        <v>0.13883242361902901</v>
      </c>
      <c r="AC628" s="14">
        <v>0.117100178938234</v>
      </c>
      <c r="AD628" s="14">
        <v>5.6762652323510798E-2</v>
      </c>
      <c r="AE628" s="14"/>
      <c r="AF628" s="14">
        <v>0.14138651194180299</v>
      </c>
      <c r="AG628" s="14">
        <v>5.3631862049363502E-2</v>
      </c>
      <c r="AH628" s="14">
        <v>0.17666258951458</v>
      </c>
      <c r="AI628" s="14">
        <v>0.18827707738501401</v>
      </c>
      <c r="AJ628" s="14">
        <v>0.14713559531231701</v>
      </c>
      <c r="AK628" s="14">
        <v>0.106338631510645</v>
      </c>
      <c r="AL628" s="14">
        <v>0.13983782068782799</v>
      </c>
      <c r="AM628" s="14">
        <v>5.3167938692504399E-2</v>
      </c>
      <c r="AN628" s="14"/>
      <c r="AO628" s="14">
        <v>0.13800291855754199</v>
      </c>
      <c r="AP628" s="14">
        <v>5.27232903437828E-2</v>
      </c>
      <c r="AQ628" s="14">
        <v>5.8839539621961902E-2</v>
      </c>
      <c r="AR628" s="14">
        <v>0.123889551207661</v>
      </c>
      <c r="AS628" s="14">
        <v>0.12787454788249999</v>
      </c>
      <c r="AT628" s="14">
        <v>9.0765735146039001E-2</v>
      </c>
      <c r="AU628" s="14">
        <v>0.176912995358979</v>
      </c>
      <c r="AV628" s="14">
        <v>7.6907657408840202E-2</v>
      </c>
      <c r="AW628" s="14"/>
      <c r="AX628" s="14">
        <v>0.15716684989507601</v>
      </c>
      <c r="AY628" s="14">
        <v>0.109179765747488</v>
      </c>
      <c r="AZ628" s="14">
        <v>9.6786214839067394E-2</v>
      </c>
      <c r="BA628" s="14"/>
      <c r="BB628" s="14">
        <v>0.172210990204096</v>
      </c>
      <c r="BC628" s="14">
        <v>0.103841660469791</v>
      </c>
      <c r="BD628" s="14">
        <v>8.1380239236814006E-2</v>
      </c>
      <c r="BE628" s="14"/>
      <c r="BF628" s="14">
        <v>0.18916395951719001</v>
      </c>
      <c r="BG628" s="14">
        <v>0.103337369555754</v>
      </c>
      <c r="BH628" s="14">
        <v>0.10005448926888</v>
      </c>
      <c r="BI628" s="14"/>
      <c r="BJ628" s="14">
        <v>0.191389961631174</v>
      </c>
      <c r="BK628" s="14">
        <v>8.1257811053988702E-2</v>
      </c>
      <c r="BL628" s="14"/>
      <c r="BM628" s="14">
        <v>0.16286234347086201</v>
      </c>
      <c r="BN628" s="14">
        <v>8.5034042769025001E-2</v>
      </c>
      <c r="BO628" s="14"/>
      <c r="BP628" s="14">
        <v>9.7773683645154597E-2</v>
      </c>
      <c r="BQ628" s="14">
        <v>0.113815802720051</v>
      </c>
      <c r="BR628" s="14">
        <v>0.110576252215593</v>
      </c>
      <c r="BS628" s="14">
        <v>0.15000837185636001</v>
      </c>
      <c r="BT628" s="14">
        <v>9.8878418382165795E-2</v>
      </c>
      <c r="BU628" s="14">
        <v>8.6883370118089207E-2</v>
      </c>
      <c r="BV628" s="14">
        <v>1.38511832490488E-2</v>
      </c>
      <c r="BW628" s="14">
        <v>8.16545572630933E-2</v>
      </c>
    </row>
    <row r="629" spans="2:75" x14ac:dyDescent="0.35">
      <c r="B629" t="s">
        <v>92</v>
      </c>
      <c r="C629" s="14">
        <v>0.10009813870922001</v>
      </c>
      <c r="D629" s="14">
        <v>7.7707477247921902E-2</v>
      </c>
      <c r="E629" s="14">
        <v>0.121229411595814</v>
      </c>
      <c r="F629" s="14"/>
      <c r="G629" s="14">
        <v>0.13682166811352001</v>
      </c>
      <c r="H629" s="14">
        <v>0.12025847623329899</v>
      </c>
      <c r="I629" s="14">
        <v>0.122100864781183</v>
      </c>
      <c r="J629" s="14">
        <v>0.13452790530880901</v>
      </c>
      <c r="K629" s="14">
        <v>6.1286048917252797E-2</v>
      </c>
      <c r="L629" s="14">
        <v>7.6177279968707795E-2</v>
      </c>
      <c r="M629" s="14"/>
      <c r="N629" s="14">
        <v>7.8935655466639401E-2</v>
      </c>
      <c r="O629" s="14">
        <v>0.13970221449176401</v>
      </c>
      <c r="P629" s="14"/>
      <c r="Q629" s="14">
        <v>0.26786198855729199</v>
      </c>
      <c r="R629" s="14">
        <v>0.146600950732689</v>
      </c>
      <c r="S629" s="14">
        <v>6.0667681500805197E-2</v>
      </c>
      <c r="T629" s="14">
        <v>0.105724764321839</v>
      </c>
      <c r="U629" s="14">
        <v>4.7597412676317903E-2</v>
      </c>
      <c r="V629" s="14">
        <v>6.6049475417219505E-2</v>
      </c>
      <c r="W629" s="14">
        <v>7.08806593716408E-2</v>
      </c>
      <c r="X629" s="14">
        <v>0</v>
      </c>
      <c r="Y629" s="14">
        <v>0</v>
      </c>
      <c r="Z629" s="14">
        <v>0.24165647115830299</v>
      </c>
      <c r="AA629" s="14"/>
      <c r="AB629" s="14">
        <v>3.0822661281059399E-2</v>
      </c>
      <c r="AC629" s="14">
        <v>0.113992884510162</v>
      </c>
      <c r="AD629" s="14">
        <v>8.5258787101223907E-2</v>
      </c>
      <c r="AE629" s="14"/>
      <c r="AF629" s="14">
        <v>2.3228945136656201E-2</v>
      </c>
      <c r="AG629" s="14">
        <v>2.5988044690617201E-2</v>
      </c>
      <c r="AH629" s="14">
        <v>3.1247682210719101E-2</v>
      </c>
      <c r="AI629" s="14">
        <v>1.17905743076679E-2</v>
      </c>
      <c r="AJ629" s="14">
        <v>8.8827969707476806E-2</v>
      </c>
      <c r="AK629" s="14">
        <v>7.8107478267777294E-2</v>
      </c>
      <c r="AL629" s="14">
        <v>0.16420401380576</v>
      </c>
      <c r="AM629" s="14">
        <v>0.20605224265320299</v>
      </c>
      <c r="AN629" s="14"/>
      <c r="AO629" s="14">
        <v>1.53899498212601E-2</v>
      </c>
      <c r="AP629" s="14">
        <v>3.57888325073649E-2</v>
      </c>
      <c r="AQ629" s="14">
        <v>6.2499610746229603E-2</v>
      </c>
      <c r="AR629" s="14">
        <v>1.5338564055281501E-2</v>
      </c>
      <c r="AS629" s="14">
        <v>6.8132068186403605E-2</v>
      </c>
      <c r="AT629" s="14">
        <v>9.4008899432641305E-2</v>
      </c>
      <c r="AU629" s="14">
        <v>0.12844481999917701</v>
      </c>
      <c r="AV629" s="14">
        <v>0.21302185416952199</v>
      </c>
      <c r="AW629" s="14"/>
      <c r="AX629" s="14">
        <v>0.117738349566284</v>
      </c>
      <c r="AY629" s="14">
        <v>4.3789983431158197E-2</v>
      </c>
      <c r="AZ629" s="14">
        <v>9.8866249134944503E-2</v>
      </c>
      <c r="BA629" s="14"/>
      <c r="BB629" s="14">
        <v>5.3211221254296198E-2</v>
      </c>
      <c r="BC629" s="14">
        <v>5.7508576693761401E-2</v>
      </c>
      <c r="BD629" s="14">
        <v>0.125300209144904</v>
      </c>
      <c r="BE629" s="14"/>
      <c r="BF629" s="14">
        <v>3.56587210358843E-2</v>
      </c>
      <c r="BG629" s="14">
        <v>4.5796409571458203E-2</v>
      </c>
      <c r="BH629" s="14">
        <v>0.100869673511948</v>
      </c>
      <c r="BI629" s="14"/>
      <c r="BJ629" s="14">
        <v>2.7932506879660899E-2</v>
      </c>
      <c r="BK629" s="14">
        <v>0.11337782969238901</v>
      </c>
      <c r="BL629" s="14"/>
      <c r="BM629" s="14">
        <v>3.9288310418258997E-2</v>
      </c>
      <c r="BN629" s="14">
        <v>0.12478009983772501</v>
      </c>
      <c r="BO629" s="14"/>
      <c r="BP629" s="14">
        <v>0.112962899571874</v>
      </c>
      <c r="BQ629" s="14">
        <v>7.0859033597729895E-2</v>
      </c>
      <c r="BR629" s="14">
        <v>9.1926613452202696E-2</v>
      </c>
      <c r="BS629" s="14">
        <v>0.117290362757624</v>
      </c>
      <c r="BT629" s="14">
        <v>9.1859269563003498E-2</v>
      </c>
      <c r="BU629" s="14">
        <v>0.106139569598248</v>
      </c>
      <c r="BV629" s="14">
        <v>5.1151635083692401E-2</v>
      </c>
      <c r="BW629" s="14">
        <v>0.105425034554446</v>
      </c>
    </row>
    <row r="630" spans="2:75" x14ac:dyDescent="0.35">
      <c r="B630" t="s">
        <v>328</v>
      </c>
      <c r="C630" s="14">
        <v>9.7253939550369595E-2</v>
      </c>
      <c r="D630" s="14">
        <v>9.0456222243850901E-2</v>
      </c>
      <c r="E630" s="14">
        <v>0.103669311407885</v>
      </c>
      <c r="F630" s="14"/>
      <c r="G630" s="14">
        <v>0.25651151869852901</v>
      </c>
      <c r="H630" s="14">
        <v>9.6936651911599794E-2</v>
      </c>
      <c r="I630" s="14">
        <v>9.29094756531397E-2</v>
      </c>
      <c r="J630" s="14">
        <v>7.4117226048926094E-2</v>
      </c>
      <c r="K630" s="14">
        <v>8.8674096577394501E-2</v>
      </c>
      <c r="L630" s="14">
        <v>7.8876595153574994E-2</v>
      </c>
      <c r="M630" s="14"/>
      <c r="N630" s="14">
        <v>0.101941366691797</v>
      </c>
      <c r="O630" s="14">
        <v>8.8481754471412002E-2</v>
      </c>
      <c r="P630" s="14"/>
      <c r="Q630" s="14">
        <v>1.35057169661699E-2</v>
      </c>
      <c r="R630" s="14">
        <v>0.11054705282782799</v>
      </c>
      <c r="S630" s="14">
        <v>8.5471129288597403E-2</v>
      </c>
      <c r="T630" s="14">
        <v>0.10859762591239901</v>
      </c>
      <c r="U630" s="14">
        <v>7.5205587164116197E-2</v>
      </c>
      <c r="V630" s="14">
        <v>0.13841887710275699</v>
      </c>
      <c r="W630" s="14">
        <v>0.104764074427175</v>
      </c>
      <c r="X630" s="14">
        <v>0</v>
      </c>
      <c r="Y630" s="14">
        <v>0.11182982956972801</v>
      </c>
      <c r="Z630" s="14">
        <v>8.1715970254509093E-2</v>
      </c>
      <c r="AA630" s="14"/>
      <c r="AB630" s="14">
        <v>0.169040499266156</v>
      </c>
      <c r="AC630" s="14">
        <v>8.3652648600990101E-2</v>
      </c>
      <c r="AD630" s="14">
        <v>0.10309196373821999</v>
      </c>
      <c r="AE630" s="14"/>
      <c r="AF630" s="14">
        <v>8.6150569947072E-2</v>
      </c>
      <c r="AG630" s="14">
        <v>7.9712672742625307E-2</v>
      </c>
      <c r="AH630" s="14">
        <v>8.7092537914494103E-2</v>
      </c>
      <c r="AI630" s="14">
        <v>0.19626927902293201</v>
      </c>
      <c r="AJ630" s="14">
        <v>0.107080275876572</v>
      </c>
      <c r="AK630" s="14">
        <v>0.116348773288783</v>
      </c>
      <c r="AL630" s="14">
        <v>3.3390759495950502E-2</v>
      </c>
      <c r="AM630" s="14">
        <v>7.5513074263012195E-2</v>
      </c>
      <c r="AN630" s="14"/>
      <c r="AO630" s="14">
        <v>0.12536912573221101</v>
      </c>
      <c r="AP630" s="14">
        <v>8.4171913514915403E-2</v>
      </c>
      <c r="AQ630" s="14">
        <v>6.8082290139892407E-2</v>
      </c>
      <c r="AR630" s="14">
        <v>0.12290907689460299</v>
      </c>
      <c r="AS630" s="14">
        <v>0.109024617135765</v>
      </c>
      <c r="AT630" s="14">
        <v>9.1366360040110395E-2</v>
      </c>
      <c r="AU630" s="14">
        <v>5.7525174559519499E-2</v>
      </c>
      <c r="AV630" s="14">
        <v>0.11933040937568</v>
      </c>
      <c r="AW630" s="14"/>
      <c r="AX630" s="14">
        <v>1.8700393096638901E-2</v>
      </c>
      <c r="AY630" s="14">
        <v>0.102587886872891</v>
      </c>
      <c r="AZ630" s="14">
        <v>0.11319338828677999</v>
      </c>
      <c r="BA630" s="14"/>
      <c r="BB630" s="14">
        <v>8.3761312605601601E-2</v>
      </c>
      <c r="BC630" s="14">
        <v>9.8166179839095494E-2</v>
      </c>
      <c r="BD630" s="14">
        <v>0.10520631352111801</v>
      </c>
      <c r="BE630" s="14"/>
      <c r="BF630" s="14">
        <v>8.0885855635432199E-2</v>
      </c>
      <c r="BG630" s="14">
        <v>0.10665585595560401</v>
      </c>
      <c r="BH630" s="14">
        <v>7.9676319340317506E-2</v>
      </c>
      <c r="BI630" s="14"/>
      <c r="BJ630" s="14">
        <v>0.14184875983478801</v>
      </c>
      <c r="BK630" s="14">
        <v>8.2667032836152204E-2</v>
      </c>
      <c r="BL630" s="14"/>
      <c r="BM630" s="14">
        <v>0.140302808148388</v>
      </c>
      <c r="BN630" s="14">
        <v>7.5864158210504101E-2</v>
      </c>
      <c r="BO630" s="14"/>
      <c r="BP630" s="14">
        <v>0.105416612875137</v>
      </c>
      <c r="BQ630" s="14">
        <v>0.126021385170795</v>
      </c>
      <c r="BR630" s="14">
        <v>0.17683069801745199</v>
      </c>
      <c r="BS630" s="14">
        <v>8.5010414682366101E-2</v>
      </c>
      <c r="BT630" s="14">
        <v>8.9087134528462703E-2</v>
      </c>
      <c r="BU630" s="14">
        <v>6.0481284750154699E-2</v>
      </c>
      <c r="BV630" s="14">
        <v>0.130551738071602</v>
      </c>
      <c r="BW630" s="14">
        <v>0.12426996261110999</v>
      </c>
    </row>
    <row r="631" spans="2:75" x14ac:dyDescent="0.35">
      <c r="B631" t="s">
        <v>257</v>
      </c>
      <c r="C631" s="14">
        <v>5.1432180977477402E-3</v>
      </c>
      <c r="D631" s="14">
        <v>7.6147443066075697E-3</v>
      </c>
      <c r="E631" s="14">
        <v>2.8107057306585E-3</v>
      </c>
      <c r="F631" s="14"/>
      <c r="G631" s="14">
        <v>5.81540050494086E-3</v>
      </c>
      <c r="H631" s="14">
        <v>1.4000266551783999E-2</v>
      </c>
      <c r="I631" s="14">
        <v>0</v>
      </c>
      <c r="J631" s="14">
        <v>9.0611621633898392E-3</v>
      </c>
      <c r="K631" s="14">
        <v>6.1305345201150803E-3</v>
      </c>
      <c r="L631" s="14">
        <v>1.5654669629692E-3</v>
      </c>
      <c r="M631" s="14"/>
      <c r="N631" s="14">
        <v>3.4321595364168599E-3</v>
      </c>
      <c r="O631" s="14">
        <v>8.3453419768098197E-3</v>
      </c>
      <c r="P631" s="14"/>
      <c r="Q631" s="14">
        <v>0</v>
      </c>
      <c r="R631" s="14">
        <v>0</v>
      </c>
      <c r="S631" s="14">
        <v>7.3883075914376499E-3</v>
      </c>
      <c r="T631" s="14">
        <v>9.1800675792612293E-3</v>
      </c>
      <c r="U631" s="14">
        <v>0</v>
      </c>
      <c r="V631" s="14">
        <v>1.5440592013542099E-2</v>
      </c>
      <c r="W631" s="14">
        <v>0</v>
      </c>
      <c r="X631" s="14">
        <v>0</v>
      </c>
      <c r="Y631" s="14">
        <v>0</v>
      </c>
      <c r="Z631" s="14">
        <v>5.4735209608973096E-3</v>
      </c>
      <c r="AA631" s="14"/>
      <c r="AB631" s="14">
        <v>0</v>
      </c>
      <c r="AC631" s="14">
        <v>7.9011949223754194E-3</v>
      </c>
      <c r="AD631" s="14">
        <v>2.4713366504412501E-3</v>
      </c>
      <c r="AE631" s="14"/>
      <c r="AF631" s="14">
        <v>8.2218322453281294E-3</v>
      </c>
      <c r="AG631" s="14">
        <v>0</v>
      </c>
      <c r="AH631" s="14">
        <v>0</v>
      </c>
      <c r="AI631" s="14">
        <v>0</v>
      </c>
      <c r="AJ631" s="14">
        <v>0</v>
      </c>
      <c r="AK631" s="14">
        <v>0</v>
      </c>
      <c r="AL631" s="14">
        <v>1.17214462444564E-2</v>
      </c>
      <c r="AM631" s="14">
        <v>5.5638442592231699E-3</v>
      </c>
      <c r="AN631" s="14"/>
      <c r="AO631" s="14">
        <v>1.1513348002659501E-2</v>
      </c>
      <c r="AP631" s="14">
        <v>0</v>
      </c>
      <c r="AQ631" s="14">
        <v>0</v>
      </c>
      <c r="AR631" s="14">
        <v>0</v>
      </c>
      <c r="AS631" s="14">
        <v>0</v>
      </c>
      <c r="AT631" s="14">
        <v>0</v>
      </c>
      <c r="AU631" s="14">
        <v>0</v>
      </c>
      <c r="AV631" s="14">
        <v>4.7851757438517996E-3</v>
      </c>
      <c r="AW631" s="14"/>
      <c r="AX631" s="14">
        <v>0</v>
      </c>
      <c r="AY631" s="14">
        <v>0</v>
      </c>
      <c r="AZ631" s="14">
        <v>1.2272780440787801E-2</v>
      </c>
      <c r="BA631" s="14"/>
      <c r="BB631" s="14">
        <v>6.5446222726365296E-3</v>
      </c>
      <c r="BC631" s="14">
        <v>1.0821947550800799E-3</v>
      </c>
      <c r="BD631" s="14">
        <v>1.44887285861346E-2</v>
      </c>
      <c r="BE631" s="14"/>
      <c r="BF631" s="14">
        <v>1.7444331766863101E-2</v>
      </c>
      <c r="BG631" s="14">
        <v>3.7242526020347401E-3</v>
      </c>
      <c r="BH631" s="14">
        <v>7.07954602300917E-3</v>
      </c>
      <c r="BI631" s="14"/>
      <c r="BJ631" s="14">
        <v>4.4584086340439697E-3</v>
      </c>
      <c r="BK631" s="14">
        <v>4.8708589530230698E-3</v>
      </c>
      <c r="BL631" s="14"/>
      <c r="BM631" s="14">
        <v>5.3306497787322703E-3</v>
      </c>
      <c r="BN631" s="14">
        <v>5.7705416527535401E-3</v>
      </c>
      <c r="BO631" s="14"/>
      <c r="BP631" s="14">
        <v>3.1687337420522798E-3</v>
      </c>
      <c r="BQ631" s="14">
        <v>3.8761884436827397E-2</v>
      </c>
      <c r="BR631" s="14">
        <v>0</v>
      </c>
      <c r="BS631" s="14">
        <v>4.9092992507177198E-3</v>
      </c>
      <c r="BT631" s="14">
        <v>2.7003291641120898E-3</v>
      </c>
      <c r="BU631" s="14">
        <v>0</v>
      </c>
      <c r="BV631" s="14">
        <v>1.9149264421388201E-2</v>
      </c>
      <c r="BW631" s="14">
        <v>0</v>
      </c>
    </row>
    <row r="632" spans="2:75" x14ac:dyDescent="0.35">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c r="AQ632" s="14"/>
      <c r="AR632" s="14"/>
      <c r="AS632" s="14"/>
      <c r="AT632" s="14"/>
      <c r="AU632" s="14"/>
      <c r="AV632" s="14"/>
      <c r="AW632" s="14"/>
      <c r="AX632" s="14"/>
      <c r="AY632" s="14"/>
      <c r="AZ632" s="14"/>
      <c r="BA632" s="14"/>
      <c r="BB632" s="14"/>
      <c r="BC632" s="14"/>
      <c r="BD632" s="14"/>
      <c r="BE632" s="14"/>
      <c r="BF632" s="14"/>
      <c r="BG632" s="14"/>
      <c r="BH632" s="14"/>
      <c r="BI632" s="14"/>
      <c r="BJ632" s="14"/>
      <c r="BK632" s="14"/>
      <c r="BL632" s="14"/>
      <c r="BM632" s="14"/>
      <c r="BN632" s="14"/>
      <c r="BO632" s="14"/>
      <c r="BP632" s="14"/>
      <c r="BQ632" s="14"/>
      <c r="BR632" s="14"/>
      <c r="BS632" s="14"/>
      <c r="BT632" s="14"/>
      <c r="BU632" s="14"/>
      <c r="BV632" s="14"/>
      <c r="BW632" s="14"/>
    </row>
    <row r="633" spans="2:75" x14ac:dyDescent="0.35">
      <c r="B633" s="6" t="s">
        <v>334</v>
      </c>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c r="AQ633" s="14"/>
      <c r="AR633" s="14"/>
      <c r="AS633" s="14"/>
      <c r="AT633" s="14"/>
      <c r="AU633" s="14"/>
      <c r="AV633" s="14"/>
      <c r="AW633" s="14"/>
      <c r="AX633" s="14"/>
      <c r="AY633" s="14"/>
      <c r="AZ633" s="14"/>
      <c r="BA633" s="14"/>
      <c r="BB633" s="14"/>
      <c r="BC633" s="14"/>
      <c r="BD633" s="14"/>
      <c r="BE633" s="14"/>
      <c r="BF633" s="14"/>
      <c r="BG633" s="14"/>
      <c r="BH633" s="14"/>
      <c r="BI633" s="14"/>
      <c r="BJ633" s="14"/>
      <c r="BK633" s="14"/>
      <c r="BL633" s="14"/>
      <c r="BM633" s="14"/>
      <c r="BN633" s="14"/>
      <c r="BO633" s="14"/>
      <c r="BP633" s="14"/>
      <c r="BQ633" s="14"/>
      <c r="BR633" s="14"/>
      <c r="BS633" s="14"/>
      <c r="BT633" s="14"/>
      <c r="BU633" s="14"/>
      <c r="BV633" s="14"/>
      <c r="BW633" s="14"/>
    </row>
    <row r="634" spans="2:75" x14ac:dyDescent="0.35">
      <c r="B634" s="21" t="s">
        <v>96</v>
      </c>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c r="AQ634" s="14"/>
      <c r="AR634" s="14"/>
      <c r="AS634" s="14"/>
      <c r="AT634" s="14"/>
      <c r="AU634" s="14"/>
      <c r="AV634" s="14"/>
      <c r="AW634" s="14"/>
      <c r="AX634" s="14"/>
      <c r="AY634" s="14"/>
      <c r="AZ634" s="14"/>
      <c r="BA634" s="14"/>
      <c r="BB634" s="14"/>
      <c r="BC634" s="14"/>
      <c r="BD634" s="14"/>
      <c r="BE634" s="14"/>
      <c r="BF634" s="14"/>
      <c r="BG634" s="14"/>
      <c r="BH634" s="14"/>
      <c r="BI634" s="14"/>
      <c r="BJ634" s="14"/>
      <c r="BK634" s="14"/>
      <c r="BL634" s="14"/>
      <c r="BM634" s="14"/>
      <c r="BN634" s="14"/>
      <c r="BO634" s="14"/>
      <c r="BP634" s="14"/>
      <c r="BQ634" s="14"/>
      <c r="BR634" s="14"/>
      <c r="BS634" s="14"/>
      <c r="BT634" s="14"/>
      <c r="BU634" s="14"/>
      <c r="BV634" s="14"/>
      <c r="BW634" s="14"/>
    </row>
    <row r="635" spans="2:75" x14ac:dyDescent="0.35">
      <c r="B635" t="s">
        <v>180</v>
      </c>
      <c r="C635" s="14">
        <v>0.20202650103622299</v>
      </c>
      <c r="D635" s="14">
        <v>0.22318127617731201</v>
      </c>
      <c r="E635" s="14">
        <v>0.18206160061853899</v>
      </c>
      <c r="F635" s="14"/>
      <c r="G635" s="14">
        <v>0.284797788758055</v>
      </c>
      <c r="H635" s="14">
        <v>0.31237469599842499</v>
      </c>
      <c r="I635" s="14">
        <v>0.255526910125147</v>
      </c>
      <c r="J635" s="14">
        <v>0.23059146836187</v>
      </c>
      <c r="K635" s="14">
        <v>0.20412321018169699</v>
      </c>
      <c r="L635" s="14">
        <v>0.108344841044155</v>
      </c>
      <c r="M635" s="14"/>
      <c r="N635" s="14">
        <v>0.197645470618798</v>
      </c>
      <c r="O635" s="14">
        <v>0.21022528653168901</v>
      </c>
      <c r="P635" s="14"/>
      <c r="Q635" s="14">
        <v>0.205693162375369</v>
      </c>
      <c r="R635" s="14">
        <v>0.21534571771816899</v>
      </c>
      <c r="S635" s="14">
        <v>0.14455656959009799</v>
      </c>
      <c r="T635" s="14">
        <v>0.16184173071881999</v>
      </c>
      <c r="U635" s="14">
        <v>0.20837493452059599</v>
      </c>
      <c r="V635" s="14">
        <v>0.22737779717783499</v>
      </c>
      <c r="W635" s="14">
        <v>0.261100750515455</v>
      </c>
      <c r="X635" s="14">
        <v>0.57896056191277401</v>
      </c>
      <c r="Y635" s="14">
        <v>0.57049239310669397</v>
      </c>
      <c r="Z635" s="14">
        <v>0.178724760949243</v>
      </c>
      <c r="AA635" s="14"/>
      <c r="AB635" s="14">
        <v>0.114335893184283</v>
      </c>
      <c r="AC635" s="14">
        <v>0.18680627676844799</v>
      </c>
      <c r="AD635" s="14">
        <v>0.291458871271496</v>
      </c>
      <c r="AE635" s="14"/>
      <c r="AF635" s="14">
        <v>7.8637937730801299E-2</v>
      </c>
      <c r="AG635" s="14">
        <v>0.27595268739506101</v>
      </c>
      <c r="AH635" s="14">
        <v>0.175458559206427</v>
      </c>
      <c r="AI635" s="14">
        <v>0.19010558353784901</v>
      </c>
      <c r="AJ635" s="14">
        <v>6.1252925943341703E-2</v>
      </c>
      <c r="AK635" s="14">
        <v>0.16021336691986801</v>
      </c>
      <c r="AL635" s="14">
        <v>0.45942427532503</v>
      </c>
      <c r="AM635" s="14">
        <v>0.21828169980324499</v>
      </c>
      <c r="AN635" s="14"/>
      <c r="AO635" s="14">
        <v>4.9422279346036602E-2</v>
      </c>
      <c r="AP635" s="14">
        <v>0.25846939399997698</v>
      </c>
      <c r="AQ635" s="14">
        <v>0.14536573333744801</v>
      </c>
      <c r="AR635" s="14">
        <v>0.17340801397601799</v>
      </c>
      <c r="AS635" s="14">
        <v>3.6892886318687299E-2</v>
      </c>
      <c r="AT635" s="14">
        <v>0.13992464467041499</v>
      </c>
      <c r="AU635" s="14">
        <v>0.36149187967337099</v>
      </c>
      <c r="AV635" s="14">
        <v>0.25149351545996701</v>
      </c>
      <c r="AW635" s="14"/>
      <c r="AX635" s="14">
        <v>5.5769881364887898E-2</v>
      </c>
      <c r="AY635" s="14">
        <v>0.143378798391357</v>
      </c>
      <c r="AZ635" s="14">
        <v>0.29696354160550598</v>
      </c>
      <c r="BA635" s="14"/>
      <c r="BB635" s="14">
        <v>0.112337792020657</v>
      </c>
      <c r="BC635" s="14">
        <v>0.16802709798278301</v>
      </c>
      <c r="BD635" s="14">
        <v>0.35517481287633701</v>
      </c>
      <c r="BE635" s="14"/>
      <c r="BF635" s="14">
        <v>9.0434157325186504E-2</v>
      </c>
      <c r="BG635" s="14">
        <v>0.1338258730721</v>
      </c>
      <c r="BH635" s="14">
        <v>0.312995691212062</v>
      </c>
      <c r="BI635" s="14"/>
      <c r="BJ635" s="14">
        <v>0.16249857015814501</v>
      </c>
      <c r="BK635" s="14">
        <v>0.21999882885834199</v>
      </c>
      <c r="BL635" s="14"/>
      <c r="BM635" s="14">
        <v>0.219357736059099</v>
      </c>
      <c r="BN635" s="14">
        <v>0.18321097278092499</v>
      </c>
      <c r="BO635" s="14"/>
      <c r="BP635" s="14">
        <v>0.132207540846835</v>
      </c>
      <c r="BQ635" s="14">
        <v>0.209716979091466</v>
      </c>
      <c r="BR635" s="14">
        <v>0.28689817124722899</v>
      </c>
      <c r="BS635" s="14">
        <v>0.298727767203748</v>
      </c>
      <c r="BT635" s="14">
        <v>0.18972113642270899</v>
      </c>
      <c r="BU635" s="14">
        <v>0.183594153110028</v>
      </c>
      <c r="BV635" s="14">
        <v>0.207371278489068</v>
      </c>
      <c r="BW635" s="14">
        <v>0.15800436718167499</v>
      </c>
    </row>
    <row r="636" spans="2:75" x14ac:dyDescent="0.35">
      <c r="B636" t="s">
        <v>181</v>
      </c>
      <c r="C636" s="14">
        <v>0.25880503043562098</v>
      </c>
      <c r="D636" s="14">
        <v>0.26584247478703699</v>
      </c>
      <c r="E636" s="14">
        <v>0.25216341525730002</v>
      </c>
      <c r="F636" s="14"/>
      <c r="G636" s="14">
        <v>0.18159231275545401</v>
      </c>
      <c r="H636" s="14">
        <v>0.31575886614472198</v>
      </c>
      <c r="I636" s="14">
        <v>0.244654648955098</v>
      </c>
      <c r="J636" s="14">
        <v>0.243420850933174</v>
      </c>
      <c r="K636" s="14">
        <v>0.26765042582388598</v>
      </c>
      <c r="L636" s="14">
        <v>0.26561704785562401</v>
      </c>
      <c r="M636" s="14"/>
      <c r="N636" s="14">
        <v>0.254435264932797</v>
      </c>
      <c r="O636" s="14">
        <v>0.26698273444804799</v>
      </c>
      <c r="P636" s="14"/>
      <c r="Q636" s="14">
        <v>0.24368775054486699</v>
      </c>
      <c r="R636" s="14">
        <v>0.22010808499222601</v>
      </c>
      <c r="S636" s="14">
        <v>0.26922958283051701</v>
      </c>
      <c r="T636" s="14">
        <v>0.27371699961608897</v>
      </c>
      <c r="U636" s="14">
        <v>0.26661431342654701</v>
      </c>
      <c r="V636" s="14">
        <v>0.26545362778237802</v>
      </c>
      <c r="W636" s="14">
        <v>0.21305250663060701</v>
      </c>
      <c r="X636" s="14">
        <v>8.66519994027138E-2</v>
      </c>
      <c r="Y636" s="14">
        <v>0.11182982956972801</v>
      </c>
      <c r="Z636" s="14">
        <v>0.32100373409338001</v>
      </c>
      <c r="AA636" s="14"/>
      <c r="AB636" s="14">
        <v>0.23078228127876901</v>
      </c>
      <c r="AC636" s="14">
        <v>0.26277122381895801</v>
      </c>
      <c r="AD636" s="14">
        <v>0.25564450033071801</v>
      </c>
      <c r="AE636" s="14"/>
      <c r="AF636" s="14">
        <v>0.29859069912083602</v>
      </c>
      <c r="AG636" s="14">
        <v>0.275211483367931</v>
      </c>
      <c r="AH636" s="14">
        <v>0.25732662328695999</v>
      </c>
      <c r="AI636" s="14">
        <v>0.37807810065172998</v>
      </c>
      <c r="AJ636" s="14">
        <v>0.293447582885971</v>
      </c>
      <c r="AK636" s="14">
        <v>0.25903100151493003</v>
      </c>
      <c r="AL636" s="14">
        <v>0.15815238440572399</v>
      </c>
      <c r="AM636" s="14">
        <v>0.28866296265124203</v>
      </c>
      <c r="AN636" s="14"/>
      <c r="AO636" s="14">
        <v>0.32462223997827899</v>
      </c>
      <c r="AP636" s="14">
        <v>0.30996958149223502</v>
      </c>
      <c r="AQ636" s="14">
        <v>0.269963253182746</v>
      </c>
      <c r="AR636" s="14">
        <v>0.30168752122648301</v>
      </c>
      <c r="AS636" s="14">
        <v>0.27308359380723002</v>
      </c>
      <c r="AT636" s="14">
        <v>0.27618482359788998</v>
      </c>
      <c r="AU636" s="14">
        <v>0.14902794049347301</v>
      </c>
      <c r="AV636" s="14">
        <v>0.24224299454985199</v>
      </c>
      <c r="AW636" s="14"/>
      <c r="AX636" s="14">
        <v>0.22312097569182601</v>
      </c>
      <c r="AY636" s="14">
        <v>0.27603982397382798</v>
      </c>
      <c r="AZ636" s="14">
        <v>0.25366917622652602</v>
      </c>
      <c r="BA636" s="14"/>
      <c r="BB636" s="14">
        <v>0.25328030814167701</v>
      </c>
      <c r="BC636" s="14">
        <v>0.26446247485651703</v>
      </c>
      <c r="BD636" s="14">
        <v>0.24079165507868799</v>
      </c>
      <c r="BE636" s="14"/>
      <c r="BF636" s="14">
        <v>0.245047178692856</v>
      </c>
      <c r="BG636" s="14">
        <v>0.26628644225717601</v>
      </c>
      <c r="BH636" s="14">
        <v>0.26051823879594099</v>
      </c>
      <c r="BI636" s="14"/>
      <c r="BJ636" s="14">
        <v>0.263438384664611</v>
      </c>
      <c r="BK636" s="14">
        <v>0.25981866533097597</v>
      </c>
      <c r="BL636" s="14"/>
      <c r="BM636" s="14">
        <v>0.217650706764766</v>
      </c>
      <c r="BN636" s="14">
        <v>0.28035527138898703</v>
      </c>
      <c r="BO636" s="14"/>
      <c r="BP636" s="14">
        <v>0.282633799543547</v>
      </c>
      <c r="BQ636" s="14">
        <v>0.26449240657715001</v>
      </c>
      <c r="BR636" s="14">
        <v>0.119798938115971</v>
      </c>
      <c r="BS636" s="14">
        <v>0.247748694959737</v>
      </c>
      <c r="BT636" s="14">
        <v>0.27405618995719899</v>
      </c>
      <c r="BU636" s="14">
        <v>0.27320109787328001</v>
      </c>
      <c r="BV636" s="14">
        <v>0.237307792091245</v>
      </c>
      <c r="BW636" s="14">
        <v>0.215568756362509</v>
      </c>
    </row>
    <row r="637" spans="2:75" x14ac:dyDescent="0.35">
      <c r="B637" t="s">
        <v>182</v>
      </c>
      <c r="C637" s="14">
        <v>0.232009402230206</v>
      </c>
      <c r="D637" s="14">
        <v>0.24039068347440601</v>
      </c>
      <c r="E637" s="14">
        <v>0.22409953581484299</v>
      </c>
      <c r="F637" s="14"/>
      <c r="G637" s="14">
        <v>0.228025423819224</v>
      </c>
      <c r="H637" s="14">
        <v>0.165714949306176</v>
      </c>
      <c r="I637" s="14">
        <v>0.22549345477744501</v>
      </c>
      <c r="J637" s="14">
        <v>0.31622911282856803</v>
      </c>
      <c r="K637" s="14">
        <v>0.19925091515139601</v>
      </c>
      <c r="L637" s="14">
        <v>0.231200871608088</v>
      </c>
      <c r="M637" s="14"/>
      <c r="N637" s="14">
        <v>0.22791545664543</v>
      </c>
      <c r="O637" s="14">
        <v>0.23967092896743</v>
      </c>
      <c r="P637" s="14"/>
      <c r="Q637" s="14">
        <v>0.312361897474004</v>
      </c>
      <c r="R637" s="14">
        <v>0.307627619485908</v>
      </c>
      <c r="S637" s="14">
        <v>0.248495793009295</v>
      </c>
      <c r="T637" s="14">
        <v>0.22348999649142101</v>
      </c>
      <c r="U637" s="14">
        <v>0.205829300191612</v>
      </c>
      <c r="V637" s="14">
        <v>0.209591550969431</v>
      </c>
      <c r="W637" s="14">
        <v>0.20645809648721999</v>
      </c>
      <c r="X637" s="14">
        <v>0.33438743868451198</v>
      </c>
      <c r="Y637" s="14">
        <v>0</v>
      </c>
      <c r="Z637" s="14">
        <v>0.24356782021050899</v>
      </c>
      <c r="AA637" s="14"/>
      <c r="AB637" s="14">
        <v>0.17403699544750401</v>
      </c>
      <c r="AC637" s="14">
        <v>0.27853534017225701</v>
      </c>
      <c r="AD637" s="14">
        <v>0.140937923785944</v>
      </c>
      <c r="AE637" s="14"/>
      <c r="AF637" s="14">
        <v>0.23987735236576199</v>
      </c>
      <c r="AG637" s="14">
        <v>0.21448261663838</v>
      </c>
      <c r="AH637" s="14">
        <v>0.239694646204171</v>
      </c>
      <c r="AI637" s="14">
        <v>0.114277486503936</v>
      </c>
      <c r="AJ637" s="14">
        <v>0.26764197545162799</v>
      </c>
      <c r="AK637" s="14">
        <v>0.19993686785568299</v>
      </c>
      <c r="AL637" s="14">
        <v>0.116927333758164</v>
      </c>
      <c r="AM637" s="14">
        <v>0.287234795343972</v>
      </c>
      <c r="AN637" s="14"/>
      <c r="AO637" s="14">
        <v>0.19387244011542301</v>
      </c>
      <c r="AP637" s="14">
        <v>0.23319562277623601</v>
      </c>
      <c r="AQ637" s="14">
        <v>0.26564081623500302</v>
      </c>
      <c r="AR637" s="14">
        <v>0.15902221736411701</v>
      </c>
      <c r="AS637" s="14">
        <v>0.28009474061003098</v>
      </c>
      <c r="AT637" s="14">
        <v>0.187247018268349</v>
      </c>
      <c r="AU637" s="14">
        <v>0.13988978741185301</v>
      </c>
      <c r="AV637" s="14">
        <v>0.30363621779093802</v>
      </c>
      <c r="AW637" s="14"/>
      <c r="AX637" s="14">
        <v>0.24693009722923501</v>
      </c>
      <c r="AY637" s="14">
        <v>0.223811576332338</v>
      </c>
      <c r="AZ637" s="14">
        <v>0.18062899282223799</v>
      </c>
      <c r="BA637" s="14"/>
      <c r="BB637" s="14">
        <v>0.16980965218499799</v>
      </c>
      <c r="BC637" s="14">
        <v>0.23060983652477701</v>
      </c>
      <c r="BD637" s="14">
        <v>0.192322603984493</v>
      </c>
      <c r="BE637" s="14"/>
      <c r="BF637" s="14">
        <v>0.24814109697617401</v>
      </c>
      <c r="BG637" s="14">
        <v>0.21872432631496599</v>
      </c>
      <c r="BH637" s="14">
        <v>0.18726618347856999</v>
      </c>
      <c r="BI637" s="14"/>
      <c r="BJ637" s="14">
        <v>0.151717678668015</v>
      </c>
      <c r="BK637" s="14">
        <v>0.24265500570047099</v>
      </c>
      <c r="BL637" s="14"/>
      <c r="BM637" s="14">
        <v>0.16873482961240099</v>
      </c>
      <c r="BN637" s="14">
        <v>0.26047712162403702</v>
      </c>
      <c r="BO637" s="14"/>
      <c r="BP637" s="14">
        <v>0.216300429300784</v>
      </c>
      <c r="BQ637" s="14">
        <v>0.169417198779971</v>
      </c>
      <c r="BR637" s="14">
        <v>0.25273386908676299</v>
      </c>
      <c r="BS637" s="14">
        <v>0.221316134920575</v>
      </c>
      <c r="BT637" s="14">
        <v>0.27406471833678703</v>
      </c>
      <c r="BU637" s="14">
        <v>0.20216271436504099</v>
      </c>
      <c r="BV637" s="14">
        <v>5.0572232050687699E-2</v>
      </c>
      <c r="BW637" s="14">
        <v>0.25643641495015401</v>
      </c>
    </row>
    <row r="638" spans="2:75" x14ac:dyDescent="0.35">
      <c r="B638" t="s">
        <v>183</v>
      </c>
      <c r="C638" s="14">
        <v>0.23741322009138499</v>
      </c>
      <c r="D638" s="14">
        <v>0.20410777565037799</v>
      </c>
      <c r="E638" s="14">
        <v>0.26884536140211401</v>
      </c>
      <c r="F638" s="14"/>
      <c r="G638" s="14">
        <v>0.28936801504994702</v>
      </c>
      <c r="H638" s="14">
        <v>0.173179818329564</v>
      </c>
      <c r="I638" s="14">
        <v>0.18883245958568001</v>
      </c>
      <c r="J638" s="14">
        <v>0.175033271874032</v>
      </c>
      <c r="K638" s="14">
        <v>0.25704276135955001</v>
      </c>
      <c r="L638" s="14">
        <v>0.29007519397766501</v>
      </c>
      <c r="M638" s="14"/>
      <c r="N638" s="14">
        <v>0.24966807321575399</v>
      </c>
      <c r="O638" s="14">
        <v>0.21447913781578101</v>
      </c>
      <c r="P638" s="14"/>
      <c r="Q638" s="14">
        <v>0.18200571763930901</v>
      </c>
      <c r="R638" s="14">
        <v>0.215319674136842</v>
      </c>
      <c r="S638" s="14">
        <v>0.235685343414334</v>
      </c>
      <c r="T638" s="14">
        <v>0.29582738271000097</v>
      </c>
      <c r="U638" s="14">
        <v>0.24149046662245799</v>
      </c>
      <c r="V638" s="14">
        <v>0.21329210696025</v>
      </c>
      <c r="W638" s="14">
        <v>0.26303020965110602</v>
      </c>
      <c r="X638" s="14">
        <v>0</v>
      </c>
      <c r="Y638" s="14">
        <v>0</v>
      </c>
      <c r="Z638" s="14">
        <v>0.16247597806456601</v>
      </c>
      <c r="AA638" s="14"/>
      <c r="AB638" s="14">
        <v>0.33034920036763399</v>
      </c>
      <c r="AC638" s="14">
        <v>0.22775193345177699</v>
      </c>
      <c r="AD638" s="14">
        <v>0.23488682100264599</v>
      </c>
      <c r="AE638" s="14"/>
      <c r="AF638" s="14">
        <v>0.28061865408965603</v>
      </c>
      <c r="AG638" s="14">
        <v>0.17930651269342099</v>
      </c>
      <c r="AH638" s="14">
        <v>0.241940373635435</v>
      </c>
      <c r="AI638" s="14">
        <v>0.29497749572592202</v>
      </c>
      <c r="AJ638" s="14">
        <v>0.360552227304067</v>
      </c>
      <c r="AK638" s="14">
        <v>0.288290944790623</v>
      </c>
      <c r="AL638" s="14">
        <v>0.19137211506622701</v>
      </c>
      <c r="AM638" s="14">
        <v>0.168700037685584</v>
      </c>
      <c r="AN638" s="14"/>
      <c r="AO638" s="14">
        <v>0.30765232468777698</v>
      </c>
      <c r="AP638" s="14">
        <v>0.14013076406456099</v>
      </c>
      <c r="AQ638" s="14">
        <v>0.21646804530851699</v>
      </c>
      <c r="AR638" s="14">
        <v>0.27630914137970802</v>
      </c>
      <c r="AS638" s="14">
        <v>0.39055056103649999</v>
      </c>
      <c r="AT638" s="14">
        <v>0.31272010471411299</v>
      </c>
      <c r="AU638" s="14">
        <v>0.21750230921324901</v>
      </c>
      <c r="AV638" s="14">
        <v>0.167074939579792</v>
      </c>
      <c r="AW638" s="14"/>
      <c r="AX638" s="14">
        <v>0.42660358233283502</v>
      </c>
      <c r="AY638" s="14">
        <v>0.27935828099866999</v>
      </c>
      <c r="AZ638" s="14">
        <v>0.195476415396973</v>
      </c>
      <c r="BA638" s="14"/>
      <c r="BB638" s="14">
        <v>0.368893734266942</v>
      </c>
      <c r="BC638" s="14">
        <v>0.26156956340158999</v>
      </c>
      <c r="BD638" s="14">
        <v>0.13860833659250199</v>
      </c>
      <c r="BE638" s="14"/>
      <c r="BF638" s="14">
        <v>0.35907922413072701</v>
      </c>
      <c r="BG638" s="14">
        <v>0.29978221027775598</v>
      </c>
      <c r="BH638" s="14">
        <v>0.164800097013209</v>
      </c>
      <c r="BI638" s="14"/>
      <c r="BJ638" s="14">
        <v>0.31830955312272002</v>
      </c>
      <c r="BK638" s="14">
        <v>0.215969728033271</v>
      </c>
      <c r="BL638" s="14"/>
      <c r="BM638" s="14">
        <v>0.29833530246981999</v>
      </c>
      <c r="BN638" s="14">
        <v>0.222247533452857</v>
      </c>
      <c r="BO638" s="14"/>
      <c r="BP638" s="14">
        <v>0.31041220664445601</v>
      </c>
      <c r="BQ638" s="14">
        <v>0.28754365252309499</v>
      </c>
      <c r="BR638" s="14">
        <v>0.240119249230653</v>
      </c>
      <c r="BS638" s="14">
        <v>0.17902968177675799</v>
      </c>
      <c r="BT638" s="14">
        <v>0.19294440026058901</v>
      </c>
      <c r="BU638" s="14">
        <v>0.26816138612913998</v>
      </c>
      <c r="BV638" s="14">
        <v>0.415537328057696</v>
      </c>
      <c r="BW638" s="14">
        <v>0.25860204673975201</v>
      </c>
    </row>
    <row r="639" spans="2:75" x14ac:dyDescent="0.35">
      <c r="B639" t="s">
        <v>119</v>
      </c>
      <c r="C639" s="14">
        <v>6.9745846206565001E-2</v>
      </c>
      <c r="D639" s="14">
        <v>6.6477789910866905E-2</v>
      </c>
      <c r="E639" s="14">
        <v>7.2830086907203398E-2</v>
      </c>
      <c r="F639" s="14"/>
      <c r="G639" s="14">
        <v>1.6216459617320201E-2</v>
      </c>
      <c r="H639" s="14">
        <v>3.2971670221112602E-2</v>
      </c>
      <c r="I639" s="14">
        <v>8.5492526556629506E-2</v>
      </c>
      <c r="J639" s="14">
        <v>3.4725296002355598E-2</v>
      </c>
      <c r="K639" s="14">
        <v>7.1932687483470301E-2</v>
      </c>
      <c r="L639" s="14">
        <v>0.10476204551446799</v>
      </c>
      <c r="M639" s="14"/>
      <c r="N639" s="14">
        <v>7.0335734587221296E-2</v>
      </c>
      <c r="O639" s="14">
        <v>6.8641912237051295E-2</v>
      </c>
      <c r="P639" s="14"/>
      <c r="Q639" s="14">
        <v>5.6251471966450403E-2</v>
      </c>
      <c r="R639" s="14">
        <v>4.1598903666854599E-2</v>
      </c>
      <c r="S639" s="14">
        <v>0.102032711155757</v>
      </c>
      <c r="T639" s="14">
        <v>4.51238904636692E-2</v>
      </c>
      <c r="U639" s="14">
        <v>7.7690985238786606E-2</v>
      </c>
      <c r="V639" s="14">
        <v>8.42849171101058E-2</v>
      </c>
      <c r="W639" s="14">
        <v>5.6358436715611498E-2</v>
      </c>
      <c r="X639" s="14">
        <v>0</v>
      </c>
      <c r="Y639" s="14">
        <v>0.31767777732357899</v>
      </c>
      <c r="Z639" s="14">
        <v>9.4227706682301293E-2</v>
      </c>
      <c r="AA639" s="14"/>
      <c r="AB639" s="14">
        <v>0.15049562972180899</v>
      </c>
      <c r="AC639" s="14">
        <v>4.4135225788559398E-2</v>
      </c>
      <c r="AD639" s="14">
        <v>7.7071883609195202E-2</v>
      </c>
      <c r="AE639" s="14"/>
      <c r="AF639" s="14">
        <v>0.102275356692945</v>
      </c>
      <c r="AG639" s="14">
        <v>5.50466999052074E-2</v>
      </c>
      <c r="AH639" s="14">
        <v>8.5579797667007906E-2</v>
      </c>
      <c r="AI639" s="14">
        <v>2.2561333580562701E-2</v>
      </c>
      <c r="AJ639" s="14">
        <v>1.71052884149927E-2</v>
      </c>
      <c r="AK639" s="14">
        <v>9.2527818918895194E-2</v>
      </c>
      <c r="AL639" s="14">
        <v>7.4123891444855705E-2</v>
      </c>
      <c r="AM639" s="14">
        <v>3.7120504515957803E-2</v>
      </c>
      <c r="AN639" s="14"/>
      <c r="AO639" s="14">
        <v>0.124430715872484</v>
      </c>
      <c r="AP639" s="14">
        <v>5.8234637666991398E-2</v>
      </c>
      <c r="AQ639" s="14">
        <v>0.102562151936287</v>
      </c>
      <c r="AR639" s="14">
        <v>8.9573106053673898E-2</v>
      </c>
      <c r="AS639" s="14">
        <v>1.9378218227551602E-2</v>
      </c>
      <c r="AT639" s="14">
        <v>8.3923408749231806E-2</v>
      </c>
      <c r="AU639" s="14">
        <v>0.13208808320805299</v>
      </c>
      <c r="AV639" s="14">
        <v>3.5552332619451101E-2</v>
      </c>
      <c r="AW639" s="14"/>
      <c r="AX639" s="14">
        <v>4.7575463381215703E-2</v>
      </c>
      <c r="AY639" s="14">
        <v>7.7411520303807005E-2</v>
      </c>
      <c r="AZ639" s="14">
        <v>7.3261873948757397E-2</v>
      </c>
      <c r="BA639" s="14"/>
      <c r="BB639" s="14">
        <v>9.56785133857255E-2</v>
      </c>
      <c r="BC639" s="14">
        <v>7.5331027234332798E-2</v>
      </c>
      <c r="BD639" s="14">
        <v>7.3102591467980205E-2</v>
      </c>
      <c r="BE639" s="14"/>
      <c r="BF639" s="14">
        <v>5.7298342875056099E-2</v>
      </c>
      <c r="BG639" s="14">
        <v>8.1381148078002799E-2</v>
      </c>
      <c r="BH639" s="14">
        <v>7.4419789500218297E-2</v>
      </c>
      <c r="BI639" s="14"/>
      <c r="BJ639" s="14">
        <v>0.104035813386509</v>
      </c>
      <c r="BK639" s="14">
        <v>6.1557772076940902E-2</v>
      </c>
      <c r="BL639" s="14"/>
      <c r="BM639" s="14">
        <v>9.5921425093914103E-2</v>
      </c>
      <c r="BN639" s="14">
        <v>5.3709100753194003E-2</v>
      </c>
      <c r="BO639" s="14"/>
      <c r="BP639" s="14">
        <v>5.8446023664377997E-2</v>
      </c>
      <c r="BQ639" s="14">
        <v>6.8829763028317503E-2</v>
      </c>
      <c r="BR639" s="14">
        <v>0.100449772319384</v>
      </c>
      <c r="BS639" s="14">
        <v>5.31777211391826E-2</v>
      </c>
      <c r="BT639" s="14">
        <v>6.92135550227167E-2</v>
      </c>
      <c r="BU639" s="14">
        <v>7.2880648522510805E-2</v>
      </c>
      <c r="BV639" s="14">
        <v>8.9211369311303301E-2</v>
      </c>
      <c r="BW639" s="14">
        <v>0.11138841476591101</v>
      </c>
    </row>
    <row r="640" spans="2:75" x14ac:dyDescent="0.35">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c r="AQ640" s="14"/>
      <c r="AR640" s="14"/>
      <c r="AS640" s="14"/>
      <c r="AT640" s="14"/>
      <c r="AU640" s="14"/>
      <c r="AV640" s="14"/>
      <c r="AW640" s="14"/>
      <c r="AX640" s="14"/>
      <c r="AY640" s="14"/>
      <c r="AZ640" s="14"/>
      <c r="BA640" s="14"/>
      <c r="BB640" s="14"/>
      <c r="BC640" s="14"/>
      <c r="BD640" s="14"/>
      <c r="BE640" s="14"/>
      <c r="BF640" s="14"/>
      <c r="BG640" s="14"/>
      <c r="BH640" s="14"/>
      <c r="BI640" s="14"/>
      <c r="BJ640" s="14"/>
      <c r="BK640" s="14"/>
      <c r="BL640" s="14"/>
      <c r="BM640" s="14"/>
      <c r="BN640" s="14"/>
      <c r="BO640" s="14"/>
      <c r="BP640" s="14"/>
      <c r="BQ640" s="14"/>
      <c r="BR640" s="14"/>
      <c r="BS640" s="14"/>
      <c r="BT640" s="14"/>
      <c r="BU640" s="14"/>
      <c r="BV640" s="14"/>
      <c r="BW640" s="14"/>
    </row>
    <row r="641" spans="2:75" x14ac:dyDescent="0.35">
      <c r="B641" s="6" t="s">
        <v>335</v>
      </c>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c r="AQ641" s="14"/>
      <c r="AR641" s="14"/>
      <c r="AS641" s="14"/>
      <c r="AT641" s="14"/>
      <c r="AU641" s="14"/>
      <c r="AV641" s="14"/>
      <c r="AW641" s="14"/>
      <c r="AX641" s="14"/>
      <c r="AY641" s="14"/>
      <c r="AZ641" s="14"/>
      <c r="BA641" s="14"/>
      <c r="BB641" s="14"/>
      <c r="BC641" s="14"/>
      <c r="BD641" s="14"/>
      <c r="BE641" s="14"/>
      <c r="BF641" s="14"/>
      <c r="BG641" s="14"/>
      <c r="BH641" s="14"/>
      <c r="BI641" s="14"/>
      <c r="BJ641" s="14"/>
      <c r="BK641" s="14"/>
      <c r="BL641" s="14"/>
      <c r="BM641" s="14"/>
      <c r="BN641" s="14"/>
      <c r="BO641" s="14"/>
      <c r="BP641" s="14"/>
      <c r="BQ641" s="14"/>
      <c r="BR641" s="14"/>
      <c r="BS641" s="14"/>
      <c r="BT641" s="14"/>
      <c r="BU641" s="14"/>
      <c r="BV641" s="14"/>
      <c r="BW641" s="14"/>
    </row>
    <row r="642" spans="2:75" x14ac:dyDescent="0.35">
      <c r="B642" s="21" t="s">
        <v>96</v>
      </c>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c r="AQ642" s="14"/>
      <c r="AR642" s="14"/>
      <c r="AS642" s="14"/>
      <c r="AT642" s="14"/>
      <c r="AU642" s="14"/>
      <c r="AV642" s="14"/>
      <c r="AW642" s="14"/>
      <c r="AX642" s="14"/>
      <c r="AY642" s="14"/>
      <c r="AZ642" s="14"/>
      <c r="BA642" s="14"/>
      <c r="BB642" s="14"/>
      <c r="BC642" s="14"/>
      <c r="BD642" s="14"/>
      <c r="BE642" s="14"/>
      <c r="BF642" s="14"/>
      <c r="BG642" s="14"/>
      <c r="BH642" s="14"/>
      <c r="BI642" s="14"/>
      <c r="BJ642" s="14"/>
      <c r="BK642" s="14"/>
      <c r="BL642" s="14"/>
      <c r="BM642" s="14"/>
      <c r="BN642" s="14"/>
      <c r="BO642" s="14"/>
      <c r="BP642" s="14"/>
      <c r="BQ642" s="14"/>
      <c r="BR642" s="14"/>
      <c r="BS642" s="14"/>
      <c r="BT642" s="14"/>
      <c r="BU642" s="14"/>
      <c r="BV642" s="14"/>
      <c r="BW642" s="14"/>
    </row>
    <row r="643" spans="2:75" x14ac:dyDescent="0.35">
      <c r="B643" t="s">
        <v>180</v>
      </c>
      <c r="C643" s="14">
        <v>0.19180577949821501</v>
      </c>
      <c r="D643" s="14">
        <v>0.21214579310600101</v>
      </c>
      <c r="E643" s="14">
        <v>0.172609813411815</v>
      </c>
      <c r="F643" s="14"/>
      <c r="G643" s="14">
        <v>0.24904654355795999</v>
      </c>
      <c r="H643" s="14">
        <v>0.32205799637023103</v>
      </c>
      <c r="I643" s="14">
        <v>0.217962614464176</v>
      </c>
      <c r="J643" s="14">
        <v>0.17113569765018799</v>
      </c>
      <c r="K643" s="14">
        <v>0.16094352419065</v>
      </c>
      <c r="L643" s="14">
        <v>0.147203852927487</v>
      </c>
      <c r="M643" s="14"/>
      <c r="N643" s="14">
        <v>0.195376110329577</v>
      </c>
      <c r="O643" s="14">
        <v>0.185124160370953</v>
      </c>
      <c r="P643" s="14"/>
      <c r="Q643" s="14">
        <v>0.29336204818754202</v>
      </c>
      <c r="R643" s="14">
        <v>0.179840296648659</v>
      </c>
      <c r="S643" s="14">
        <v>0.22061781062271499</v>
      </c>
      <c r="T643" s="14">
        <v>0.106956850474169</v>
      </c>
      <c r="U643" s="14">
        <v>0.18778202570892699</v>
      </c>
      <c r="V643" s="14">
        <v>0.24850130652139099</v>
      </c>
      <c r="W643" s="14">
        <v>0.21659387437431901</v>
      </c>
      <c r="X643" s="14">
        <v>0.33378437758393298</v>
      </c>
      <c r="Y643" s="14">
        <v>0.88817017043027202</v>
      </c>
      <c r="Z643" s="14">
        <v>0.179243368556254</v>
      </c>
      <c r="AA643" s="14"/>
      <c r="AB643" s="14">
        <v>0.15918909431459199</v>
      </c>
      <c r="AC643" s="14">
        <v>0.16633771000627301</v>
      </c>
      <c r="AD643" s="14">
        <v>0.26958966930412098</v>
      </c>
      <c r="AE643" s="14"/>
      <c r="AF643" s="14">
        <v>8.8206164999962505E-2</v>
      </c>
      <c r="AG643" s="14">
        <v>0.30487341857494299</v>
      </c>
      <c r="AH643" s="14">
        <v>0.17240225417258001</v>
      </c>
      <c r="AI643" s="14">
        <v>0.19629048388721199</v>
      </c>
      <c r="AJ643" s="14">
        <v>0.11917579808364399</v>
      </c>
      <c r="AK643" s="14">
        <v>0.120006466777553</v>
      </c>
      <c r="AL643" s="14">
        <v>0.36797194827991297</v>
      </c>
      <c r="AM643" s="14">
        <v>0.183989582419852</v>
      </c>
      <c r="AN643" s="14"/>
      <c r="AO643" s="14">
        <v>8.2815152411272602E-2</v>
      </c>
      <c r="AP643" s="14">
        <v>0.29446770211599799</v>
      </c>
      <c r="AQ643" s="14">
        <v>9.7628313715474604E-2</v>
      </c>
      <c r="AR643" s="14">
        <v>0.12644737010351001</v>
      </c>
      <c r="AS643" s="14">
        <v>0.11044302265778699</v>
      </c>
      <c r="AT643" s="14">
        <v>0.130697901490893</v>
      </c>
      <c r="AU643" s="14">
        <v>0.295432842862273</v>
      </c>
      <c r="AV643" s="14">
        <v>0.238187007205648</v>
      </c>
      <c r="AW643" s="14"/>
      <c r="AX643" s="14">
        <v>3.6776301341449498E-2</v>
      </c>
      <c r="AY643" s="14">
        <v>0.132274514651327</v>
      </c>
      <c r="AZ643" s="14">
        <v>0.283983903741511</v>
      </c>
      <c r="BA643" s="14"/>
      <c r="BB643" s="14">
        <v>9.6760207927664807E-2</v>
      </c>
      <c r="BC643" s="14">
        <v>0.15799343564661</v>
      </c>
      <c r="BD643" s="14">
        <v>0.32676278650761198</v>
      </c>
      <c r="BE643" s="14"/>
      <c r="BF643" s="14">
        <v>6.4215023517846595E-2</v>
      </c>
      <c r="BG643" s="14">
        <v>0.110729054255125</v>
      </c>
      <c r="BH643" s="14">
        <v>0.300185720207991</v>
      </c>
      <c r="BI643" s="14"/>
      <c r="BJ643" s="14">
        <v>0.134452929128032</v>
      </c>
      <c r="BK643" s="14">
        <v>0.210793112826411</v>
      </c>
      <c r="BL643" s="14"/>
      <c r="BM643" s="14">
        <v>0.19119475490818699</v>
      </c>
      <c r="BN643" s="14">
        <v>0.18823564554355801</v>
      </c>
      <c r="BO643" s="14"/>
      <c r="BP643" s="14">
        <v>0.10362228525962</v>
      </c>
      <c r="BQ643" s="14">
        <v>0.211372559003879</v>
      </c>
      <c r="BR643" s="14">
        <v>0.236713408826767</v>
      </c>
      <c r="BS643" s="14">
        <v>0.24685956984617399</v>
      </c>
      <c r="BT643" s="14">
        <v>0.18990224462642</v>
      </c>
      <c r="BU643" s="14">
        <v>0.209216174365602</v>
      </c>
      <c r="BV643" s="14">
        <v>0.142478542950328</v>
      </c>
      <c r="BW643" s="14">
        <v>0.22522822914327401</v>
      </c>
    </row>
    <row r="644" spans="2:75" x14ac:dyDescent="0.35">
      <c r="B644" t="s">
        <v>181</v>
      </c>
      <c r="C644" s="14">
        <v>0.25409407018998798</v>
      </c>
      <c r="D644" s="14">
        <v>0.241156616495218</v>
      </c>
      <c r="E644" s="14">
        <v>0.26630384188228001</v>
      </c>
      <c r="F644" s="14"/>
      <c r="G644" s="14">
        <v>0.11017313380882</v>
      </c>
      <c r="H644" s="14">
        <v>0.233657205084803</v>
      </c>
      <c r="I644" s="14">
        <v>0.32348225580489798</v>
      </c>
      <c r="J644" s="14">
        <v>0.29798902141146799</v>
      </c>
      <c r="K644" s="14">
        <v>0.25337331795797802</v>
      </c>
      <c r="L644" s="14">
        <v>0.24398494440245599</v>
      </c>
      <c r="M644" s="14"/>
      <c r="N644" s="14">
        <v>0.247029803946612</v>
      </c>
      <c r="O644" s="14">
        <v>0.26731433987401898</v>
      </c>
      <c r="P644" s="14"/>
      <c r="Q644" s="14">
        <v>0.21113043617722599</v>
      </c>
      <c r="R644" s="14">
        <v>0.22968544351447501</v>
      </c>
      <c r="S644" s="14">
        <v>0.24979861505966799</v>
      </c>
      <c r="T644" s="14">
        <v>0.31612490727706299</v>
      </c>
      <c r="U644" s="14">
        <v>0.232842537370374</v>
      </c>
      <c r="V644" s="14">
        <v>0.22582164121347101</v>
      </c>
      <c r="W644" s="14">
        <v>0.22598743778025701</v>
      </c>
      <c r="X644" s="14">
        <v>0.33567161099436399</v>
      </c>
      <c r="Y644" s="14">
        <v>0.11182982956972801</v>
      </c>
      <c r="Z644" s="14">
        <v>0.28699192993289302</v>
      </c>
      <c r="AA644" s="14"/>
      <c r="AB644" s="14">
        <v>0.20784285647016201</v>
      </c>
      <c r="AC644" s="14">
        <v>0.26264633326510101</v>
      </c>
      <c r="AD644" s="14">
        <v>0.25870401043086599</v>
      </c>
      <c r="AE644" s="14"/>
      <c r="AF644" s="14">
        <v>0.25796968142703802</v>
      </c>
      <c r="AG644" s="14">
        <v>0.22908056692402501</v>
      </c>
      <c r="AH644" s="14">
        <v>0.23308040799992599</v>
      </c>
      <c r="AI644" s="14">
        <v>0.34759097877213702</v>
      </c>
      <c r="AJ644" s="14">
        <v>0.14580904895690799</v>
      </c>
      <c r="AK644" s="14">
        <v>0.26236482433139902</v>
      </c>
      <c r="AL644" s="14">
        <v>0.20856803149790501</v>
      </c>
      <c r="AM644" s="14">
        <v>0.32239362021398599</v>
      </c>
      <c r="AN644" s="14"/>
      <c r="AO644" s="14">
        <v>0.29439702518189598</v>
      </c>
      <c r="AP644" s="14">
        <v>0.24137559909211601</v>
      </c>
      <c r="AQ644" s="14">
        <v>0.26740957358008099</v>
      </c>
      <c r="AR644" s="14">
        <v>0.30045024600430298</v>
      </c>
      <c r="AS644" s="14">
        <v>0.13352930286952699</v>
      </c>
      <c r="AT644" s="14">
        <v>0.25319870846410197</v>
      </c>
      <c r="AU644" s="14">
        <v>0.182349444259789</v>
      </c>
      <c r="AV644" s="14">
        <v>0.241273093635201</v>
      </c>
      <c r="AW644" s="14"/>
      <c r="AX644" s="14">
        <v>0.15957217167034299</v>
      </c>
      <c r="AY644" s="14">
        <v>0.262402840462995</v>
      </c>
      <c r="AZ644" s="14">
        <v>0.26584155570519802</v>
      </c>
      <c r="BA644" s="14"/>
      <c r="BB644" s="14">
        <v>0.22001044656152</v>
      </c>
      <c r="BC644" s="14">
        <v>0.28091845867885701</v>
      </c>
      <c r="BD644" s="14">
        <v>0.23972560472333601</v>
      </c>
      <c r="BE644" s="14"/>
      <c r="BF644" s="14">
        <v>0.21274472794056601</v>
      </c>
      <c r="BG644" s="14">
        <v>0.25100365583539103</v>
      </c>
      <c r="BH644" s="14">
        <v>0.2662426564939</v>
      </c>
      <c r="BI644" s="14"/>
      <c r="BJ644" s="14">
        <v>0.25105331212229298</v>
      </c>
      <c r="BK644" s="14">
        <v>0.257241310992187</v>
      </c>
      <c r="BL644" s="14"/>
      <c r="BM644" s="14">
        <v>0.21123102063829699</v>
      </c>
      <c r="BN644" s="14">
        <v>0.26533339564104202</v>
      </c>
      <c r="BO644" s="14"/>
      <c r="BP644" s="14">
        <v>0.29390580564251201</v>
      </c>
      <c r="BQ644" s="14">
        <v>0.245574804823874</v>
      </c>
      <c r="BR644" s="14">
        <v>0.10089743648119701</v>
      </c>
      <c r="BS644" s="14">
        <v>0.29903980417404402</v>
      </c>
      <c r="BT644" s="14">
        <v>0.25428193745679201</v>
      </c>
      <c r="BU644" s="14">
        <v>0.20661724557309</v>
      </c>
      <c r="BV644" s="14">
        <v>0.18935994498633499</v>
      </c>
      <c r="BW644" s="14">
        <v>0.240725523884916</v>
      </c>
    </row>
    <row r="645" spans="2:75" x14ac:dyDescent="0.35">
      <c r="B645" t="s">
        <v>182</v>
      </c>
      <c r="C645" s="14">
        <v>0.233969341014406</v>
      </c>
      <c r="D645" s="14">
        <v>0.24483664099878899</v>
      </c>
      <c r="E645" s="14">
        <v>0.22371328484976699</v>
      </c>
      <c r="F645" s="14"/>
      <c r="G645" s="14">
        <v>0.28691063864605498</v>
      </c>
      <c r="H645" s="14">
        <v>0.166696312769578</v>
      </c>
      <c r="I645" s="14">
        <v>0.21113124633608099</v>
      </c>
      <c r="J645" s="14">
        <v>0.32241237690094698</v>
      </c>
      <c r="K645" s="14">
        <v>0.20394192656915899</v>
      </c>
      <c r="L645" s="14">
        <v>0.223978807350768</v>
      </c>
      <c r="M645" s="14"/>
      <c r="N645" s="14">
        <v>0.22320116649058</v>
      </c>
      <c r="O645" s="14">
        <v>0.25412121048042202</v>
      </c>
      <c r="P645" s="14"/>
      <c r="Q645" s="14">
        <v>0.312361897474004</v>
      </c>
      <c r="R645" s="14">
        <v>0.30710478798935098</v>
      </c>
      <c r="S645" s="14">
        <v>0.23711075921687799</v>
      </c>
      <c r="T645" s="14">
        <v>0.19939260837379399</v>
      </c>
      <c r="U645" s="14">
        <v>0.263310619706353</v>
      </c>
      <c r="V645" s="14">
        <v>0.17073834136733601</v>
      </c>
      <c r="W645" s="14">
        <v>0.195171488167587</v>
      </c>
      <c r="X645" s="14">
        <v>0.24517618432884</v>
      </c>
      <c r="Y645" s="14">
        <v>0</v>
      </c>
      <c r="Z645" s="14">
        <v>0.29252261498968701</v>
      </c>
      <c r="AA645" s="14"/>
      <c r="AB645" s="14">
        <v>0.17253024728077601</v>
      </c>
      <c r="AC645" s="14">
        <v>0.26390444914290501</v>
      </c>
      <c r="AD645" s="14">
        <v>0.18759767495560101</v>
      </c>
      <c r="AE645" s="14"/>
      <c r="AF645" s="14">
        <v>0.22141226247697299</v>
      </c>
      <c r="AG645" s="14">
        <v>0.14969347273267</v>
      </c>
      <c r="AH645" s="14">
        <v>0.22256823311492599</v>
      </c>
      <c r="AI645" s="14">
        <v>0.16092704266635299</v>
      </c>
      <c r="AJ645" s="14">
        <v>0.44231792315718299</v>
      </c>
      <c r="AK645" s="14">
        <v>0.25682713707330102</v>
      </c>
      <c r="AL645" s="14">
        <v>0.11317307385686801</v>
      </c>
      <c r="AM645" s="14">
        <v>0.26727453762344</v>
      </c>
      <c r="AN645" s="14"/>
      <c r="AO645" s="14">
        <v>0.20839505480585299</v>
      </c>
      <c r="AP645" s="14">
        <v>0.196971841153222</v>
      </c>
      <c r="AQ645" s="14">
        <v>0.21535797740342599</v>
      </c>
      <c r="AR645" s="14">
        <v>0.17033648361617801</v>
      </c>
      <c r="AS645" s="14">
        <v>0.40732542034782698</v>
      </c>
      <c r="AT645" s="14">
        <v>0.21630119951822299</v>
      </c>
      <c r="AU645" s="14">
        <v>0.18507625301911301</v>
      </c>
      <c r="AV645" s="14">
        <v>0.31615507954022498</v>
      </c>
      <c r="AW645" s="14"/>
      <c r="AX645" s="14">
        <v>0.27022017686878802</v>
      </c>
      <c r="AY645" s="14">
        <v>0.23860625669558</v>
      </c>
      <c r="AZ645" s="14">
        <v>0.16778395489088299</v>
      </c>
      <c r="BA645" s="14"/>
      <c r="BB645" s="14">
        <v>0.201839693379224</v>
      </c>
      <c r="BC645" s="14">
        <v>0.23208895531130899</v>
      </c>
      <c r="BD645" s="14">
        <v>0.156635082179678</v>
      </c>
      <c r="BE645" s="14"/>
      <c r="BF645" s="14">
        <v>0.407260496655586</v>
      </c>
      <c r="BG645" s="14">
        <v>0.22715150381375601</v>
      </c>
      <c r="BH645" s="14">
        <v>0.157869481910937</v>
      </c>
      <c r="BI645" s="14"/>
      <c r="BJ645" s="14">
        <v>0.201884605226962</v>
      </c>
      <c r="BK645" s="14">
        <v>0.23130230155914999</v>
      </c>
      <c r="BL645" s="14"/>
      <c r="BM645" s="14">
        <v>0.21197724318292699</v>
      </c>
      <c r="BN645" s="14">
        <v>0.24549264973172599</v>
      </c>
      <c r="BO645" s="14"/>
      <c r="BP645" s="14">
        <v>0.20092874447209999</v>
      </c>
      <c r="BQ645" s="14">
        <v>0.18651507499984499</v>
      </c>
      <c r="BR645" s="14">
        <v>0.21396820401688901</v>
      </c>
      <c r="BS645" s="14">
        <v>0.23097882314707699</v>
      </c>
      <c r="BT645" s="14">
        <v>0.25323486465916101</v>
      </c>
      <c r="BU645" s="14">
        <v>0.22402720047973301</v>
      </c>
      <c r="BV645" s="14">
        <v>0.24121727224394801</v>
      </c>
      <c r="BW645" s="14">
        <v>0.29006948491238799</v>
      </c>
    </row>
    <row r="646" spans="2:75" x14ac:dyDescent="0.35">
      <c r="B646" t="s">
        <v>183</v>
      </c>
      <c r="C646" s="14">
        <v>0.24222821607435699</v>
      </c>
      <c r="D646" s="14">
        <v>0.22774637222268701</v>
      </c>
      <c r="E646" s="14">
        <v>0.25589551191819099</v>
      </c>
      <c r="F646" s="14"/>
      <c r="G646" s="14">
        <v>0.326166729588728</v>
      </c>
      <c r="H646" s="14">
        <v>0.22426063358864301</v>
      </c>
      <c r="I646" s="14">
        <v>0.16756559136598601</v>
      </c>
      <c r="J646" s="14">
        <v>0.15788405084385701</v>
      </c>
      <c r="K646" s="14">
        <v>0.28418158204597099</v>
      </c>
      <c r="L646" s="14">
        <v>0.283045004834234</v>
      </c>
      <c r="M646" s="14"/>
      <c r="N646" s="14">
        <v>0.251699251669802</v>
      </c>
      <c r="O646" s="14">
        <v>0.224503849460025</v>
      </c>
      <c r="P646" s="14"/>
      <c r="Q646" s="14">
        <v>0.137560407597735</v>
      </c>
      <c r="R646" s="14">
        <v>0.22481197381189699</v>
      </c>
      <c r="S646" s="14">
        <v>0.22378711668318099</v>
      </c>
      <c r="T646" s="14">
        <v>0.29799430541857003</v>
      </c>
      <c r="U646" s="14">
        <v>0.223341034210257</v>
      </c>
      <c r="V646" s="14">
        <v>0.24104263849226601</v>
      </c>
      <c r="W646" s="14">
        <v>0.30905903289124098</v>
      </c>
      <c r="X646" s="14">
        <v>8.53678270928626E-2</v>
      </c>
      <c r="Y646" s="14">
        <v>0</v>
      </c>
      <c r="Z646" s="14">
        <v>0.15508993296996201</v>
      </c>
      <c r="AA646" s="14"/>
      <c r="AB646" s="14">
        <v>0.31078866320163001</v>
      </c>
      <c r="AC646" s="14">
        <v>0.248772049794276</v>
      </c>
      <c r="AD646" s="14">
        <v>0.21304191149135299</v>
      </c>
      <c r="AE646" s="14"/>
      <c r="AF646" s="14">
        <v>0.29326482901121897</v>
      </c>
      <c r="AG646" s="14">
        <v>0.273286077542084</v>
      </c>
      <c r="AH646" s="14">
        <v>0.28911144284522</v>
      </c>
      <c r="AI646" s="14">
        <v>0.26587607247560102</v>
      </c>
      <c r="AJ646" s="14">
        <v>0.275591941387272</v>
      </c>
      <c r="AK646" s="14">
        <v>0.25216689696009897</v>
      </c>
      <c r="AL646" s="14">
        <v>0.167456940854357</v>
      </c>
      <c r="AM646" s="14">
        <v>0.18923468780837199</v>
      </c>
      <c r="AN646" s="14"/>
      <c r="AO646" s="14">
        <v>0.28479385726287398</v>
      </c>
      <c r="AP646" s="14">
        <v>0.218590431942734</v>
      </c>
      <c r="AQ646" s="14">
        <v>0.280796395903749</v>
      </c>
      <c r="AR646" s="14">
        <v>0.30440628236964801</v>
      </c>
      <c r="AS646" s="14">
        <v>0.32932403589730802</v>
      </c>
      <c r="AT646" s="14">
        <v>0.28691805805620202</v>
      </c>
      <c r="AU646" s="14">
        <v>0.16190230578485501</v>
      </c>
      <c r="AV646" s="14">
        <v>0.18557924003654799</v>
      </c>
      <c r="AW646" s="14"/>
      <c r="AX646" s="14">
        <v>0.44321264006011601</v>
      </c>
      <c r="AY646" s="14">
        <v>0.27329535037179298</v>
      </c>
      <c r="AZ646" s="14">
        <v>0.209791572697584</v>
      </c>
      <c r="BA646" s="14"/>
      <c r="BB646" s="14">
        <v>0.33840730476759801</v>
      </c>
      <c r="BC646" s="14">
        <v>0.26241566992917398</v>
      </c>
      <c r="BD646" s="14">
        <v>0.18270770488882901</v>
      </c>
      <c r="BE646" s="14"/>
      <c r="BF646" s="14">
        <v>0.232239434893452</v>
      </c>
      <c r="BG646" s="14">
        <v>0.32100192568462299</v>
      </c>
      <c r="BH646" s="14">
        <v>0.18980154663203599</v>
      </c>
      <c r="BI646" s="14"/>
      <c r="BJ646" s="14">
        <v>0.26984304289093702</v>
      </c>
      <c r="BK646" s="14">
        <v>0.23835079963262301</v>
      </c>
      <c r="BL646" s="14"/>
      <c r="BM646" s="14">
        <v>0.27365743310599699</v>
      </c>
      <c r="BN646" s="14">
        <v>0.24558935853154101</v>
      </c>
      <c r="BO646" s="14"/>
      <c r="BP646" s="14">
        <v>0.325065014278685</v>
      </c>
      <c r="BQ646" s="14">
        <v>0.24409909205215499</v>
      </c>
      <c r="BR646" s="14">
        <v>0.338539467581978</v>
      </c>
      <c r="BS646" s="14">
        <v>0.18981982729161501</v>
      </c>
      <c r="BT646" s="14">
        <v>0.21170666996911799</v>
      </c>
      <c r="BU646" s="14">
        <v>0.27380273410096301</v>
      </c>
      <c r="BV646" s="14">
        <v>0.31172252498172498</v>
      </c>
      <c r="BW646" s="14">
        <v>0.188489663649207</v>
      </c>
    </row>
    <row r="647" spans="2:75" x14ac:dyDescent="0.35">
      <c r="B647" t="s">
        <v>119</v>
      </c>
      <c r="C647" s="14">
        <v>7.7902593223034194E-2</v>
      </c>
      <c r="D647" s="14">
        <v>7.4114577177305505E-2</v>
      </c>
      <c r="E647" s="14">
        <v>8.1477547937947203E-2</v>
      </c>
      <c r="F647" s="14"/>
      <c r="G647" s="14">
        <v>2.7702954398436602E-2</v>
      </c>
      <c r="H647" s="14">
        <v>5.3327852186744899E-2</v>
      </c>
      <c r="I647" s="14">
        <v>7.9858292028858593E-2</v>
      </c>
      <c r="J647" s="14">
        <v>5.0578853193539698E-2</v>
      </c>
      <c r="K647" s="14">
        <v>9.7559649236241996E-2</v>
      </c>
      <c r="L647" s="14">
        <v>0.101787390485055</v>
      </c>
      <c r="M647" s="14"/>
      <c r="N647" s="14">
        <v>8.2693667563429496E-2</v>
      </c>
      <c r="O647" s="14">
        <v>6.89364398145801E-2</v>
      </c>
      <c r="P647" s="14"/>
      <c r="Q647" s="14">
        <v>4.55852105634931E-2</v>
      </c>
      <c r="R647" s="14">
        <v>5.8557498035618098E-2</v>
      </c>
      <c r="S647" s="14">
        <v>6.8685698417557506E-2</v>
      </c>
      <c r="T647" s="14">
        <v>7.9531328456403899E-2</v>
      </c>
      <c r="U647" s="14">
        <v>9.2723783004088497E-2</v>
      </c>
      <c r="V647" s="14">
        <v>0.11389607240553599</v>
      </c>
      <c r="W647" s="14">
        <v>5.3188166786597303E-2</v>
      </c>
      <c r="X647" s="14">
        <v>0</v>
      </c>
      <c r="Y647" s="14">
        <v>0</v>
      </c>
      <c r="Z647" s="14">
        <v>8.6152153551203897E-2</v>
      </c>
      <c r="AA647" s="14"/>
      <c r="AB647" s="14">
        <v>0.14964913873284</v>
      </c>
      <c r="AC647" s="14">
        <v>5.8339457791444199E-2</v>
      </c>
      <c r="AD647" s="14">
        <v>7.1066733818058406E-2</v>
      </c>
      <c r="AE647" s="14"/>
      <c r="AF647" s="14">
        <v>0.13914706208480701</v>
      </c>
      <c r="AG647" s="14">
        <v>4.3066464226278703E-2</v>
      </c>
      <c r="AH647" s="14">
        <v>8.2837661867348505E-2</v>
      </c>
      <c r="AI647" s="14">
        <v>2.9315422198697601E-2</v>
      </c>
      <c r="AJ647" s="14">
        <v>1.71052884149927E-2</v>
      </c>
      <c r="AK647" s="14">
        <v>0.108634674857647</v>
      </c>
      <c r="AL647" s="14">
        <v>0.14283000551095701</v>
      </c>
      <c r="AM647" s="14">
        <v>3.7107571934349999E-2</v>
      </c>
      <c r="AN647" s="14"/>
      <c r="AO647" s="14">
        <v>0.129598910338103</v>
      </c>
      <c r="AP647" s="14">
        <v>4.85944256959304E-2</v>
      </c>
      <c r="AQ647" s="14">
        <v>0.13880773939727001</v>
      </c>
      <c r="AR647" s="14">
        <v>9.8359617906360705E-2</v>
      </c>
      <c r="AS647" s="14">
        <v>1.9378218227551602E-2</v>
      </c>
      <c r="AT647" s="14">
        <v>0.11288413247058</v>
      </c>
      <c r="AU647" s="14">
        <v>0.17523915407397</v>
      </c>
      <c r="AV647" s="14">
        <v>1.8805579582377802E-2</v>
      </c>
      <c r="AW647" s="14"/>
      <c r="AX647" s="14">
        <v>9.0218710059302903E-2</v>
      </c>
      <c r="AY647" s="14">
        <v>9.3421037818304797E-2</v>
      </c>
      <c r="AZ647" s="14">
        <v>7.2599012964824003E-2</v>
      </c>
      <c r="BA647" s="14"/>
      <c r="BB647" s="14">
        <v>0.14298234736399301</v>
      </c>
      <c r="BC647" s="14">
        <v>6.6583480434050393E-2</v>
      </c>
      <c r="BD647" s="14">
        <v>9.4168821700545094E-2</v>
      </c>
      <c r="BE647" s="14"/>
      <c r="BF647" s="14">
        <v>8.3540316992549393E-2</v>
      </c>
      <c r="BG647" s="14">
        <v>9.0113860411105598E-2</v>
      </c>
      <c r="BH647" s="14">
        <v>8.5900594755135604E-2</v>
      </c>
      <c r="BI647" s="14"/>
      <c r="BJ647" s="14">
        <v>0.142766110631775</v>
      </c>
      <c r="BK647" s="14">
        <v>6.2312474989628601E-2</v>
      </c>
      <c r="BL647" s="14"/>
      <c r="BM647" s="14">
        <v>0.11193954816459201</v>
      </c>
      <c r="BN647" s="14">
        <v>5.5348950552132903E-2</v>
      </c>
      <c r="BO647" s="14"/>
      <c r="BP647" s="14">
        <v>7.6478150347083301E-2</v>
      </c>
      <c r="BQ647" s="14">
        <v>0.11243846912024701</v>
      </c>
      <c r="BR647" s="14">
        <v>0.109881483093169</v>
      </c>
      <c r="BS647" s="14">
        <v>3.33019755410906E-2</v>
      </c>
      <c r="BT647" s="14">
        <v>9.0874283288507302E-2</v>
      </c>
      <c r="BU647" s="14">
        <v>8.6336645480611596E-2</v>
      </c>
      <c r="BV647" s="14">
        <v>0.115221714837665</v>
      </c>
      <c r="BW647" s="14">
        <v>5.5487098410214798E-2</v>
      </c>
    </row>
    <row r="648" spans="2:75" x14ac:dyDescent="0.35">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c r="AQ648" s="14"/>
      <c r="AR648" s="14"/>
      <c r="AS648" s="14"/>
      <c r="AT648" s="14"/>
      <c r="AU648" s="14"/>
      <c r="AV648" s="14"/>
      <c r="AW648" s="14"/>
      <c r="AX648" s="14"/>
      <c r="AY648" s="14"/>
      <c r="AZ648" s="14"/>
      <c r="BA648" s="14"/>
      <c r="BB648" s="14"/>
      <c r="BC648" s="14"/>
      <c r="BD648" s="14"/>
      <c r="BE648" s="14"/>
      <c r="BF648" s="14"/>
      <c r="BG648" s="14"/>
      <c r="BH648" s="14"/>
      <c r="BI648" s="14"/>
      <c r="BJ648" s="14"/>
      <c r="BK648" s="14"/>
      <c r="BL648" s="14"/>
      <c r="BM648" s="14"/>
      <c r="BN648" s="14"/>
      <c r="BO648" s="14"/>
      <c r="BP648" s="14"/>
      <c r="BQ648" s="14"/>
      <c r="BR648" s="14"/>
      <c r="BS648" s="14"/>
      <c r="BT648" s="14"/>
      <c r="BU648" s="14"/>
      <c r="BV648" s="14"/>
      <c r="BW648" s="14"/>
    </row>
    <row r="649" spans="2:75" x14ac:dyDescent="0.35">
      <c r="B649" s="6" t="s">
        <v>336</v>
      </c>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c r="AQ649" s="14"/>
      <c r="AR649" s="14"/>
      <c r="AS649" s="14"/>
      <c r="AT649" s="14"/>
      <c r="AU649" s="14"/>
      <c r="AV649" s="14"/>
      <c r="AW649" s="14"/>
      <c r="AX649" s="14"/>
      <c r="AY649" s="14"/>
      <c r="AZ649" s="14"/>
      <c r="BA649" s="14"/>
      <c r="BB649" s="14"/>
      <c r="BC649" s="14"/>
      <c r="BD649" s="14"/>
      <c r="BE649" s="14"/>
      <c r="BF649" s="14"/>
      <c r="BG649" s="14"/>
      <c r="BH649" s="14"/>
      <c r="BI649" s="14"/>
      <c r="BJ649" s="14"/>
      <c r="BK649" s="14"/>
      <c r="BL649" s="14"/>
      <c r="BM649" s="14"/>
      <c r="BN649" s="14"/>
      <c r="BO649" s="14"/>
      <c r="BP649" s="14"/>
      <c r="BQ649" s="14"/>
      <c r="BR649" s="14"/>
      <c r="BS649" s="14"/>
      <c r="BT649" s="14"/>
      <c r="BU649" s="14"/>
      <c r="BV649" s="14"/>
      <c r="BW649" s="14"/>
    </row>
    <row r="650" spans="2:75" x14ac:dyDescent="0.35">
      <c r="B650" s="21" t="s">
        <v>96</v>
      </c>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c r="AQ650" s="14"/>
      <c r="AR650" s="14"/>
      <c r="AS650" s="14"/>
      <c r="AT650" s="14"/>
      <c r="AU650" s="14"/>
      <c r="AV650" s="14"/>
      <c r="AW650" s="14"/>
      <c r="AX650" s="14"/>
      <c r="AY650" s="14"/>
      <c r="AZ650" s="14"/>
      <c r="BA650" s="14"/>
      <c r="BB650" s="14"/>
      <c r="BC650" s="14"/>
      <c r="BD650" s="14"/>
      <c r="BE650" s="14"/>
      <c r="BF650" s="14"/>
      <c r="BG650" s="14"/>
      <c r="BH650" s="14"/>
      <c r="BI650" s="14"/>
      <c r="BJ650" s="14"/>
      <c r="BK650" s="14"/>
      <c r="BL650" s="14"/>
      <c r="BM650" s="14"/>
      <c r="BN650" s="14"/>
      <c r="BO650" s="14"/>
      <c r="BP650" s="14"/>
      <c r="BQ650" s="14"/>
      <c r="BR650" s="14"/>
      <c r="BS650" s="14"/>
      <c r="BT650" s="14"/>
      <c r="BU650" s="14"/>
      <c r="BV650" s="14"/>
      <c r="BW650" s="14"/>
    </row>
    <row r="651" spans="2:75" x14ac:dyDescent="0.35">
      <c r="B651" t="s">
        <v>180</v>
      </c>
      <c r="C651" s="14">
        <v>9.6658688263316098E-2</v>
      </c>
      <c r="D651" s="14">
        <v>8.5512712258233203E-2</v>
      </c>
      <c r="E651" s="14">
        <v>0.107177745994502</v>
      </c>
      <c r="F651" s="14"/>
      <c r="G651" s="14">
        <v>6.4781510503320802E-2</v>
      </c>
      <c r="H651" s="14">
        <v>5.4213241032704397E-2</v>
      </c>
      <c r="I651" s="14">
        <v>0.15128659326558</v>
      </c>
      <c r="J651" s="14">
        <v>7.7192273150300195E-2</v>
      </c>
      <c r="K651" s="14">
        <v>0.12929449928526901</v>
      </c>
      <c r="L651" s="14">
        <v>9.1827011704606804E-2</v>
      </c>
      <c r="M651" s="14"/>
      <c r="N651" s="14">
        <v>0.103790018648292</v>
      </c>
      <c r="O651" s="14">
        <v>8.3312912828575406E-2</v>
      </c>
      <c r="P651" s="14"/>
      <c r="Q651" s="14">
        <v>4.6148965224278402E-2</v>
      </c>
      <c r="R651" s="14">
        <v>0.136783304435353</v>
      </c>
      <c r="S651" s="14">
        <v>7.23338098521005E-2</v>
      </c>
      <c r="T651" s="14">
        <v>5.8572498990407201E-2</v>
      </c>
      <c r="U651" s="14">
        <v>7.72682013225333E-2</v>
      </c>
      <c r="V651" s="14">
        <v>0.17691908463518399</v>
      </c>
      <c r="W651" s="14">
        <v>0.100165609665212</v>
      </c>
      <c r="X651" s="14">
        <v>0</v>
      </c>
      <c r="Y651" s="14">
        <v>0</v>
      </c>
      <c r="Z651" s="14">
        <v>0.121186947418432</v>
      </c>
      <c r="AA651" s="14"/>
      <c r="AB651" s="14">
        <v>0.14613330927180701</v>
      </c>
      <c r="AC651" s="14">
        <v>9.2837066730649995E-2</v>
      </c>
      <c r="AD651" s="14">
        <v>6.9513253798436495E-2</v>
      </c>
      <c r="AE651" s="14"/>
      <c r="AF651" s="14">
        <v>0.110733461404202</v>
      </c>
      <c r="AG651" s="14">
        <v>8.2378594695813406E-2</v>
      </c>
      <c r="AH651" s="14">
        <v>0.13684042715536601</v>
      </c>
      <c r="AI651" s="14">
        <v>0.14154077410029001</v>
      </c>
      <c r="AJ651" s="14">
        <v>9.8809547746294399E-2</v>
      </c>
      <c r="AK651" s="14">
        <v>0.102340756645194</v>
      </c>
      <c r="AL651" s="14">
        <v>0.123783638148381</v>
      </c>
      <c r="AM651" s="14">
        <v>5.70774449146456E-2</v>
      </c>
      <c r="AN651" s="14"/>
      <c r="AO651" s="14">
        <v>0.13518454154539</v>
      </c>
      <c r="AP651" s="14">
        <v>7.8380471637982202E-2</v>
      </c>
      <c r="AQ651" s="14">
        <v>0.16157496803244201</v>
      </c>
      <c r="AR651" s="14">
        <v>0.20763847900896501</v>
      </c>
      <c r="AS651" s="14">
        <v>9.1724341000644305E-2</v>
      </c>
      <c r="AT651" s="14">
        <v>0.10205572797219301</v>
      </c>
      <c r="AU651" s="14">
        <v>0.18102881380012301</v>
      </c>
      <c r="AV651" s="14">
        <v>1.9170414151900801E-2</v>
      </c>
      <c r="AW651" s="14"/>
      <c r="AX651" s="14">
        <v>0.103108532461644</v>
      </c>
      <c r="AY651" s="14">
        <v>8.0920625343932795E-2</v>
      </c>
      <c r="AZ651" s="14">
        <v>0.12796019843232201</v>
      </c>
      <c r="BA651" s="14"/>
      <c r="BB651" s="14">
        <v>0.16610091104770699</v>
      </c>
      <c r="BC651" s="14">
        <v>8.8308027039046305E-2</v>
      </c>
      <c r="BD651" s="14">
        <v>9.8464966031011597E-2</v>
      </c>
      <c r="BE651" s="14"/>
      <c r="BF651" s="14">
        <v>6.3154054309323596E-2</v>
      </c>
      <c r="BG651" s="14">
        <v>9.72326217152963E-2</v>
      </c>
      <c r="BH651" s="14">
        <v>0.11482511557632601</v>
      </c>
      <c r="BI651" s="14"/>
      <c r="BJ651" s="14">
        <v>0.15208825244042601</v>
      </c>
      <c r="BK651" s="14">
        <v>8.2463503646912198E-2</v>
      </c>
      <c r="BL651" s="14"/>
      <c r="BM651" s="14">
        <v>0.13919981644297899</v>
      </c>
      <c r="BN651" s="14">
        <v>7.6683679584264697E-2</v>
      </c>
      <c r="BO651" s="14"/>
      <c r="BP651" s="14">
        <v>5.6365128682269401E-2</v>
      </c>
      <c r="BQ651" s="14">
        <v>0.115083709320804</v>
      </c>
      <c r="BR651" s="14">
        <v>0.24239877521102399</v>
      </c>
      <c r="BS651" s="14">
        <v>7.4590564024719197E-2</v>
      </c>
      <c r="BT651" s="14">
        <v>0.100460808788972</v>
      </c>
      <c r="BU651" s="14">
        <v>9.1528859011382205E-2</v>
      </c>
      <c r="BV651" s="14">
        <v>7.0640107718674794E-2</v>
      </c>
      <c r="BW651" s="14">
        <v>0.15235267835164401</v>
      </c>
    </row>
    <row r="652" spans="2:75" x14ac:dyDescent="0.35">
      <c r="B652" t="s">
        <v>181</v>
      </c>
      <c r="C652" s="14">
        <v>0.39232100622898802</v>
      </c>
      <c r="D652" s="14">
        <v>0.36751007480827602</v>
      </c>
      <c r="E652" s="14">
        <v>0.415736418200084</v>
      </c>
      <c r="F652" s="14"/>
      <c r="G652" s="14">
        <v>0.19698460840357601</v>
      </c>
      <c r="H652" s="14">
        <v>0.313899497377786</v>
      </c>
      <c r="I652" s="14">
        <v>0.38938729580967002</v>
      </c>
      <c r="J652" s="14">
        <v>0.34465194357498702</v>
      </c>
      <c r="K652" s="14">
        <v>0.39126642206439799</v>
      </c>
      <c r="L652" s="14">
        <v>0.48885469913046398</v>
      </c>
      <c r="M652" s="14"/>
      <c r="N652" s="14">
        <v>0.40064245742223498</v>
      </c>
      <c r="O652" s="14">
        <v>0.37674800471019798</v>
      </c>
      <c r="P652" s="14"/>
      <c r="Q652" s="14">
        <v>0.24932864124995699</v>
      </c>
      <c r="R652" s="14">
        <v>0.28739648340341101</v>
      </c>
      <c r="S652" s="14">
        <v>0.430647027718429</v>
      </c>
      <c r="T652" s="14">
        <v>0.42297893006419401</v>
      </c>
      <c r="U652" s="14">
        <v>0.41845632378148001</v>
      </c>
      <c r="V652" s="14">
        <v>0.40589321943149198</v>
      </c>
      <c r="W652" s="14">
        <v>0.387067755769264</v>
      </c>
      <c r="X652" s="14">
        <v>0.33182818373155398</v>
      </c>
      <c r="Y652" s="14">
        <v>0.57049239310669397</v>
      </c>
      <c r="Z652" s="14">
        <v>0.36794478019180599</v>
      </c>
      <c r="AA652" s="14"/>
      <c r="AB652" s="14">
        <v>0.45365647424504602</v>
      </c>
      <c r="AC652" s="14">
        <v>0.40641682585184102</v>
      </c>
      <c r="AD652" s="14">
        <v>0.30582255590060697</v>
      </c>
      <c r="AE652" s="14"/>
      <c r="AF652" s="14">
        <v>0.52412059977632997</v>
      </c>
      <c r="AG652" s="14">
        <v>0.39724155926211102</v>
      </c>
      <c r="AH652" s="14">
        <v>0.35225691545971199</v>
      </c>
      <c r="AI652" s="14">
        <v>0.496872896408519</v>
      </c>
      <c r="AJ652" s="14">
        <v>0.50709668545985298</v>
      </c>
      <c r="AK652" s="14">
        <v>0.38392170975119899</v>
      </c>
      <c r="AL652" s="14">
        <v>0.411604349713378</v>
      </c>
      <c r="AM652" s="14">
        <v>0.286947951423279</v>
      </c>
      <c r="AN652" s="14"/>
      <c r="AO652" s="14">
        <v>0.50266120608793097</v>
      </c>
      <c r="AP652" s="14">
        <v>0.39299168231178899</v>
      </c>
      <c r="AQ652" s="14">
        <v>0.29281427604719101</v>
      </c>
      <c r="AR652" s="14">
        <v>0.43830647513276499</v>
      </c>
      <c r="AS652" s="14">
        <v>0.548641534329664</v>
      </c>
      <c r="AT652" s="14">
        <v>0.42477222134947001</v>
      </c>
      <c r="AU652" s="14">
        <v>0.336481128157333</v>
      </c>
      <c r="AV652" s="14">
        <v>0.24755684045109899</v>
      </c>
      <c r="AW652" s="14"/>
      <c r="AX652" s="14">
        <v>0.35815847406930901</v>
      </c>
      <c r="AY652" s="14">
        <v>0.48074914258182599</v>
      </c>
      <c r="AZ652" s="14">
        <v>0.31831820192424698</v>
      </c>
      <c r="BA652" s="14"/>
      <c r="BB652" s="14">
        <v>0.49278664764095498</v>
      </c>
      <c r="BC652" s="14">
        <v>0.44442236415624697</v>
      </c>
      <c r="BD652" s="14">
        <v>0.251072211470381</v>
      </c>
      <c r="BE652" s="14"/>
      <c r="BF652" s="14">
        <v>0.45191924485718998</v>
      </c>
      <c r="BG652" s="14">
        <v>0.48890338747874401</v>
      </c>
      <c r="BH652" s="14">
        <v>0.30407570648832399</v>
      </c>
      <c r="BI652" s="14"/>
      <c r="BJ652" s="14">
        <v>0.403067943173054</v>
      </c>
      <c r="BK652" s="14">
        <v>0.39040711624603402</v>
      </c>
      <c r="BL652" s="14"/>
      <c r="BM652" s="14">
        <v>0.37165636109547501</v>
      </c>
      <c r="BN652" s="14">
        <v>0.40533932512374099</v>
      </c>
      <c r="BO652" s="14"/>
      <c r="BP652" s="14">
        <v>0.39992891764947702</v>
      </c>
      <c r="BQ652" s="14">
        <v>0.40298036667331399</v>
      </c>
      <c r="BR652" s="14">
        <v>0.22072084785124299</v>
      </c>
      <c r="BS652" s="14">
        <v>0.33564569236617903</v>
      </c>
      <c r="BT652" s="14">
        <v>0.43151917203722501</v>
      </c>
      <c r="BU652" s="14">
        <v>0.38012554575770302</v>
      </c>
      <c r="BV652" s="14">
        <v>0.50324294767256295</v>
      </c>
      <c r="BW652" s="14">
        <v>0.38757768744093901</v>
      </c>
    </row>
    <row r="653" spans="2:75" x14ac:dyDescent="0.35">
      <c r="B653" t="s">
        <v>182</v>
      </c>
      <c r="C653" s="14">
        <v>0.31075955459802501</v>
      </c>
      <c r="D653" s="14">
        <v>0.31083081619413799</v>
      </c>
      <c r="E653" s="14">
        <v>0.31069230119256402</v>
      </c>
      <c r="F653" s="14"/>
      <c r="G653" s="14">
        <v>0.37291505029127697</v>
      </c>
      <c r="H653" s="14">
        <v>0.23213643506270801</v>
      </c>
      <c r="I653" s="14">
        <v>0.30584488792747</v>
      </c>
      <c r="J653" s="14">
        <v>0.39478349366431398</v>
      </c>
      <c r="K653" s="14">
        <v>0.30883994228337702</v>
      </c>
      <c r="L653" s="14">
        <v>0.28511793530864299</v>
      </c>
      <c r="M653" s="14"/>
      <c r="N653" s="14">
        <v>0.29219460207148201</v>
      </c>
      <c r="O653" s="14">
        <v>0.34550253718341301</v>
      </c>
      <c r="P653" s="14"/>
      <c r="Q653" s="14">
        <v>0.48661529462162301</v>
      </c>
      <c r="R653" s="14">
        <v>0.38700208314586998</v>
      </c>
      <c r="S653" s="14">
        <v>0.26958907179948599</v>
      </c>
      <c r="T653" s="14">
        <v>0.33603175058615797</v>
      </c>
      <c r="U653" s="14">
        <v>0.29906031942931099</v>
      </c>
      <c r="V653" s="14">
        <v>0.25715083476580303</v>
      </c>
      <c r="W653" s="14">
        <v>0.26658747145563899</v>
      </c>
      <c r="X653" s="14">
        <v>0.33438743868451198</v>
      </c>
      <c r="Y653" s="14">
        <v>0.11182982956972801</v>
      </c>
      <c r="Z653" s="14">
        <v>0.33839244957394199</v>
      </c>
      <c r="AA653" s="14"/>
      <c r="AB653" s="14">
        <v>0.157689069943549</v>
      </c>
      <c r="AC653" s="14">
        <v>0.34310248677974797</v>
      </c>
      <c r="AD653" s="14">
        <v>0.33092541850102702</v>
      </c>
      <c r="AE653" s="14"/>
      <c r="AF653" s="14">
        <v>0.26245871397620502</v>
      </c>
      <c r="AG653" s="14">
        <v>0.25102149911125698</v>
      </c>
      <c r="AH653" s="14">
        <v>0.273171305272288</v>
      </c>
      <c r="AI653" s="14">
        <v>0.13792230940225</v>
      </c>
      <c r="AJ653" s="14">
        <v>0.26662234657205802</v>
      </c>
      <c r="AK653" s="14">
        <v>0.360441436564574</v>
      </c>
      <c r="AL653" s="14">
        <v>0.100912672060035</v>
      </c>
      <c r="AM653" s="14">
        <v>0.42763099259301801</v>
      </c>
      <c r="AN653" s="14"/>
      <c r="AO653" s="14">
        <v>0.205410897766861</v>
      </c>
      <c r="AP653" s="14">
        <v>0.288014858475998</v>
      </c>
      <c r="AQ653" s="14">
        <v>0.31227501389838402</v>
      </c>
      <c r="AR653" s="14">
        <v>0.21213528674228899</v>
      </c>
      <c r="AS653" s="14">
        <v>0.19245478063443</v>
      </c>
      <c r="AT653" s="14">
        <v>0.308004588734202</v>
      </c>
      <c r="AU653" s="14">
        <v>0.21339059024614099</v>
      </c>
      <c r="AV653" s="14">
        <v>0.44975414189714202</v>
      </c>
      <c r="AW653" s="14"/>
      <c r="AX653" s="14">
        <v>0.25086112197389299</v>
      </c>
      <c r="AY653" s="14">
        <v>0.27857746236145298</v>
      </c>
      <c r="AZ653" s="14">
        <v>0.29534181346739102</v>
      </c>
      <c r="BA653" s="14"/>
      <c r="BB653" s="14">
        <v>0.16394101774633399</v>
      </c>
      <c r="BC653" s="14">
        <v>0.30448534488718998</v>
      </c>
      <c r="BD653" s="14">
        <v>0.31178699461488202</v>
      </c>
      <c r="BE653" s="14"/>
      <c r="BF653" s="14">
        <v>0.29065337321795398</v>
      </c>
      <c r="BG653" s="14">
        <v>0.25347906398714598</v>
      </c>
      <c r="BH653" s="14">
        <v>0.30641537590693002</v>
      </c>
      <c r="BI653" s="14"/>
      <c r="BJ653" s="14">
        <v>0.24236970362097901</v>
      </c>
      <c r="BK653" s="14">
        <v>0.324497706456223</v>
      </c>
      <c r="BL653" s="14"/>
      <c r="BM653" s="14">
        <v>0.237311983599544</v>
      </c>
      <c r="BN653" s="14">
        <v>0.348460010953139</v>
      </c>
      <c r="BO653" s="14"/>
      <c r="BP653" s="14">
        <v>0.33952397084377101</v>
      </c>
      <c r="BQ653" s="14">
        <v>0.27586804311174701</v>
      </c>
      <c r="BR653" s="14">
        <v>0.41317937179944902</v>
      </c>
      <c r="BS653" s="14">
        <v>0.31743489202994102</v>
      </c>
      <c r="BT653" s="14">
        <v>0.29037181841652698</v>
      </c>
      <c r="BU653" s="14">
        <v>0.30657232163782699</v>
      </c>
      <c r="BV653" s="14">
        <v>0.320596725041501</v>
      </c>
      <c r="BW653" s="14">
        <v>0.297145835987841</v>
      </c>
    </row>
    <row r="654" spans="2:75" x14ac:dyDescent="0.35">
      <c r="B654" t="s">
        <v>183</v>
      </c>
      <c r="C654" s="14">
        <v>0.150542738432803</v>
      </c>
      <c r="D654" s="14">
        <v>0.171453880454073</v>
      </c>
      <c r="E654" s="14">
        <v>0.130807767709157</v>
      </c>
      <c r="F654" s="14"/>
      <c r="G654" s="14">
        <v>0.329927452828079</v>
      </c>
      <c r="H654" s="14">
        <v>0.26679932721897998</v>
      </c>
      <c r="I654" s="14">
        <v>8.1518325688728896E-2</v>
      </c>
      <c r="J654" s="14">
        <v>0.13978165852139399</v>
      </c>
      <c r="K654" s="14">
        <v>0.12706415607520699</v>
      </c>
      <c r="L654" s="14">
        <v>0.11340644628691</v>
      </c>
      <c r="M654" s="14"/>
      <c r="N654" s="14">
        <v>0.159998945823081</v>
      </c>
      <c r="O654" s="14">
        <v>0.13284612174528199</v>
      </c>
      <c r="P654" s="14"/>
      <c r="Q654" s="14">
        <v>9.43244886284339E-2</v>
      </c>
      <c r="R654" s="14">
        <v>0.12795127532582801</v>
      </c>
      <c r="S654" s="14">
        <v>0.192734872935683</v>
      </c>
      <c r="T654" s="14">
        <v>0.149922416584232</v>
      </c>
      <c r="U654" s="14">
        <v>0.177570589550306</v>
      </c>
      <c r="V654" s="14">
        <v>0.112037169998178</v>
      </c>
      <c r="W654" s="14">
        <v>0.15698337410918001</v>
      </c>
      <c r="X654" s="14">
        <v>0.17650424472829601</v>
      </c>
      <c r="Y654" s="14">
        <v>0</v>
      </c>
      <c r="Z654" s="14">
        <v>0.13048328879593599</v>
      </c>
      <c r="AA654" s="14"/>
      <c r="AB654" s="14">
        <v>0.19152425062349099</v>
      </c>
      <c r="AC654" s="14">
        <v>0.112794061508851</v>
      </c>
      <c r="AD654" s="14">
        <v>0.22471065947712099</v>
      </c>
      <c r="AE654" s="14"/>
      <c r="AF654" s="14">
        <v>8.0824441169655495E-2</v>
      </c>
      <c r="AG654" s="14">
        <v>0.179806246288366</v>
      </c>
      <c r="AH654" s="14">
        <v>0.218603798647523</v>
      </c>
      <c r="AI654" s="14">
        <v>0.20399270706448</v>
      </c>
      <c r="AJ654" s="14">
        <v>0.11662793446403399</v>
      </c>
      <c r="AK654" s="14">
        <v>0.14085857240654001</v>
      </c>
      <c r="AL654" s="14">
        <v>0.24458145370548001</v>
      </c>
      <c r="AM654" s="14">
        <v>0.139953895837923</v>
      </c>
      <c r="AN654" s="14"/>
      <c r="AO654" s="14">
        <v>0.13529227643952499</v>
      </c>
      <c r="AP654" s="14">
        <v>0.168776510807404</v>
      </c>
      <c r="AQ654" s="14">
        <v>0.21565724872352501</v>
      </c>
      <c r="AR654" s="14">
        <v>0.116329004416188</v>
      </c>
      <c r="AS654" s="14">
        <v>0.167179344035261</v>
      </c>
      <c r="AT654" s="14">
        <v>0.15230298029725101</v>
      </c>
      <c r="AU654" s="14">
        <v>0.13152603053206299</v>
      </c>
      <c r="AV654" s="14">
        <v>0.153197389007626</v>
      </c>
      <c r="AW654" s="14"/>
      <c r="AX654" s="14">
        <v>0.27610331038057301</v>
      </c>
      <c r="AY654" s="14">
        <v>0.12974894052035699</v>
      </c>
      <c r="AZ654" s="14">
        <v>0.175808784807512</v>
      </c>
      <c r="BA654" s="14"/>
      <c r="BB654" s="14">
        <v>0.13883530600045599</v>
      </c>
      <c r="BC654" s="14">
        <v>0.138543415758002</v>
      </c>
      <c r="BD654" s="14">
        <v>0.210872592027468</v>
      </c>
      <c r="BE654" s="14"/>
      <c r="BF654" s="14">
        <v>0.19427332761553301</v>
      </c>
      <c r="BG654" s="14">
        <v>0.14301221120251201</v>
      </c>
      <c r="BH654" s="14">
        <v>0.175121591798818</v>
      </c>
      <c r="BI654" s="14"/>
      <c r="BJ654" s="14">
        <v>0.15780532998008601</v>
      </c>
      <c r="BK654" s="14">
        <v>0.149624265500446</v>
      </c>
      <c r="BL654" s="14"/>
      <c r="BM654" s="14">
        <v>0.198188327583533</v>
      </c>
      <c r="BN654" s="14">
        <v>0.123243324372546</v>
      </c>
      <c r="BO654" s="14"/>
      <c r="BP654" s="14">
        <v>0.18533335787291699</v>
      </c>
      <c r="BQ654" s="14">
        <v>0.14974330361209201</v>
      </c>
      <c r="BR654" s="14">
        <v>0.100766221228436</v>
      </c>
      <c r="BS654" s="14">
        <v>0.218699665831286</v>
      </c>
      <c r="BT654" s="14">
        <v>0.12179881035038199</v>
      </c>
      <c r="BU654" s="14">
        <v>0.143909327107623</v>
      </c>
      <c r="BV654" s="14">
        <v>6.7799693553245E-2</v>
      </c>
      <c r="BW654" s="14">
        <v>0.108892916140714</v>
      </c>
    </row>
    <row r="655" spans="2:75" x14ac:dyDescent="0.35">
      <c r="B655" t="s">
        <v>119</v>
      </c>
      <c r="C655" s="14">
        <v>4.9718012476867898E-2</v>
      </c>
      <c r="D655" s="14">
        <v>6.4692516285279306E-2</v>
      </c>
      <c r="E655" s="14">
        <v>3.5585766903693201E-2</v>
      </c>
      <c r="F655" s="14"/>
      <c r="G655" s="14">
        <v>3.5391377973747598E-2</v>
      </c>
      <c r="H655" s="14">
        <v>0.13295149930782099</v>
      </c>
      <c r="I655" s="14">
        <v>7.1962897308551294E-2</v>
      </c>
      <c r="J655" s="14">
        <v>4.3590631089004801E-2</v>
      </c>
      <c r="K655" s="14">
        <v>4.3534980291749098E-2</v>
      </c>
      <c r="L655" s="14">
        <v>2.0793907569376401E-2</v>
      </c>
      <c r="M655" s="14"/>
      <c r="N655" s="14">
        <v>4.3373976034909903E-2</v>
      </c>
      <c r="O655" s="14">
        <v>6.1590423532532003E-2</v>
      </c>
      <c r="P655" s="14"/>
      <c r="Q655" s="14">
        <v>0.12358261027570799</v>
      </c>
      <c r="R655" s="14">
        <v>6.08668536895378E-2</v>
      </c>
      <c r="S655" s="14">
        <v>3.4695217694301603E-2</v>
      </c>
      <c r="T655" s="14">
        <v>3.2494403775008701E-2</v>
      </c>
      <c r="U655" s="14">
        <v>2.7644565916369698E-2</v>
      </c>
      <c r="V655" s="14">
        <v>4.7999691169343398E-2</v>
      </c>
      <c r="W655" s="14">
        <v>8.9195789000705794E-2</v>
      </c>
      <c r="X655" s="14">
        <v>0.15728013285563799</v>
      </c>
      <c r="Y655" s="14">
        <v>0.31767777732357899</v>
      </c>
      <c r="Z655" s="14">
        <v>4.1992534019884398E-2</v>
      </c>
      <c r="AA655" s="14"/>
      <c r="AB655" s="14">
        <v>5.0996895916106899E-2</v>
      </c>
      <c r="AC655" s="14">
        <v>4.4849559128910602E-2</v>
      </c>
      <c r="AD655" s="14">
        <v>6.9028112322808893E-2</v>
      </c>
      <c r="AE655" s="14"/>
      <c r="AF655" s="14">
        <v>2.18627836736076E-2</v>
      </c>
      <c r="AG655" s="14">
        <v>8.9552100642451699E-2</v>
      </c>
      <c r="AH655" s="14">
        <v>1.9127553465111399E-2</v>
      </c>
      <c r="AI655" s="14">
        <v>1.96713130244618E-2</v>
      </c>
      <c r="AJ655" s="14">
        <v>1.08434857577607E-2</v>
      </c>
      <c r="AK655" s="14">
        <v>1.24375246324923E-2</v>
      </c>
      <c r="AL655" s="14">
        <v>0.119117886372726</v>
      </c>
      <c r="AM655" s="14">
        <v>8.8389715231133897E-2</v>
      </c>
      <c r="AN655" s="14"/>
      <c r="AO655" s="14">
        <v>2.14510781602931E-2</v>
      </c>
      <c r="AP655" s="14">
        <v>7.1836476766826002E-2</v>
      </c>
      <c r="AQ655" s="14">
        <v>1.7678493298458501E-2</v>
      </c>
      <c r="AR655" s="14">
        <v>2.55907546997921E-2</v>
      </c>
      <c r="AS655" s="14">
        <v>0</v>
      </c>
      <c r="AT655" s="14">
        <v>1.28644816468846E-2</v>
      </c>
      <c r="AU655" s="14">
        <v>0.13757343726433999</v>
      </c>
      <c r="AV655" s="14">
        <v>0.130321214492232</v>
      </c>
      <c r="AW655" s="14"/>
      <c r="AX655" s="14">
        <v>1.1768561114581501E-2</v>
      </c>
      <c r="AY655" s="14">
        <v>3.0003829192430199E-2</v>
      </c>
      <c r="AZ655" s="14">
        <v>8.2571001368527894E-2</v>
      </c>
      <c r="BA655" s="14"/>
      <c r="BB655" s="14">
        <v>3.8336117564548799E-2</v>
      </c>
      <c r="BC655" s="14">
        <v>2.4240848159514002E-2</v>
      </c>
      <c r="BD655" s="14">
        <v>0.127803235856257</v>
      </c>
      <c r="BE655" s="14"/>
      <c r="BF655" s="14">
        <v>0</v>
      </c>
      <c r="BG655" s="14">
        <v>1.73727156163009E-2</v>
      </c>
      <c r="BH655" s="14">
        <v>9.9562210229602405E-2</v>
      </c>
      <c r="BI655" s="14"/>
      <c r="BJ655" s="14">
        <v>4.4668770785454302E-2</v>
      </c>
      <c r="BK655" s="14">
        <v>5.3007408150384502E-2</v>
      </c>
      <c r="BL655" s="14"/>
      <c r="BM655" s="14">
        <v>5.3643511278468899E-2</v>
      </c>
      <c r="BN655" s="14">
        <v>4.6273659966309402E-2</v>
      </c>
      <c r="BO655" s="14"/>
      <c r="BP655" s="14">
        <v>1.88486249515653E-2</v>
      </c>
      <c r="BQ655" s="14">
        <v>5.6324577282042702E-2</v>
      </c>
      <c r="BR655" s="14">
        <v>2.2934783909847899E-2</v>
      </c>
      <c r="BS655" s="14">
        <v>5.3629185747875799E-2</v>
      </c>
      <c r="BT655" s="14">
        <v>5.58493904068946E-2</v>
      </c>
      <c r="BU655" s="14">
        <v>7.7863946485465602E-2</v>
      </c>
      <c r="BV655" s="14">
        <v>3.7720526014016702E-2</v>
      </c>
      <c r="BW655" s="14">
        <v>5.4030882078861697E-2</v>
      </c>
    </row>
    <row r="656" spans="2:75" x14ac:dyDescent="0.35">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c r="AD656" s="14"/>
      <c r="AE656" s="14"/>
      <c r="AF656" s="14"/>
      <c r="AG656" s="14"/>
      <c r="AH656" s="14"/>
      <c r="AI656" s="14"/>
      <c r="AJ656" s="14"/>
      <c r="AK656" s="14"/>
      <c r="AL656" s="14"/>
      <c r="AM656" s="14"/>
      <c r="AN656" s="14"/>
      <c r="AO656" s="14"/>
      <c r="AP656" s="14"/>
      <c r="AQ656" s="14"/>
      <c r="AR656" s="14"/>
      <c r="AS656" s="14"/>
      <c r="AT656" s="14"/>
      <c r="AU656" s="14"/>
      <c r="AV656" s="14"/>
      <c r="AW656" s="14"/>
      <c r="AX656" s="14"/>
      <c r="AY656" s="14"/>
      <c r="AZ656" s="14"/>
      <c r="BA656" s="14"/>
      <c r="BB656" s="14"/>
      <c r="BC656" s="14"/>
      <c r="BD656" s="14"/>
      <c r="BE656" s="14"/>
      <c r="BF656" s="14"/>
      <c r="BG656" s="14"/>
      <c r="BH656" s="14"/>
      <c r="BI656" s="14"/>
      <c r="BJ656" s="14"/>
      <c r="BK656" s="14"/>
      <c r="BL656" s="14"/>
      <c r="BM656" s="14"/>
      <c r="BN656" s="14"/>
      <c r="BO656" s="14"/>
      <c r="BP656" s="14"/>
      <c r="BQ656" s="14"/>
      <c r="BR656" s="14"/>
      <c r="BS656" s="14"/>
      <c r="BT656" s="14"/>
      <c r="BU656" s="14"/>
      <c r="BV656" s="14"/>
      <c r="BW656" s="14"/>
    </row>
    <row r="657" spans="2:75" x14ac:dyDescent="0.35">
      <c r="B657" s="6" t="s">
        <v>337</v>
      </c>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c r="AD657" s="14"/>
      <c r="AE657" s="14"/>
      <c r="AF657" s="14"/>
      <c r="AG657" s="14"/>
      <c r="AH657" s="14"/>
      <c r="AI657" s="14"/>
      <c r="AJ657" s="14"/>
      <c r="AK657" s="14"/>
      <c r="AL657" s="14"/>
      <c r="AM657" s="14"/>
      <c r="AN657" s="14"/>
      <c r="AO657" s="14"/>
      <c r="AP657" s="14"/>
      <c r="AQ657" s="14"/>
      <c r="AR657" s="14"/>
      <c r="AS657" s="14"/>
      <c r="AT657" s="14"/>
      <c r="AU657" s="14"/>
      <c r="AV657" s="14"/>
      <c r="AW657" s="14"/>
      <c r="AX657" s="14"/>
      <c r="AY657" s="14"/>
      <c r="AZ657" s="14"/>
      <c r="BA657" s="14"/>
      <c r="BB657" s="14"/>
      <c r="BC657" s="14"/>
      <c r="BD657" s="14"/>
      <c r="BE657" s="14"/>
      <c r="BF657" s="14"/>
      <c r="BG657" s="14"/>
      <c r="BH657" s="14"/>
      <c r="BI657" s="14"/>
      <c r="BJ657" s="14"/>
      <c r="BK657" s="14"/>
      <c r="BL657" s="14"/>
      <c r="BM657" s="14"/>
      <c r="BN657" s="14"/>
      <c r="BO657" s="14"/>
      <c r="BP657" s="14"/>
      <c r="BQ657" s="14"/>
      <c r="BR657" s="14"/>
      <c r="BS657" s="14"/>
      <c r="BT657" s="14"/>
      <c r="BU657" s="14"/>
      <c r="BV657" s="14"/>
      <c r="BW657" s="14"/>
    </row>
    <row r="658" spans="2:75" x14ac:dyDescent="0.35">
      <c r="B658" s="21" t="s">
        <v>96</v>
      </c>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c r="AD658" s="14"/>
      <c r="AE658" s="14"/>
      <c r="AF658" s="14"/>
      <c r="AG658" s="14"/>
      <c r="AH658" s="14"/>
      <c r="AI658" s="14"/>
      <c r="AJ658" s="14"/>
      <c r="AK658" s="14"/>
      <c r="AL658" s="14"/>
      <c r="AM658" s="14"/>
      <c r="AN658" s="14"/>
      <c r="AO658" s="14"/>
      <c r="AP658" s="14"/>
      <c r="AQ658" s="14"/>
      <c r="AR658" s="14"/>
      <c r="AS658" s="14"/>
      <c r="AT658" s="14"/>
      <c r="AU658" s="14"/>
      <c r="AV658" s="14"/>
      <c r="AW658" s="14"/>
      <c r="AX658" s="14"/>
      <c r="AY658" s="14"/>
      <c r="AZ658" s="14"/>
      <c r="BA658" s="14"/>
      <c r="BB658" s="14"/>
      <c r="BC658" s="14"/>
      <c r="BD658" s="14"/>
      <c r="BE658" s="14"/>
      <c r="BF658" s="14"/>
      <c r="BG658" s="14"/>
      <c r="BH658" s="14"/>
      <c r="BI658" s="14"/>
      <c r="BJ658" s="14"/>
      <c r="BK658" s="14"/>
      <c r="BL658" s="14"/>
      <c r="BM658" s="14"/>
      <c r="BN658" s="14"/>
      <c r="BO658" s="14"/>
      <c r="BP658" s="14"/>
      <c r="BQ658" s="14"/>
      <c r="BR658" s="14"/>
      <c r="BS658" s="14"/>
      <c r="BT658" s="14"/>
      <c r="BU658" s="14"/>
      <c r="BV658" s="14"/>
      <c r="BW658" s="14"/>
    </row>
    <row r="659" spans="2:75" x14ac:dyDescent="0.35">
      <c r="B659" t="s">
        <v>180</v>
      </c>
      <c r="C659" s="14">
        <v>0.119088939427556</v>
      </c>
      <c r="D659" s="14">
        <v>9.1553167220997794E-2</v>
      </c>
      <c r="E659" s="14">
        <v>0.14507593037222399</v>
      </c>
      <c r="F659" s="14"/>
      <c r="G659" s="14">
        <v>5.0307632702093E-2</v>
      </c>
      <c r="H659" s="14">
        <v>1.29191920120795E-2</v>
      </c>
      <c r="I659" s="14">
        <v>0.167034992951623</v>
      </c>
      <c r="J659" s="14">
        <v>9.9396507935076706E-2</v>
      </c>
      <c r="K659" s="14">
        <v>0.19182704837136799</v>
      </c>
      <c r="L659" s="14">
        <v>0.12960184030817101</v>
      </c>
      <c r="M659" s="14"/>
      <c r="N659" s="14">
        <v>0.11865021915464</v>
      </c>
      <c r="O659" s="14">
        <v>0.119909973081157</v>
      </c>
      <c r="P659" s="14"/>
      <c r="Q659" s="14">
        <v>5.4168251136112303E-2</v>
      </c>
      <c r="R659" s="14">
        <v>0.12017227977155399</v>
      </c>
      <c r="S659" s="14">
        <v>0.13282943166213099</v>
      </c>
      <c r="T659" s="14">
        <v>0.123235219648475</v>
      </c>
      <c r="U659" s="14">
        <v>9.2698430692305905E-2</v>
      </c>
      <c r="V659" s="14">
        <v>0.14405669806041799</v>
      </c>
      <c r="W659" s="14">
        <v>0.112975356071094</v>
      </c>
      <c r="X659" s="14">
        <v>0</v>
      </c>
      <c r="Y659" s="14">
        <v>0</v>
      </c>
      <c r="Z659" s="14">
        <v>0.15139247165719</v>
      </c>
      <c r="AA659" s="14"/>
      <c r="AB659" s="14">
        <v>0.15351312136314799</v>
      </c>
      <c r="AC659" s="14">
        <v>0.125896399720448</v>
      </c>
      <c r="AD659" s="14">
        <v>6.5931602062705097E-2</v>
      </c>
      <c r="AE659" s="14"/>
      <c r="AF659" s="14">
        <v>0.12788637514013701</v>
      </c>
      <c r="AG659" s="14">
        <v>8.2813690571918105E-2</v>
      </c>
      <c r="AH659" s="14">
        <v>0.198870566303089</v>
      </c>
      <c r="AI659" s="14">
        <v>0.11530197661934199</v>
      </c>
      <c r="AJ659" s="14">
        <v>4.8027268066066102E-2</v>
      </c>
      <c r="AK659" s="14">
        <v>0.167611129914845</v>
      </c>
      <c r="AL659" s="14">
        <v>0.169540715088278</v>
      </c>
      <c r="AM659" s="14">
        <v>6.9119568520816702E-2</v>
      </c>
      <c r="AN659" s="14"/>
      <c r="AO659" s="14">
        <v>9.7497207984185805E-2</v>
      </c>
      <c r="AP659" s="14">
        <v>0.12626368426121301</v>
      </c>
      <c r="AQ659" s="14">
        <v>0.174256633206548</v>
      </c>
      <c r="AR659" s="14">
        <v>0.20850585842775399</v>
      </c>
      <c r="AS659" s="14">
        <v>5.4409072731074898E-2</v>
      </c>
      <c r="AT659" s="14">
        <v>0.16689438463202</v>
      </c>
      <c r="AU659" s="14">
        <v>0.19751781077299499</v>
      </c>
      <c r="AV659" s="14">
        <v>2.41711565211131E-2</v>
      </c>
      <c r="AW659" s="14"/>
      <c r="AX659" s="14">
        <v>0.142614519743269</v>
      </c>
      <c r="AY659" s="14">
        <v>0.13281012505859999</v>
      </c>
      <c r="AZ659" s="14">
        <v>0.119763935763745</v>
      </c>
      <c r="BA659" s="14"/>
      <c r="BB659" s="14">
        <v>0.20994434891784899</v>
      </c>
      <c r="BC659" s="14">
        <v>0.112986641781403</v>
      </c>
      <c r="BD659" s="14">
        <v>0.110778088702417</v>
      </c>
      <c r="BE659" s="14"/>
      <c r="BF659" s="14">
        <v>6.85325391012543E-2</v>
      </c>
      <c r="BG659" s="14">
        <v>0.139062412896614</v>
      </c>
      <c r="BH659" s="14">
        <v>0.13183249160131499</v>
      </c>
      <c r="BI659" s="14"/>
      <c r="BJ659" s="14">
        <v>0.14366157715921399</v>
      </c>
      <c r="BK659" s="14">
        <v>0.115563760664443</v>
      </c>
      <c r="BL659" s="14"/>
      <c r="BM659" s="14">
        <v>0.136912842166792</v>
      </c>
      <c r="BN659" s="14">
        <v>0.103826006377317</v>
      </c>
      <c r="BO659" s="14"/>
      <c r="BP659" s="14">
        <v>9.0822641336288895E-2</v>
      </c>
      <c r="BQ659" s="14">
        <v>0.150981042097491</v>
      </c>
      <c r="BR659" s="14">
        <v>0.16844410686449399</v>
      </c>
      <c r="BS659" s="14">
        <v>0.116757842148807</v>
      </c>
      <c r="BT659" s="14">
        <v>0.131265352020112</v>
      </c>
      <c r="BU659" s="14">
        <v>9.1052192920691805E-2</v>
      </c>
      <c r="BV659" s="14">
        <v>0.115799717666424</v>
      </c>
      <c r="BW659" s="14">
        <v>0.12580298913132501</v>
      </c>
    </row>
    <row r="660" spans="2:75" x14ac:dyDescent="0.35">
      <c r="B660" t="s">
        <v>181</v>
      </c>
      <c r="C660" s="14">
        <v>0.32407884309375701</v>
      </c>
      <c r="D660" s="14">
        <v>0.33656377271226001</v>
      </c>
      <c r="E660" s="14">
        <v>0.31229614273921302</v>
      </c>
      <c r="F660" s="14"/>
      <c r="G660" s="14">
        <v>0.25696861099083401</v>
      </c>
      <c r="H660" s="14">
        <v>0.221992821827835</v>
      </c>
      <c r="I660" s="14">
        <v>0.28760793594360201</v>
      </c>
      <c r="J660" s="14">
        <v>0.33251468769186898</v>
      </c>
      <c r="K660" s="14">
        <v>0.29954815242647098</v>
      </c>
      <c r="L660" s="14">
        <v>0.396086961187613</v>
      </c>
      <c r="M660" s="14"/>
      <c r="N660" s="14">
        <v>0.33408955683036101</v>
      </c>
      <c r="O660" s="14">
        <v>0.30534450738668401</v>
      </c>
      <c r="P660" s="14"/>
      <c r="Q660" s="14">
        <v>0.22483691558035601</v>
      </c>
      <c r="R660" s="14">
        <v>0.26734260610941202</v>
      </c>
      <c r="S660" s="14">
        <v>0.26568818724624998</v>
      </c>
      <c r="T660" s="14">
        <v>0.37739849077500198</v>
      </c>
      <c r="U660" s="14">
        <v>0.36690754732940201</v>
      </c>
      <c r="V660" s="14">
        <v>0.34623735589090798</v>
      </c>
      <c r="W660" s="14">
        <v>0.29698395262709998</v>
      </c>
      <c r="X660" s="14">
        <v>0.24517618432884</v>
      </c>
      <c r="Y660" s="14">
        <v>0</v>
      </c>
      <c r="Z660" s="14">
        <v>0.32394321421574201</v>
      </c>
      <c r="AA660" s="14"/>
      <c r="AB660" s="14">
        <v>0.38324482452793301</v>
      </c>
      <c r="AC660" s="14">
        <v>0.320370236804773</v>
      </c>
      <c r="AD660" s="14">
        <v>0.29877893456394</v>
      </c>
      <c r="AE660" s="14"/>
      <c r="AF660" s="14">
        <v>0.47986589420048997</v>
      </c>
      <c r="AG660" s="14">
        <v>0.33935240793282301</v>
      </c>
      <c r="AH660" s="14">
        <v>0.2500626618806</v>
      </c>
      <c r="AI660" s="14">
        <v>0.46431705179993499</v>
      </c>
      <c r="AJ660" s="14">
        <v>0.32317474114933398</v>
      </c>
      <c r="AK660" s="14">
        <v>0.31887967281748397</v>
      </c>
      <c r="AL660" s="14">
        <v>0.20878879541158399</v>
      </c>
      <c r="AM660" s="14">
        <v>0.28043283906801297</v>
      </c>
      <c r="AN660" s="14"/>
      <c r="AO660" s="14">
        <v>0.51838819352300403</v>
      </c>
      <c r="AP660" s="14">
        <v>0.325864858532464</v>
      </c>
      <c r="AQ660" s="14">
        <v>0.203580275723621</v>
      </c>
      <c r="AR660" s="14">
        <v>0.41476839528325099</v>
      </c>
      <c r="AS660" s="14">
        <v>0.32006536826162801</v>
      </c>
      <c r="AT660" s="14">
        <v>0.36707074172041698</v>
      </c>
      <c r="AU660" s="14">
        <v>0.17526102526186599</v>
      </c>
      <c r="AV660" s="14">
        <v>0.26907310236813098</v>
      </c>
      <c r="AW660" s="14"/>
      <c r="AX660" s="14">
        <v>0.29625480892577499</v>
      </c>
      <c r="AY660" s="14">
        <v>0.388098681028131</v>
      </c>
      <c r="AZ660" s="14">
        <v>0.27623315729637998</v>
      </c>
      <c r="BA660" s="14"/>
      <c r="BB660" s="14">
        <v>0.38959277408078002</v>
      </c>
      <c r="BC660" s="14">
        <v>0.35801887541514998</v>
      </c>
      <c r="BD660" s="14">
        <v>0.234930453003759</v>
      </c>
      <c r="BE660" s="14"/>
      <c r="BF660" s="14">
        <v>0.38256889161480201</v>
      </c>
      <c r="BG660" s="14">
        <v>0.38377096025660901</v>
      </c>
      <c r="BH660" s="14">
        <v>0.28816072231567802</v>
      </c>
      <c r="BI660" s="14"/>
      <c r="BJ660" s="14">
        <v>0.321913541607728</v>
      </c>
      <c r="BK660" s="14">
        <v>0.328690802734594</v>
      </c>
      <c r="BL660" s="14"/>
      <c r="BM660" s="14">
        <v>0.32188931850320901</v>
      </c>
      <c r="BN660" s="14">
        <v>0.33684224750086</v>
      </c>
      <c r="BO660" s="14"/>
      <c r="BP660" s="14">
        <v>0.37221385757677899</v>
      </c>
      <c r="BQ660" s="14">
        <v>0.37052580492678699</v>
      </c>
      <c r="BR660" s="14">
        <v>0.148472450615065</v>
      </c>
      <c r="BS660" s="14">
        <v>0.31371059398629098</v>
      </c>
      <c r="BT660" s="14">
        <v>0.31388976549317898</v>
      </c>
      <c r="BU660" s="14">
        <v>0.36801998825000198</v>
      </c>
      <c r="BV660" s="14">
        <v>0.32251089404199201</v>
      </c>
      <c r="BW660" s="14">
        <v>0.27605459682493999</v>
      </c>
    </row>
    <row r="661" spans="2:75" x14ac:dyDescent="0.35">
      <c r="B661" t="s">
        <v>182</v>
      </c>
      <c r="C661" s="14">
        <v>0.25968706673352399</v>
      </c>
      <c r="D661" s="14">
        <v>0.27911703873368598</v>
      </c>
      <c r="E661" s="14">
        <v>0.24134995591507</v>
      </c>
      <c r="F661" s="14"/>
      <c r="G661" s="14">
        <v>0.28072258058257299</v>
      </c>
      <c r="H661" s="14">
        <v>0.24736434227795501</v>
      </c>
      <c r="I661" s="14">
        <v>0.20474895668207299</v>
      </c>
      <c r="J661" s="14">
        <v>0.28496197448487098</v>
      </c>
      <c r="K661" s="14">
        <v>0.29619018255195001</v>
      </c>
      <c r="L661" s="14">
        <v>0.25235053741746599</v>
      </c>
      <c r="M661" s="14"/>
      <c r="N661" s="14">
        <v>0.24478132384605</v>
      </c>
      <c r="O661" s="14">
        <v>0.28758209985151001</v>
      </c>
      <c r="P661" s="14"/>
      <c r="Q661" s="14">
        <v>0.37641075316789102</v>
      </c>
      <c r="R661" s="14">
        <v>0.33720081281011299</v>
      </c>
      <c r="S661" s="14">
        <v>0.28247633473147199</v>
      </c>
      <c r="T661" s="14">
        <v>0.245683043556672</v>
      </c>
      <c r="U661" s="14">
        <v>0.25846327680265102</v>
      </c>
      <c r="V661" s="14">
        <v>0.199267962629253</v>
      </c>
      <c r="W661" s="14">
        <v>0.219791525191389</v>
      </c>
      <c r="X661" s="14">
        <v>0.58280398917558296</v>
      </c>
      <c r="Y661" s="14">
        <v>0.11182982956972801</v>
      </c>
      <c r="Z661" s="14">
        <v>0.26656501664182403</v>
      </c>
      <c r="AA661" s="14"/>
      <c r="AB661" s="14">
        <v>0.15367688098451701</v>
      </c>
      <c r="AC661" s="14">
        <v>0.29709495245532402</v>
      </c>
      <c r="AD661" s="14">
        <v>0.227872172396856</v>
      </c>
      <c r="AE661" s="14"/>
      <c r="AF661" s="14">
        <v>0.245568430001504</v>
      </c>
      <c r="AG661" s="14">
        <v>0.166880771261747</v>
      </c>
      <c r="AH661" s="14">
        <v>0.25470570220153799</v>
      </c>
      <c r="AI661" s="14">
        <v>0.16702361620869999</v>
      </c>
      <c r="AJ661" s="14">
        <v>0.45322556741537701</v>
      </c>
      <c r="AK661" s="14">
        <v>0.26533010131944301</v>
      </c>
      <c r="AL661" s="14">
        <v>7.6089490440060401E-2</v>
      </c>
      <c r="AM661" s="14">
        <v>0.31463400163008298</v>
      </c>
      <c r="AN661" s="14"/>
      <c r="AO661" s="14">
        <v>0.20761239036976001</v>
      </c>
      <c r="AP661" s="14">
        <v>0.152028061310338</v>
      </c>
      <c r="AQ661" s="14">
        <v>0.32468909013057301</v>
      </c>
      <c r="AR661" s="14">
        <v>0.190718137755198</v>
      </c>
      <c r="AS661" s="14">
        <v>0.391569254443557</v>
      </c>
      <c r="AT661" s="14">
        <v>0.22744248136009701</v>
      </c>
      <c r="AU661" s="14">
        <v>0.16874238989113499</v>
      </c>
      <c r="AV661" s="14">
        <v>0.307710838637057</v>
      </c>
      <c r="AW661" s="14"/>
      <c r="AX661" s="14">
        <v>0.29668031375030002</v>
      </c>
      <c r="AY661" s="14">
        <v>0.21180071806605899</v>
      </c>
      <c r="AZ661" s="14">
        <v>0.23694008140079201</v>
      </c>
      <c r="BA661" s="14"/>
      <c r="BB661" s="14">
        <v>0.148550937834695</v>
      </c>
      <c r="BC661" s="14">
        <v>0.26165455005563099</v>
      </c>
      <c r="BD661" s="14">
        <v>0.22361214481111699</v>
      </c>
      <c r="BE661" s="14"/>
      <c r="BF661" s="14">
        <v>0.295127828192977</v>
      </c>
      <c r="BG661" s="14">
        <v>0.213254701223098</v>
      </c>
      <c r="BH661" s="14">
        <v>0.22200605375459101</v>
      </c>
      <c r="BI661" s="14"/>
      <c r="BJ661" s="14">
        <v>0.22442622098371401</v>
      </c>
      <c r="BK661" s="14">
        <v>0.25520586738420498</v>
      </c>
      <c r="BL661" s="14"/>
      <c r="BM661" s="14">
        <v>0.208948147481508</v>
      </c>
      <c r="BN661" s="14">
        <v>0.282593147993213</v>
      </c>
      <c r="BO661" s="14"/>
      <c r="BP661" s="14">
        <v>0.230601985248295</v>
      </c>
      <c r="BQ661" s="14">
        <v>0.24108095124587101</v>
      </c>
      <c r="BR661" s="14">
        <v>0.27341180430079998</v>
      </c>
      <c r="BS661" s="14">
        <v>0.19827444466636199</v>
      </c>
      <c r="BT661" s="14">
        <v>0.28747197542636099</v>
      </c>
      <c r="BU661" s="14">
        <v>0.258434239638269</v>
      </c>
      <c r="BV661" s="14">
        <v>0.35198915461676999</v>
      </c>
      <c r="BW661" s="14">
        <v>0.31999397892977699</v>
      </c>
    </row>
    <row r="662" spans="2:75" x14ac:dyDescent="0.35">
      <c r="B662" t="s">
        <v>183</v>
      </c>
      <c r="C662" s="14">
        <v>0.20402973552963</v>
      </c>
      <c r="D662" s="14">
        <v>0.18947424273229199</v>
      </c>
      <c r="E662" s="14">
        <v>0.21776653784925101</v>
      </c>
      <c r="F662" s="14"/>
      <c r="G662" s="14">
        <v>0.27597976726371098</v>
      </c>
      <c r="H662" s="14">
        <v>0.33167796405352801</v>
      </c>
      <c r="I662" s="14">
        <v>0.27058484209331102</v>
      </c>
      <c r="J662" s="14">
        <v>0.202853227418231</v>
      </c>
      <c r="K662" s="14">
        <v>0.12366815234277601</v>
      </c>
      <c r="L662" s="14">
        <v>0.15324257511577399</v>
      </c>
      <c r="M662" s="14"/>
      <c r="N662" s="14">
        <v>0.213796426491935</v>
      </c>
      <c r="O662" s="14">
        <v>0.18575207101446001</v>
      </c>
      <c r="P662" s="14"/>
      <c r="Q662" s="14">
        <v>0.171913710276904</v>
      </c>
      <c r="R662" s="14">
        <v>0.17969715700913699</v>
      </c>
      <c r="S662" s="14">
        <v>0.203042765464755</v>
      </c>
      <c r="T662" s="14">
        <v>0.1840389580622</v>
      </c>
      <c r="U662" s="14">
        <v>0.194031688700844</v>
      </c>
      <c r="V662" s="14">
        <v>0.235184557609359</v>
      </c>
      <c r="W662" s="14">
        <v>0.27892599754487402</v>
      </c>
      <c r="X662" s="14">
        <v>0.17201982649557601</v>
      </c>
      <c r="Y662" s="14">
        <v>0.57049239310669397</v>
      </c>
      <c r="Z662" s="14">
        <v>0.138897043565928</v>
      </c>
      <c r="AA662" s="14"/>
      <c r="AB662" s="14">
        <v>0.21406199698592299</v>
      </c>
      <c r="AC662" s="14">
        <v>0.180406168447073</v>
      </c>
      <c r="AD662" s="14">
        <v>0.27101259867082</v>
      </c>
      <c r="AE662" s="14"/>
      <c r="AF662" s="14">
        <v>9.8095450608059603E-2</v>
      </c>
      <c r="AG662" s="14">
        <v>0.26194088659479298</v>
      </c>
      <c r="AH662" s="14">
        <v>0.22635132253366899</v>
      </c>
      <c r="AI662" s="14">
        <v>0.23368604234756099</v>
      </c>
      <c r="AJ662" s="14">
        <v>0.15000716154874499</v>
      </c>
      <c r="AK662" s="14">
        <v>0.18992172105583899</v>
      </c>
      <c r="AL662" s="14">
        <v>0.39428978755701399</v>
      </c>
      <c r="AM662" s="14">
        <v>0.23734766703409099</v>
      </c>
      <c r="AN662" s="14"/>
      <c r="AO662" s="14">
        <v>0.137173978366605</v>
      </c>
      <c r="AP662" s="14">
        <v>0.26925459172966199</v>
      </c>
      <c r="AQ662" s="14">
        <v>0.15696451225417199</v>
      </c>
      <c r="AR662" s="14">
        <v>0.160416853834005</v>
      </c>
      <c r="AS662" s="14">
        <v>0.21727831689587901</v>
      </c>
      <c r="AT662" s="14">
        <v>0.167835441098204</v>
      </c>
      <c r="AU662" s="14">
        <v>0.34985891011707398</v>
      </c>
      <c r="AV662" s="14">
        <v>0.28333126014801302</v>
      </c>
      <c r="AW662" s="14"/>
      <c r="AX662" s="14">
        <v>0.24675400687049301</v>
      </c>
      <c r="AY662" s="14">
        <v>0.19455767624381801</v>
      </c>
      <c r="AZ662" s="14">
        <v>0.224471546706174</v>
      </c>
      <c r="BA662" s="14"/>
      <c r="BB662" s="14">
        <v>0.15687144503731501</v>
      </c>
      <c r="BC662" s="14">
        <v>0.206955608561539</v>
      </c>
      <c r="BD662" s="14">
        <v>0.240410269990705</v>
      </c>
      <c r="BE662" s="14"/>
      <c r="BF662" s="14">
        <v>0.21753531445244001</v>
      </c>
      <c r="BG662" s="14">
        <v>0.20148987943322899</v>
      </c>
      <c r="BH662" s="14">
        <v>0.20336631721204701</v>
      </c>
      <c r="BI662" s="14"/>
      <c r="BJ662" s="14">
        <v>0.21230330068691999</v>
      </c>
      <c r="BK662" s="14">
        <v>0.20514998279698901</v>
      </c>
      <c r="BL662" s="14"/>
      <c r="BM662" s="14">
        <v>0.21708121532098101</v>
      </c>
      <c r="BN662" s="14">
        <v>0.19794936535217</v>
      </c>
      <c r="BO662" s="14"/>
      <c r="BP662" s="14">
        <v>0.269344545057985</v>
      </c>
      <c r="BQ662" s="14">
        <v>0.203787228674601</v>
      </c>
      <c r="BR662" s="14">
        <v>0.20244919528624</v>
      </c>
      <c r="BS662" s="14">
        <v>0.24136677795379299</v>
      </c>
      <c r="BT662" s="14">
        <v>0.16555761435940999</v>
      </c>
      <c r="BU662" s="14">
        <v>0.19886756338645101</v>
      </c>
      <c r="BV662" s="14">
        <v>0.12686348543183501</v>
      </c>
      <c r="BW662" s="14">
        <v>0.181823386435537</v>
      </c>
    </row>
    <row r="663" spans="2:75" x14ac:dyDescent="0.35">
      <c r="B663" t="s">
        <v>119</v>
      </c>
      <c r="C663" s="14">
        <v>9.3115415215532904E-2</v>
      </c>
      <c r="D663" s="14">
        <v>0.10329177860076499</v>
      </c>
      <c r="E663" s="14">
        <v>8.3511433124241599E-2</v>
      </c>
      <c r="F663" s="14"/>
      <c r="G663" s="14">
        <v>0.136021408460788</v>
      </c>
      <c r="H663" s="14">
        <v>0.18604567982860201</v>
      </c>
      <c r="I663" s="14">
        <v>7.0023272329390304E-2</v>
      </c>
      <c r="J663" s="14">
        <v>8.0273602469951702E-2</v>
      </c>
      <c r="K663" s="14">
        <v>8.8766464307434095E-2</v>
      </c>
      <c r="L663" s="14">
        <v>6.8718085970975007E-2</v>
      </c>
      <c r="M663" s="14"/>
      <c r="N663" s="14">
        <v>8.8682473677014401E-2</v>
      </c>
      <c r="O663" s="14">
        <v>0.10141134866618901</v>
      </c>
      <c r="P663" s="14"/>
      <c r="Q663" s="14">
        <v>0.17267036983873699</v>
      </c>
      <c r="R663" s="14">
        <v>9.55871442997836E-2</v>
      </c>
      <c r="S663" s="14">
        <v>0.115963280895392</v>
      </c>
      <c r="T663" s="14">
        <v>6.9644287957650194E-2</v>
      </c>
      <c r="U663" s="14">
        <v>8.7899056474797899E-2</v>
      </c>
      <c r="V663" s="14">
        <v>7.5253425810062405E-2</v>
      </c>
      <c r="W663" s="14">
        <v>9.1323168565542401E-2</v>
      </c>
      <c r="X663" s="14">
        <v>0</v>
      </c>
      <c r="Y663" s="14">
        <v>0.31767777732357899</v>
      </c>
      <c r="Z663" s="14">
        <v>0.11920225391931499</v>
      </c>
      <c r="AA663" s="14"/>
      <c r="AB663" s="14">
        <v>9.5503176138478696E-2</v>
      </c>
      <c r="AC663" s="14">
        <v>7.62322425723818E-2</v>
      </c>
      <c r="AD663" s="14">
        <v>0.136404692305679</v>
      </c>
      <c r="AE663" s="14"/>
      <c r="AF663" s="14">
        <v>4.8583850049809502E-2</v>
      </c>
      <c r="AG663" s="14">
        <v>0.14901224363871901</v>
      </c>
      <c r="AH663" s="14">
        <v>7.0009747081103302E-2</v>
      </c>
      <c r="AI663" s="14">
        <v>1.96713130244618E-2</v>
      </c>
      <c r="AJ663" s="14">
        <v>2.5565261820477501E-2</v>
      </c>
      <c r="AK663" s="14">
        <v>5.8257374892388802E-2</v>
      </c>
      <c r="AL663" s="14">
        <v>0.15129121150306299</v>
      </c>
      <c r="AM663" s="14">
        <v>9.8465923746996198E-2</v>
      </c>
      <c r="AN663" s="14"/>
      <c r="AO663" s="14">
        <v>3.9328229756444601E-2</v>
      </c>
      <c r="AP663" s="14">
        <v>0.12658880416632301</v>
      </c>
      <c r="AQ663" s="14">
        <v>0.140509488685087</v>
      </c>
      <c r="AR663" s="14">
        <v>2.55907546997921E-2</v>
      </c>
      <c r="AS663" s="14">
        <v>1.6677987667862E-2</v>
      </c>
      <c r="AT663" s="14">
        <v>7.0756951189261702E-2</v>
      </c>
      <c r="AU663" s="14">
        <v>0.108619863956931</v>
      </c>
      <c r="AV663" s="14">
        <v>0.115713642325686</v>
      </c>
      <c r="AW663" s="14"/>
      <c r="AX663" s="14">
        <v>1.7696350710163199E-2</v>
      </c>
      <c r="AY663" s="14">
        <v>7.2732799603392503E-2</v>
      </c>
      <c r="AZ663" s="14">
        <v>0.14259127883290901</v>
      </c>
      <c r="BA663" s="14"/>
      <c r="BB663" s="14">
        <v>9.5040494129361094E-2</v>
      </c>
      <c r="BC663" s="14">
        <v>6.0384324186276997E-2</v>
      </c>
      <c r="BD663" s="14">
        <v>0.19026904349200299</v>
      </c>
      <c r="BE663" s="14"/>
      <c r="BF663" s="14">
        <v>3.6235426638526802E-2</v>
      </c>
      <c r="BG663" s="14">
        <v>6.2422046190450303E-2</v>
      </c>
      <c r="BH663" s="14">
        <v>0.154634415116369</v>
      </c>
      <c r="BI663" s="14"/>
      <c r="BJ663" s="14">
        <v>9.7695359562425296E-2</v>
      </c>
      <c r="BK663" s="14">
        <v>9.5389586419768496E-2</v>
      </c>
      <c r="BL663" s="14"/>
      <c r="BM663" s="14">
        <v>0.115168476527511</v>
      </c>
      <c r="BN663" s="14">
        <v>7.8789232776440205E-2</v>
      </c>
      <c r="BO663" s="14"/>
      <c r="BP663" s="14">
        <v>3.70169707806524E-2</v>
      </c>
      <c r="BQ663" s="14">
        <v>3.3624973055249099E-2</v>
      </c>
      <c r="BR663" s="14">
        <v>0.2072224429334</v>
      </c>
      <c r="BS663" s="14">
        <v>0.12989034124474699</v>
      </c>
      <c r="BT663" s="14">
        <v>0.101815292700939</v>
      </c>
      <c r="BU663" s="14">
        <v>8.3626015804585702E-2</v>
      </c>
      <c r="BV663" s="14">
        <v>8.2836748242978306E-2</v>
      </c>
      <c r="BW663" s="14">
        <v>9.6325048678421593E-2</v>
      </c>
    </row>
    <row r="664" spans="2:75" x14ac:dyDescent="0.35">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c r="AD664" s="14"/>
      <c r="AE664" s="14"/>
      <c r="AF664" s="14"/>
      <c r="AG664" s="14"/>
      <c r="AH664" s="14"/>
      <c r="AI664" s="14"/>
      <c r="AJ664" s="14"/>
      <c r="AK664" s="14"/>
      <c r="AL664" s="14"/>
      <c r="AM664" s="14"/>
      <c r="AN664" s="14"/>
      <c r="AO664" s="14"/>
      <c r="AP664" s="14"/>
      <c r="AQ664" s="14"/>
      <c r="AR664" s="14"/>
      <c r="AS664" s="14"/>
      <c r="AT664" s="14"/>
      <c r="AU664" s="14"/>
      <c r="AV664" s="14"/>
      <c r="AW664" s="14"/>
      <c r="AX664" s="14"/>
      <c r="AY664" s="14"/>
      <c r="AZ664" s="14"/>
      <c r="BA664" s="14"/>
      <c r="BB664" s="14"/>
      <c r="BC664" s="14"/>
      <c r="BD664" s="14"/>
      <c r="BE664" s="14"/>
      <c r="BF664" s="14"/>
      <c r="BG664" s="14"/>
      <c r="BH664" s="14"/>
      <c r="BI664" s="14"/>
      <c r="BJ664" s="14"/>
      <c r="BK664" s="14"/>
      <c r="BL664" s="14"/>
      <c r="BM664" s="14"/>
      <c r="BN664" s="14"/>
      <c r="BO664" s="14"/>
      <c r="BP664" s="14"/>
      <c r="BQ664" s="14"/>
      <c r="BR664" s="14"/>
      <c r="BS664" s="14"/>
      <c r="BT664" s="14"/>
      <c r="BU664" s="14"/>
      <c r="BV664" s="14"/>
      <c r="BW664" s="14"/>
    </row>
    <row r="665" spans="2:75" x14ac:dyDescent="0.35">
      <c r="B665" s="6" t="s">
        <v>343</v>
      </c>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c r="AD665" s="14"/>
      <c r="AE665" s="14"/>
      <c r="AF665" s="14"/>
      <c r="AG665" s="14"/>
      <c r="AH665" s="14"/>
      <c r="AI665" s="14"/>
      <c r="AJ665" s="14"/>
      <c r="AK665" s="14"/>
      <c r="AL665" s="14"/>
      <c r="AM665" s="14"/>
      <c r="AN665" s="14"/>
      <c r="AO665" s="14"/>
      <c r="AP665" s="14"/>
      <c r="AQ665" s="14"/>
      <c r="AR665" s="14"/>
      <c r="AS665" s="14"/>
      <c r="AT665" s="14"/>
      <c r="AU665" s="14"/>
      <c r="AV665" s="14"/>
      <c r="AW665" s="14"/>
      <c r="AX665" s="14"/>
      <c r="AY665" s="14"/>
      <c r="AZ665" s="14"/>
      <c r="BA665" s="14"/>
      <c r="BB665" s="14"/>
      <c r="BC665" s="14"/>
      <c r="BD665" s="14"/>
      <c r="BE665" s="14"/>
      <c r="BF665" s="14"/>
      <c r="BG665" s="14"/>
      <c r="BH665" s="14"/>
      <c r="BI665" s="14"/>
      <c r="BJ665" s="14"/>
      <c r="BK665" s="14"/>
      <c r="BL665" s="14"/>
      <c r="BM665" s="14"/>
      <c r="BN665" s="14"/>
      <c r="BO665" s="14"/>
      <c r="BP665" s="14"/>
      <c r="BQ665" s="14"/>
      <c r="BR665" s="14"/>
      <c r="BS665" s="14"/>
      <c r="BT665" s="14"/>
      <c r="BU665" s="14"/>
      <c r="BV665" s="14"/>
      <c r="BW665" s="14"/>
    </row>
    <row r="666" spans="2:75" x14ac:dyDescent="0.35">
      <c r="B666" s="21" t="s">
        <v>96</v>
      </c>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c r="AD666" s="14"/>
      <c r="AE666" s="14"/>
      <c r="AF666" s="14"/>
      <c r="AG666" s="14"/>
      <c r="AH666" s="14"/>
      <c r="AI666" s="14"/>
      <c r="AJ666" s="14"/>
      <c r="AK666" s="14"/>
      <c r="AL666" s="14"/>
      <c r="AM666" s="14"/>
      <c r="AN666" s="14"/>
      <c r="AO666" s="14"/>
      <c r="AP666" s="14"/>
      <c r="AQ666" s="14"/>
      <c r="AR666" s="14"/>
      <c r="AS666" s="14"/>
      <c r="AT666" s="14"/>
      <c r="AU666" s="14"/>
      <c r="AV666" s="14"/>
      <c r="AW666" s="14"/>
      <c r="AX666" s="14"/>
      <c r="AY666" s="14"/>
      <c r="AZ666" s="14"/>
      <c r="BA666" s="14"/>
      <c r="BB666" s="14"/>
      <c r="BC666" s="14"/>
      <c r="BD666" s="14"/>
      <c r="BE666" s="14"/>
      <c r="BF666" s="14"/>
      <c r="BG666" s="14"/>
      <c r="BH666" s="14"/>
      <c r="BI666" s="14"/>
      <c r="BJ666" s="14"/>
      <c r="BK666" s="14"/>
      <c r="BL666" s="14"/>
      <c r="BM666" s="14"/>
      <c r="BN666" s="14"/>
      <c r="BO666" s="14"/>
      <c r="BP666" s="14"/>
      <c r="BQ666" s="14"/>
      <c r="BR666" s="14"/>
      <c r="BS666" s="14"/>
      <c r="BT666" s="14"/>
      <c r="BU666" s="14"/>
      <c r="BV666" s="14"/>
      <c r="BW666" s="14"/>
    </row>
    <row r="667" spans="2:75" x14ac:dyDescent="0.35">
      <c r="B667" t="s">
        <v>338</v>
      </c>
      <c r="C667" s="14">
        <v>0.13708994036871699</v>
      </c>
      <c r="D667" s="14">
        <v>0.14269120018849801</v>
      </c>
      <c r="E667" s="14">
        <v>0.13180372986684899</v>
      </c>
      <c r="F667" s="14"/>
      <c r="G667" s="14">
        <v>0.110092913244318</v>
      </c>
      <c r="H667" s="14">
        <v>5.8474089661159599E-2</v>
      </c>
      <c r="I667" s="14">
        <v>6.1061175276108E-2</v>
      </c>
      <c r="J667" s="14">
        <v>8.12860434452429E-2</v>
      </c>
      <c r="K667" s="14">
        <v>0.19068065794515801</v>
      </c>
      <c r="L667" s="14">
        <v>0.20496366200760899</v>
      </c>
      <c r="M667" s="14"/>
      <c r="N667" s="14">
        <v>0.15816660677254399</v>
      </c>
      <c r="O667" s="14">
        <v>9.7646464670126706E-2</v>
      </c>
      <c r="P667" s="14"/>
      <c r="Q667" s="14">
        <v>1.15584872431216E-2</v>
      </c>
      <c r="R667" s="14">
        <v>0.12365561562558799</v>
      </c>
      <c r="S667" s="14">
        <v>0.14343759738661299</v>
      </c>
      <c r="T667" s="14">
        <v>0.12900427147698501</v>
      </c>
      <c r="U667" s="14">
        <v>0.19774256252036601</v>
      </c>
      <c r="V667" s="14">
        <v>0.11764665193502601</v>
      </c>
      <c r="W667" s="14">
        <v>0.16908213599345701</v>
      </c>
      <c r="X667" s="14">
        <v>0</v>
      </c>
      <c r="Y667" s="14">
        <v>0</v>
      </c>
      <c r="Z667" s="14">
        <v>7.0433106846962204E-2</v>
      </c>
      <c r="AA667" s="14"/>
      <c r="AB667" s="14">
        <v>0.32371475500961799</v>
      </c>
      <c r="AC667" s="14">
        <v>9.7879965987527004E-2</v>
      </c>
      <c r="AD667" s="14">
        <v>0.15668395270410301</v>
      </c>
      <c r="AE667" s="14"/>
      <c r="AF667" s="14">
        <v>0.24286208406075099</v>
      </c>
      <c r="AG667" s="14">
        <v>7.3995684397937495E-2</v>
      </c>
      <c r="AH667" s="14">
        <v>0.13245343376538299</v>
      </c>
      <c r="AI667" s="14">
        <v>0.292788406326143</v>
      </c>
      <c r="AJ667" s="14">
        <v>8.1539058383866103E-2</v>
      </c>
      <c r="AK667" s="14">
        <v>0.16953036490672099</v>
      </c>
      <c r="AL667" s="14">
        <v>7.0124729699201693E-2</v>
      </c>
      <c r="AM667" s="14">
        <v>5.3224162241304697E-2</v>
      </c>
      <c r="AN667" s="14"/>
      <c r="AO667" s="14">
        <v>0.23641518138920301</v>
      </c>
      <c r="AP667" s="14">
        <v>8.6990949831644196E-2</v>
      </c>
      <c r="AQ667" s="14">
        <v>0.209062648792502</v>
      </c>
      <c r="AR667" s="14">
        <v>0.34417649238313203</v>
      </c>
      <c r="AS667" s="14">
        <v>7.4021001940891798E-2</v>
      </c>
      <c r="AT667" s="14">
        <v>0.18234043599135699</v>
      </c>
      <c r="AU667" s="14">
        <v>0.11028245914385</v>
      </c>
      <c r="AV667" s="14">
        <v>4.47509212411678E-2</v>
      </c>
      <c r="AW667" s="14"/>
      <c r="AX667" s="14">
        <v>0.19058546839462701</v>
      </c>
      <c r="AY667" s="14">
        <v>0.17622747566775199</v>
      </c>
      <c r="AZ667" s="14">
        <v>0.11269579728721001</v>
      </c>
      <c r="BA667" s="14"/>
      <c r="BB667" s="14">
        <v>0.33412997596717497</v>
      </c>
      <c r="BC667" s="14">
        <v>0.13286729336216499</v>
      </c>
      <c r="BD667" s="14">
        <v>6.3073404336114497E-2</v>
      </c>
      <c r="BE667" s="14"/>
      <c r="BF667" s="14">
        <v>0.16457920426862499</v>
      </c>
      <c r="BG667" s="14">
        <v>0.197062576370123</v>
      </c>
      <c r="BH667" s="14">
        <v>9.4665205352813794E-2</v>
      </c>
      <c r="BI667" s="14"/>
      <c r="BJ667" s="14">
        <v>0.27510659954556599</v>
      </c>
      <c r="BK667" s="14">
        <v>0.102681307131588</v>
      </c>
      <c r="BL667" s="14"/>
      <c r="BM667" s="14">
        <v>0.21932446736224001</v>
      </c>
      <c r="BN667" s="14">
        <v>0.108166800987807</v>
      </c>
      <c r="BO667" s="14"/>
      <c r="BP667" s="14">
        <v>9.7342540872680905E-2</v>
      </c>
      <c r="BQ667" s="14">
        <v>0.157998304820932</v>
      </c>
      <c r="BR667" s="14">
        <v>0.21797067129401601</v>
      </c>
      <c r="BS667" s="14">
        <v>9.19811713259234E-2</v>
      </c>
      <c r="BT667" s="14">
        <v>0.165745128767947</v>
      </c>
      <c r="BU667" s="14">
        <v>0.148747863534652</v>
      </c>
      <c r="BV667" s="14">
        <v>0.102122501891241</v>
      </c>
      <c r="BW667" s="14">
        <v>0.14072146892030299</v>
      </c>
    </row>
    <row r="668" spans="2:75" x14ac:dyDescent="0.35">
      <c r="B668" t="s">
        <v>339</v>
      </c>
      <c r="C668" s="14">
        <v>0.45662736100099599</v>
      </c>
      <c r="D668" s="14">
        <v>0.46253505062907502</v>
      </c>
      <c r="E668" s="14">
        <v>0.45105195618876898</v>
      </c>
      <c r="F668" s="14"/>
      <c r="G668" s="14">
        <v>0.31539115209687402</v>
      </c>
      <c r="H668" s="14">
        <v>0.28764316413069901</v>
      </c>
      <c r="I668" s="14">
        <v>0.46041577840953002</v>
      </c>
      <c r="J668" s="14">
        <v>0.43023849083951998</v>
      </c>
      <c r="K668" s="14">
        <v>0.47415560901774401</v>
      </c>
      <c r="L668" s="14">
        <v>0.55100969862573501</v>
      </c>
      <c r="M668" s="14"/>
      <c r="N668" s="14">
        <v>0.46521882482516602</v>
      </c>
      <c r="O668" s="14">
        <v>0.44054905013004803</v>
      </c>
      <c r="P668" s="14"/>
      <c r="Q668" s="14">
        <v>0.39757735904423003</v>
      </c>
      <c r="R668" s="14">
        <v>0.42034393692988697</v>
      </c>
      <c r="S668" s="14">
        <v>0.42421506724111302</v>
      </c>
      <c r="T668" s="14">
        <v>0.47412542311232903</v>
      </c>
      <c r="U668" s="14">
        <v>0.45347160150608801</v>
      </c>
      <c r="V668" s="14">
        <v>0.53032851160180405</v>
      </c>
      <c r="W668" s="14">
        <v>0.434240387873155</v>
      </c>
      <c r="X668" s="14">
        <v>1</v>
      </c>
      <c r="Y668" s="14">
        <v>0.57049239310669397</v>
      </c>
      <c r="Z668" s="14">
        <v>0.42581540456378297</v>
      </c>
      <c r="AA668" s="14"/>
      <c r="AB668" s="14">
        <v>0.40813701533706798</v>
      </c>
      <c r="AC668" s="14">
        <v>0.49966563706720901</v>
      </c>
      <c r="AD668" s="14">
        <v>0.397615336441207</v>
      </c>
      <c r="AE668" s="14"/>
      <c r="AF668" s="14">
        <v>0.61667528883086997</v>
      </c>
      <c r="AG668" s="14">
        <v>0.48210466620095599</v>
      </c>
      <c r="AH668" s="14">
        <v>0.45136899812456999</v>
      </c>
      <c r="AI668" s="14">
        <v>0.35806595977512101</v>
      </c>
      <c r="AJ668" s="14">
        <v>0.48935091738507802</v>
      </c>
      <c r="AK668" s="14">
        <v>0.56356870744001497</v>
      </c>
      <c r="AL668" s="14">
        <v>0.337030891529013</v>
      </c>
      <c r="AM668" s="14">
        <v>0.32302083708622098</v>
      </c>
      <c r="AN668" s="14"/>
      <c r="AO668" s="14">
        <v>0.61661149656247405</v>
      </c>
      <c r="AP668" s="14">
        <v>0.48257623236423097</v>
      </c>
      <c r="AQ668" s="14">
        <v>0.40925666772404401</v>
      </c>
      <c r="AR668" s="14">
        <v>0.39550025363624602</v>
      </c>
      <c r="AS668" s="14">
        <v>0.58220975936276498</v>
      </c>
      <c r="AT668" s="14">
        <v>0.54685274755090596</v>
      </c>
      <c r="AU668" s="14">
        <v>0.37073583347853101</v>
      </c>
      <c r="AV668" s="14">
        <v>0.28762934781921201</v>
      </c>
      <c r="AW668" s="14"/>
      <c r="AX668" s="14">
        <v>0.47359450684750298</v>
      </c>
      <c r="AY668" s="14">
        <v>0.55654673934588395</v>
      </c>
      <c r="AZ668" s="14">
        <v>0.36768985405166899</v>
      </c>
      <c r="BA668" s="14"/>
      <c r="BB668" s="14">
        <v>0.41930466157128099</v>
      </c>
      <c r="BC668" s="14">
        <v>0.56741465700963301</v>
      </c>
      <c r="BD668" s="14">
        <v>0.31454241670178601</v>
      </c>
      <c r="BE668" s="14"/>
      <c r="BF668" s="14">
        <v>0.46167487871795698</v>
      </c>
      <c r="BG668" s="14">
        <v>0.54748027619964501</v>
      </c>
      <c r="BH668" s="14">
        <v>0.40379973680739101</v>
      </c>
      <c r="BI668" s="14"/>
      <c r="BJ668" s="14">
        <v>0.48488643450844299</v>
      </c>
      <c r="BK668" s="14">
        <v>0.45366812634418802</v>
      </c>
      <c r="BL668" s="14"/>
      <c r="BM668" s="14">
        <v>0.43961760623077401</v>
      </c>
      <c r="BN668" s="14">
        <v>0.47233802780157902</v>
      </c>
      <c r="BO668" s="14"/>
      <c r="BP668" s="14">
        <v>0.490237575401543</v>
      </c>
      <c r="BQ668" s="14">
        <v>0.44878572441936798</v>
      </c>
      <c r="BR668" s="14">
        <v>0.42826745824053603</v>
      </c>
      <c r="BS668" s="14">
        <v>0.41486334132046998</v>
      </c>
      <c r="BT668" s="14">
        <v>0.46851843400091497</v>
      </c>
      <c r="BU668" s="14">
        <v>0.45638249000541298</v>
      </c>
      <c r="BV668" s="14">
        <v>0.593968039328853</v>
      </c>
      <c r="BW668" s="14">
        <v>0.38856807228061002</v>
      </c>
    </row>
    <row r="669" spans="2:75" x14ac:dyDescent="0.35">
      <c r="B669" t="s">
        <v>340</v>
      </c>
      <c r="C669" s="14">
        <v>0.223620562214108</v>
      </c>
      <c r="D669" s="14">
        <v>0.21907064939659199</v>
      </c>
      <c r="E669" s="14">
        <v>0.22791455993826301</v>
      </c>
      <c r="F669" s="14"/>
      <c r="G669" s="14">
        <v>0.27641496949979799</v>
      </c>
      <c r="H669" s="14">
        <v>0.29212845016764</v>
      </c>
      <c r="I669" s="14">
        <v>0.236409418241352</v>
      </c>
      <c r="J669" s="14">
        <v>0.25424348844653</v>
      </c>
      <c r="K669" s="14">
        <v>0.21899761295443601</v>
      </c>
      <c r="L669" s="14">
        <v>0.16954337400299099</v>
      </c>
      <c r="M669" s="14"/>
      <c r="N669" s="14">
        <v>0.208628173461612</v>
      </c>
      <c r="O669" s="14">
        <v>0.25167774687949201</v>
      </c>
      <c r="P669" s="14"/>
      <c r="Q669" s="14">
        <v>0.195998313211838</v>
      </c>
      <c r="R669" s="14">
        <v>0.23408443327905001</v>
      </c>
      <c r="S669" s="14">
        <v>0.26032557294143699</v>
      </c>
      <c r="T669" s="14">
        <v>0.20871689740070501</v>
      </c>
      <c r="U669" s="14">
        <v>0.20591668585755399</v>
      </c>
      <c r="V669" s="14">
        <v>0.20253794016975801</v>
      </c>
      <c r="W669" s="14">
        <v>0.23303402339291901</v>
      </c>
      <c r="X669" s="14">
        <v>0</v>
      </c>
      <c r="Y669" s="14">
        <v>0.11182982956972801</v>
      </c>
      <c r="Z669" s="14">
        <v>0.27141542456664902</v>
      </c>
      <c r="AA669" s="14"/>
      <c r="AB669" s="14">
        <v>0.117778715253175</v>
      </c>
      <c r="AC669" s="14">
        <v>0.229818383882397</v>
      </c>
      <c r="AD669" s="14">
        <v>0.24586112315695899</v>
      </c>
      <c r="AE669" s="14"/>
      <c r="AF669" s="14">
        <v>8.5199500770026707E-2</v>
      </c>
      <c r="AG669" s="14">
        <v>0.23333239371954601</v>
      </c>
      <c r="AH669" s="14">
        <v>0.21544795996896299</v>
      </c>
      <c r="AI669" s="14">
        <v>0.12194809802187601</v>
      </c>
      <c r="AJ669" s="14">
        <v>0.20658237269537499</v>
      </c>
      <c r="AK669" s="14">
        <v>0.185836868043666</v>
      </c>
      <c r="AL669" s="14">
        <v>0.34564560787528797</v>
      </c>
      <c r="AM669" s="14">
        <v>0.30598094800777398</v>
      </c>
      <c r="AN669" s="14"/>
      <c r="AO669" s="14">
        <v>9.4982633102634204E-2</v>
      </c>
      <c r="AP669" s="14">
        <v>0.23416449216151899</v>
      </c>
      <c r="AQ669" s="14">
        <v>0.21912864683952299</v>
      </c>
      <c r="AR669" s="14">
        <v>0.10520721537625401</v>
      </c>
      <c r="AS669" s="14">
        <v>0.209442540352197</v>
      </c>
      <c r="AT669" s="14">
        <v>0.192854027938725</v>
      </c>
      <c r="AU669" s="14">
        <v>0.276707559731457</v>
      </c>
      <c r="AV669" s="14">
        <v>0.32036698763225502</v>
      </c>
      <c r="AW669" s="14"/>
      <c r="AX669" s="14">
        <v>0.21792112943139</v>
      </c>
      <c r="AY669" s="14">
        <v>0.16647911051278499</v>
      </c>
      <c r="AZ669" s="14">
        <v>0.26643081268675201</v>
      </c>
      <c r="BA669" s="14"/>
      <c r="BB669" s="14">
        <v>0.156914673506729</v>
      </c>
      <c r="BC669" s="14">
        <v>0.188752714650644</v>
      </c>
      <c r="BD669" s="14">
        <v>0.294971331556935</v>
      </c>
      <c r="BE669" s="14"/>
      <c r="BF669" s="14">
        <v>0.215686678582657</v>
      </c>
      <c r="BG669" s="14">
        <v>0.18118738598748099</v>
      </c>
      <c r="BH669" s="14">
        <v>0.24951586272038601</v>
      </c>
      <c r="BI669" s="14"/>
      <c r="BJ669" s="14">
        <v>0.11410114988912499</v>
      </c>
      <c r="BK669" s="14">
        <v>0.25013623465519502</v>
      </c>
      <c r="BL669" s="14"/>
      <c r="BM669" s="14">
        <v>0.18910712914684399</v>
      </c>
      <c r="BN669" s="14">
        <v>0.23101935060686599</v>
      </c>
      <c r="BO669" s="14"/>
      <c r="BP669" s="14">
        <v>0.23305598344811901</v>
      </c>
      <c r="BQ669" s="14">
        <v>0.25716663681678098</v>
      </c>
      <c r="BR669" s="14">
        <v>0.21216441534694</v>
      </c>
      <c r="BS669" s="14">
        <v>0.30042403022965702</v>
      </c>
      <c r="BT669" s="14">
        <v>0.18413990007195699</v>
      </c>
      <c r="BU669" s="14">
        <v>0.19762427008583</v>
      </c>
      <c r="BV669" s="14">
        <v>0.17878069281983999</v>
      </c>
      <c r="BW669" s="14">
        <v>0.23806057769943101</v>
      </c>
    </row>
    <row r="670" spans="2:75" x14ac:dyDescent="0.35">
      <c r="B670" t="s">
        <v>341</v>
      </c>
      <c r="C670" s="14">
        <v>6.98851559714979E-2</v>
      </c>
      <c r="D670" s="14">
        <v>7.9536367791408602E-2</v>
      </c>
      <c r="E670" s="14">
        <v>6.0776787690133602E-2</v>
      </c>
      <c r="F670" s="14"/>
      <c r="G670" s="14">
        <v>0.13945801597340601</v>
      </c>
      <c r="H670" s="14">
        <v>0.132216118042639</v>
      </c>
      <c r="I670" s="14">
        <v>8.3847968943469006E-2</v>
      </c>
      <c r="J670" s="14">
        <v>0.11516619548611901</v>
      </c>
      <c r="K670" s="14">
        <v>3.59180047733327E-2</v>
      </c>
      <c r="L670" s="14">
        <v>1.9536504887544898E-2</v>
      </c>
      <c r="M670" s="14"/>
      <c r="N670" s="14">
        <v>7.5383507959412094E-2</v>
      </c>
      <c r="O670" s="14">
        <v>5.9595382965544202E-2</v>
      </c>
      <c r="P670" s="14"/>
      <c r="Q670" s="14">
        <v>8.0290637455677105E-2</v>
      </c>
      <c r="R670" s="14">
        <v>0.104065892322748</v>
      </c>
      <c r="S670" s="14">
        <v>6.4412215134542802E-2</v>
      </c>
      <c r="T670" s="14">
        <v>5.5185497299964997E-2</v>
      </c>
      <c r="U670" s="14">
        <v>6.0553691258876101E-2</v>
      </c>
      <c r="V670" s="14">
        <v>8.5234420951013204E-2</v>
      </c>
      <c r="W670" s="14">
        <v>0.10832202085436</v>
      </c>
      <c r="X670" s="14">
        <v>0</v>
      </c>
      <c r="Y670" s="14">
        <v>0</v>
      </c>
      <c r="Z670" s="14">
        <v>1.6207711662744401E-2</v>
      </c>
      <c r="AA670" s="14"/>
      <c r="AB670" s="14">
        <v>9.94243031912595E-2</v>
      </c>
      <c r="AC670" s="14">
        <v>6.0544257651058302E-2</v>
      </c>
      <c r="AD670" s="14">
        <v>8.7723223590004507E-2</v>
      </c>
      <c r="AE670" s="14"/>
      <c r="AF670" s="14">
        <v>3.3983119938755399E-2</v>
      </c>
      <c r="AG670" s="14">
        <v>0.118162440894269</v>
      </c>
      <c r="AH670" s="14">
        <v>7.1920079544326596E-2</v>
      </c>
      <c r="AI670" s="14">
        <v>0.19061961979502501</v>
      </c>
      <c r="AJ670" s="14">
        <v>0.107697393344027</v>
      </c>
      <c r="AK670" s="14">
        <v>1.01773980101009E-2</v>
      </c>
      <c r="AL670" s="14">
        <v>7.3906451925079206E-2</v>
      </c>
      <c r="AM670" s="14">
        <v>0.112498833368124</v>
      </c>
      <c r="AN670" s="14"/>
      <c r="AO670" s="14">
        <v>2.4825029283925E-2</v>
      </c>
      <c r="AP670" s="14">
        <v>0.117462318820751</v>
      </c>
      <c r="AQ670" s="14">
        <v>6.2519628341845698E-2</v>
      </c>
      <c r="AR670" s="14">
        <v>0.13977747454908601</v>
      </c>
      <c r="AS670" s="14">
        <v>5.5127977888183598E-2</v>
      </c>
      <c r="AT670" s="14">
        <v>2.6866002323152699E-2</v>
      </c>
      <c r="AU670" s="14">
        <v>0.10361978125429699</v>
      </c>
      <c r="AV670" s="14">
        <v>7.5417002551238205E-2</v>
      </c>
      <c r="AW670" s="14"/>
      <c r="AX670" s="14">
        <v>1.1768561114581501E-2</v>
      </c>
      <c r="AY670" s="14">
        <v>5.3557447580711903E-2</v>
      </c>
      <c r="AZ670" s="14">
        <v>0.105528586637442</v>
      </c>
      <c r="BA670" s="14"/>
      <c r="BB670" s="14">
        <v>4.3619780798359903E-2</v>
      </c>
      <c r="BC670" s="14">
        <v>5.2475973010958903E-2</v>
      </c>
      <c r="BD670" s="14">
        <v>0.13693458197576999</v>
      </c>
      <c r="BE670" s="14"/>
      <c r="BF670" s="14">
        <v>0.123256011470084</v>
      </c>
      <c r="BG670" s="14">
        <v>3.19035167087185E-2</v>
      </c>
      <c r="BH670" s="14">
        <v>0.113987368759508</v>
      </c>
      <c r="BI670" s="14"/>
      <c r="BJ670" s="14">
        <v>5.9630849363158898E-2</v>
      </c>
      <c r="BK670" s="14">
        <v>7.1140896391451505E-2</v>
      </c>
      <c r="BL670" s="14"/>
      <c r="BM670" s="14">
        <v>8.5963333785111506E-2</v>
      </c>
      <c r="BN670" s="14">
        <v>5.97634857020517E-2</v>
      </c>
      <c r="BO670" s="14"/>
      <c r="BP670" s="14">
        <v>8.8233034956477593E-2</v>
      </c>
      <c r="BQ670" s="14">
        <v>1.7356956441391399E-2</v>
      </c>
      <c r="BR670" s="14">
        <v>0</v>
      </c>
      <c r="BS670" s="14">
        <v>6.94429119842533E-2</v>
      </c>
      <c r="BT670" s="14">
        <v>7.9464934817529795E-2</v>
      </c>
      <c r="BU670" s="14">
        <v>6.7152565078322499E-2</v>
      </c>
      <c r="BV670" s="14">
        <v>6.8258975524660606E-2</v>
      </c>
      <c r="BW670" s="14">
        <v>6.7968806620914202E-2</v>
      </c>
    </row>
    <row r="671" spans="2:75" x14ac:dyDescent="0.35">
      <c r="B671" t="s">
        <v>342</v>
      </c>
      <c r="C671" s="14">
        <v>5.6679502102202801E-2</v>
      </c>
      <c r="D671" s="14">
        <v>6.7846356419909506E-2</v>
      </c>
      <c r="E671" s="14">
        <v>4.6140740383163403E-2</v>
      </c>
      <c r="F671" s="14"/>
      <c r="G671" s="14">
        <v>6.6063873934289905E-2</v>
      </c>
      <c r="H671" s="14">
        <v>0.18323924316130299</v>
      </c>
      <c r="I671" s="14">
        <v>7.5850425551687806E-2</v>
      </c>
      <c r="J671" s="14">
        <v>3.5781144002780499E-2</v>
      </c>
      <c r="K671" s="14">
        <v>3.6588872100393799E-2</v>
      </c>
      <c r="L671" s="14">
        <v>2.2170356215307101E-2</v>
      </c>
      <c r="M671" s="14"/>
      <c r="N671" s="14">
        <v>6.20832689597339E-2</v>
      </c>
      <c r="O671" s="14">
        <v>4.6566738411680401E-2</v>
      </c>
      <c r="P671" s="14"/>
      <c r="Q671" s="14">
        <v>9.7584614291424093E-2</v>
      </c>
      <c r="R671" s="14">
        <v>5.1614443504533002E-2</v>
      </c>
      <c r="S671" s="14">
        <v>5.9675972013327999E-2</v>
      </c>
      <c r="T671" s="14">
        <v>7.3638276554084198E-2</v>
      </c>
      <c r="U671" s="14">
        <v>4.9049929440784998E-2</v>
      </c>
      <c r="V671" s="14">
        <v>4.6084126915936698E-2</v>
      </c>
      <c r="W671" s="14">
        <v>4.7690910302410502E-2</v>
      </c>
      <c r="X671" s="14">
        <v>0</v>
      </c>
      <c r="Y671" s="14">
        <v>0.31767777732357899</v>
      </c>
      <c r="Z671" s="14">
        <v>4.2168331773696201E-2</v>
      </c>
      <c r="AA671" s="14"/>
      <c r="AB671" s="14">
        <v>2.35391133609891E-2</v>
      </c>
      <c r="AC671" s="14">
        <v>5.3384160681930901E-2</v>
      </c>
      <c r="AD671" s="14">
        <v>8.75088375964337E-2</v>
      </c>
      <c r="AE671" s="14"/>
      <c r="AF671" s="14">
        <v>5.2104665473863502E-3</v>
      </c>
      <c r="AG671" s="14">
        <v>6.4795273609102297E-2</v>
      </c>
      <c r="AH671" s="14">
        <v>7.5125640792926607E-2</v>
      </c>
      <c r="AI671" s="14">
        <v>0</v>
      </c>
      <c r="AJ671" s="14">
        <v>2.5565261820477501E-2</v>
      </c>
      <c r="AK671" s="14">
        <v>2.1035331100136799E-2</v>
      </c>
      <c r="AL671" s="14">
        <v>0.15368612994460201</v>
      </c>
      <c r="AM671" s="14">
        <v>8.8668136058149702E-2</v>
      </c>
      <c r="AN671" s="14"/>
      <c r="AO671" s="14">
        <v>4.6628647809461099E-3</v>
      </c>
      <c r="AP671" s="14">
        <v>6.5896789627234498E-2</v>
      </c>
      <c r="AQ671" s="14">
        <v>3.3824760322846398E-2</v>
      </c>
      <c r="AR671" s="14">
        <v>1.5338564055281501E-2</v>
      </c>
      <c r="AS671" s="14">
        <v>1.6677987667862E-2</v>
      </c>
      <c r="AT671" s="14">
        <v>1.3504850746464001E-2</v>
      </c>
      <c r="AU671" s="14">
        <v>0.10475120499191</v>
      </c>
      <c r="AV671" s="14">
        <v>0.15202375714411001</v>
      </c>
      <c r="AW671" s="14"/>
      <c r="AX671" s="14">
        <v>3.96686302454346E-2</v>
      </c>
      <c r="AY671" s="14">
        <v>3.2915055039948099E-2</v>
      </c>
      <c r="AZ671" s="14">
        <v>9.4095781694268896E-2</v>
      </c>
      <c r="BA671" s="14"/>
      <c r="BB671" s="14">
        <v>2.5035465268384401E-2</v>
      </c>
      <c r="BC671" s="14">
        <v>2.5307006835132099E-2</v>
      </c>
      <c r="BD671" s="14">
        <v>0.15298542558179601</v>
      </c>
      <c r="BE671" s="14"/>
      <c r="BF671" s="14">
        <v>0</v>
      </c>
      <c r="BG671" s="14">
        <v>2.42405017682003E-2</v>
      </c>
      <c r="BH671" s="14">
        <v>0.114222416803977</v>
      </c>
      <c r="BI671" s="14"/>
      <c r="BJ671" s="14">
        <v>6.2024538994249902E-2</v>
      </c>
      <c r="BK671" s="14">
        <v>5.6067309237062102E-2</v>
      </c>
      <c r="BL671" s="14"/>
      <c r="BM671" s="14">
        <v>5.6380007537804699E-2</v>
      </c>
      <c r="BN671" s="14">
        <v>5.4768262833600603E-2</v>
      </c>
      <c r="BO671" s="14"/>
      <c r="BP671" s="14">
        <v>3.0765438002970501E-2</v>
      </c>
      <c r="BQ671" s="14">
        <v>5.5367017919090197E-2</v>
      </c>
      <c r="BR671" s="14">
        <v>7.3195064507520502E-2</v>
      </c>
      <c r="BS671" s="14">
        <v>4.4969274317346E-2</v>
      </c>
      <c r="BT671" s="14">
        <v>6.61546818808601E-2</v>
      </c>
      <c r="BU671" s="14">
        <v>6.5259438821145696E-2</v>
      </c>
      <c r="BV671" s="14">
        <v>3.7720526014016702E-2</v>
      </c>
      <c r="BW671" s="14">
        <v>8.8466048343617806E-2</v>
      </c>
    </row>
    <row r="672" spans="2:75" x14ac:dyDescent="0.35">
      <c r="B672" t="s">
        <v>92</v>
      </c>
      <c r="C672" s="14">
        <v>5.6097478342478697E-2</v>
      </c>
      <c r="D672" s="14">
        <v>2.8320375574516998E-2</v>
      </c>
      <c r="E672" s="14">
        <v>8.2312225932822294E-2</v>
      </c>
      <c r="F672" s="14"/>
      <c r="G672" s="14">
        <v>9.2579075251314105E-2</v>
      </c>
      <c r="H672" s="14">
        <v>4.6298934836559502E-2</v>
      </c>
      <c r="I672" s="14">
        <v>8.2415233577853395E-2</v>
      </c>
      <c r="J672" s="14">
        <v>8.3284637779808504E-2</v>
      </c>
      <c r="K672" s="14">
        <v>4.3659243208935203E-2</v>
      </c>
      <c r="L672" s="14">
        <v>3.2776404260813199E-2</v>
      </c>
      <c r="M672" s="14"/>
      <c r="N672" s="14">
        <v>3.0519618021531299E-2</v>
      </c>
      <c r="O672" s="14">
        <v>0.103964616943109</v>
      </c>
      <c r="P672" s="14"/>
      <c r="Q672" s="14">
        <v>0.216990588753709</v>
      </c>
      <c r="R672" s="14">
        <v>6.6235678338194395E-2</v>
      </c>
      <c r="S672" s="14">
        <v>4.7933575282965803E-2</v>
      </c>
      <c r="T672" s="14">
        <v>5.9329634155931898E-2</v>
      </c>
      <c r="U672" s="14">
        <v>3.3265529416330201E-2</v>
      </c>
      <c r="V672" s="14">
        <v>1.8168348426462699E-2</v>
      </c>
      <c r="W672" s="14">
        <v>7.6305215836986002E-3</v>
      </c>
      <c r="X672" s="14">
        <v>0</v>
      </c>
      <c r="Y672" s="14">
        <v>0</v>
      </c>
      <c r="Z672" s="14">
        <v>0.173960020586165</v>
      </c>
      <c r="AA672" s="14"/>
      <c r="AB672" s="14">
        <v>2.7406097847889901E-2</v>
      </c>
      <c r="AC672" s="14">
        <v>5.8707594729877799E-2</v>
      </c>
      <c r="AD672" s="14">
        <v>2.4607526511292398E-2</v>
      </c>
      <c r="AE672" s="14"/>
      <c r="AF672" s="14">
        <v>1.6069539852210799E-2</v>
      </c>
      <c r="AG672" s="14">
        <v>2.76095411781885E-2</v>
      </c>
      <c r="AH672" s="14">
        <v>5.3683887803830897E-2</v>
      </c>
      <c r="AI672" s="14">
        <v>3.6577916081834597E-2</v>
      </c>
      <c r="AJ672" s="14">
        <v>8.9264996371175701E-2</v>
      </c>
      <c r="AK672" s="14">
        <v>4.9851330499360899E-2</v>
      </c>
      <c r="AL672" s="14">
        <v>1.9606189026815799E-2</v>
      </c>
      <c r="AM672" s="14">
        <v>0.116607083238427</v>
      </c>
      <c r="AN672" s="14"/>
      <c r="AO672" s="14">
        <v>2.2502794880817301E-2</v>
      </c>
      <c r="AP672" s="14">
        <v>1.2909217194621E-2</v>
      </c>
      <c r="AQ672" s="14">
        <v>6.6207647979239295E-2</v>
      </c>
      <c r="AR672" s="14">
        <v>0</v>
      </c>
      <c r="AS672" s="14">
        <v>6.2520732788099997E-2</v>
      </c>
      <c r="AT672" s="14">
        <v>3.7581935449395899E-2</v>
      </c>
      <c r="AU672" s="14">
        <v>3.3903161399954598E-2</v>
      </c>
      <c r="AV672" s="14">
        <v>0.119811983612018</v>
      </c>
      <c r="AW672" s="14"/>
      <c r="AX672" s="14">
        <v>6.6461703966463004E-2</v>
      </c>
      <c r="AY672" s="14">
        <v>1.42741718529193E-2</v>
      </c>
      <c r="AZ672" s="14">
        <v>5.3559167642657897E-2</v>
      </c>
      <c r="BA672" s="14"/>
      <c r="BB672" s="14">
        <v>2.0995442888071199E-2</v>
      </c>
      <c r="BC672" s="14">
        <v>3.31823551314663E-2</v>
      </c>
      <c r="BD672" s="14">
        <v>3.7492839847597902E-2</v>
      </c>
      <c r="BE672" s="14"/>
      <c r="BF672" s="14">
        <v>3.4803226960676198E-2</v>
      </c>
      <c r="BG672" s="14">
        <v>1.81257429658318E-2</v>
      </c>
      <c r="BH672" s="14">
        <v>2.38094095559232E-2</v>
      </c>
      <c r="BI672" s="14"/>
      <c r="BJ672" s="14">
        <v>4.2504276994561104E-3</v>
      </c>
      <c r="BK672" s="14">
        <v>6.6306126240514601E-2</v>
      </c>
      <c r="BL672" s="14"/>
      <c r="BM672" s="14">
        <v>9.6074559372264102E-3</v>
      </c>
      <c r="BN672" s="14">
        <v>7.3944072068096195E-2</v>
      </c>
      <c r="BO672" s="14"/>
      <c r="BP672" s="14">
        <v>6.0365427318208702E-2</v>
      </c>
      <c r="BQ672" s="14">
        <v>6.3325359582437402E-2</v>
      </c>
      <c r="BR672" s="14">
        <v>6.8402390610987102E-2</v>
      </c>
      <c r="BS672" s="14">
        <v>7.8319270822350406E-2</v>
      </c>
      <c r="BT672" s="14">
        <v>3.5976920460791199E-2</v>
      </c>
      <c r="BU672" s="14">
        <v>6.4833372474636899E-2</v>
      </c>
      <c r="BV672" s="14">
        <v>1.9149264421388201E-2</v>
      </c>
      <c r="BW672" s="14">
        <v>7.6215026135124195E-2</v>
      </c>
    </row>
    <row r="673" spans="2:75" x14ac:dyDescent="0.35">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c r="AD673" s="14"/>
      <c r="AE673" s="14"/>
      <c r="AF673" s="14"/>
      <c r="AG673" s="14"/>
      <c r="AH673" s="14"/>
      <c r="AI673" s="14"/>
      <c r="AJ673" s="14"/>
      <c r="AK673" s="14"/>
      <c r="AL673" s="14"/>
      <c r="AM673" s="14"/>
      <c r="AN673" s="14"/>
      <c r="AO673" s="14"/>
      <c r="AP673" s="14"/>
      <c r="AQ673" s="14"/>
      <c r="AR673" s="14"/>
      <c r="AS673" s="14"/>
      <c r="AT673" s="14"/>
      <c r="AU673" s="14"/>
      <c r="AV673" s="14"/>
      <c r="AW673" s="14"/>
      <c r="AX673" s="14"/>
      <c r="AY673" s="14"/>
      <c r="AZ673" s="14"/>
      <c r="BA673" s="14"/>
      <c r="BB673" s="14"/>
      <c r="BC673" s="14"/>
      <c r="BD673" s="14"/>
      <c r="BE673" s="14"/>
      <c r="BF673" s="14"/>
      <c r="BG673" s="14"/>
      <c r="BH673" s="14"/>
      <c r="BI673" s="14"/>
      <c r="BJ673" s="14"/>
      <c r="BK673" s="14"/>
      <c r="BL673" s="14"/>
      <c r="BM673" s="14"/>
      <c r="BN673" s="14"/>
      <c r="BO673" s="14"/>
      <c r="BP673" s="14"/>
      <c r="BQ673" s="14"/>
      <c r="BR673" s="14"/>
      <c r="BS673" s="14"/>
      <c r="BT673" s="14"/>
      <c r="BU673" s="14"/>
      <c r="BV673" s="14"/>
      <c r="BW673" s="14"/>
    </row>
    <row r="674" spans="2:75" x14ac:dyDescent="0.35">
      <c r="B674" s="6" t="s">
        <v>344</v>
      </c>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c r="AD674" s="14"/>
      <c r="AE674" s="14"/>
      <c r="AF674" s="14"/>
      <c r="AG674" s="14"/>
      <c r="AH674" s="14"/>
      <c r="AI674" s="14"/>
      <c r="AJ674" s="14"/>
      <c r="AK674" s="14"/>
      <c r="AL674" s="14"/>
      <c r="AM674" s="14"/>
      <c r="AN674" s="14"/>
      <c r="AO674" s="14"/>
      <c r="AP674" s="14"/>
      <c r="AQ674" s="14"/>
      <c r="AR674" s="14"/>
      <c r="AS674" s="14"/>
      <c r="AT674" s="14"/>
      <c r="AU674" s="14"/>
      <c r="AV674" s="14"/>
      <c r="AW674" s="14"/>
      <c r="AX674" s="14"/>
      <c r="AY674" s="14"/>
      <c r="AZ674" s="14"/>
      <c r="BA674" s="14"/>
      <c r="BB674" s="14"/>
      <c r="BC674" s="14"/>
      <c r="BD674" s="14"/>
      <c r="BE674" s="14"/>
      <c r="BF674" s="14"/>
      <c r="BG674" s="14"/>
      <c r="BH674" s="14"/>
      <c r="BI674" s="14"/>
      <c r="BJ674" s="14"/>
      <c r="BK674" s="14"/>
      <c r="BL674" s="14"/>
      <c r="BM674" s="14"/>
      <c r="BN674" s="14"/>
      <c r="BO674" s="14"/>
      <c r="BP674" s="14"/>
      <c r="BQ674" s="14"/>
      <c r="BR674" s="14"/>
      <c r="BS674" s="14"/>
      <c r="BT674" s="14"/>
      <c r="BU674" s="14"/>
      <c r="BV674" s="14"/>
      <c r="BW674" s="14"/>
    </row>
    <row r="675" spans="2:75" x14ac:dyDescent="0.35">
      <c r="B675" s="21" t="s">
        <v>96</v>
      </c>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c r="AD675" s="14"/>
      <c r="AE675" s="14"/>
      <c r="AF675" s="14"/>
      <c r="AG675" s="14"/>
      <c r="AH675" s="14"/>
      <c r="AI675" s="14"/>
      <c r="AJ675" s="14"/>
      <c r="AK675" s="14"/>
      <c r="AL675" s="14"/>
      <c r="AM675" s="14"/>
      <c r="AN675" s="14"/>
      <c r="AO675" s="14"/>
      <c r="AP675" s="14"/>
      <c r="AQ675" s="14"/>
      <c r="AR675" s="14"/>
      <c r="AS675" s="14"/>
      <c r="AT675" s="14"/>
      <c r="AU675" s="14"/>
      <c r="AV675" s="14"/>
      <c r="AW675" s="14"/>
      <c r="AX675" s="14"/>
      <c r="AY675" s="14"/>
      <c r="AZ675" s="14"/>
      <c r="BA675" s="14"/>
      <c r="BB675" s="14"/>
      <c r="BC675" s="14"/>
      <c r="BD675" s="14"/>
      <c r="BE675" s="14"/>
      <c r="BF675" s="14"/>
      <c r="BG675" s="14"/>
      <c r="BH675" s="14"/>
      <c r="BI675" s="14"/>
      <c r="BJ675" s="14"/>
      <c r="BK675" s="14"/>
      <c r="BL675" s="14"/>
      <c r="BM675" s="14"/>
      <c r="BN675" s="14"/>
      <c r="BO675" s="14"/>
      <c r="BP675" s="14"/>
      <c r="BQ675" s="14"/>
      <c r="BR675" s="14"/>
      <c r="BS675" s="14"/>
      <c r="BT675" s="14"/>
      <c r="BU675" s="14"/>
      <c r="BV675" s="14"/>
      <c r="BW675" s="14"/>
    </row>
    <row r="676" spans="2:75" x14ac:dyDescent="0.35">
      <c r="B676" t="s">
        <v>338</v>
      </c>
      <c r="C676" s="14">
        <v>0.14505801702605101</v>
      </c>
      <c r="D676" s="14">
        <v>0.17513007820617099</v>
      </c>
      <c r="E676" s="14">
        <v>0.116677393605976</v>
      </c>
      <c r="F676" s="14"/>
      <c r="G676" s="14">
        <v>8.3450673758973803E-2</v>
      </c>
      <c r="H676" s="14">
        <v>7.2279261772454695E-2</v>
      </c>
      <c r="I676" s="14">
        <v>7.9757125901316006E-2</v>
      </c>
      <c r="J676" s="14">
        <v>9.9883365964320694E-2</v>
      </c>
      <c r="K676" s="14">
        <v>0.20401695864168401</v>
      </c>
      <c r="L676" s="14">
        <v>0.20662390831963601</v>
      </c>
      <c r="M676" s="14"/>
      <c r="N676" s="14">
        <v>0.16714687586340199</v>
      </c>
      <c r="O676" s="14">
        <v>0.10372029548757999</v>
      </c>
      <c r="P676" s="14"/>
      <c r="Q676" s="14">
        <v>6.7030421836096005E-2</v>
      </c>
      <c r="R676" s="14">
        <v>0.11371127640273899</v>
      </c>
      <c r="S676" s="14">
        <v>0.16175762784242301</v>
      </c>
      <c r="T676" s="14">
        <v>0.115993086461461</v>
      </c>
      <c r="U676" s="14">
        <v>0.20845787500396601</v>
      </c>
      <c r="V676" s="14">
        <v>0.118593698947738</v>
      </c>
      <c r="W676" s="14">
        <v>0.18013070723325</v>
      </c>
      <c r="X676" s="14">
        <v>0.593700255552712</v>
      </c>
      <c r="Y676" s="14">
        <v>0.11182982956972801</v>
      </c>
      <c r="Z676" s="14">
        <v>7.7255011050851502E-2</v>
      </c>
      <c r="AA676" s="14"/>
      <c r="AB676" s="14">
        <v>0.28422021128008201</v>
      </c>
      <c r="AC676" s="14">
        <v>0.10381665000312799</v>
      </c>
      <c r="AD676" s="14">
        <v>0.19465741952283</v>
      </c>
      <c r="AE676" s="14"/>
      <c r="AF676" s="14">
        <v>0.21695739289004701</v>
      </c>
      <c r="AG676" s="14">
        <v>0.132451148656962</v>
      </c>
      <c r="AH676" s="14">
        <v>0.162082354813536</v>
      </c>
      <c r="AI676" s="14">
        <v>0.25072058515263801</v>
      </c>
      <c r="AJ676" s="14">
        <v>0.131582794417655</v>
      </c>
      <c r="AK676" s="14">
        <v>0.175590335687141</v>
      </c>
      <c r="AL676" s="14">
        <v>8.7251918114673796E-2</v>
      </c>
      <c r="AM676" s="14">
        <v>5.3778411496244502E-2</v>
      </c>
      <c r="AN676" s="14"/>
      <c r="AO676" s="14">
        <v>0.26384589020179999</v>
      </c>
      <c r="AP676" s="14">
        <v>0.12302228320767</v>
      </c>
      <c r="AQ676" s="14">
        <v>0.19607417902480501</v>
      </c>
      <c r="AR676" s="14">
        <v>0.28944972904673599</v>
      </c>
      <c r="AS676" s="14">
        <v>0.14906735527367401</v>
      </c>
      <c r="AT676" s="14">
        <v>0.16750163000344401</v>
      </c>
      <c r="AU676" s="14">
        <v>0.131798294631743</v>
      </c>
      <c r="AV676" s="14">
        <v>2.63219519390002E-2</v>
      </c>
      <c r="AW676" s="14"/>
      <c r="AX676" s="14">
        <v>0.19186027039154899</v>
      </c>
      <c r="AY676" s="14">
        <v>0.182532612689249</v>
      </c>
      <c r="AZ676" s="14">
        <v>0.12348792355937099</v>
      </c>
      <c r="BA676" s="14"/>
      <c r="BB676" s="14">
        <v>0.38824264869868103</v>
      </c>
      <c r="BC676" s="14">
        <v>0.123504415980924</v>
      </c>
      <c r="BD676" s="14">
        <v>9.35020762655005E-2</v>
      </c>
      <c r="BE676" s="14"/>
      <c r="BF676" s="14">
        <v>0.22993002037693799</v>
      </c>
      <c r="BG676" s="14">
        <v>0.19715447432323399</v>
      </c>
      <c r="BH676" s="14">
        <v>0.117922646351137</v>
      </c>
      <c r="BI676" s="14"/>
      <c r="BJ676" s="14">
        <v>0.23573522511882899</v>
      </c>
      <c r="BK676" s="14">
        <v>0.121681065816572</v>
      </c>
      <c r="BL676" s="14"/>
      <c r="BM676" s="14">
        <v>0.23528949881862701</v>
      </c>
      <c r="BN676" s="14">
        <v>0.111562746128786</v>
      </c>
      <c r="BO676" s="14"/>
      <c r="BP676" s="14">
        <v>0.100965097640803</v>
      </c>
      <c r="BQ676" s="14">
        <v>0.19031035725045001</v>
      </c>
      <c r="BR676" s="14">
        <v>0.22401897874269899</v>
      </c>
      <c r="BS676" s="14">
        <v>8.6713351617940401E-2</v>
      </c>
      <c r="BT676" s="14">
        <v>0.17163044280631401</v>
      </c>
      <c r="BU676" s="14">
        <v>0.17859021460691499</v>
      </c>
      <c r="BV676" s="14">
        <v>0.102122501891241</v>
      </c>
      <c r="BW676" s="14">
        <v>0.15230494055767299</v>
      </c>
    </row>
    <row r="677" spans="2:75" x14ac:dyDescent="0.35">
      <c r="B677" t="s">
        <v>339</v>
      </c>
      <c r="C677" s="14">
        <v>0.51138086134289795</v>
      </c>
      <c r="D677" s="14">
        <v>0.49497425994238198</v>
      </c>
      <c r="E677" s="14">
        <v>0.52686465452761999</v>
      </c>
      <c r="F677" s="14"/>
      <c r="G677" s="14">
        <v>0.34714986962843303</v>
      </c>
      <c r="H677" s="14">
        <v>0.41914657874647399</v>
      </c>
      <c r="I677" s="14">
        <v>0.49537712907999698</v>
      </c>
      <c r="J677" s="14">
        <v>0.53591085208384603</v>
      </c>
      <c r="K677" s="14">
        <v>0.52113968849949499</v>
      </c>
      <c r="L677" s="14">
        <v>0.57009465280192795</v>
      </c>
      <c r="M677" s="14"/>
      <c r="N677" s="14">
        <v>0.51564991137792804</v>
      </c>
      <c r="O677" s="14">
        <v>0.50339163913448404</v>
      </c>
      <c r="P677" s="14"/>
      <c r="Q677" s="14">
        <v>0.47081198801809299</v>
      </c>
      <c r="R677" s="14">
        <v>0.49474721492819401</v>
      </c>
      <c r="S677" s="14">
        <v>0.47685513547765002</v>
      </c>
      <c r="T677" s="14">
        <v>0.53642612475366103</v>
      </c>
      <c r="U677" s="14">
        <v>0.45136699638231997</v>
      </c>
      <c r="V677" s="14">
        <v>0.53385703169236898</v>
      </c>
      <c r="W677" s="14">
        <v>0.60575278925401399</v>
      </c>
      <c r="X677" s="14">
        <v>0</v>
      </c>
      <c r="Y677" s="14">
        <v>0.57049239310669397</v>
      </c>
      <c r="Z677" s="14">
        <v>0.51049495786590005</v>
      </c>
      <c r="AA677" s="14"/>
      <c r="AB677" s="14">
        <v>0.47597192780851499</v>
      </c>
      <c r="AC677" s="14">
        <v>0.53204000937616902</v>
      </c>
      <c r="AD677" s="14">
        <v>0.48559886426847099</v>
      </c>
      <c r="AE677" s="14"/>
      <c r="AF677" s="14">
        <v>0.61361632937492205</v>
      </c>
      <c r="AG677" s="14">
        <v>0.56637685814359395</v>
      </c>
      <c r="AH677" s="14">
        <v>0.45419556243980003</v>
      </c>
      <c r="AI677" s="14">
        <v>0.53121263230975302</v>
      </c>
      <c r="AJ677" s="14">
        <v>0.48463096350608498</v>
      </c>
      <c r="AK677" s="14">
        <v>0.58742813243955305</v>
      </c>
      <c r="AL677" s="14">
        <v>0.48048008589623897</v>
      </c>
      <c r="AM677" s="14">
        <v>0.394534818213433</v>
      </c>
      <c r="AN677" s="14"/>
      <c r="AO677" s="14">
        <v>0.58033052049072398</v>
      </c>
      <c r="AP677" s="14">
        <v>0.611414541709279</v>
      </c>
      <c r="AQ677" s="14">
        <v>0.50176115931608101</v>
      </c>
      <c r="AR677" s="14">
        <v>0.54470844979023503</v>
      </c>
      <c r="AS677" s="14">
        <v>0.52441692951672603</v>
      </c>
      <c r="AT677" s="14">
        <v>0.57690813007897501</v>
      </c>
      <c r="AU677" s="14">
        <v>0.44422052401294299</v>
      </c>
      <c r="AV677" s="14">
        <v>0.307836543195463</v>
      </c>
      <c r="AW677" s="14"/>
      <c r="AX677" s="14">
        <v>0.48827470213131002</v>
      </c>
      <c r="AY677" s="14">
        <v>0.59704913917230795</v>
      </c>
      <c r="AZ677" s="14">
        <v>0.450161554852681</v>
      </c>
      <c r="BA677" s="14"/>
      <c r="BB677" s="14">
        <v>0.43477268444992301</v>
      </c>
      <c r="BC677" s="14">
        <v>0.63514346201630201</v>
      </c>
      <c r="BD677" s="14">
        <v>0.33441921279387499</v>
      </c>
      <c r="BE677" s="14"/>
      <c r="BF677" s="14">
        <v>0.39060109157572298</v>
      </c>
      <c r="BG677" s="14">
        <v>0.56582644149157701</v>
      </c>
      <c r="BH677" s="14">
        <v>0.48682240934948601</v>
      </c>
      <c r="BI677" s="14"/>
      <c r="BJ677" s="14">
        <v>0.52640812409478599</v>
      </c>
      <c r="BK677" s="14">
        <v>0.51442081259756101</v>
      </c>
      <c r="BL677" s="14"/>
      <c r="BM677" s="14">
        <v>0.47487648713533898</v>
      </c>
      <c r="BN677" s="14">
        <v>0.53135430252422899</v>
      </c>
      <c r="BO677" s="14"/>
      <c r="BP677" s="14">
        <v>0.54854632719304597</v>
      </c>
      <c r="BQ677" s="14">
        <v>0.52449028243554197</v>
      </c>
      <c r="BR677" s="14">
        <v>0.45592043410963401</v>
      </c>
      <c r="BS677" s="14">
        <v>0.48804066244975802</v>
      </c>
      <c r="BT677" s="14">
        <v>0.51197101812736601</v>
      </c>
      <c r="BU677" s="14">
        <v>0.48521519211087699</v>
      </c>
      <c r="BV677" s="14">
        <v>0.67367325740241302</v>
      </c>
      <c r="BW677" s="14">
        <v>0.47197980794255001</v>
      </c>
    </row>
    <row r="678" spans="2:75" x14ac:dyDescent="0.35">
      <c r="B678" t="s">
        <v>340</v>
      </c>
      <c r="C678" s="14">
        <v>0.18652787727519299</v>
      </c>
      <c r="D678" s="14">
        <v>0.18069342345863201</v>
      </c>
      <c r="E678" s="14">
        <v>0.19203416550857499</v>
      </c>
      <c r="F678" s="14"/>
      <c r="G678" s="14">
        <v>0.31610923832417598</v>
      </c>
      <c r="H678" s="14">
        <v>0.16345439260021399</v>
      </c>
      <c r="I678" s="14">
        <v>0.169383350805028</v>
      </c>
      <c r="J678" s="14">
        <v>0.219817163673345</v>
      </c>
      <c r="K678" s="14">
        <v>0.17176558206835199</v>
      </c>
      <c r="L678" s="14">
        <v>0.16242560311606299</v>
      </c>
      <c r="M678" s="14"/>
      <c r="N678" s="14">
        <v>0.17953534285818701</v>
      </c>
      <c r="O678" s="14">
        <v>0.19961390596987499</v>
      </c>
      <c r="P678" s="14"/>
      <c r="Q678" s="14">
        <v>0.19760497219463299</v>
      </c>
      <c r="R678" s="14">
        <v>0.18264044755320599</v>
      </c>
      <c r="S678" s="14">
        <v>0.20558488378457301</v>
      </c>
      <c r="T678" s="14">
        <v>0.220189512407788</v>
      </c>
      <c r="U678" s="14">
        <v>0.18824530920076199</v>
      </c>
      <c r="V678" s="14">
        <v>0.19775949871176099</v>
      </c>
      <c r="W678" s="14">
        <v>9.6532574989884101E-2</v>
      </c>
      <c r="X678" s="14">
        <v>0.406299744447288</v>
      </c>
      <c r="Y678" s="14">
        <v>0</v>
      </c>
      <c r="Z678" s="14">
        <v>0.19908361710633299</v>
      </c>
      <c r="AA678" s="14"/>
      <c r="AB678" s="14">
        <v>0.111950757580513</v>
      </c>
      <c r="AC678" s="14">
        <v>0.214893207751682</v>
      </c>
      <c r="AD678" s="14">
        <v>0.157346902091623</v>
      </c>
      <c r="AE678" s="14"/>
      <c r="AF678" s="14">
        <v>0.116752511866469</v>
      </c>
      <c r="AG678" s="14">
        <v>0.16589729174936799</v>
      </c>
      <c r="AH678" s="14">
        <v>0.224758435874025</v>
      </c>
      <c r="AI678" s="14">
        <v>6.1082597318487898E-2</v>
      </c>
      <c r="AJ678" s="14">
        <v>0.130061511759412</v>
      </c>
      <c r="AK678" s="14">
        <v>0.15092759726393401</v>
      </c>
      <c r="AL678" s="14">
        <v>0.14012964786050899</v>
      </c>
      <c r="AM678" s="14">
        <v>0.28114509780715902</v>
      </c>
      <c r="AN678" s="14"/>
      <c r="AO678" s="14">
        <v>0.11874717861329701</v>
      </c>
      <c r="AP678" s="14">
        <v>0.113306826598434</v>
      </c>
      <c r="AQ678" s="14">
        <v>0.18973364707318699</v>
      </c>
      <c r="AR678" s="14">
        <v>7.2393698126408002E-2</v>
      </c>
      <c r="AS678" s="14">
        <v>0.150541024942483</v>
      </c>
      <c r="AT678" s="14">
        <v>0.17915857301435401</v>
      </c>
      <c r="AU678" s="14">
        <v>0.13097939004945899</v>
      </c>
      <c r="AV678" s="14">
        <v>0.311891084030675</v>
      </c>
      <c r="AW678" s="14"/>
      <c r="AX678" s="14">
        <v>0.12131744969102</v>
      </c>
      <c r="AY678" s="14">
        <v>0.16517542615181999</v>
      </c>
      <c r="AZ678" s="14">
        <v>0.19656256928649901</v>
      </c>
      <c r="BA678" s="14"/>
      <c r="BB678" s="14">
        <v>9.6308951120424299E-2</v>
      </c>
      <c r="BC678" s="14">
        <v>0.154750854190287</v>
      </c>
      <c r="BD678" s="14">
        <v>0.291228166717933</v>
      </c>
      <c r="BE678" s="14"/>
      <c r="BF678" s="14">
        <v>0.22863218870674101</v>
      </c>
      <c r="BG678" s="14">
        <v>0.14944418072577501</v>
      </c>
      <c r="BH678" s="14">
        <v>0.201920945840904</v>
      </c>
      <c r="BI678" s="14"/>
      <c r="BJ678" s="14">
        <v>0.14325029547790499</v>
      </c>
      <c r="BK678" s="14">
        <v>0.19684413824831701</v>
      </c>
      <c r="BL678" s="14"/>
      <c r="BM678" s="14">
        <v>0.14787523298278199</v>
      </c>
      <c r="BN678" s="14">
        <v>0.200854637456894</v>
      </c>
      <c r="BO678" s="14"/>
      <c r="BP678" s="14">
        <v>0.215901315536736</v>
      </c>
      <c r="BQ678" s="14">
        <v>9.5260272645465702E-2</v>
      </c>
      <c r="BR678" s="14">
        <v>0.20220479293288299</v>
      </c>
      <c r="BS678" s="14">
        <v>0.25519291527471699</v>
      </c>
      <c r="BT678" s="14">
        <v>0.157449876792013</v>
      </c>
      <c r="BU678" s="14">
        <v>0.20762809678188701</v>
      </c>
      <c r="BV678" s="14">
        <v>8.5644365676604495E-2</v>
      </c>
      <c r="BW678" s="14">
        <v>0.15873780279888799</v>
      </c>
    </row>
    <row r="679" spans="2:75" x14ac:dyDescent="0.35">
      <c r="B679" t="s">
        <v>341</v>
      </c>
      <c r="C679" s="14">
        <v>6.2827795476711995E-2</v>
      </c>
      <c r="D679" s="14">
        <v>6.6863237900691999E-2</v>
      </c>
      <c r="E679" s="14">
        <v>5.9019331165523402E-2</v>
      </c>
      <c r="F679" s="14"/>
      <c r="G679" s="14">
        <v>0.119590283797228</v>
      </c>
      <c r="H679" s="14">
        <v>0.13815629166502</v>
      </c>
      <c r="I679" s="14">
        <v>0.102810166683982</v>
      </c>
      <c r="J679" s="14">
        <v>4.3127601246895797E-2</v>
      </c>
      <c r="K679" s="14">
        <v>4.6254841723179403E-2</v>
      </c>
      <c r="L679" s="14">
        <v>2.5074822945589399E-2</v>
      </c>
      <c r="M679" s="14"/>
      <c r="N679" s="14">
        <v>6.2646018218249597E-2</v>
      </c>
      <c r="O679" s="14">
        <v>6.3167978631834501E-2</v>
      </c>
      <c r="P679" s="14"/>
      <c r="Q679" s="14">
        <v>1.7278964304375099E-2</v>
      </c>
      <c r="R679" s="14">
        <v>8.61298885505032E-2</v>
      </c>
      <c r="S679" s="14">
        <v>5.2522833359357403E-2</v>
      </c>
      <c r="T679" s="14">
        <v>5.4123686996159402E-2</v>
      </c>
      <c r="U679" s="14">
        <v>9.0506286480867906E-2</v>
      </c>
      <c r="V679" s="14">
        <v>6.3903249445009899E-2</v>
      </c>
      <c r="W679" s="14">
        <v>6.4595957866621895E-2</v>
      </c>
      <c r="X679" s="14">
        <v>0</v>
      </c>
      <c r="Y679" s="14">
        <v>0</v>
      </c>
      <c r="Z679" s="14">
        <v>3.0252770896229401E-2</v>
      </c>
      <c r="AA679" s="14"/>
      <c r="AB679" s="14">
        <v>5.8866376339219803E-2</v>
      </c>
      <c r="AC679" s="14">
        <v>6.1181039059584399E-2</v>
      </c>
      <c r="AD679" s="14">
        <v>8.3284419648913394E-2</v>
      </c>
      <c r="AE679" s="14"/>
      <c r="AF679" s="14">
        <v>3.5754790703194601E-2</v>
      </c>
      <c r="AG679" s="14">
        <v>7.9897349343564197E-2</v>
      </c>
      <c r="AH679" s="14">
        <v>6.5495197236768998E-2</v>
      </c>
      <c r="AI679" s="14">
        <v>0.11069172263675001</v>
      </c>
      <c r="AJ679" s="14">
        <v>0.13577241612648</v>
      </c>
      <c r="AK679" s="14">
        <v>2.8136273406377001E-2</v>
      </c>
      <c r="AL679" s="14">
        <v>0.131836491942911</v>
      </c>
      <c r="AM679" s="14">
        <v>8.5574498085990297E-2</v>
      </c>
      <c r="AN679" s="14"/>
      <c r="AO679" s="14">
        <v>1.3384118864954799E-2</v>
      </c>
      <c r="AP679" s="14">
        <v>8.8597878872967897E-2</v>
      </c>
      <c r="AQ679" s="14">
        <v>1.40547898092743E-2</v>
      </c>
      <c r="AR679" s="14">
        <v>9.3448123036621006E-2</v>
      </c>
      <c r="AS679" s="14">
        <v>0.113453957479017</v>
      </c>
      <c r="AT679" s="14">
        <v>1.7295311990413498E-2</v>
      </c>
      <c r="AU679" s="14">
        <v>0.14925109007783399</v>
      </c>
      <c r="AV679" s="14">
        <v>0.105082984169241</v>
      </c>
      <c r="AW679" s="14"/>
      <c r="AX679" s="14">
        <v>2.6374383225276399E-2</v>
      </c>
      <c r="AY679" s="14">
        <v>2.3778069877860401E-2</v>
      </c>
      <c r="AZ679" s="14">
        <v>0.11400714907395</v>
      </c>
      <c r="BA679" s="14"/>
      <c r="BB679" s="14">
        <v>3.02658915875905E-2</v>
      </c>
      <c r="BC679" s="14">
        <v>4.9812603445974303E-2</v>
      </c>
      <c r="BD679" s="14">
        <v>0.121723892158625</v>
      </c>
      <c r="BE679" s="14"/>
      <c r="BF679" s="14">
        <v>0.124832655606569</v>
      </c>
      <c r="BG679" s="14">
        <v>4.3324293283787597E-2</v>
      </c>
      <c r="BH679" s="14">
        <v>8.9204169023569396E-2</v>
      </c>
      <c r="BI679" s="14"/>
      <c r="BJ679" s="14">
        <v>2.87463557165611E-2</v>
      </c>
      <c r="BK679" s="14">
        <v>6.6319059232546301E-2</v>
      </c>
      <c r="BL679" s="14"/>
      <c r="BM679" s="14">
        <v>8.0259362135669005E-2</v>
      </c>
      <c r="BN679" s="14">
        <v>5.4326350467875803E-2</v>
      </c>
      <c r="BO679" s="14"/>
      <c r="BP679" s="14">
        <v>5.1746911490112998E-2</v>
      </c>
      <c r="BQ679" s="14">
        <v>4.7772245412830601E-2</v>
      </c>
      <c r="BR679" s="14">
        <v>3.6686890567837603E-2</v>
      </c>
      <c r="BS679" s="14">
        <v>7.3941522869997806E-2</v>
      </c>
      <c r="BT679" s="14">
        <v>6.3180324887452594E-2</v>
      </c>
      <c r="BU679" s="14">
        <v>5.1243736459682998E-2</v>
      </c>
      <c r="BV679" s="14">
        <v>8.1690084594336201E-2</v>
      </c>
      <c r="BW679" s="14">
        <v>9.7125053673552397E-2</v>
      </c>
    </row>
    <row r="680" spans="2:75" x14ac:dyDescent="0.35">
      <c r="B680" t="s">
        <v>342</v>
      </c>
      <c r="C680" s="14">
        <v>4.8979380712093401E-2</v>
      </c>
      <c r="D680" s="14">
        <v>5.6489251945150198E-2</v>
      </c>
      <c r="E680" s="14">
        <v>4.1891910846890701E-2</v>
      </c>
      <c r="F680" s="14"/>
      <c r="G680" s="14">
        <v>6.5376063059463904E-2</v>
      </c>
      <c r="H680" s="14">
        <v>0.16534960803065599</v>
      </c>
      <c r="I680" s="14">
        <v>8.3642318183744901E-2</v>
      </c>
      <c r="J680" s="14">
        <v>2.8619362767442601E-2</v>
      </c>
      <c r="K680" s="14">
        <v>1.90200903162639E-2</v>
      </c>
      <c r="L680" s="14">
        <v>1.43889780892724E-2</v>
      </c>
      <c r="M680" s="14"/>
      <c r="N680" s="14">
        <v>5.4279965117909397E-2</v>
      </c>
      <c r="O680" s="14">
        <v>3.9059715609780603E-2</v>
      </c>
      <c r="P680" s="14"/>
      <c r="Q680" s="14">
        <v>5.3233292983930099E-2</v>
      </c>
      <c r="R680" s="14">
        <v>7.2290933421636894E-2</v>
      </c>
      <c r="S680" s="14">
        <v>4.70027920825394E-2</v>
      </c>
      <c r="T680" s="14">
        <v>4.7152256258594399E-2</v>
      </c>
      <c r="U680" s="14">
        <v>3.9099493424461E-2</v>
      </c>
      <c r="V680" s="14">
        <v>5.9604700941017899E-2</v>
      </c>
      <c r="W680" s="14">
        <v>4.5357449072531197E-2</v>
      </c>
      <c r="X680" s="14">
        <v>0</v>
      </c>
      <c r="Y680" s="14">
        <v>0.31767777732357899</v>
      </c>
      <c r="Z680" s="14">
        <v>2.9267392745878799E-2</v>
      </c>
      <c r="AA680" s="14"/>
      <c r="AB680" s="14">
        <v>5.471784244577E-2</v>
      </c>
      <c r="AC680" s="14">
        <v>4.1452917716254201E-2</v>
      </c>
      <c r="AD680" s="14">
        <v>5.9159432934745203E-2</v>
      </c>
      <c r="AE680" s="14"/>
      <c r="AF680" s="14">
        <v>3.32981266637054E-3</v>
      </c>
      <c r="AG680" s="14">
        <v>4.32782032040313E-2</v>
      </c>
      <c r="AH680" s="14">
        <v>6.1158374165612303E-2</v>
      </c>
      <c r="AI680" s="14">
        <v>4.6292462582371498E-2</v>
      </c>
      <c r="AJ680" s="14">
        <v>1.08434857577607E-2</v>
      </c>
      <c r="AK680" s="14">
        <v>2.41340169926938E-2</v>
      </c>
      <c r="AL680" s="14">
        <v>0.14069566715885201</v>
      </c>
      <c r="AM680" s="14">
        <v>8.6312274580909495E-2</v>
      </c>
      <c r="AN680" s="14"/>
      <c r="AO680" s="14">
        <v>4.6628647809461099E-3</v>
      </c>
      <c r="AP680" s="14">
        <v>5.70162953788994E-2</v>
      </c>
      <c r="AQ680" s="14">
        <v>6.52724007870331E-2</v>
      </c>
      <c r="AR680" s="14">
        <v>0</v>
      </c>
      <c r="AS680" s="14">
        <v>0</v>
      </c>
      <c r="AT680" s="14">
        <v>1.6560703016672802E-2</v>
      </c>
      <c r="AU680" s="14">
        <v>0.109847539828066</v>
      </c>
      <c r="AV680" s="14">
        <v>0.12758765638556299</v>
      </c>
      <c r="AW680" s="14"/>
      <c r="AX680" s="14">
        <v>9.6158671064119405E-2</v>
      </c>
      <c r="AY680" s="14">
        <v>2.1693112539458801E-2</v>
      </c>
      <c r="AZ680" s="14">
        <v>7.9830485302986101E-2</v>
      </c>
      <c r="BA680" s="14"/>
      <c r="BB680" s="14">
        <v>2.6033105229100201E-2</v>
      </c>
      <c r="BC680" s="14">
        <v>2.1688014943323199E-2</v>
      </c>
      <c r="BD680" s="14">
        <v>0.13259096491323399</v>
      </c>
      <c r="BE680" s="14"/>
      <c r="BF680" s="14">
        <v>0</v>
      </c>
      <c r="BG680" s="14">
        <v>2.87788529339091E-2</v>
      </c>
      <c r="BH680" s="14">
        <v>9.0007229252392504E-2</v>
      </c>
      <c r="BI680" s="14"/>
      <c r="BJ680" s="14">
        <v>6.1709987749976603E-2</v>
      </c>
      <c r="BK680" s="14">
        <v>4.6660154129343101E-2</v>
      </c>
      <c r="BL680" s="14"/>
      <c r="BM680" s="14">
        <v>5.8327050708858699E-2</v>
      </c>
      <c r="BN680" s="14">
        <v>4.2389723501143797E-2</v>
      </c>
      <c r="BO680" s="14"/>
      <c r="BP680" s="14">
        <v>2.8255528124856901E-2</v>
      </c>
      <c r="BQ680" s="14">
        <v>7.8841482673273997E-2</v>
      </c>
      <c r="BR680" s="14">
        <v>1.2766513035959E-2</v>
      </c>
      <c r="BS680" s="14">
        <v>3.4759313585634798E-2</v>
      </c>
      <c r="BT680" s="14">
        <v>6.5795476078164605E-2</v>
      </c>
      <c r="BU680" s="14">
        <v>4.7159301605480597E-2</v>
      </c>
      <c r="BV680" s="14">
        <v>3.7720526014016702E-2</v>
      </c>
      <c r="BW680" s="14">
        <v>5.6636847408735001E-2</v>
      </c>
    </row>
    <row r="681" spans="2:75" x14ac:dyDescent="0.35">
      <c r="B681" t="s">
        <v>92</v>
      </c>
      <c r="C681" s="14">
        <v>4.5226068167053601E-2</v>
      </c>
      <c r="D681" s="14">
        <v>2.5849748546973202E-2</v>
      </c>
      <c r="E681" s="14">
        <v>6.3512544345415006E-2</v>
      </c>
      <c r="F681" s="14"/>
      <c r="G681" s="14">
        <v>6.8323871431725094E-2</v>
      </c>
      <c r="H681" s="14">
        <v>4.1613867185180398E-2</v>
      </c>
      <c r="I681" s="14">
        <v>6.9029909345931506E-2</v>
      </c>
      <c r="J681" s="14">
        <v>7.2641654264150299E-2</v>
      </c>
      <c r="K681" s="14">
        <v>3.7802838751025303E-2</v>
      </c>
      <c r="L681" s="14">
        <v>2.1392034727511701E-2</v>
      </c>
      <c r="M681" s="14"/>
      <c r="N681" s="14">
        <v>2.07418865643248E-2</v>
      </c>
      <c r="O681" s="14">
        <v>9.1046465166445906E-2</v>
      </c>
      <c r="P681" s="14"/>
      <c r="Q681" s="14">
        <v>0.194040360662873</v>
      </c>
      <c r="R681" s="14">
        <v>5.0480239143721101E-2</v>
      </c>
      <c r="S681" s="14">
        <v>5.6276727453456903E-2</v>
      </c>
      <c r="T681" s="14">
        <v>2.6115333122335199E-2</v>
      </c>
      <c r="U681" s="14">
        <v>2.2324039507623301E-2</v>
      </c>
      <c r="V681" s="14">
        <v>2.62818202621042E-2</v>
      </c>
      <c r="W681" s="14">
        <v>7.6305215836986002E-3</v>
      </c>
      <c r="X681" s="14">
        <v>0</v>
      </c>
      <c r="Y681" s="14">
        <v>0</v>
      </c>
      <c r="Z681" s="14">
        <v>0.153646250334807</v>
      </c>
      <c r="AA681" s="14"/>
      <c r="AB681" s="14">
        <v>1.4272884545900401E-2</v>
      </c>
      <c r="AC681" s="14">
        <v>4.6616176093182297E-2</v>
      </c>
      <c r="AD681" s="14">
        <v>1.99529615334171E-2</v>
      </c>
      <c r="AE681" s="14"/>
      <c r="AF681" s="14">
        <v>1.3589162498997401E-2</v>
      </c>
      <c r="AG681" s="14">
        <v>1.2099148902481E-2</v>
      </c>
      <c r="AH681" s="14">
        <v>3.2310075470257299E-2</v>
      </c>
      <c r="AI681" s="14">
        <v>0</v>
      </c>
      <c r="AJ681" s="14">
        <v>0.10710882843260799</v>
      </c>
      <c r="AK681" s="14">
        <v>3.3783644210302499E-2</v>
      </c>
      <c r="AL681" s="14">
        <v>1.9606189026815799E-2</v>
      </c>
      <c r="AM681" s="14">
        <v>9.8654899816264005E-2</v>
      </c>
      <c r="AN681" s="14"/>
      <c r="AO681" s="14">
        <v>1.9029427048277502E-2</v>
      </c>
      <c r="AP681" s="14">
        <v>6.6421742327502703E-3</v>
      </c>
      <c r="AQ681" s="14">
        <v>3.3103823989619703E-2</v>
      </c>
      <c r="AR681" s="14">
        <v>0</v>
      </c>
      <c r="AS681" s="14">
        <v>6.2520732788099997E-2</v>
      </c>
      <c r="AT681" s="14">
        <v>4.2575651896141098E-2</v>
      </c>
      <c r="AU681" s="14">
        <v>3.3903161399954598E-2</v>
      </c>
      <c r="AV681" s="14">
        <v>0.12127978028005799</v>
      </c>
      <c r="AW681" s="14"/>
      <c r="AX681" s="14">
        <v>7.6014523496724495E-2</v>
      </c>
      <c r="AY681" s="14">
        <v>9.7716395693041701E-3</v>
      </c>
      <c r="AZ681" s="14">
        <v>3.5950317924512802E-2</v>
      </c>
      <c r="BA681" s="14"/>
      <c r="BB681" s="14">
        <v>2.4376718914280799E-2</v>
      </c>
      <c r="BC681" s="14">
        <v>1.51006494231893E-2</v>
      </c>
      <c r="BD681" s="14">
        <v>2.6535687150832599E-2</v>
      </c>
      <c r="BE681" s="14"/>
      <c r="BF681" s="14">
        <v>2.6004043734029599E-2</v>
      </c>
      <c r="BG681" s="14">
        <v>1.54717572417164E-2</v>
      </c>
      <c r="BH681" s="14">
        <v>1.41226001825119E-2</v>
      </c>
      <c r="BI681" s="14"/>
      <c r="BJ681" s="14">
        <v>4.1500118419415203E-3</v>
      </c>
      <c r="BK681" s="14">
        <v>5.4074769975660401E-2</v>
      </c>
      <c r="BL681" s="14"/>
      <c r="BM681" s="14">
        <v>3.37236821872367E-3</v>
      </c>
      <c r="BN681" s="14">
        <v>5.9512239921070298E-2</v>
      </c>
      <c r="BO681" s="14"/>
      <c r="BP681" s="14">
        <v>5.4584820014444702E-2</v>
      </c>
      <c r="BQ681" s="14">
        <v>6.3325359582437402E-2</v>
      </c>
      <c r="BR681" s="14">
        <v>6.8402390610987102E-2</v>
      </c>
      <c r="BS681" s="14">
        <v>6.1352234201952002E-2</v>
      </c>
      <c r="BT681" s="14">
        <v>2.9972861308689799E-2</v>
      </c>
      <c r="BU681" s="14">
        <v>3.01634584351574E-2</v>
      </c>
      <c r="BV681" s="14">
        <v>1.9149264421388201E-2</v>
      </c>
      <c r="BW681" s="14">
        <v>6.3215547618601403E-2</v>
      </c>
    </row>
    <row r="682" spans="2:75" x14ac:dyDescent="0.35">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c r="AD682" s="14"/>
      <c r="AE682" s="14"/>
      <c r="AF682" s="14"/>
      <c r="AG682" s="14"/>
      <c r="AH682" s="14"/>
      <c r="AI682" s="14"/>
      <c r="AJ682" s="14"/>
      <c r="AK682" s="14"/>
      <c r="AL682" s="14"/>
      <c r="AM682" s="14"/>
      <c r="AN682" s="14"/>
      <c r="AO682" s="14"/>
      <c r="AP682" s="14"/>
      <c r="AQ682" s="14"/>
      <c r="AR682" s="14"/>
      <c r="AS682" s="14"/>
      <c r="AT682" s="14"/>
      <c r="AU682" s="14"/>
      <c r="AV682" s="14"/>
      <c r="AW682" s="14"/>
      <c r="AX682" s="14"/>
      <c r="AY682" s="14"/>
      <c r="AZ682" s="14"/>
      <c r="BA682" s="14"/>
      <c r="BB682" s="14"/>
      <c r="BC682" s="14"/>
      <c r="BD682" s="14"/>
      <c r="BE682" s="14"/>
      <c r="BF682" s="14"/>
      <c r="BG682" s="14"/>
      <c r="BH682" s="14"/>
      <c r="BI682" s="14"/>
      <c r="BJ682" s="14"/>
      <c r="BK682" s="14"/>
      <c r="BL682" s="14"/>
      <c r="BM682" s="14"/>
      <c r="BN682" s="14"/>
      <c r="BO682" s="14"/>
      <c r="BP682" s="14"/>
      <c r="BQ682" s="14"/>
      <c r="BR682" s="14"/>
      <c r="BS682" s="14"/>
      <c r="BT682" s="14"/>
      <c r="BU682" s="14"/>
      <c r="BV682" s="14"/>
      <c r="BW682" s="14"/>
    </row>
    <row r="683" spans="2:75" x14ac:dyDescent="0.35">
      <c r="B683" s="6" t="s">
        <v>345</v>
      </c>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c r="AD683" s="14"/>
      <c r="AE683" s="14"/>
      <c r="AF683" s="14"/>
      <c r="AG683" s="14"/>
      <c r="AH683" s="14"/>
      <c r="AI683" s="14"/>
      <c r="AJ683" s="14"/>
      <c r="AK683" s="14"/>
      <c r="AL683" s="14"/>
      <c r="AM683" s="14"/>
      <c r="AN683" s="14"/>
      <c r="AO683" s="14"/>
      <c r="AP683" s="14"/>
      <c r="AQ683" s="14"/>
      <c r="AR683" s="14"/>
      <c r="AS683" s="14"/>
      <c r="AT683" s="14"/>
      <c r="AU683" s="14"/>
      <c r="AV683" s="14"/>
      <c r="AW683" s="14"/>
      <c r="AX683" s="14"/>
      <c r="AY683" s="14"/>
      <c r="AZ683" s="14"/>
      <c r="BA683" s="14"/>
      <c r="BB683" s="14"/>
      <c r="BC683" s="14"/>
      <c r="BD683" s="14"/>
      <c r="BE683" s="14"/>
      <c r="BF683" s="14"/>
      <c r="BG683" s="14"/>
      <c r="BH683" s="14"/>
      <c r="BI683" s="14"/>
      <c r="BJ683" s="14"/>
      <c r="BK683" s="14"/>
      <c r="BL683" s="14"/>
      <c r="BM683" s="14"/>
      <c r="BN683" s="14"/>
      <c r="BO683" s="14"/>
      <c r="BP683" s="14"/>
      <c r="BQ683" s="14"/>
      <c r="BR683" s="14"/>
      <c r="BS683" s="14"/>
      <c r="BT683" s="14"/>
      <c r="BU683" s="14"/>
      <c r="BV683" s="14"/>
      <c r="BW683" s="14"/>
    </row>
    <row r="684" spans="2:75" x14ac:dyDescent="0.35">
      <c r="B684" s="21" t="s">
        <v>96</v>
      </c>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c r="AD684" s="14"/>
      <c r="AE684" s="14"/>
      <c r="AF684" s="14"/>
      <c r="AG684" s="14"/>
      <c r="AH684" s="14"/>
      <c r="AI684" s="14"/>
      <c r="AJ684" s="14"/>
      <c r="AK684" s="14"/>
      <c r="AL684" s="14"/>
      <c r="AM684" s="14"/>
      <c r="AN684" s="14"/>
      <c r="AO684" s="14"/>
      <c r="AP684" s="14"/>
      <c r="AQ684" s="14"/>
      <c r="AR684" s="14"/>
      <c r="AS684" s="14"/>
      <c r="AT684" s="14"/>
      <c r="AU684" s="14"/>
      <c r="AV684" s="14"/>
      <c r="AW684" s="14"/>
      <c r="AX684" s="14"/>
      <c r="AY684" s="14"/>
      <c r="AZ684" s="14"/>
      <c r="BA684" s="14"/>
      <c r="BB684" s="14"/>
      <c r="BC684" s="14"/>
      <c r="BD684" s="14"/>
      <c r="BE684" s="14"/>
      <c r="BF684" s="14"/>
      <c r="BG684" s="14"/>
      <c r="BH684" s="14"/>
      <c r="BI684" s="14"/>
      <c r="BJ684" s="14"/>
      <c r="BK684" s="14"/>
      <c r="BL684" s="14"/>
      <c r="BM684" s="14"/>
      <c r="BN684" s="14"/>
      <c r="BO684" s="14"/>
      <c r="BP684" s="14"/>
      <c r="BQ684" s="14"/>
      <c r="BR684" s="14"/>
      <c r="BS684" s="14"/>
      <c r="BT684" s="14"/>
      <c r="BU684" s="14"/>
      <c r="BV684" s="14"/>
      <c r="BW684" s="14"/>
    </row>
    <row r="685" spans="2:75" x14ac:dyDescent="0.35">
      <c r="B685" t="s">
        <v>338</v>
      </c>
      <c r="C685" s="14">
        <v>0.10201481882906099</v>
      </c>
      <c r="D685" s="14">
        <v>0.116770336189679</v>
      </c>
      <c r="E685" s="14">
        <v>8.8089242558388903E-2</v>
      </c>
      <c r="F685" s="14"/>
      <c r="G685" s="14">
        <v>0.107087521518724</v>
      </c>
      <c r="H685" s="14">
        <v>5.0658851069249999E-2</v>
      </c>
      <c r="I685" s="14">
        <v>8.5617581233863399E-2</v>
      </c>
      <c r="J685" s="14">
        <v>5.5974846511605697E-2</v>
      </c>
      <c r="K685" s="14">
        <v>0.15883014578930901</v>
      </c>
      <c r="L685" s="14">
        <v>0.122970866868232</v>
      </c>
      <c r="M685" s="14"/>
      <c r="N685" s="14">
        <v>0.11456732301473301</v>
      </c>
      <c r="O685" s="14">
        <v>7.8523703853017199E-2</v>
      </c>
      <c r="P685" s="14"/>
      <c r="Q685" s="14">
        <v>0</v>
      </c>
      <c r="R685" s="14">
        <v>8.1721521589814397E-2</v>
      </c>
      <c r="S685" s="14">
        <v>9.4701663289438007E-2</v>
      </c>
      <c r="T685" s="14">
        <v>9.68605637671167E-2</v>
      </c>
      <c r="U685" s="14">
        <v>0.11308998573953601</v>
      </c>
      <c r="V685" s="14">
        <v>9.8605758164079099E-2</v>
      </c>
      <c r="W685" s="14">
        <v>0.153952728878226</v>
      </c>
      <c r="X685" s="14">
        <v>0.24517618432884</v>
      </c>
      <c r="Y685" s="14">
        <v>0</v>
      </c>
      <c r="Z685" s="14">
        <v>7.8583612612663695E-2</v>
      </c>
      <c r="AA685" s="14"/>
      <c r="AB685" s="14">
        <v>0.235365623277354</v>
      </c>
      <c r="AC685" s="14">
        <v>7.2941728023754301E-2</v>
      </c>
      <c r="AD685" s="14">
        <v>0.10710737049258801</v>
      </c>
      <c r="AE685" s="14"/>
      <c r="AF685" s="14">
        <v>0.13214364769696699</v>
      </c>
      <c r="AG685" s="14">
        <v>8.7323496799171799E-2</v>
      </c>
      <c r="AH685" s="14">
        <v>0.128163572837624</v>
      </c>
      <c r="AI685" s="14">
        <v>0.18855202290484699</v>
      </c>
      <c r="AJ685" s="14">
        <v>0.114477506002662</v>
      </c>
      <c r="AK685" s="14">
        <v>0.120583727581683</v>
      </c>
      <c r="AL685" s="14">
        <v>7.0124729699201693E-2</v>
      </c>
      <c r="AM685" s="14">
        <v>3.66272619108306E-2</v>
      </c>
      <c r="AN685" s="14"/>
      <c r="AO685" s="14">
        <v>0.140591353949442</v>
      </c>
      <c r="AP685" s="14">
        <v>0.12189480237976601</v>
      </c>
      <c r="AQ685" s="14">
        <v>0.14171462501579801</v>
      </c>
      <c r="AR685" s="14">
        <v>0.24529061991475901</v>
      </c>
      <c r="AS685" s="14">
        <v>0.129689137046122</v>
      </c>
      <c r="AT685" s="14">
        <v>0.122106487367018</v>
      </c>
      <c r="AU685" s="14">
        <v>0.110003283634708</v>
      </c>
      <c r="AV685" s="14">
        <v>1.4389781512918099E-2</v>
      </c>
      <c r="AW685" s="14"/>
      <c r="AX685" s="14">
        <v>0.19938914697558099</v>
      </c>
      <c r="AY685" s="14">
        <v>0.115755012797114</v>
      </c>
      <c r="AZ685" s="14">
        <v>9.3508158671441494E-2</v>
      </c>
      <c r="BA685" s="14"/>
      <c r="BB685" s="14">
        <v>0.234106062028095</v>
      </c>
      <c r="BC685" s="14">
        <v>9.2893036294005596E-2</v>
      </c>
      <c r="BD685" s="14">
        <v>6.9596480848808304E-2</v>
      </c>
      <c r="BE685" s="14"/>
      <c r="BF685" s="14">
        <v>0.17113517542847301</v>
      </c>
      <c r="BG685" s="14">
        <v>0.14593711416956101</v>
      </c>
      <c r="BH685" s="14">
        <v>7.7362075469187594E-2</v>
      </c>
      <c r="BI685" s="14"/>
      <c r="BJ685" s="14">
        <v>0.16599240931609199</v>
      </c>
      <c r="BK685" s="14">
        <v>8.81814766609577E-2</v>
      </c>
      <c r="BL685" s="14"/>
      <c r="BM685" s="14">
        <v>0.16332807917754499</v>
      </c>
      <c r="BN685" s="14">
        <v>7.7628852273809598E-2</v>
      </c>
      <c r="BO685" s="14"/>
      <c r="BP685" s="14">
        <v>9.4915869911731995E-2</v>
      </c>
      <c r="BQ685" s="14">
        <v>0.124594230232902</v>
      </c>
      <c r="BR685" s="14">
        <v>5.0124218855068001E-2</v>
      </c>
      <c r="BS685" s="14">
        <v>6.7319508795582794E-2</v>
      </c>
      <c r="BT685" s="14">
        <v>0.111184516049914</v>
      </c>
      <c r="BU685" s="14">
        <v>8.9243863503625107E-2</v>
      </c>
      <c r="BV685" s="14">
        <v>0.102122501891241</v>
      </c>
      <c r="BW685" s="14">
        <v>0.19312682013646401</v>
      </c>
    </row>
    <row r="686" spans="2:75" x14ac:dyDescent="0.35">
      <c r="B686" t="s">
        <v>339</v>
      </c>
      <c r="C686" s="14">
        <v>0.43882522235666099</v>
      </c>
      <c r="D686" s="14">
        <v>0.46378117886011999</v>
      </c>
      <c r="E686" s="14">
        <v>0.41527294240584001</v>
      </c>
      <c r="F686" s="14"/>
      <c r="G686" s="14">
        <v>0.368957657454342</v>
      </c>
      <c r="H686" s="14">
        <v>0.285918705599915</v>
      </c>
      <c r="I686" s="14">
        <v>0.35063808308708799</v>
      </c>
      <c r="J686" s="14">
        <v>0.37970207921110399</v>
      </c>
      <c r="K686" s="14">
        <v>0.47768477080336602</v>
      </c>
      <c r="L686" s="14">
        <v>0.55533057487799198</v>
      </c>
      <c r="M686" s="14"/>
      <c r="N686" s="14">
        <v>0.45772961302259002</v>
      </c>
      <c r="O686" s="14">
        <v>0.40344700553899399</v>
      </c>
      <c r="P686" s="14"/>
      <c r="Q686" s="14">
        <v>0.41673840222487102</v>
      </c>
      <c r="R686" s="14">
        <v>0.47395995856836498</v>
      </c>
      <c r="S686" s="14">
        <v>0.40985306950869099</v>
      </c>
      <c r="T686" s="14">
        <v>0.46589609019672201</v>
      </c>
      <c r="U686" s="14">
        <v>0.45699344834521999</v>
      </c>
      <c r="V686" s="14">
        <v>0.47765258621284701</v>
      </c>
      <c r="W686" s="14">
        <v>0.44883447084275102</v>
      </c>
      <c r="X686" s="14">
        <v>0.75482381567115997</v>
      </c>
      <c r="Y686" s="14">
        <v>0</v>
      </c>
      <c r="Z686" s="14">
        <v>0.283741834052749</v>
      </c>
      <c r="AA686" s="14"/>
      <c r="AB686" s="14">
        <v>0.487925476685174</v>
      </c>
      <c r="AC686" s="14">
        <v>0.440666625431339</v>
      </c>
      <c r="AD686" s="14">
        <v>0.45777338125293499</v>
      </c>
      <c r="AE686" s="14"/>
      <c r="AF686" s="14">
        <v>0.65324269446795102</v>
      </c>
      <c r="AG686" s="14">
        <v>0.42384268215821402</v>
      </c>
      <c r="AH686" s="14">
        <v>0.46817050903616603</v>
      </c>
      <c r="AI686" s="14">
        <v>0.56807134351439903</v>
      </c>
      <c r="AJ686" s="14">
        <v>0.45736876752371902</v>
      </c>
      <c r="AK686" s="14">
        <v>0.53695778488450396</v>
      </c>
      <c r="AL686" s="14">
        <v>0.218158797119065</v>
      </c>
      <c r="AM686" s="14">
        <v>0.2497961052947</v>
      </c>
      <c r="AN686" s="14"/>
      <c r="AO686" s="14">
        <v>0.62184620426619297</v>
      </c>
      <c r="AP686" s="14">
        <v>0.40136598304487697</v>
      </c>
      <c r="AQ686" s="14">
        <v>0.50696430260167802</v>
      </c>
      <c r="AR686" s="14">
        <v>0.54909509073983098</v>
      </c>
      <c r="AS686" s="14">
        <v>0.44910598001826402</v>
      </c>
      <c r="AT686" s="14">
        <v>0.59451934946765395</v>
      </c>
      <c r="AU686" s="14">
        <v>0.33892395674993198</v>
      </c>
      <c r="AV686" s="14">
        <v>0.220241720378375</v>
      </c>
      <c r="AW686" s="14"/>
      <c r="AX686" s="14">
        <v>0.34071685630762899</v>
      </c>
      <c r="AY686" s="14">
        <v>0.60406308274438403</v>
      </c>
      <c r="AZ686" s="14">
        <v>0.33038299976170299</v>
      </c>
      <c r="BA686" s="14"/>
      <c r="BB686" s="14">
        <v>0.50149643291850599</v>
      </c>
      <c r="BC686" s="14">
        <v>0.54372233991525998</v>
      </c>
      <c r="BD686" s="14">
        <v>0.28214881547250797</v>
      </c>
      <c r="BE686" s="14"/>
      <c r="BF686" s="14">
        <v>0.54651907231408803</v>
      </c>
      <c r="BG686" s="14">
        <v>0.53074860180735794</v>
      </c>
      <c r="BH686" s="14">
        <v>0.377715430146703</v>
      </c>
      <c r="BI686" s="14"/>
      <c r="BJ686" s="14">
        <v>0.53204966367406503</v>
      </c>
      <c r="BK686" s="14">
        <v>0.42157650735102897</v>
      </c>
      <c r="BL686" s="14"/>
      <c r="BM686" s="14">
        <v>0.460126892639111</v>
      </c>
      <c r="BN686" s="14">
        <v>0.44658775295147302</v>
      </c>
      <c r="BO686" s="14"/>
      <c r="BP686" s="14">
        <v>0.42567309011634602</v>
      </c>
      <c r="BQ686" s="14">
        <v>0.49764016243884801</v>
      </c>
      <c r="BR686" s="14">
        <v>0.59989924860930299</v>
      </c>
      <c r="BS686" s="14">
        <v>0.402235057620417</v>
      </c>
      <c r="BT686" s="14">
        <v>0.444444653199427</v>
      </c>
      <c r="BU686" s="14">
        <v>0.45096106392964103</v>
      </c>
      <c r="BV686" s="14">
        <v>0.54062799765974601</v>
      </c>
      <c r="BW686" s="14">
        <v>0.33421462662021301</v>
      </c>
    </row>
    <row r="687" spans="2:75" x14ac:dyDescent="0.35">
      <c r="B687" t="s">
        <v>340</v>
      </c>
      <c r="C687" s="14">
        <v>0.28017215956548402</v>
      </c>
      <c r="D687" s="14">
        <v>0.27021430294437199</v>
      </c>
      <c r="E687" s="14">
        <v>0.289569925057583</v>
      </c>
      <c r="F687" s="14"/>
      <c r="G687" s="14">
        <v>0.25001915543719999</v>
      </c>
      <c r="H687" s="14">
        <v>0.38073497226540998</v>
      </c>
      <c r="I687" s="14">
        <v>0.26747465344708299</v>
      </c>
      <c r="J687" s="14">
        <v>0.34225080968337601</v>
      </c>
      <c r="K687" s="14">
        <v>0.25188303513937998</v>
      </c>
      <c r="L687" s="14">
        <v>0.23855266104579401</v>
      </c>
      <c r="M687" s="14"/>
      <c r="N687" s="14">
        <v>0.28115032606144202</v>
      </c>
      <c r="O687" s="14">
        <v>0.27834159083733201</v>
      </c>
      <c r="P687" s="14"/>
      <c r="Q687" s="14">
        <v>0.14097612175035801</v>
      </c>
      <c r="R687" s="14">
        <v>0.22641391347008399</v>
      </c>
      <c r="S687" s="14">
        <v>0.33195109927648397</v>
      </c>
      <c r="T687" s="14">
        <v>0.26352280682587698</v>
      </c>
      <c r="U687" s="14">
        <v>0.314713361086846</v>
      </c>
      <c r="V687" s="14">
        <v>0.25109657390812101</v>
      </c>
      <c r="W687" s="14">
        <v>0.24399987501135401</v>
      </c>
      <c r="X687" s="14">
        <v>0</v>
      </c>
      <c r="Y687" s="14">
        <v>0.68232222267642095</v>
      </c>
      <c r="Z687" s="14">
        <v>0.37134090728382402</v>
      </c>
      <c r="AA687" s="14"/>
      <c r="AB687" s="14">
        <v>0.15208212608466001</v>
      </c>
      <c r="AC687" s="14">
        <v>0.30786047795066901</v>
      </c>
      <c r="AD687" s="14">
        <v>0.26847717600785298</v>
      </c>
      <c r="AE687" s="14"/>
      <c r="AF687" s="14">
        <v>0.14714650274250901</v>
      </c>
      <c r="AG687" s="14">
        <v>0.32452009007448801</v>
      </c>
      <c r="AH687" s="14">
        <v>0.237820397416207</v>
      </c>
      <c r="AI687" s="14">
        <v>0.17566221869252399</v>
      </c>
      <c r="AJ687" s="14">
        <v>0.26122792828598901</v>
      </c>
      <c r="AK687" s="14">
        <v>0.25959204511445</v>
      </c>
      <c r="AL687" s="14">
        <v>0.29725259637093798</v>
      </c>
      <c r="AM687" s="14">
        <v>0.36718059881918802</v>
      </c>
      <c r="AN687" s="14"/>
      <c r="AO687" s="14">
        <v>0.15417518526338</v>
      </c>
      <c r="AP687" s="14">
        <v>0.30752576948403698</v>
      </c>
      <c r="AQ687" s="14">
        <v>0.221981880636447</v>
      </c>
      <c r="AR687" s="14">
        <v>0.16154015395308</v>
      </c>
      <c r="AS687" s="14">
        <v>0.29181035718388398</v>
      </c>
      <c r="AT687" s="14">
        <v>0.218404025257946</v>
      </c>
      <c r="AU687" s="14">
        <v>0.24708306726160301</v>
      </c>
      <c r="AV687" s="14">
        <v>0.41320029986448698</v>
      </c>
      <c r="AW687" s="14"/>
      <c r="AX687" s="14">
        <v>0.29135439013057102</v>
      </c>
      <c r="AY687" s="14">
        <v>0.21695786556886501</v>
      </c>
      <c r="AZ687" s="14">
        <v>0.33739933116788901</v>
      </c>
      <c r="BA687" s="14"/>
      <c r="BB687" s="14">
        <v>0.17784398176659499</v>
      </c>
      <c r="BC687" s="14">
        <v>0.259773510373704</v>
      </c>
      <c r="BD687" s="14">
        <v>0.34001358805728399</v>
      </c>
      <c r="BE687" s="14"/>
      <c r="BF687" s="14">
        <v>0.16747743946763499</v>
      </c>
      <c r="BG687" s="14">
        <v>0.234632797733349</v>
      </c>
      <c r="BH687" s="14">
        <v>0.31869293328017501</v>
      </c>
      <c r="BI687" s="14"/>
      <c r="BJ687" s="14">
        <v>0.215207651546616</v>
      </c>
      <c r="BK687" s="14">
        <v>0.29398270351894401</v>
      </c>
      <c r="BL687" s="14"/>
      <c r="BM687" s="14">
        <v>0.24775946701408999</v>
      </c>
      <c r="BN687" s="14">
        <v>0.287807013536996</v>
      </c>
      <c r="BO687" s="14"/>
      <c r="BP687" s="14">
        <v>0.28971638979564801</v>
      </c>
      <c r="BQ687" s="14">
        <v>0.20954222783742299</v>
      </c>
      <c r="BR687" s="14">
        <v>0.22155671842795899</v>
      </c>
      <c r="BS687" s="14">
        <v>0.35290670186707301</v>
      </c>
      <c r="BT687" s="14">
        <v>0.25912242989176398</v>
      </c>
      <c r="BU687" s="14">
        <v>0.27491391410641097</v>
      </c>
      <c r="BV687" s="14">
        <v>0.25510555913526001</v>
      </c>
      <c r="BW687" s="14">
        <v>0.28561456193222601</v>
      </c>
    </row>
    <row r="688" spans="2:75" x14ac:dyDescent="0.35">
      <c r="B688" t="s">
        <v>341</v>
      </c>
      <c r="C688" s="14">
        <v>6.7150175885421298E-2</v>
      </c>
      <c r="D688" s="14">
        <v>6.3686130613796299E-2</v>
      </c>
      <c r="E688" s="14">
        <v>7.0419381936021902E-2</v>
      </c>
      <c r="F688" s="14"/>
      <c r="G688" s="14">
        <v>0.10336947367579601</v>
      </c>
      <c r="H688" s="14">
        <v>0.14490359693504401</v>
      </c>
      <c r="I688" s="14">
        <v>0.12283795054426799</v>
      </c>
      <c r="J688" s="14">
        <v>7.7417150314908201E-2</v>
      </c>
      <c r="K688" s="14">
        <v>2.3965707821931598E-2</v>
      </c>
      <c r="L688" s="14">
        <v>2.3774690865438899E-2</v>
      </c>
      <c r="M688" s="14"/>
      <c r="N688" s="14">
        <v>6.6444262280409103E-2</v>
      </c>
      <c r="O688" s="14">
        <v>6.8471242774801294E-2</v>
      </c>
      <c r="P688" s="14"/>
      <c r="Q688" s="14">
        <v>8.4089672170593599E-2</v>
      </c>
      <c r="R688" s="14">
        <v>6.5515275892327404E-2</v>
      </c>
      <c r="S688" s="14">
        <v>7.9542887841390103E-2</v>
      </c>
      <c r="T688" s="14">
        <v>7.1016520534241706E-2</v>
      </c>
      <c r="U688" s="14">
        <v>5.83876684576159E-2</v>
      </c>
      <c r="V688" s="14">
        <v>6.97110332685838E-2</v>
      </c>
      <c r="W688" s="14">
        <v>9.0631390631040698E-2</v>
      </c>
      <c r="X688" s="14">
        <v>0</v>
      </c>
      <c r="Y688" s="14">
        <v>0</v>
      </c>
      <c r="Z688" s="14">
        <v>2.48046327400154E-2</v>
      </c>
      <c r="AA688" s="14"/>
      <c r="AB688" s="14">
        <v>6.7619664827174603E-2</v>
      </c>
      <c r="AC688" s="14">
        <v>6.3291625138012203E-2</v>
      </c>
      <c r="AD688" s="14">
        <v>8.3174737448102595E-2</v>
      </c>
      <c r="AE688" s="14"/>
      <c r="AF688" s="14">
        <v>3.2288912041881099E-2</v>
      </c>
      <c r="AG688" s="14">
        <v>9.1705268099638207E-2</v>
      </c>
      <c r="AH688" s="14">
        <v>6.36317053748858E-2</v>
      </c>
      <c r="AI688" s="14">
        <v>1.0096793264255799E-2</v>
      </c>
      <c r="AJ688" s="14">
        <v>5.98169697550225E-2</v>
      </c>
      <c r="AK688" s="14">
        <v>3.4077853658997202E-2</v>
      </c>
      <c r="AL688" s="14">
        <v>0.16779220820340299</v>
      </c>
      <c r="AM688" s="14">
        <v>0.14799447539382499</v>
      </c>
      <c r="AN688" s="14"/>
      <c r="AO688" s="14">
        <v>3.1951371889808497E-2</v>
      </c>
      <c r="AP688" s="14">
        <v>0.13259557597215099</v>
      </c>
      <c r="AQ688" s="14">
        <v>7.0498303092022305E-2</v>
      </c>
      <c r="AR688" s="14">
        <v>2.9341038185784499E-2</v>
      </c>
      <c r="AS688" s="14">
        <v>6.6873792963629594E-2</v>
      </c>
      <c r="AT688" s="14">
        <v>1.3905869976018601E-2</v>
      </c>
      <c r="AU688" s="14">
        <v>0.14262999320483799</v>
      </c>
      <c r="AV688" s="14">
        <v>0.11787501429432901</v>
      </c>
      <c r="AW688" s="14"/>
      <c r="AX688" s="14">
        <v>1.1768561114581501E-2</v>
      </c>
      <c r="AY688" s="14">
        <v>2.8583162807065399E-2</v>
      </c>
      <c r="AZ688" s="14">
        <v>0.102840009400577</v>
      </c>
      <c r="BA688" s="14"/>
      <c r="BB688" s="14">
        <v>4.1595379383217099E-2</v>
      </c>
      <c r="BC688" s="14">
        <v>5.2048031111073999E-2</v>
      </c>
      <c r="BD688" s="14">
        <v>0.13107589506346601</v>
      </c>
      <c r="BE688" s="14"/>
      <c r="BF688" s="14">
        <v>6.1148067139989298E-2</v>
      </c>
      <c r="BG688" s="14">
        <v>4.5552340199345599E-2</v>
      </c>
      <c r="BH688" s="14">
        <v>9.5686308892721395E-2</v>
      </c>
      <c r="BI688" s="14"/>
      <c r="BJ688" s="14">
        <v>3.09615067080663E-2</v>
      </c>
      <c r="BK688" s="14">
        <v>7.2490773107617298E-2</v>
      </c>
      <c r="BL688" s="14"/>
      <c r="BM688" s="14">
        <v>6.4956479488890398E-2</v>
      </c>
      <c r="BN688" s="14">
        <v>6.4047333219288696E-2</v>
      </c>
      <c r="BO688" s="14"/>
      <c r="BP688" s="14">
        <v>7.1555437780208203E-2</v>
      </c>
      <c r="BQ688" s="14">
        <v>5.7291318119374098E-3</v>
      </c>
      <c r="BR688" s="14">
        <v>2.2934783909847899E-2</v>
      </c>
      <c r="BS688" s="14">
        <v>5.3624772208143198E-2</v>
      </c>
      <c r="BT688" s="14">
        <v>8.1921267623920296E-2</v>
      </c>
      <c r="BU688" s="14">
        <v>7.2339322950934301E-2</v>
      </c>
      <c r="BV688" s="14">
        <v>2.7282292318724401E-2</v>
      </c>
      <c r="BW688" s="14">
        <v>0.10280369129913999</v>
      </c>
    </row>
    <row r="689" spans="2:75" x14ac:dyDescent="0.35">
      <c r="B689" t="s">
        <v>342</v>
      </c>
      <c r="C689" s="14">
        <v>4.6961461376675402E-2</v>
      </c>
      <c r="D689" s="14">
        <v>4.9375553335476899E-2</v>
      </c>
      <c r="E689" s="14">
        <v>4.4683152804017003E-2</v>
      </c>
      <c r="F689" s="14"/>
      <c r="G689" s="14">
        <v>4.3771425885015799E-2</v>
      </c>
      <c r="H689" s="14">
        <v>9.1531497649819701E-2</v>
      </c>
      <c r="I689" s="14">
        <v>7.7761960379712503E-2</v>
      </c>
      <c r="J689" s="14">
        <v>4.4860619900220298E-2</v>
      </c>
      <c r="K689" s="14">
        <v>3.32707290124949E-2</v>
      </c>
      <c r="L689" s="14">
        <v>2.69490536909693E-2</v>
      </c>
      <c r="M689" s="14"/>
      <c r="N689" s="14">
        <v>5.04589510054285E-2</v>
      </c>
      <c r="O689" s="14">
        <v>4.04161593571516E-2</v>
      </c>
      <c r="P689" s="14"/>
      <c r="Q689" s="14">
        <v>8.8800818599651901E-2</v>
      </c>
      <c r="R689" s="14">
        <v>7.8568641881045703E-2</v>
      </c>
      <c r="S689" s="14">
        <v>1.7953849185855599E-2</v>
      </c>
      <c r="T689" s="14">
        <v>5.7401241479215999E-2</v>
      </c>
      <c r="U689" s="14">
        <v>2.0895985372178599E-2</v>
      </c>
      <c r="V689" s="14">
        <v>5.6078041209054297E-2</v>
      </c>
      <c r="W689" s="14">
        <v>4.2804450811202502E-2</v>
      </c>
      <c r="X689" s="14">
        <v>0</v>
      </c>
      <c r="Y689" s="14">
        <v>0.31767777732357899</v>
      </c>
      <c r="Z689" s="14">
        <v>5.07084057217028E-2</v>
      </c>
      <c r="AA689" s="14"/>
      <c r="AB689" s="14">
        <v>3.6016437022871398E-2</v>
      </c>
      <c r="AC689" s="14">
        <v>4.49467879528411E-2</v>
      </c>
      <c r="AD689" s="14">
        <v>5.4651155305226101E-2</v>
      </c>
      <c r="AE689" s="14"/>
      <c r="AF689" s="14">
        <v>5.2104665473863502E-3</v>
      </c>
      <c r="AG689" s="14">
        <v>4.3878293570258499E-2</v>
      </c>
      <c r="AH689" s="14">
        <v>6.9903739864860301E-2</v>
      </c>
      <c r="AI689" s="14">
        <v>4.6292462582371498E-2</v>
      </c>
      <c r="AJ689" s="14">
        <v>0</v>
      </c>
      <c r="AK689" s="14">
        <v>7.7297037258278103E-3</v>
      </c>
      <c r="AL689" s="14">
        <v>0.166896636663356</v>
      </c>
      <c r="AM689" s="14">
        <v>5.8271920041841001E-2</v>
      </c>
      <c r="AN689" s="14"/>
      <c r="AO689" s="14">
        <v>4.6628647809461099E-3</v>
      </c>
      <c r="AP689" s="14">
        <v>2.6776463149213399E-2</v>
      </c>
      <c r="AQ689" s="14">
        <v>2.5737064664435198E-2</v>
      </c>
      <c r="AR689" s="14">
        <v>0</v>
      </c>
      <c r="AS689" s="14">
        <v>0</v>
      </c>
      <c r="AT689" s="14">
        <v>1.3504850746464001E-2</v>
      </c>
      <c r="AU689" s="14">
        <v>0.12745653774896401</v>
      </c>
      <c r="AV689" s="14">
        <v>9.9695050687743203E-2</v>
      </c>
      <c r="AW689" s="14"/>
      <c r="AX689" s="14">
        <v>7.3833248032800697E-2</v>
      </c>
      <c r="AY689" s="14">
        <v>1.9286028517509799E-2</v>
      </c>
      <c r="AZ689" s="14">
        <v>8.0130358994556602E-2</v>
      </c>
      <c r="BA689" s="14"/>
      <c r="BB689" s="14">
        <v>8.6871159157054807E-3</v>
      </c>
      <c r="BC689" s="14">
        <v>1.7186462074503799E-2</v>
      </c>
      <c r="BD689" s="14">
        <v>0.13265560224449299</v>
      </c>
      <c r="BE689" s="14"/>
      <c r="BF689" s="14">
        <v>1.0639240127640399E-2</v>
      </c>
      <c r="BG689" s="14">
        <v>1.5951208232158801E-2</v>
      </c>
      <c r="BH689" s="14">
        <v>0.10209370458681399</v>
      </c>
      <c r="BI689" s="14"/>
      <c r="BJ689" s="14">
        <v>4.8361892658624402E-2</v>
      </c>
      <c r="BK689" s="14">
        <v>4.69496913779252E-2</v>
      </c>
      <c r="BL689" s="14"/>
      <c r="BM689" s="14">
        <v>5.1828379486075403E-2</v>
      </c>
      <c r="BN689" s="14">
        <v>3.9592797865284898E-2</v>
      </c>
      <c r="BO689" s="14"/>
      <c r="BP689" s="14">
        <v>4.12124465588894E-2</v>
      </c>
      <c r="BQ689" s="14">
        <v>4.96378861071528E-2</v>
      </c>
      <c r="BR689" s="14">
        <v>3.7082639586834602E-2</v>
      </c>
      <c r="BS689" s="14">
        <v>4.23242640778023E-2</v>
      </c>
      <c r="BT689" s="14">
        <v>5.5442841218163598E-2</v>
      </c>
      <c r="BU689" s="14">
        <v>6.5218766772416698E-2</v>
      </c>
      <c r="BV689" s="14">
        <v>3.7720526014016702E-2</v>
      </c>
      <c r="BW689" s="14">
        <v>9.5504657741070104E-3</v>
      </c>
    </row>
    <row r="690" spans="2:75" x14ac:dyDescent="0.35">
      <c r="B690" t="s">
        <v>92</v>
      </c>
      <c r="C690" s="14">
        <v>6.4876161986698294E-2</v>
      </c>
      <c r="D690" s="14">
        <v>3.6172498056556202E-2</v>
      </c>
      <c r="E690" s="14">
        <v>9.1965355238149304E-2</v>
      </c>
      <c r="F690" s="14"/>
      <c r="G690" s="14">
        <v>0.12679476602892201</v>
      </c>
      <c r="H690" s="14">
        <v>4.6252376480561998E-2</v>
      </c>
      <c r="I690" s="14">
        <v>9.5669771307984305E-2</v>
      </c>
      <c r="J690" s="14">
        <v>9.9794494378786402E-2</v>
      </c>
      <c r="K690" s="14">
        <v>5.4365611433518098E-2</v>
      </c>
      <c r="L690" s="14">
        <v>3.2422152651573902E-2</v>
      </c>
      <c r="M690" s="14"/>
      <c r="N690" s="14">
        <v>2.96495246153975E-2</v>
      </c>
      <c r="O690" s="14">
        <v>0.13080029763870399</v>
      </c>
      <c r="P690" s="14"/>
      <c r="Q690" s="14">
        <v>0.26939498525452499</v>
      </c>
      <c r="R690" s="14">
        <v>7.3820688598363202E-2</v>
      </c>
      <c r="S690" s="14">
        <v>6.5997430898140697E-2</v>
      </c>
      <c r="T690" s="14">
        <v>4.53027771968268E-2</v>
      </c>
      <c r="U690" s="14">
        <v>3.5919550998602799E-2</v>
      </c>
      <c r="V690" s="14">
        <v>4.68560072373145E-2</v>
      </c>
      <c r="W690" s="14">
        <v>1.9777083825425701E-2</v>
      </c>
      <c r="X690" s="14">
        <v>0</v>
      </c>
      <c r="Y690" s="14">
        <v>0</v>
      </c>
      <c r="Z690" s="14">
        <v>0.19082060758904601</v>
      </c>
      <c r="AA690" s="14"/>
      <c r="AB690" s="14">
        <v>2.0990672102766401E-2</v>
      </c>
      <c r="AC690" s="14">
        <v>7.0292755503384402E-2</v>
      </c>
      <c r="AD690" s="14">
        <v>2.8816179493295499E-2</v>
      </c>
      <c r="AE690" s="14"/>
      <c r="AF690" s="14">
        <v>2.9967776503305499E-2</v>
      </c>
      <c r="AG690" s="14">
        <v>2.8730169298229299E-2</v>
      </c>
      <c r="AH690" s="14">
        <v>3.2310075470257299E-2</v>
      </c>
      <c r="AI690" s="14">
        <v>1.13251590416029E-2</v>
      </c>
      <c r="AJ690" s="14">
        <v>0.10710882843260799</v>
      </c>
      <c r="AK690" s="14">
        <v>4.1058885034538098E-2</v>
      </c>
      <c r="AL690" s="14">
        <v>7.9775031944036595E-2</v>
      </c>
      <c r="AM690" s="14">
        <v>0.14012963853961399</v>
      </c>
      <c r="AN690" s="14"/>
      <c r="AO690" s="14">
        <v>4.6773019850230399E-2</v>
      </c>
      <c r="AP690" s="14">
        <v>9.8414059699557903E-3</v>
      </c>
      <c r="AQ690" s="14">
        <v>3.3103823989619703E-2</v>
      </c>
      <c r="AR690" s="14">
        <v>1.4733097206546E-2</v>
      </c>
      <c r="AS690" s="14">
        <v>6.2520732788099997E-2</v>
      </c>
      <c r="AT690" s="14">
        <v>3.7559417184898899E-2</v>
      </c>
      <c r="AU690" s="14">
        <v>3.3903161399954598E-2</v>
      </c>
      <c r="AV690" s="14">
        <v>0.13459813326214801</v>
      </c>
      <c r="AW690" s="14"/>
      <c r="AX690" s="14">
        <v>8.2937797438837099E-2</v>
      </c>
      <c r="AY690" s="14">
        <v>1.5354847565061201E-2</v>
      </c>
      <c r="AZ690" s="14">
        <v>5.5739142003832197E-2</v>
      </c>
      <c r="BA690" s="14"/>
      <c r="BB690" s="14">
        <v>3.6271027987882197E-2</v>
      </c>
      <c r="BC690" s="14">
        <v>3.4376620231453103E-2</v>
      </c>
      <c r="BD690" s="14">
        <v>4.4509618313441503E-2</v>
      </c>
      <c r="BE690" s="14"/>
      <c r="BF690" s="14">
        <v>4.3081005522174101E-2</v>
      </c>
      <c r="BG690" s="14">
        <v>2.7177937858227599E-2</v>
      </c>
      <c r="BH690" s="14">
        <v>2.8449547624399101E-2</v>
      </c>
      <c r="BI690" s="14"/>
      <c r="BJ690" s="14">
        <v>7.4268760965360801E-3</v>
      </c>
      <c r="BK690" s="14">
        <v>7.6818847983526506E-2</v>
      </c>
      <c r="BL690" s="14"/>
      <c r="BM690" s="14">
        <v>1.2000702194288001E-2</v>
      </c>
      <c r="BN690" s="14">
        <v>8.4336250153148107E-2</v>
      </c>
      <c r="BO690" s="14"/>
      <c r="BP690" s="14">
        <v>7.6926765837176503E-2</v>
      </c>
      <c r="BQ690" s="14">
        <v>0.11285636157173599</v>
      </c>
      <c r="BR690" s="14">
        <v>6.8402390610987102E-2</v>
      </c>
      <c r="BS690" s="14">
        <v>8.1589695430981601E-2</v>
      </c>
      <c r="BT690" s="14">
        <v>4.7884292016810499E-2</v>
      </c>
      <c r="BU690" s="14">
        <v>4.7323068736972403E-2</v>
      </c>
      <c r="BV690" s="14">
        <v>3.7141122981011999E-2</v>
      </c>
      <c r="BW690" s="14">
        <v>7.4689834237850403E-2</v>
      </c>
    </row>
    <row r="691" spans="2:75" x14ac:dyDescent="0.35">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c r="AD691" s="14"/>
      <c r="AE691" s="14"/>
      <c r="AF691" s="14"/>
      <c r="AG691" s="14"/>
      <c r="AH691" s="14"/>
      <c r="AI691" s="14"/>
      <c r="AJ691" s="14"/>
      <c r="AK691" s="14"/>
      <c r="AL691" s="14"/>
      <c r="AM691" s="14"/>
      <c r="AN691" s="14"/>
      <c r="AO691" s="14"/>
      <c r="AP691" s="14"/>
      <c r="AQ691" s="14"/>
      <c r="AR691" s="14"/>
      <c r="AS691" s="14"/>
      <c r="AT691" s="14"/>
      <c r="AU691" s="14"/>
      <c r="AV691" s="14"/>
      <c r="AW691" s="14"/>
      <c r="AX691" s="14"/>
      <c r="AY691" s="14"/>
      <c r="AZ691" s="14"/>
      <c r="BA691" s="14"/>
      <c r="BB691" s="14"/>
      <c r="BC691" s="14"/>
      <c r="BD691" s="14"/>
      <c r="BE691" s="14"/>
      <c r="BF691" s="14"/>
      <c r="BG691" s="14"/>
      <c r="BH691" s="14"/>
      <c r="BI691" s="14"/>
      <c r="BJ691" s="14"/>
      <c r="BK691" s="14"/>
      <c r="BL691" s="14"/>
      <c r="BM691" s="14"/>
      <c r="BN691" s="14"/>
      <c r="BO691" s="14"/>
      <c r="BP691" s="14"/>
      <c r="BQ691" s="14"/>
      <c r="BR691" s="14"/>
      <c r="BS691" s="14"/>
      <c r="BT691" s="14"/>
      <c r="BU691" s="14"/>
      <c r="BV691" s="14"/>
      <c r="BW691" s="14"/>
    </row>
    <row r="692" spans="2:75" x14ac:dyDescent="0.35">
      <c r="B692" s="6" t="s">
        <v>358</v>
      </c>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c r="AD692" s="14"/>
      <c r="AE692" s="14"/>
      <c r="AF692" s="14"/>
      <c r="AG692" s="14"/>
      <c r="AH692" s="14"/>
      <c r="AI692" s="14"/>
      <c r="AJ692" s="14"/>
      <c r="AK692" s="14"/>
      <c r="AL692" s="14"/>
      <c r="AM692" s="14"/>
      <c r="AN692" s="14"/>
      <c r="AO692" s="14"/>
      <c r="AP692" s="14"/>
      <c r="AQ692" s="14"/>
      <c r="AR692" s="14"/>
      <c r="AS692" s="14"/>
      <c r="AT692" s="14"/>
      <c r="AU692" s="14"/>
      <c r="AV692" s="14"/>
      <c r="AW692" s="14"/>
      <c r="AX692" s="14"/>
      <c r="AY692" s="14"/>
      <c r="AZ692" s="14"/>
      <c r="BA692" s="14"/>
      <c r="BB692" s="14"/>
      <c r="BC692" s="14"/>
      <c r="BD692" s="14"/>
      <c r="BE692" s="14"/>
      <c r="BF692" s="14"/>
      <c r="BG692" s="14"/>
      <c r="BH692" s="14"/>
      <c r="BI692" s="14"/>
      <c r="BJ692" s="14"/>
      <c r="BK692" s="14"/>
      <c r="BL692" s="14"/>
      <c r="BM692" s="14"/>
      <c r="BN692" s="14"/>
      <c r="BO692" s="14"/>
      <c r="BP692" s="14"/>
      <c r="BQ692" s="14"/>
      <c r="BR692" s="14"/>
      <c r="BS692" s="14"/>
      <c r="BT692" s="14"/>
      <c r="BU692" s="14"/>
      <c r="BV692" s="14"/>
      <c r="BW692" s="14"/>
    </row>
    <row r="693" spans="2:75" x14ac:dyDescent="0.35">
      <c r="B693" s="21" t="s">
        <v>359</v>
      </c>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c r="AD693" s="14"/>
      <c r="AE693" s="14"/>
      <c r="AF693" s="14"/>
      <c r="AG693" s="14"/>
      <c r="AH693" s="14"/>
      <c r="AI693" s="14"/>
      <c r="AJ693" s="14"/>
      <c r="AK693" s="14"/>
      <c r="AL693" s="14"/>
      <c r="AM693" s="14"/>
      <c r="AN693" s="14"/>
      <c r="AO693" s="14"/>
      <c r="AP693" s="14"/>
      <c r="AQ693" s="14"/>
      <c r="AR693" s="14"/>
      <c r="AS693" s="14"/>
      <c r="AT693" s="14"/>
      <c r="AU693" s="14"/>
      <c r="AV693" s="14"/>
      <c r="AW693" s="14"/>
      <c r="AX693" s="14"/>
      <c r="AY693" s="14"/>
      <c r="AZ693" s="14"/>
      <c r="BA693" s="14"/>
      <c r="BB693" s="14"/>
      <c r="BC693" s="14"/>
      <c r="BD693" s="14"/>
      <c r="BE693" s="14"/>
      <c r="BF693" s="14"/>
      <c r="BG693" s="14"/>
      <c r="BH693" s="14"/>
      <c r="BI693" s="14"/>
      <c r="BJ693" s="14"/>
      <c r="BK693" s="14"/>
      <c r="BL693" s="14"/>
      <c r="BM693" s="14"/>
      <c r="BN693" s="14"/>
      <c r="BO693" s="14"/>
      <c r="BP693" s="14"/>
      <c r="BQ693" s="14"/>
      <c r="BR693" s="14"/>
      <c r="BS693" s="14"/>
      <c r="BT693" s="14"/>
      <c r="BU693" s="14"/>
      <c r="BV693" s="14"/>
      <c r="BW693" s="14"/>
    </row>
    <row r="694" spans="2:75" x14ac:dyDescent="0.35">
      <c r="B694" t="s">
        <v>346</v>
      </c>
      <c r="C694" s="14">
        <v>0.58038577750267695</v>
      </c>
      <c r="D694" s="14">
        <v>0.60846672612586805</v>
      </c>
      <c r="E694" s="14">
        <v>0.54385422070154499</v>
      </c>
      <c r="F694" s="14"/>
      <c r="G694" s="14">
        <v>0.71087526552109204</v>
      </c>
      <c r="H694" s="14">
        <v>0.59408584358933803</v>
      </c>
      <c r="I694" s="14">
        <v>0.390901174205881</v>
      </c>
      <c r="J694" s="14">
        <v>0.60642589262444702</v>
      </c>
      <c r="K694" s="14">
        <v>0.85980084352893404</v>
      </c>
      <c r="L694" s="14">
        <v>0.42693986305974002</v>
      </c>
      <c r="M694" s="14"/>
      <c r="N694" s="14">
        <v>0.55359771926568102</v>
      </c>
      <c r="O694" s="14">
        <v>0.64530041737028099</v>
      </c>
      <c r="P694" s="14"/>
      <c r="Q694" s="14">
        <v>0.92407197272517705</v>
      </c>
      <c r="R694" s="14">
        <v>0.34019556849641502</v>
      </c>
      <c r="S694" s="14">
        <v>0.81522785940993403</v>
      </c>
      <c r="T694" s="14">
        <v>0.46547567211021201</v>
      </c>
      <c r="U694" s="14">
        <v>0.440862525230302</v>
      </c>
      <c r="V694" s="14">
        <v>0.53253458295859202</v>
      </c>
      <c r="W694" s="14">
        <v>0.70426486243979103</v>
      </c>
      <c r="X694" s="14">
        <v>0</v>
      </c>
      <c r="Y694" s="14">
        <v>1</v>
      </c>
      <c r="Z694" s="14">
        <v>0.95030975404311802</v>
      </c>
      <c r="AA694" s="14"/>
      <c r="AB694" s="14">
        <v>0.390416949487567</v>
      </c>
      <c r="AC694" s="14">
        <v>0.58091907933613796</v>
      </c>
      <c r="AD694" s="14">
        <v>0.71807939775038299</v>
      </c>
      <c r="AE694" s="14"/>
      <c r="AF694" s="14">
        <v>0.51665459892802101</v>
      </c>
      <c r="AG694" s="14">
        <v>0.60151266200294795</v>
      </c>
      <c r="AH694" s="14">
        <v>0.46992482061501401</v>
      </c>
      <c r="AI694" s="14">
        <v>0.30010683334457899</v>
      </c>
      <c r="AJ694" s="14">
        <v>0.11047188009681801</v>
      </c>
      <c r="AK694" s="14">
        <v>9.7441388046152405E-2</v>
      </c>
      <c r="AL694" s="14">
        <v>0.78636244132870303</v>
      </c>
      <c r="AM694" s="14">
        <v>0.57563825765846799</v>
      </c>
      <c r="AN694" s="14"/>
      <c r="AO694" s="14">
        <v>0.42330399148693498</v>
      </c>
      <c r="AP694" s="14">
        <v>0.69406684169190103</v>
      </c>
      <c r="AQ694" s="14">
        <v>0.38178210674443103</v>
      </c>
      <c r="AR694" s="14">
        <v>0.269339842053192</v>
      </c>
      <c r="AS694" s="14">
        <v>0.23226465292559301</v>
      </c>
      <c r="AT694" s="14">
        <v>0.45237910175884799</v>
      </c>
      <c r="AU694" s="14">
        <v>0.60606199448835196</v>
      </c>
      <c r="AV694" s="14">
        <v>0.59730041512761101</v>
      </c>
      <c r="AW694" s="14"/>
      <c r="AX694" s="14">
        <v>0.66971970687386695</v>
      </c>
      <c r="AY694" s="14">
        <v>0.418382510635391</v>
      </c>
      <c r="AZ694" s="14">
        <v>0.64613731152165099</v>
      </c>
      <c r="BA694" s="14"/>
      <c r="BB694" s="14">
        <v>0.14886985809244899</v>
      </c>
      <c r="BC694" s="14">
        <v>0.47313373527679198</v>
      </c>
      <c r="BD694" s="14">
        <v>0.73890843331234302</v>
      </c>
      <c r="BE694" s="14"/>
      <c r="BF694" s="14">
        <v>7.3121024398015003E-2</v>
      </c>
      <c r="BG694" s="14">
        <v>0.55184870423635202</v>
      </c>
      <c r="BH694" s="14">
        <v>0.61201715746761298</v>
      </c>
      <c r="BI694" s="14"/>
      <c r="BJ694" s="14">
        <v>0.624136759152633</v>
      </c>
      <c r="BK694" s="14">
        <v>0.58886377178818095</v>
      </c>
      <c r="BL694" s="14"/>
      <c r="BM694" s="14">
        <v>0.59937236641643798</v>
      </c>
      <c r="BN694" s="14">
        <v>0.60935276823368101</v>
      </c>
      <c r="BO694" s="14"/>
      <c r="BP694" s="14">
        <v>0.17146230106771901</v>
      </c>
      <c r="BQ694" s="14">
        <v>0.93684572593662396</v>
      </c>
      <c r="BR694" s="14">
        <v>0.82558232413816302</v>
      </c>
      <c r="BS694" s="14">
        <v>0.50872003643827401</v>
      </c>
      <c r="BT694" s="14">
        <v>0.67629647018463002</v>
      </c>
      <c r="BU694" s="14">
        <v>0.840203484669095</v>
      </c>
      <c r="BV694" s="14">
        <v>0.17523446820374899</v>
      </c>
      <c r="BW694" s="14">
        <v>0.59073794351190101</v>
      </c>
    </row>
    <row r="695" spans="2:75" x14ac:dyDescent="0.35">
      <c r="B695" t="s">
        <v>347</v>
      </c>
      <c r="C695" s="14">
        <v>0.51644840123096103</v>
      </c>
      <c r="D695" s="14">
        <v>0.51287455881439703</v>
      </c>
      <c r="E695" s="14">
        <v>0.52109774655724905</v>
      </c>
      <c r="F695" s="14"/>
      <c r="G695" s="14">
        <v>0.497674015623501</v>
      </c>
      <c r="H695" s="14">
        <v>0.48065821016260102</v>
      </c>
      <c r="I695" s="14">
        <v>0.42445390615719703</v>
      </c>
      <c r="J695" s="14">
        <v>0.70464564659072404</v>
      </c>
      <c r="K695" s="14">
        <v>0.69725644799416897</v>
      </c>
      <c r="L695" s="14">
        <v>0.29182728080918502</v>
      </c>
      <c r="M695" s="14"/>
      <c r="N695" s="14">
        <v>0.48644782864054897</v>
      </c>
      <c r="O695" s="14">
        <v>0.58914782379825004</v>
      </c>
      <c r="P695" s="14"/>
      <c r="Q695" s="14">
        <v>0.63358816730168099</v>
      </c>
      <c r="R695" s="14">
        <v>0.43869015585052901</v>
      </c>
      <c r="S695" s="14">
        <v>0.79404393144523699</v>
      </c>
      <c r="T695" s="14">
        <v>0.38962631572057199</v>
      </c>
      <c r="U695" s="14">
        <v>0.35613059966049998</v>
      </c>
      <c r="V695" s="14">
        <v>0.64598795732168002</v>
      </c>
      <c r="W695" s="14">
        <v>0.44163930820714697</v>
      </c>
      <c r="X695" s="14">
        <v>0</v>
      </c>
      <c r="Y695" s="14">
        <v>1</v>
      </c>
      <c r="Z695" s="14">
        <v>0.86390277231283497</v>
      </c>
      <c r="AA695" s="14"/>
      <c r="AB695" s="14">
        <v>0.53203317232620895</v>
      </c>
      <c r="AC695" s="14">
        <v>0.53494356007884403</v>
      </c>
      <c r="AD695" s="14">
        <v>0.47400910256179801</v>
      </c>
      <c r="AE695" s="14"/>
      <c r="AF695" s="14">
        <v>0.51708659518705102</v>
      </c>
      <c r="AG695" s="14">
        <v>0.731826194139785</v>
      </c>
      <c r="AH695" s="14">
        <v>0.38174764079416401</v>
      </c>
      <c r="AI695" s="14">
        <v>0.26132827548620402</v>
      </c>
      <c r="AJ695" s="14">
        <v>0.11047188009681801</v>
      </c>
      <c r="AK695" s="14">
        <v>0.58968302640949199</v>
      </c>
      <c r="AL695" s="14">
        <v>0.53434113804509498</v>
      </c>
      <c r="AM695" s="14">
        <v>0.45152620600274601</v>
      </c>
      <c r="AN695" s="14"/>
      <c r="AO695" s="14">
        <v>0.42330399148693498</v>
      </c>
      <c r="AP695" s="14">
        <v>0.75268749111383304</v>
      </c>
      <c r="AQ695" s="14">
        <v>0.26713610435588597</v>
      </c>
      <c r="AR695" s="14">
        <v>0.51666386781839402</v>
      </c>
      <c r="AS695" s="14">
        <v>0.23226465292559301</v>
      </c>
      <c r="AT695" s="14">
        <v>0.32979448298830299</v>
      </c>
      <c r="AU695" s="14">
        <v>0.33836334623282099</v>
      </c>
      <c r="AV695" s="14">
        <v>0.41892528539836899</v>
      </c>
      <c r="AW695" s="14"/>
      <c r="AX695" s="14">
        <v>0</v>
      </c>
      <c r="AY695" s="14">
        <v>0.44379910973468201</v>
      </c>
      <c r="AZ695" s="14">
        <v>0.55956877508720204</v>
      </c>
      <c r="BA695" s="14"/>
      <c r="BB695" s="14">
        <v>0.33423802485528997</v>
      </c>
      <c r="BC695" s="14">
        <v>0.48551801034741998</v>
      </c>
      <c r="BD695" s="14">
        <v>0.58998813903714398</v>
      </c>
      <c r="BE695" s="14"/>
      <c r="BF695" s="14">
        <v>0.120894686967443</v>
      </c>
      <c r="BG695" s="14">
        <v>0.61144930636763495</v>
      </c>
      <c r="BH695" s="14">
        <v>0.50332352184200402</v>
      </c>
      <c r="BI695" s="14"/>
      <c r="BJ695" s="14">
        <v>0.30784986217312499</v>
      </c>
      <c r="BK695" s="14">
        <v>0.58896742826432402</v>
      </c>
      <c r="BL695" s="14"/>
      <c r="BM695" s="14">
        <v>0.35630554309443602</v>
      </c>
      <c r="BN695" s="14">
        <v>0.58604556529892204</v>
      </c>
      <c r="BO695" s="14"/>
      <c r="BP695" s="14">
        <v>0.40675639814519798</v>
      </c>
      <c r="BQ695" s="14">
        <v>0.93684572593662396</v>
      </c>
      <c r="BR695" s="14">
        <v>0.64554776717040296</v>
      </c>
      <c r="BS695" s="14">
        <v>0.60324799729496503</v>
      </c>
      <c r="BT695" s="14">
        <v>0.41442389314681799</v>
      </c>
      <c r="BU695" s="14">
        <v>0.64040158933725999</v>
      </c>
      <c r="BV695" s="14">
        <v>0.17523446820374899</v>
      </c>
      <c r="BW695" s="14">
        <v>0.75337152011199104</v>
      </c>
    </row>
    <row r="696" spans="2:75" x14ac:dyDescent="0.35">
      <c r="B696" t="s">
        <v>348</v>
      </c>
      <c r="C696" s="14">
        <v>0.39062927056448798</v>
      </c>
      <c r="D696" s="14">
        <v>0.43224518782043603</v>
      </c>
      <c r="E696" s="14">
        <v>0.33648956661548302</v>
      </c>
      <c r="F696" s="14"/>
      <c r="G696" s="14">
        <v>0.29802585862424402</v>
      </c>
      <c r="H696" s="14">
        <v>0.28469217084382697</v>
      </c>
      <c r="I696" s="14">
        <v>0.37714316932644998</v>
      </c>
      <c r="J696" s="14">
        <v>0.413757679107571</v>
      </c>
      <c r="K696" s="14">
        <v>0.62264581192387802</v>
      </c>
      <c r="L696" s="14">
        <v>0.57073137784441796</v>
      </c>
      <c r="M696" s="14"/>
      <c r="N696" s="14">
        <v>0.40794097787793299</v>
      </c>
      <c r="O696" s="14">
        <v>0.34867836707594602</v>
      </c>
      <c r="P696" s="14"/>
      <c r="Q696" s="14">
        <v>0.731987619725599</v>
      </c>
      <c r="R696" s="14">
        <v>0.311967848896893</v>
      </c>
      <c r="S696" s="14">
        <v>0.22400692368253899</v>
      </c>
      <c r="T696" s="14">
        <v>0.30824141899108098</v>
      </c>
      <c r="U696" s="14">
        <v>0.31989301995649499</v>
      </c>
      <c r="V696" s="14">
        <v>0.37871851499391801</v>
      </c>
      <c r="W696" s="14">
        <v>0.605876783635105</v>
      </c>
      <c r="X696" s="14">
        <v>0</v>
      </c>
      <c r="Y696" s="14">
        <v>1</v>
      </c>
      <c r="Z696" s="14">
        <v>0.48364087160182201</v>
      </c>
      <c r="AA696" s="14"/>
      <c r="AB696" s="14">
        <v>0.43297652638006401</v>
      </c>
      <c r="AC696" s="14">
        <v>0.357762858690371</v>
      </c>
      <c r="AD696" s="14">
        <v>0.45694155891159099</v>
      </c>
      <c r="AE696" s="14"/>
      <c r="AF696" s="14">
        <v>0.37461451613708802</v>
      </c>
      <c r="AG696" s="14">
        <v>0.36265891892937602</v>
      </c>
      <c r="AH696" s="14">
        <v>0.604861722166666</v>
      </c>
      <c r="AI696" s="14">
        <v>0.301648890172446</v>
      </c>
      <c r="AJ696" s="14">
        <v>0</v>
      </c>
      <c r="AK696" s="14">
        <v>0.140710398131488</v>
      </c>
      <c r="AL696" s="14">
        <v>0.63482103689302605</v>
      </c>
      <c r="AM696" s="14">
        <v>0.28389125660714198</v>
      </c>
      <c r="AN696" s="14"/>
      <c r="AO696" s="14">
        <v>0.60794096044343104</v>
      </c>
      <c r="AP696" s="14">
        <v>0.24821309850506401</v>
      </c>
      <c r="AQ696" s="14">
        <v>0.57319462702477397</v>
      </c>
      <c r="AR696" s="14">
        <v>0.58112349403567098</v>
      </c>
      <c r="AS696" s="14">
        <v>0</v>
      </c>
      <c r="AT696" s="14">
        <v>0.21000584742922701</v>
      </c>
      <c r="AU696" s="14">
        <v>0.53698889103683201</v>
      </c>
      <c r="AV696" s="14">
        <v>0.42717504995736799</v>
      </c>
      <c r="AW696" s="14"/>
      <c r="AX696" s="14">
        <v>0</v>
      </c>
      <c r="AY696" s="14">
        <v>0.36044589451210202</v>
      </c>
      <c r="AZ696" s="14">
        <v>0.41505763153543901</v>
      </c>
      <c r="BA696" s="14"/>
      <c r="BB696" s="14">
        <v>0.32788642799204698</v>
      </c>
      <c r="BC696" s="14">
        <v>0.303009409636187</v>
      </c>
      <c r="BD696" s="14">
        <v>0.42781853521577401</v>
      </c>
      <c r="BE696" s="14"/>
      <c r="BF696" s="14">
        <v>5.2447440578146903E-2</v>
      </c>
      <c r="BG696" s="14">
        <v>0.14906569485354301</v>
      </c>
      <c r="BH696" s="14">
        <v>0.48635044897174601</v>
      </c>
      <c r="BI696" s="14"/>
      <c r="BJ696" s="14">
        <v>0.49787405804030699</v>
      </c>
      <c r="BK696" s="14">
        <v>0.37921433864215498</v>
      </c>
      <c r="BL696" s="14"/>
      <c r="BM696" s="14">
        <v>0.41848348976472399</v>
      </c>
      <c r="BN696" s="14">
        <v>0.38891090502352399</v>
      </c>
      <c r="BO696" s="14"/>
      <c r="BP696" s="14">
        <v>0.39521764964133299</v>
      </c>
      <c r="BQ696" s="14">
        <v>0.31255072783865501</v>
      </c>
      <c r="BR696" s="14">
        <v>0.32680314844754199</v>
      </c>
      <c r="BS696" s="14">
        <v>0.35119386683957399</v>
      </c>
      <c r="BT696" s="14">
        <v>0.348226185134134</v>
      </c>
      <c r="BU696" s="14">
        <v>0.66819273000002299</v>
      </c>
      <c r="BV696" s="14">
        <v>0.17523446820374899</v>
      </c>
      <c r="BW696" s="14">
        <v>0.38045765474353499</v>
      </c>
    </row>
    <row r="697" spans="2:75" x14ac:dyDescent="0.35">
      <c r="B697" t="s">
        <v>349</v>
      </c>
      <c r="C697" s="14">
        <v>0.34106426515045501</v>
      </c>
      <c r="D697" s="14">
        <v>0.32709778897735903</v>
      </c>
      <c r="E697" s="14">
        <v>0.35923377660377298</v>
      </c>
      <c r="F697" s="14"/>
      <c r="G697" s="14">
        <v>0.28750519312772899</v>
      </c>
      <c r="H697" s="14">
        <v>0.31011892919252998</v>
      </c>
      <c r="I697" s="14">
        <v>0.3682846777689</v>
      </c>
      <c r="J697" s="14">
        <v>0.38868318958984299</v>
      </c>
      <c r="K697" s="14">
        <v>0.49512901525387898</v>
      </c>
      <c r="L697" s="14">
        <v>0.234050409432388</v>
      </c>
      <c r="M697" s="14"/>
      <c r="N697" s="14">
        <v>0.29074255750144901</v>
      </c>
      <c r="O697" s="14">
        <v>0.46300724066059401</v>
      </c>
      <c r="P697" s="14"/>
      <c r="Q697" s="14">
        <v>0.475096270912652</v>
      </c>
      <c r="R697" s="14">
        <v>0.20472482272209999</v>
      </c>
      <c r="S697" s="14">
        <v>0.26610613589398402</v>
      </c>
      <c r="T697" s="14">
        <v>0.27819416358014798</v>
      </c>
      <c r="U697" s="14">
        <v>0.36826412392334101</v>
      </c>
      <c r="V697" s="14">
        <v>0.46809941470326499</v>
      </c>
      <c r="W697" s="14">
        <v>0.30096531471982302</v>
      </c>
      <c r="X697" s="14">
        <v>0</v>
      </c>
      <c r="Y697" s="14">
        <v>1</v>
      </c>
      <c r="Z697" s="14">
        <v>0.66470634417311802</v>
      </c>
      <c r="AA697" s="14"/>
      <c r="AB697" s="14">
        <v>0.44178314070142699</v>
      </c>
      <c r="AC697" s="14">
        <v>0.28597670058233798</v>
      </c>
      <c r="AD697" s="14">
        <v>0.397552373659804</v>
      </c>
      <c r="AE697" s="14"/>
      <c r="AF697" s="14">
        <v>0.37461451613708802</v>
      </c>
      <c r="AG697" s="14">
        <v>0.46405906441432598</v>
      </c>
      <c r="AH697" s="14">
        <v>0.34392913618544302</v>
      </c>
      <c r="AI697" s="14">
        <v>5.2968279315177502E-2</v>
      </c>
      <c r="AJ697" s="14">
        <v>0</v>
      </c>
      <c r="AK697" s="14">
        <v>0.41139067492619402</v>
      </c>
      <c r="AL697" s="14">
        <v>0.124211952941614</v>
      </c>
      <c r="AM697" s="14">
        <v>0.25919677118949602</v>
      </c>
      <c r="AN697" s="14"/>
      <c r="AO697" s="14">
        <v>0.60794096044343104</v>
      </c>
      <c r="AP697" s="14">
        <v>0.33220621974951697</v>
      </c>
      <c r="AQ697" s="14">
        <v>8.3945684543796598E-2</v>
      </c>
      <c r="AR697" s="14">
        <v>8.4679152651751702E-2</v>
      </c>
      <c r="AS697" s="14">
        <v>0</v>
      </c>
      <c r="AT697" s="14">
        <v>0.15448426104888499</v>
      </c>
      <c r="AU697" s="14">
        <v>0.10089107211451701</v>
      </c>
      <c r="AV697" s="14">
        <v>0.33970454878844603</v>
      </c>
      <c r="AW697" s="14"/>
      <c r="AX697" s="14">
        <v>0</v>
      </c>
      <c r="AY697" s="14">
        <v>0.18508112137093</v>
      </c>
      <c r="AZ697" s="14">
        <v>0.41636336424019099</v>
      </c>
      <c r="BA697" s="14"/>
      <c r="BB697" s="14">
        <v>0</v>
      </c>
      <c r="BC697" s="14">
        <v>0.17165025111122001</v>
      </c>
      <c r="BD697" s="14">
        <v>0.50423900073580297</v>
      </c>
      <c r="BE697" s="14"/>
      <c r="BF697" s="14">
        <v>0.27280038959313602</v>
      </c>
      <c r="BG697" s="14">
        <v>0.21612907208180601</v>
      </c>
      <c r="BH697" s="14">
        <v>0.38597701626644998</v>
      </c>
      <c r="BI697" s="14"/>
      <c r="BJ697" s="14">
        <v>0.23493127339755601</v>
      </c>
      <c r="BK697" s="14">
        <v>0.37386711911849202</v>
      </c>
      <c r="BL697" s="14"/>
      <c r="BM697" s="14">
        <v>0.23292026008318001</v>
      </c>
      <c r="BN697" s="14">
        <v>0.39873355115442699</v>
      </c>
      <c r="BO697" s="14"/>
      <c r="BP697" s="14">
        <v>0.176552663608182</v>
      </c>
      <c r="BQ697" s="14">
        <v>0.38562602278378</v>
      </c>
      <c r="BR697" s="14">
        <v>0.33220992036119101</v>
      </c>
      <c r="BS697" s="14">
        <v>0.39855743478583</v>
      </c>
      <c r="BT697" s="14">
        <v>0.28929801206209799</v>
      </c>
      <c r="BU697" s="14">
        <v>0.59713380734108901</v>
      </c>
      <c r="BV697" s="14">
        <v>0</v>
      </c>
      <c r="BW697" s="14">
        <v>0.50626458346054204</v>
      </c>
    </row>
    <row r="698" spans="2:75" x14ac:dyDescent="0.35">
      <c r="B698" t="s">
        <v>350</v>
      </c>
      <c r="C698" s="14">
        <v>0.307874698928019</v>
      </c>
      <c r="D698" s="14">
        <v>0.387812003619396</v>
      </c>
      <c r="E698" s="14">
        <v>0.203881268148738</v>
      </c>
      <c r="F698" s="14"/>
      <c r="G698" s="14">
        <v>0.45271318519996301</v>
      </c>
      <c r="H698" s="14">
        <v>0.34845380374726598</v>
      </c>
      <c r="I698" s="14">
        <v>0.24155149366630499</v>
      </c>
      <c r="J698" s="14">
        <v>0.25371637557816301</v>
      </c>
      <c r="K698" s="14">
        <v>0.49512901525387898</v>
      </c>
      <c r="L698" s="14">
        <v>9.5311869733750096E-2</v>
      </c>
      <c r="M698" s="14"/>
      <c r="N698" s="14">
        <v>0.252198554537374</v>
      </c>
      <c r="O698" s="14">
        <v>0.44279290876467098</v>
      </c>
      <c r="P698" s="14"/>
      <c r="Q698" s="14">
        <v>1</v>
      </c>
      <c r="R698" s="14">
        <v>0.25781141414106301</v>
      </c>
      <c r="S698" s="14">
        <v>8.0686190535642702E-2</v>
      </c>
      <c r="T698" s="14">
        <v>0.13357879431212599</v>
      </c>
      <c r="U698" s="14">
        <v>4.4410348812482098E-2</v>
      </c>
      <c r="V698" s="14">
        <v>0.82884608266859305</v>
      </c>
      <c r="W698" s="14">
        <v>0.43271921416029202</v>
      </c>
      <c r="X698" s="14">
        <v>0</v>
      </c>
      <c r="Y698" s="14">
        <v>0</v>
      </c>
      <c r="Z698" s="14">
        <v>0.34734933585376199</v>
      </c>
      <c r="AA698" s="14"/>
      <c r="AB698" s="14">
        <v>0.17647484144140299</v>
      </c>
      <c r="AC698" s="14">
        <v>0.27819917639060499</v>
      </c>
      <c r="AD698" s="14">
        <v>0.49865696669632698</v>
      </c>
      <c r="AE698" s="14"/>
      <c r="AF698" s="14">
        <v>0.132941815601098</v>
      </c>
      <c r="AG698" s="14">
        <v>0.475180905551291</v>
      </c>
      <c r="AH698" s="14">
        <v>0.29426252337859399</v>
      </c>
      <c r="AI698" s="14">
        <v>0.26132827548620402</v>
      </c>
      <c r="AJ698" s="14">
        <v>8.1369275918862005E-2</v>
      </c>
      <c r="AK698" s="14">
        <v>0.247645878658284</v>
      </c>
      <c r="AL698" s="14">
        <v>0.37672138441244502</v>
      </c>
      <c r="AM698" s="14">
        <v>0.214105873052266</v>
      </c>
      <c r="AN698" s="14"/>
      <c r="AO698" s="14">
        <v>0.28501125617240097</v>
      </c>
      <c r="AP698" s="14">
        <v>0.36205719445398798</v>
      </c>
      <c r="AQ698" s="14">
        <v>0.306058522668888</v>
      </c>
      <c r="AR698" s="14">
        <v>0.41777941851651701</v>
      </c>
      <c r="AS698" s="14">
        <v>0</v>
      </c>
      <c r="AT698" s="14">
        <v>0.31207823673322399</v>
      </c>
      <c r="AU698" s="14">
        <v>0.335792621331307</v>
      </c>
      <c r="AV698" s="14">
        <v>0.21321055771853401</v>
      </c>
      <c r="AW698" s="14"/>
      <c r="AX698" s="14">
        <v>0</v>
      </c>
      <c r="AY698" s="14">
        <v>0.220878094888903</v>
      </c>
      <c r="AZ698" s="14">
        <v>0.34056463175915602</v>
      </c>
      <c r="BA698" s="14"/>
      <c r="BB698" s="14">
        <v>0.52899805793745902</v>
      </c>
      <c r="BC698" s="14">
        <v>0.11426077658664099</v>
      </c>
      <c r="BD698" s="14">
        <v>0.33594435538670497</v>
      </c>
      <c r="BE698" s="14"/>
      <c r="BF698" s="14">
        <v>0.120894686967443</v>
      </c>
      <c r="BG698" s="14">
        <v>0.34980682863749901</v>
      </c>
      <c r="BH698" s="14">
        <v>0.30490074228265801</v>
      </c>
      <c r="BI698" s="14"/>
      <c r="BJ698" s="14">
        <v>0.244584010466912</v>
      </c>
      <c r="BK698" s="14">
        <v>0.33284911596588701</v>
      </c>
      <c r="BL698" s="14"/>
      <c r="BM698" s="14">
        <v>0.264084715218731</v>
      </c>
      <c r="BN698" s="14">
        <v>0.38621351355152</v>
      </c>
      <c r="BO698" s="14"/>
      <c r="BP698" s="14">
        <v>0.217035750044619</v>
      </c>
      <c r="BQ698" s="14">
        <v>0.61939761537414695</v>
      </c>
      <c r="BR698" s="14">
        <v>0.32436149982878398</v>
      </c>
      <c r="BS698" s="14">
        <v>0.386642029512554</v>
      </c>
      <c r="BT698" s="14">
        <v>0.27845211851583801</v>
      </c>
      <c r="BU698" s="14">
        <v>0.32802151107060901</v>
      </c>
      <c r="BV698" s="14">
        <v>0.17523446820374899</v>
      </c>
      <c r="BW698" s="14">
        <v>0.34897755990309998</v>
      </c>
    </row>
    <row r="699" spans="2:75" x14ac:dyDescent="0.35">
      <c r="B699" t="s">
        <v>351</v>
      </c>
      <c r="C699" s="14">
        <v>0.30434360667823002</v>
      </c>
      <c r="D699" s="14">
        <v>0.37441509766750303</v>
      </c>
      <c r="E699" s="14">
        <v>0.21318498210453901</v>
      </c>
      <c r="F699" s="14"/>
      <c r="G699" s="14">
        <v>0.16483290816533</v>
      </c>
      <c r="H699" s="14">
        <v>0.26578094708752498</v>
      </c>
      <c r="I699" s="14">
        <v>0.28368616470842101</v>
      </c>
      <c r="J699" s="14">
        <v>0.295163795424431</v>
      </c>
      <c r="K699" s="14">
        <v>0.48877656278723502</v>
      </c>
      <c r="L699" s="14">
        <v>0.464827452377641</v>
      </c>
      <c r="M699" s="14"/>
      <c r="N699" s="14">
        <v>0.30068840375564498</v>
      </c>
      <c r="O699" s="14">
        <v>0.31320114234816898</v>
      </c>
      <c r="P699" s="14"/>
      <c r="Q699" s="14">
        <v>0.64040441357659394</v>
      </c>
      <c r="R699" s="14">
        <v>0.38767994555796498</v>
      </c>
      <c r="S699" s="14">
        <v>2.0950982290525999E-2</v>
      </c>
      <c r="T699" s="14">
        <v>0.20969816777176101</v>
      </c>
      <c r="U699" s="14">
        <v>0.115301816661526</v>
      </c>
      <c r="V699" s="14">
        <v>0.59006427710831799</v>
      </c>
      <c r="W699" s="14">
        <v>0.28723905953178402</v>
      </c>
      <c r="X699" s="14">
        <v>0</v>
      </c>
      <c r="Y699" s="14">
        <v>1</v>
      </c>
      <c r="Z699" s="14">
        <v>0.76864022965282397</v>
      </c>
      <c r="AA699" s="14"/>
      <c r="AB699" s="14">
        <v>0.14779770169329701</v>
      </c>
      <c r="AC699" s="14">
        <v>0.33253684222437102</v>
      </c>
      <c r="AD699" s="14">
        <v>0.34042947421292902</v>
      </c>
      <c r="AE699" s="14"/>
      <c r="AF699" s="14">
        <v>0.132941815601098</v>
      </c>
      <c r="AG699" s="14">
        <v>0.48413338181064802</v>
      </c>
      <c r="AH699" s="14">
        <v>0.129310809466088</v>
      </c>
      <c r="AI699" s="14">
        <v>0.29582083894230399</v>
      </c>
      <c r="AJ699" s="14">
        <v>0</v>
      </c>
      <c r="AK699" s="14">
        <v>0.247645878658284</v>
      </c>
      <c r="AL699" s="14">
        <v>0.27569120995470697</v>
      </c>
      <c r="AM699" s="14">
        <v>0.396125924689747</v>
      </c>
      <c r="AN699" s="14"/>
      <c r="AO699" s="14">
        <v>0.158128104051384</v>
      </c>
      <c r="AP699" s="14">
        <v>0.35064187484487902</v>
      </c>
      <c r="AQ699" s="14">
        <v>0</v>
      </c>
      <c r="AR699" s="14">
        <v>8.4679152651751702E-2</v>
      </c>
      <c r="AS699" s="14">
        <v>0</v>
      </c>
      <c r="AT699" s="14">
        <v>0.31207823673322399</v>
      </c>
      <c r="AU699" s="14">
        <v>0.20855625154431801</v>
      </c>
      <c r="AV699" s="14">
        <v>0.60829250551575198</v>
      </c>
      <c r="AW699" s="14"/>
      <c r="AX699" s="14">
        <v>0</v>
      </c>
      <c r="AY699" s="14">
        <v>0.19455456200215299</v>
      </c>
      <c r="AZ699" s="14">
        <v>0.34475173395985498</v>
      </c>
      <c r="BA699" s="14"/>
      <c r="BB699" s="14">
        <v>0.23812236193554101</v>
      </c>
      <c r="BC699" s="14">
        <v>0.15453913264960301</v>
      </c>
      <c r="BD699" s="14">
        <v>0.40776300453841102</v>
      </c>
      <c r="BE699" s="14"/>
      <c r="BF699" s="14">
        <v>0</v>
      </c>
      <c r="BG699" s="14">
        <v>0.20147566114802001</v>
      </c>
      <c r="BH699" s="14">
        <v>0.34881613282986801</v>
      </c>
      <c r="BI699" s="14"/>
      <c r="BJ699" s="14">
        <v>0.18445780075888699</v>
      </c>
      <c r="BK699" s="14">
        <v>0.344150580921326</v>
      </c>
      <c r="BL699" s="14"/>
      <c r="BM699" s="14">
        <v>0.23065347254267499</v>
      </c>
      <c r="BN699" s="14">
        <v>0.342932696083943</v>
      </c>
      <c r="BO699" s="14"/>
      <c r="BP699" s="14">
        <v>4.40182296127926E-2</v>
      </c>
      <c r="BQ699" s="14">
        <v>0.464405158032068</v>
      </c>
      <c r="BR699" s="14">
        <v>0.17441767586183701</v>
      </c>
      <c r="BS699" s="14">
        <v>0.25785520034331599</v>
      </c>
      <c r="BT699" s="14">
        <v>0.31932872556771003</v>
      </c>
      <c r="BU699" s="14">
        <v>0.644389742057076</v>
      </c>
      <c r="BV699" s="14">
        <v>0.17523446820374899</v>
      </c>
      <c r="BW699" s="14">
        <v>0.34897755990309998</v>
      </c>
    </row>
    <row r="700" spans="2:75" x14ac:dyDescent="0.35">
      <c r="B700" t="s">
        <v>352</v>
      </c>
      <c r="C700" s="14">
        <v>0.26409615968607703</v>
      </c>
      <c r="D700" s="14">
        <v>0.30434067145896099</v>
      </c>
      <c r="E700" s="14">
        <v>0.211740568445448</v>
      </c>
      <c r="F700" s="14"/>
      <c r="G700" s="14">
        <v>0.36670708614098002</v>
      </c>
      <c r="H700" s="14">
        <v>0.14627466981696999</v>
      </c>
      <c r="I700" s="14">
        <v>0.226216185055062</v>
      </c>
      <c r="J700" s="14">
        <v>0.34709068088394801</v>
      </c>
      <c r="K700" s="14">
        <v>0.53744941910672805</v>
      </c>
      <c r="L700" s="14">
        <v>0.15735978909126899</v>
      </c>
      <c r="M700" s="14"/>
      <c r="N700" s="14">
        <v>0.206781699603442</v>
      </c>
      <c r="O700" s="14">
        <v>0.40298444724146898</v>
      </c>
      <c r="P700" s="14"/>
      <c r="Q700" s="14">
        <v>0.475096270912652</v>
      </c>
      <c r="R700" s="14">
        <v>0.183413206510157</v>
      </c>
      <c r="S700" s="14">
        <v>0.32482953021084099</v>
      </c>
      <c r="T700" s="14">
        <v>0.220660291533602</v>
      </c>
      <c r="U700" s="14">
        <v>0.13680772340691</v>
      </c>
      <c r="V700" s="14">
        <v>0.53253458295859202</v>
      </c>
      <c r="W700" s="14">
        <v>0.13004136743032599</v>
      </c>
      <c r="X700" s="14">
        <v>0</v>
      </c>
      <c r="Y700" s="14">
        <v>1</v>
      </c>
      <c r="Z700" s="14">
        <v>0.37970698612211501</v>
      </c>
      <c r="AA700" s="14"/>
      <c r="AB700" s="14">
        <v>0.13747744718374599</v>
      </c>
      <c r="AC700" s="14">
        <v>0.24471017095470601</v>
      </c>
      <c r="AD700" s="14">
        <v>0.362479951572866</v>
      </c>
      <c r="AE700" s="14"/>
      <c r="AF700" s="14">
        <v>0.132941815601098</v>
      </c>
      <c r="AG700" s="14">
        <v>0.29168953591093599</v>
      </c>
      <c r="AH700" s="14">
        <v>0.25878474268837498</v>
      </c>
      <c r="AI700" s="14">
        <v>0.24645230679440799</v>
      </c>
      <c r="AJ700" s="14">
        <v>0</v>
      </c>
      <c r="AK700" s="14">
        <v>0.36364757786532897</v>
      </c>
      <c r="AL700" s="14">
        <v>9.5735447150015404E-2</v>
      </c>
      <c r="AM700" s="14">
        <v>0.17095493389031999</v>
      </c>
      <c r="AN700" s="14"/>
      <c r="AO700" s="14">
        <v>0.158128104051384</v>
      </c>
      <c r="AP700" s="14">
        <v>0.24883153736458999</v>
      </c>
      <c r="AQ700" s="14">
        <v>0.306058522668888</v>
      </c>
      <c r="AR700" s="14">
        <v>8.4679152651751702E-2</v>
      </c>
      <c r="AS700" s="14">
        <v>0</v>
      </c>
      <c r="AT700" s="14">
        <v>0.42793059045323101</v>
      </c>
      <c r="AU700" s="14">
        <v>3.1817968662996798E-2</v>
      </c>
      <c r="AV700" s="14">
        <v>0.22639825670928401</v>
      </c>
      <c r="AW700" s="14"/>
      <c r="AX700" s="14">
        <v>0.22879478454046301</v>
      </c>
      <c r="AY700" s="14">
        <v>0.17054356052834099</v>
      </c>
      <c r="AZ700" s="14">
        <v>0.286175239820461</v>
      </c>
      <c r="BA700" s="14"/>
      <c r="BB700" s="14">
        <v>6.0673450086468197E-2</v>
      </c>
      <c r="BC700" s="14">
        <v>0.200056579166523</v>
      </c>
      <c r="BD700" s="14">
        <v>0.34315389634270999</v>
      </c>
      <c r="BE700" s="14"/>
      <c r="BF700" s="14">
        <v>0</v>
      </c>
      <c r="BG700" s="14">
        <v>0.17191700825013501</v>
      </c>
      <c r="BH700" s="14">
        <v>0.32848944454392498</v>
      </c>
      <c r="BI700" s="14"/>
      <c r="BJ700" s="14">
        <v>0.18812843297790499</v>
      </c>
      <c r="BK700" s="14">
        <v>0.29569376807531</v>
      </c>
      <c r="BL700" s="14"/>
      <c r="BM700" s="14">
        <v>0.188023025062141</v>
      </c>
      <c r="BN700" s="14">
        <v>0.30044582340099701</v>
      </c>
      <c r="BO700" s="14"/>
      <c r="BP700" s="14">
        <v>0.13021719458491399</v>
      </c>
      <c r="BQ700" s="14">
        <v>0.38562602278378</v>
      </c>
      <c r="BR700" s="14">
        <v>0.51224447732895095</v>
      </c>
      <c r="BS700" s="14">
        <v>0.20928347943071199</v>
      </c>
      <c r="BT700" s="14">
        <v>0.25441083423835098</v>
      </c>
      <c r="BU700" s="14">
        <v>0.52327490020768996</v>
      </c>
      <c r="BV700" s="14">
        <v>0</v>
      </c>
      <c r="BW700" s="14">
        <v>0.26758717547932398</v>
      </c>
    </row>
    <row r="701" spans="2:75" x14ac:dyDescent="0.35">
      <c r="B701" t="s">
        <v>353</v>
      </c>
      <c r="C701" s="14">
        <v>0.24633377794668099</v>
      </c>
      <c r="D701" s="14">
        <v>0.33311466328599199</v>
      </c>
      <c r="E701" s="14">
        <v>0.133437277028359</v>
      </c>
      <c r="F701" s="14"/>
      <c r="G701" s="14">
        <v>0.13405009423321099</v>
      </c>
      <c r="H701" s="14">
        <v>0.25622606504710399</v>
      </c>
      <c r="I701" s="14">
        <v>0.248026851194519</v>
      </c>
      <c r="J701" s="14">
        <v>0.26640502946655198</v>
      </c>
      <c r="K701" s="14">
        <v>0.43636804880344898</v>
      </c>
      <c r="L701" s="14">
        <v>0.15735978909126899</v>
      </c>
      <c r="M701" s="14"/>
      <c r="N701" s="14">
        <v>0.22242225948595801</v>
      </c>
      <c r="O701" s="14">
        <v>0.30427779150051698</v>
      </c>
      <c r="P701" s="14"/>
      <c r="Q701" s="14">
        <v>0.37669681848873399</v>
      </c>
      <c r="R701" s="14">
        <v>0.10513756453738</v>
      </c>
      <c r="S701" s="14">
        <v>0.190672454850462</v>
      </c>
      <c r="T701" s="14">
        <v>0.17749224726878901</v>
      </c>
      <c r="U701" s="14">
        <v>4.5610084567983801E-2</v>
      </c>
      <c r="V701" s="14">
        <v>0.55675306681502501</v>
      </c>
      <c r="W701" s="14">
        <v>0.29833478907428701</v>
      </c>
      <c r="X701" s="14">
        <v>0</v>
      </c>
      <c r="Y701" s="14">
        <v>1</v>
      </c>
      <c r="Z701" s="14">
        <v>0.48364087160182201</v>
      </c>
      <c r="AA701" s="14"/>
      <c r="AB701" s="14">
        <v>0.44392250446898801</v>
      </c>
      <c r="AC701" s="14">
        <v>0.152336787796751</v>
      </c>
      <c r="AD701" s="14">
        <v>0.332660486205059</v>
      </c>
      <c r="AE701" s="14"/>
      <c r="AF701" s="14">
        <v>0.37461451613708802</v>
      </c>
      <c r="AG701" s="14">
        <v>0.45558470783092597</v>
      </c>
      <c r="AH701" s="14">
        <v>0.24231913818384199</v>
      </c>
      <c r="AI701" s="14">
        <v>0.301648890172446</v>
      </c>
      <c r="AJ701" s="14">
        <v>0.10545107626155401</v>
      </c>
      <c r="AK701" s="14">
        <v>0.102811660237882</v>
      </c>
      <c r="AL701" s="14">
        <v>0</v>
      </c>
      <c r="AM701" s="14">
        <v>6.5503506895873601E-2</v>
      </c>
      <c r="AN701" s="14"/>
      <c r="AO701" s="14">
        <v>0.60794096044343104</v>
      </c>
      <c r="AP701" s="14">
        <v>0.24912566335627301</v>
      </c>
      <c r="AQ701" s="14">
        <v>0.26713610435588597</v>
      </c>
      <c r="AR701" s="14">
        <v>0.48223904473379497</v>
      </c>
      <c r="AS701" s="14">
        <v>0.22170852534649299</v>
      </c>
      <c r="AT701" s="14">
        <v>9.8136107464927805E-2</v>
      </c>
      <c r="AU701" s="14">
        <v>0</v>
      </c>
      <c r="AV701" s="14">
        <v>7.6609386116635494E-2</v>
      </c>
      <c r="AW701" s="14"/>
      <c r="AX701" s="14">
        <v>0.22879478454046301</v>
      </c>
      <c r="AY701" s="14">
        <v>0.157231881420409</v>
      </c>
      <c r="AZ701" s="14">
        <v>0.29307857995931702</v>
      </c>
      <c r="BA701" s="14"/>
      <c r="BB701" s="14">
        <v>0.33230242396002502</v>
      </c>
      <c r="BC701" s="14">
        <v>0.13683834280814799</v>
      </c>
      <c r="BD701" s="14">
        <v>0.29358275854059701</v>
      </c>
      <c r="BE701" s="14"/>
      <c r="BF701" s="14">
        <v>0</v>
      </c>
      <c r="BG701" s="14">
        <v>0.20586667836841799</v>
      </c>
      <c r="BH701" s="14">
        <v>0.27934876490784299</v>
      </c>
      <c r="BI701" s="14"/>
      <c r="BJ701" s="14">
        <v>0.40180655058399201</v>
      </c>
      <c r="BK701" s="14">
        <v>0.215874989773395</v>
      </c>
      <c r="BL701" s="14"/>
      <c r="BM701" s="14">
        <v>0.27783887952563002</v>
      </c>
      <c r="BN701" s="14">
        <v>0.213128633599421</v>
      </c>
      <c r="BO701" s="14"/>
      <c r="BP701" s="14">
        <v>0.40138180048682398</v>
      </c>
      <c r="BQ701" s="14">
        <v>0</v>
      </c>
      <c r="BR701" s="14">
        <v>0.36791753446792702</v>
      </c>
      <c r="BS701" s="14">
        <v>0.213796887587864</v>
      </c>
      <c r="BT701" s="14">
        <v>0.16522814443684</v>
      </c>
      <c r="BU701" s="14">
        <v>0.52770662100342303</v>
      </c>
      <c r="BV701" s="14">
        <v>0.17523446820374899</v>
      </c>
      <c r="BW701" s="14">
        <v>9.2530848371496999E-2</v>
      </c>
    </row>
    <row r="702" spans="2:75" x14ac:dyDescent="0.35">
      <c r="B702" t="s">
        <v>354</v>
      </c>
      <c r="C702" s="14">
        <v>0.22437562114087201</v>
      </c>
      <c r="D702" s="14">
        <v>0.26874937565781798</v>
      </c>
      <c r="E702" s="14">
        <v>0.16664814350585799</v>
      </c>
      <c r="F702" s="14"/>
      <c r="G702" s="14">
        <v>0.13064235355755199</v>
      </c>
      <c r="H702" s="14">
        <v>0.27688655264002099</v>
      </c>
      <c r="I702" s="14">
        <v>0.10955289643190901</v>
      </c>
      <c r="J702" s="14">
        <v>0.34101248028270598</v>
      </c>
      <c r="K702" s="14">
        <v>0.32232416999179497</v>
      </c>
      <c r="L702" s="14">
        <v>7.8311243968332306E-2</v>
      </c>
      <c r="M702" s="14"/>
      <c r="N702" s="14">
        <v>0.15672229592872799</v>
      </c>
      <c r="O702" s="14">
        <v>0.38831774800720698</v>
      </c>
      <c r="P702" s="14"/>
      <c r="Q702" s="14">
        <v>0.551024298187475</v>
      </c>
      <c r="R702" s="14">
        <v>0.20071754461053701</v>
      </c>
      <c r="S702" s="14">
        <v>9.6309219556105302E-2</v>
      </c>
      <c r="T702" s="14">
        <v>0.13948176445768501</v>
      </c>
      <c r="U702" s="14">
        <v>0.20208339752156901</v>
      </c>
      <c r="V702" s="14">
        <v>0.54690773331360798</v>
      </c>
      <c r="W702" s="14">
        <v>0.150140683320062</v>
      </c>
      <c r="X702" s="14">
        <v>0</v>
      </c>
      <c r="Y702" s="14">
        <v>0</v>
      </c>
      <c r="Z702" s="14">
        <v>0.253586198808394</v>
      </c>
      <c r="AA702" s="14"/>
      <c r="AB702" s="14">
        <v>0.355514614632016</v>
      </c>
      <c r="AC702" s="14">
        <v>0.107891010312804</v>
      </c>
      <c r="AD702" s="14">
        <v>0.36762160817498002</v>
      </c>
      <c r="AE702" s="14"/>
      <c r="AF702" s="14">
        <v>0.132941815601098</v>
      </c>
      <c r="AG702" s="14">
        <v>0.29051459179936201</v>
      </c>
      <c r="AH702" s="14">
        <v>0.27783122868256399</v>
      </c>
      <c r="AI702" s="14">
        <v>5.2968279315177502E-2</v>
      </c>
      <c r="AJ702" s="14">
        <v>0.34107564457968798</v>
      </c>
      <c r="AK702" s="14">
        <v>5.9859434694341997E-2</v>
      </c>
      <c r="AL702" s="14">
        <v>5.7580230972575301E-2</v>
      </c>
      <c r="AM702" s="14">
        <v>6.3394653591594199E-2</v>
      </c>
      <c r="AN702" s="14"/>
      <c r="AO702" s="14">
        <v>0.158128104051384</v>
      </c>
      <c r="AP702" s="14">
        <v>0.250735886679053</v>
      </c>
      <c r="AQ702" s="14">
        <v>0.351081788899683</v>
      </c>
      <c r="AR702" s="14">
        <v>0.183563601953628</v>
      </c>
      <c r="AS702" s="14">
        <v>0.54602682172791395</v>
      </c>
      <c r="AT702" s="14">
        <v>0.13283173295473699</v>
      </c>
      <c r="AU702" s="14">
        <v>0</v>
      </c>
      <c r="AV702" s="14">
        <v>2.7265920279390499E-2</v>
      </c>
      <c r="AW702" s="14"/>
      <c r="AX702" s="14">
        <v>0</v>
      </c>
      <c r="AY702" s="14">
        <v>0.11878529910502</v>
      </c>
      <c r="AZ702" s="14">
        <v>0.25387050877495598</v>
      </c>
      <c r="BA702" s="14"/>
      <c r="BB702" s="14">
        <v>6.25367843212873E-2</v>
      </c>
      <c r="BC702" s="14">
        <v>0.116842485062046</v>
      </c>
      <c r="BD702" s="14">
        <v>0.30419038715982699</v>
      </c>
      <c r="BE702" s="14"/>
      <c r="BF702" s="14">
        <v>0.13968326059481501</v>
      </c>
      <c r="BG702" s="14">
        <v>0.13380590075972601</v>
      </c>
      <c r="BH702" s="14">
        <v>0.24007952620596901</v>
      </c>
      <c r="BI702" s="14"/>
      <c r="BJ702" s="14">
        <v>0.415410762119517</v>
      </c>
      <c r="BK702" s="14">
        <v>0.172220331818844</v>
      </c>
      <c r="BL702" s="14"/>
      <c r="BM702" s="14">
        <v>0.281282699316447</v>
      </c>
      <c r="BN702" s="14">
        <v>0.20476564754246099</v>
      </c>
      <c r="BO702" s="14"/>
      <c r="BP702" s="14">
        <v>6.5516648859989299E-2</v>
      </c>
      <c r="BQ702" s="14">
        <v>0</v>
      </c>
      <c r="BR702" s="14">
        <v>0.36791753446792702</v>
      </c>
      <c r="BS702" s="14">
        <v>0.18897110675734599</v>
      </c>
      <c r="BT702" s="14">
        <v>0.254118369605839</v>
      </c>
      <c r="BU702" s="14">
        <v>0.40953537578277499</v>
      </c>
      <c r="BV702" s="14">
        <v>0.17523446820374899</v>
      </c>
      <c r="BW702" s="14">
        <v>0.25685967940635202</v>
      </c>
    </row>
    <row r="703" spans="2:75" x14ac:dyDescent="0.35">
      <c r="B703" t="s">
        <v>355</v>
      </c>
      <c r="C703" s="14">
        <v>0.22234645289163299</v>
      </c>
      <c r="D703" s="14">
        <v>0.32297412128884401</v>
      </c>
      <c r="E703" s="14">
        <v>9.1436153772245704E-2</v>
      </c>
      <c r="F703" s="14"/>
      <c r="G703" s="14">
        <v>0.189169323706669</v>
      </c>
      <c r="H703" s="14">
        <v>0.23887176210289399</v>
      </c>
      <c r="I703" s="14">
        <v>0.30827888873951398</v>
      </c>
      <c r="J703" s="14">
        <v>0.179665493501346</v>
      </c>
      <c r="K703" s="14">
        <v>0.27685393135736402</v>
      </c>
      <c r="L703" s="14">
        <v>0.11820416710710301</v>
      </c>
      <c r="M703" s="14"/>
      <c r="N703" s="14">
        <v>0.210857788261756</v>
      </c>
      <c r="O703" s="14">
        <v>0.25018656434764702</v>
      </c>
      <c r="P703" s="14"/>
      <c r="Q703" s="14">
        <v>0.260561530742905</v>
      </c>
      <c r="R703" s="14">
        <v>9.1129120399345398E-2</v>
      </c>
      <c r="S703" s="14">
        <v>0.20211412549846</v>
      </c>
      <c r="T703" s="14">
        <v>0.156855535526496</v>
      </c>
      <c r="U703" s="14">
        <v>0.245390247488463</v>
      </c>
      <c r="V703" s="14">
        <v>0.49020843120048002</v>
      </c>
      <c r="W703" s="14">
        <v>8.4747172681999494E-2</v>
      </c>
      <c r="X703" s="14">
        <v>0</v>
      </c>
      <c r="Y703" s="14">
        <v>1</v>
      </c>
      <c r="Z703" s="14">
        <v>0.42939723207899699</v>
      </c>
      <c r="AA703" s="14"/>
      <c r="AB703" s="14">
        <v>0.14779770169329701</v>
      </c>
      <c r="AC703" s="14">
        <v>0.19402533228572899</v>
      </c>
      <c r="AD703" s="14">
        <v>0.29039265489587102</v>
      </c>
      <c r="AE703" s="14"/>
      <c r="AF703" s="14">
        <v>0.37461451613708802</v>
      </c>
      <c r="AG703" s="14">
        <v>0.317741955426316</v>
      </c>
      <c r="AH703" s="14">
        <v>0.16478859015630701</v>
      </c>
      <c r="AI703" s="14">
        <v>0.19348402747922999</v>
      </c>
      <c r="AJ703" s="14">
        <v>0</v>
      </c>
      <c r="AK703" s="14">
        <v>0.247645878658284</v>
      </c>
      <c r="AL703" s="14">
        <v>6.1496679047639898E-2</v>
      </c>
      <c r="AM703" s="14">
        <v>8.8701569201388497E-2</v>
      </c>
      <c r="AN703" s="14"/>
      <c r="AO703" s="14">
        <v>0.28501125617240097</v>
      </c>
      <c r="AP703" s="14">
        <v>0.31967527863253298</v>
      </c>
      <c r="AQ703" s="14">
        <v>0</v>
      </c>
      <c r="AR703" s="14">
        <v>0</v>
      </c>
      <c r="AS703" s="14">
        <v>0</v>
      </c>
      <c r="AT703" s="14">
        <v>0.31207823673322399</v>
      </c>
      <c r="AU703" s="14">
        <v>5.7208418298811403E-2</v>
      </c>
      <c r="AV703" s="14">
        <v>0.12188112825719601</v>
      </c>
      <c r="AW703" s="14"/>
      <c r="AX703" s="14">
        <v>0.10148550858567</v>
      </c>
      <c r="AY703" s="14">
        <v>0.14448915845987401</v>
      </c>
      <c r="AZ703" s="14">
        <v>0.268299812207622</v>
      </c>
      <c r="BA703" s="14"/>
      <c r="BB703" s="14">
        <v>2.6912658660641402E-2</v>
      </c>
      <c r="BC703" s="14">
        <v>0.107567412207016</v>
      </c>
      <c r="BD703" s="14">
        <v>0.360034631960573</v>
      </c>
      <c r="BE703" s="14"/>
      <c r="BF703" s="14">
        <v>0</v>
      </c>
      <c r="BG703" s="14">
        <v>0.221942837994999</v>
      </c>
      <c r="BH703" s="14">
        <v>0.23674905221973699</v>
      </c>
      <c r="BI703" s="14"/>
      <c r="BJ703" s="14">
        <v>0.23832314177087799</v>
      </c>
      <c r="BK703" s="14">
        <v>0.22778258946430899</v>
      </c>
      <c r="BL703" s="14"/>
      <c r="BM703" s="14">
        <v>0.23255265074211301</v>
      </c>
      <c r="BN703" s="14">
        <v>0.205539989745851</v>
      </c>
      <c r="BO703" s="14"/>
      <c r="BP703" s="14">
        <v>0.12712126121225401</v>
      </c>
      <c r="BQ703" s="14">
        <v>0.44878029684715698</v>
      </c>
      <c r="BR703" s="14">
        <v>0.50683770541530204</v>
      </c>
      <c r="BS703" s="14">
        <v>0.118234035154479</v>
      </c>
      <c r="BT703" s="14">
        <v>0.21219651838218401</v>
      </c>
      <c r="BU703" s="14">
        <v>0.55169779958964005</v>
      </c>
      <c r="BV703" s="14">
        <v>0</v>
      </c>
      <c r="BW703" s="14">
        <v>9.2530848371496999E-2</v>
      </c>
    </row>
    <row r="704" spans="2:75" x14ac:dyDescent="0.35">
      <c r="B704" t="s">
        <v>356</v>
      </c>
      <c r="C704" s="14">
        <v>0.109808116579211</v>
      </c>
      <c r="D704" s="14">
        <v>0.12160357743354799</v>
      </c>
      <c r="E704" s="14">
        <v>9.4462960189448594E-2</v>
      </c>
      <c r="F704" s="14"/>
      <c r="G704" s="14">
        <v>4.9221977502240097E-2</v>
      </c>
      <c r="H704" s="14">
        <v>0.15284992858733501</v>
      </c>
      <c r="I704" s="14">
        <v>3.5568671018888103E-2</v>
      </c>
      <c r="J704" s="14">
        <v>0.20730344879041901</v>
      </c>
      <c r="K704" s="14">
        <v>6.0295890170310999E-2</v>
      </c>
      <c r="L704" s="14">
        <v>3.9155621984166097E-2</v>
      </c>
      <c r="M704" s="14"/>
      <c r="N704" s="14">
        <v>8.2362283655425098E-2</v>
      </c>
      <c r="O704" s="14">
        <v>0.17631672068749499</v>
      </c>
      <c r="P704" s="14"/>
      <c r="Q704" s="14">
        <v>0.167719784886394</v>
      </c>
      <c r="R704" s="14">
        <v>9.1857284746735199E-2</v>
      </c>
      <c r="S704" s="14">
        <v>4.0284710749885197E-2</v>
      </c>
      <c r="T704" s="14">
        <v>0.26500333736131099</v>
      </c>
      <c r="U704" s="14">
        <v>4.4410348812482098E-2</v>
      </c>
      <c r="V704" s="14">
        <v>0.176534326372946</v>
      </c>
      <c r="W704" s="14">
        <v>0</v>
      </c>
      <c r="X704" s="14">
        <v>0</v>
      </c>
      <c r="Y704" s="14">
        <v>0</v>
      </c>
      <c r="Z704" s="14">
        <v>6.3245331598404897E-2</v>
      </c>
      <c r="AA704" s="14"/>
      <c r="AB704" s="14">
        <v>0.212485732953032</v>
      </c>
      <c r="AC704" s="14">
        <v>2.85971410890676E-2</v>
      </c>
      <c r="AD704" s="14">
        <v>0.14237713490471901</v>
      </c>
      <c r="AE704" s="14"/>
      <c r="AF704" s="14">
        <v>0.132941815601098</v>
      </c>
      <c r="AG704" s="14">
        <v>0.17875739630385201</v>
      </c>
      <c r="AH704" s="14">
        <v>0</v>
      </c>
      <c r="AI704" s="14">
        <v>0.106622805865349</v>
      </c>
      <c r="AJ704" s="14">
        <v>0</v>
      </c>
      <c r="AK704" s="14">
        <v>0</v>
      </c>
      <c r="AL704" s="14">
        <v>0.22054687527960901</v>
      </c>
      <c r="AM704" s="14">
        <v>7.6603450207953505E-2</v>
      </c>
      <c r="AN704" s="14"/>
      <c r="AO704" s="14">
        <v>0.158128104051384</v>
      </c>
      <c r="AP704" s="14">
        <v>0.15800717460961999</v>
      </c>
      <c r="AQ704" s="14">
        <v>0</v>
      </c>
      <c r="AR704" s="14">
        <v>0.17045539275131499</v>
      </c>
      <c r="AS704" s="14">
        <v>0</v>
      </c>
      <c r="AT704" s="14">
        <v>7.5694518145037304E-2</v>
      </c>
      <c r="AU704" s="14">
        <v>0.205167792649705</v>
      </c>
      <c r="AV704" s="14">
        <v>0</v>
      </c>
      <c r="AW704" s="14"/>
      <c r="AX704" s="14">
        <v>0</v>
      </c>
      <c r="AY704" s="14">
        <v>8.3595696651202298E-2</v>
      </c>
      <c r="AZ704" s="14">
        <v>0.124805728575726</v>
      </c>
      <c r="BA704" s="14"/>
      <c r="BB704" s="14">
        <v>4.9250075120587197E-2</v>
      </c>
      <c r="BC704" s="14">
        <v>4.0520189531088803E-2</v>
      </c>
      <c r="BD704" s="14">
        <v>0.179800437211007</v>
      </c>
      <c r="BE704" s="14"/>
      <c r="BF704" s="14">
        <v>0.34592141399115101</v>
      </c>
      <c r="BG704" s="14">
        <v>0.107378828133111</v>
      </c>
      <c r="BH704" s="14">
        <v>0.105552678475983</v>
      </c>
      <c r="BI704" s="14"/>
      <c r="BJ704" s="14">
        <v>0.25876787824674802</v>
      </c>
      <c r="BK704" s="14">
        <v>7.5138384241850195E-2</v>
      </c>
      <c r="BL704" s="14"/>
      <c r="BM704" s="14">
        <v>7.3859675629478497E-2</v>
      </c>
      <c r="BN704" s="14">
        <v>0.100261309585692</v>
      </c>
      <c r="BO704" s="14"/>
      <c r="BP704" s="14">
        <v>4.2713602805508399E-2</v>
      </c>
      <c r="BQ704" s="14">
        <v>0</v>
      </c>
      <c r="BR704" s="14">
        <v>0</v>
      </c>
      <c r="BS704" s="14">
        <v>4.8344498883479498E-2</v>
      </c>
      <c r="BT704" s="14">
        <v>0.214433040646691</v>
      </c>
      <c r="BU704" s="14">
        <v>4.5624198394719401E-2</v>
      </c>
      <c r="BV704" s="14">
        <v>0</v>
      </c>
      <c r="BW704" s="14">
        <v>6.20054716059662E-2</v>
      </c>
    </row>
    <row r="705" spans="2:75" x14ac:dyDescent="0.35">
      <c r="B705" t="s">
        <v>357</v>
      </c>
      <c r="C705" s="14">
        <v>6.5473893393968696E-2</v>
      </c>
      <c r="D705" s="14">
        <v>9.3626066310566997E-2</v>
      </c>
      <c r="E705" s="14">
        <v>2.8849678244462999E-2</v>
      </c>
      <c r="F705" s="14"/>
      <c r="G705" s="14">
        <v>4.9221977502240097E-2</v>
      </c>
      <c r="H705" s="14">
        <v>8.8274775018619606E-2</v>
      </c>
      <c r="I705" s="14">
        <v>4.0795756516414899E-2</v>
      </c>
      <c r="J705" s="14">
        <v>0</v>
      </c>
      <c r="K705" s="14">
        <v>0.112880421971203</v>
      </c>
      <c r="L705" s="14">
        <v>0.14268792242169301</v>
      </c>
      <c r="M705" s="14"/>
      <c r="N705" s="14">
        <v>3.72317799030994E-2</v>
      </c>
      <c r="O705" s="14">
        <v>0.133912098587501</v>
      </c>
      <c r="P705" s="14"/>
      <c r="Q705" s="14">
        <v>0.28637215204723399</v>
      </c>
      <c r="R705" s="14">
        <v>3.3775895395059499E-2</v>
      </c>
      <c r="S705" s="14">
        <v>0</v>
      </c>
      <c r="T705" s="14">
        <v>6.7575790616977202E-2</v>
      </c>
      <c r="U705" s="14">
        <v>0.124166419442882</v>
      </c>
      <c r="V705" s="14">
        <v>0.10848867248098901</v>
      </c>
      <c r="W705" s="14">
        <v>0</v>
      </c>
      <c r="X705" s="14">
        <v>0</v>
      </c>
      <c r="Y705" s="14">
        <v>0</v>
      </c>
      <c r="Z705" s="14">
        <v>6.3245331598404897E-2</v>
      </c>
      <c r="AA705" s="14"/>
      <c r="AB705" s="14">
        <v>0.155323821576281</v>
      </c>
      <c r="AC705" s="14">
        <v>4.5569555816573203E-2</v>
      </c>
      <c r="AD705" s="14">
        <v>6.3379536435618999E-2</v>
      </c>
      <c r="AE705" s="14"/>
      <c r="AF705" s="14">
        <v>4.7983714929502097E-2</v>
      </c>
      <c r="AG705" s="14">
        <v>5.6132525285195703E-2</v>
      </c>
      <c r="AH705" s="14">
        <v>0</v>
      </c>
      <c r="AI705" s="14">
        <v>5.3654526550171E-2</v>
      </c>
      <c r="AJ705" s="14">
        <v>0.44300139906194003</v>
      </c>
      <c r="AK705" s="14">
        <v>0</v>
      </c>
      <c r="AL705" s="14">
        <v>0</v>
      </c>
      <c r="AM705" s="14">
        <v>3.50736949532846E-2</v>
      </c>
      <c r="AN705" s="14"/>
      <c r="AO705" s="14">
        <v>0</v>
      </c>
      <c r="AP705" s="14">
        <v>5.6033150196437002E-2</v>
      </c>
      <c r="AQ705" s="14">
        <v>0</v>
      </c>
      <c r="AR705" s="14">
        <v>8.5776240099563306E-2</v>
      </c>
      <c r="AS705" s="14">
        <v>0</v>
      </c>
      <c r="AT705" s="14">
        <v>7.5694518145037304E-2</v>
      </c>
      <c r="AU705" s="14">
        <v>0.19519773188912501</v>
      </c>
      <c r="AV705" s="14">
        <v>0</v>
      </c>
      <c r="AW705" s="14"/>
      <c r="AX705" s="14">
        <v>0</v>
      </c>
      <c r="AY705" s="14">
        <v>7.0639821005141296E-2</v>
      </c>
      <c r="AZ705" s="14">
        <v>6.9188857094742595E-2</v>
      </c>
      <c r="BA705" s="14"/>
      <c r="BB705" s="14">
        <v>4.9250075120587197E-2</v>
      </c>
      <c r="BC705" s="14">
        <v>6.1920014561585399E-2</v>
      </c>
      <c r="BD705" s="14">
        <v>7.3388553890743502E-2</v>
      </c>
      <c r="BE705" s="14"/>
      <c r="BF705" s="14">
        <v>0.38030343786924398</v>
      </c>
      <c r="BG705" s="14">
        <v>3.9199248671165199E-2</v>
      </c>
      <c r="BH705" s="14">
        <v>5.61599749285394E-2</v>
      </c>
      <c r="BI705" s="14"/>
      <c r="BJ705" s="14">
        <v>0</v>
      </c>
      <c r="BK705" s="14">
        <v>6.4595158644151704E-2</v>
      </c>
      <c r="BL705" s="14"/>
      <c r="BM705" s="14">
        <v>0.12419590293456199</v>
      </c>
      <c r="BN705" s="14">
        <v>4.5939754705582397E-2</v>
      </c>
      <c r="BO705" s="14"/>
      <c r="BP705" s="14">
        <v>2.1215183558311802E-2</v>
      </c>
      <c r="BQ705" s="14">
        <v>0.309304710321127</v>
      </c>
      <c r="BR705" s="14">
        <v>0.187882977500167</v>
      </c>
      <c r="BS705" s="14">
        <v>4.7603701761529497E-2</v>
      </c>
      <c r="BT705" s="14">
        <v>3.2838594264886001E-2</v>
      </c>
      <c r="BU705" s="14">
        <v>2.3314561067297301E-2</v>
      </c>
      <c r="BV705" s="14">
        <v>0.64407715203066296</v>
      </c>
      <c r="BW705" s="14">
        <v>9.2530848371496999E-2</v>
      </c>
    </row>
    <row r="706" spans="2:75" x14ac:dyDescent="0.35">
      <c r="B706" t="s">
        <v>92</v>
      </c>
      <c r="C706" s="14">
        <v>3.6292439737406201E-2</v>
      </c>
      <c r="D706" s="14">
        <v>1.6348221152215101E-2</v>
      </c>
      <c r="E706" s="14">
        <v>6.2238619970696497E-2</v>
      </c>
      <c r="F706" s="14"/>
      <c r="G706" s="14">
        <v>3.04712848343952E-2</v>
      </c>
      <c r="H706" s="14">
        <v>4.3277272127831501E-2</v>
      </c>
      <c r="I706" s="14">
        <v>8.7170609707566696E-2</v>
      </c>
      <c r="J706" s="14">
        <v>2.2129858909858299E-2</v>
      </c>
      <c r="K706" s="14">
        <v>0</v>
      </c>
      <c r="L706" s="14">
        <v>0</v>
      </c>
      <c r="M706" s="14"/>
      <c r="N706" s="14">
        <v>2.1332361276092001E-2</v>
      </c>
      <c r="O706" s="14">
        <v>7.2544716670496903E-2</v>
      </c>
      <c r="P706" s="14"/>
      <c r="Q706" s="14">
        <v>0</v>
      </c>
      <c r="R706" s="14">
        <v>0.100630167087323</v>
      </c>
      <c r="S706" s="14">
        <v>3.1379372193635603E-2</v>
      </c>
      <c r="T706" s="14">
        <v>0</v>
      </c>
      <c r="U706" s="14">
        <v>9.49807887765442E-2</v>
      </c>
      <c r="V706" s="14">
        <v>3.5948286757419602E-2</v>
      </c>
      <c r="W706" s="14">
        <v>0</v>
      </c>
      <c r="X706" s="14">
        <v>0</v>
      </c>
      <c r="Y706" s="14">
        <v>0</v>
      </c>
      <c r="Z706" s="14">
        <v>0</v>
      </c>
      <c r="AA706" s="14"/>
      <c r="AB706" s="14">
        <v>3.6776300801183499E-2</v>
      </c>
      <c r="AC706" s="14">
        <v>5.2562349453826901E-2</v>
      </c>
      <c r="AD706" s="14">
        <v>1.35748874353735E-2</v>
      </c>
      <c r="AE706" s="14"/>
      <c r="AF706" s="14">
        <v>0</v>
      </c>
      <c r="AG706" s="14">
        <v>2.34351255607258E-2</v>
      </c>
      <c r="AH706" s="14">
        <v>0</v>
      </c>
      <c r="AI706" s="14">
        <v>0</v>
      </c>
      <c r="AJ706" s="14">
        <v>0</v>
      </c>
      <c r="AK706" s="14">
        <v>0</v>
      </c>
      <c r="AL706" s="14">
        <v>0</v>
      </c>
      <c r="AM706" s="14">
        <v>0.100186136518211</v>
      </c>
      <c r="AN706" s="14"/>
      <c r="AO706" s="14">
        <v>0</v>
      </c>
      <c r="AP706" s="14">
        <v>2.33936368218737E-2</v>
      </c>
      <c r="AQ706" s="14">
        <v>0</v>
      </c>
      <c r="AR706" s="14">
        <v>0</v>
      </c>
      <c r="AS706" s="14">
        <v>0</v>
      </c>
      <c r="AT706" s="14">
        <v>0</v>
      </c>
      <c r="AU706" s="14">
        <v>0</v>
      </c>
      <c r="AV706" s="14">
        <v>3.3576708510985001E-2</v>
      </c>
      <c r="AW706" s="14"/>
      <c r="AX706" s="14">
        <v>0</v>
      </c>
      <c r="AY706" s="14">
        <v>1.35634572937363E-2</v>
      </c>
      <c r="AZ706" s="14">
        <v>4.2327706424832898E-2</v>
      </c>
      <c r="BA706" s="14"/>
      <c r="BB706" s="14">
        <v>0</v>
      </c>
      <c r="BC706" s="14">
        <v>6.2061382345912401E-2</v>
      </c>
      <c r="BD706" s="14">
        <v>2.4725556230483201E-2</v>
      </c>
      <c r="BE706" s="14"/>
      <c r="BF706" s="14">
        <v>8.6318224975360694E-2</v>
      </c>
      <c r="BG706" s="14">
        <v>0</v>
      </c>
      <c r="BH706" s="14">
        <v>4.0844773238164198E-2</v>
      </c>
      <c r="BI706" s="14"/>
      <c r="BJ706" s="14">
        <v>0</v>
      </c>
      <c r="BK706" s="14">
        <v>4.15617895512672E-2</v>
      </c>
      <c r="BL706" s="14"/>
      <c r="BM706" s="14">
        <v>1.4310135192974201E-2</v>
      </c>
      <c r="BN706" s="14">
        <v>4.7646680552427802E-2</v>
      </c>
      <c r="BO706" s="14"/>
      <c r="BP706" s="14">
        <v>2.8444697937564101E-2</v>
      </c>
      <c r="BQ706" s="14">
        <v>0</v>
      </c>
      <c r="BR706" s="14">
        <v>0</v>
      </c>
      <c r="BS706" s="14">
        <v>2.3542001295522599E-2</v>
      </c>
      <c r="BT706" s="14">
        <v>2.1229450246282901E-2</v>
      </c>
      <c r="BU706" s="14">
        <v>0</v>
      </c>
      <c r="BV706" s="14">
        <v>0.18068837976558799</v>
      </c>
      <c r="BW706" s="14">
        <v>0.17294079413416599</v>
      </c>
    </row>
    <row r="707" spans="2:75" x14ac:dyDescent="0.35">
      <c r="B707" t="s">
        <v>257</v>
      </c>
      <c r="C707" s="14">
        <v>6.4486581946127499E-3</v>
      </c>
      <c r="D707" s="14">
        <v>1.1405590099738599E-2</v>
      </c>
      <c r="E707" s="14">
        <v>0</v>
      </c>
      <c r="F707" s="14"/>
      <c r="G707" s="14">
        <v>0</v>
      </c>
      <c r="H707" s="14">
        <v>0</v>
      </c>
      <c r="I707" s="14">
        <v>0</v>
      </c>
      <c r="J707" s="14">
        <v>1.85370973900853E-2</v>
      </c>
      <c r="K707" s="14">
        <v>3.03824097143864E-2</v>
      </c>
      <c r="L707" s="14">
        <v>0</v>
      </c>
      <c r="M707" s="14"/>
      <c r="N707" s="14">
        <v>0</v>
      </c>
      <c r="O707" s="14">
        <v>2.2075484171661001E-2</v>
      </c>
      <c r="P707" s="14"/>
      <c r="Q707" s="14">
        <v>0</v>
      </c>
      <c r="R707" s="14">
        <v>0</v>
      </c>
      <c r="S707" s="14">
        <v>0</v>
      </c>
      <c r="T707" s="14">
        <v>3.1217167090509E-2</v>
      </c>
      <c r="U707" s="14">
        <v>0</v>
      </c>
      <c r="V707" s="14">
        <v>0</v>
      </c>
      <c r="W707" s="14">
        <v>0</v>
      </c>
      <c r="X707" s="14">
        <v>0</v>
      </c>
      <c r="Y707" s="14">
        <v>0</v>
      </c>
      <c r="Z707" s="14">
        <v>0</v>
      </c>
      <c r="AA707" s="14"/>
      <c r="AB707" s="14">
        <v>0</v>
      </c>
      <c r="AC707" s="14">
        <v>5.0158112424910197E-3</v>
      </c>
      <c r="AD707" s="14">
        <v>1.41032219429974E-2</v>
      </c>
      <c r="AE707" s="14"/>
      <c r="AF707" s="14">
        <v>0</v>
      </c>
      <c r="AG707" s="14">
        <v>0</v>
      </c>
      <c r="AH707" s="14">
        <v>0</v>
      </c>
      <c r="AI707" s="14">
        <v>0</v>
      </c>
      <c r="AJ707" s="14">
        <v>0</v>
      </c>
      <c r="AK707" s="14">
        <v>0</v>
      </c>
      <c r="AL707" s="14">
        <v>0</v>
      </c>
      <c r="AM707" s="14">
        <v>0</v>
      </c>
      <c r="AN707" s="14"/>
      <c r="AO707" s="14">
        <v>0</v>
      </c>
      <c r="AP707" s="14">
        <v>0</v>
      </c>
      <c r="AQ707" s="14">
        <v>0</v>
      </c>
      <c r="AR707" s="14">
        <v>0</v>
      </c>
      <c r="AS707" s="14">
        <v>0</v>
      </c>
      <c r="AT707" s="14">
        <v>0</v>
      </c>
      <c r="AU707" s="14">
        <v>0</v>
      </c>
      <c r="AV707" s="14">
        <v>0</v>
      </c>
      <c r="AW707" s="14"/>
      <c r="AX707" s="14">
        <v>0</v>
      </c>
      <c r="AY707" s="14">
        <v>0</v>
      </c>
      <c r="AZ707" s="14">
        <v>9.75610076583114E-3</v>
      </c>
      <c r="BA707" s="14"/>
      <c r="BB707" s="14">
        <v>0</v>
      </c>
      <c r="BC707" s="14">
        <v>0</v>
      </c>
      <c r="BD707" s="14">
        <v>1.2382003273836701E-2</v>
      </c>
      <c r="BE707" s="14"/>
      <c r="BF707" s="14">
        <v>0</v>
      </c>
      <c r="BG707" s="14">
        <v>2.0965840931712099E-2</v>
      </c>
      <c r="BH707" s="14">
        <v>3.89118361491682E-3</v>
      </c>
      <c r="BI707" s="14"/>
      <c r="BJ707" s="14">
        <v>0</v>
      </c>
      <c r="BK707" s="14">
        <v>8.4365873656432003E-3</v>
      </c>
      <c r="BL707" s="14"/>
      <c r="BM707" s="14">
        <v>1.1986898371922201E-2</v>
      </c>
      <c r="BN707" s="14">
        <v>4.66012212487079E-3</v>
      </c>
      <c r="BO707" s="14"/>
      <c r="BP707" s="14">
        <v>0</v>
      </c>
      <c r="BQ707" s="14">
        <v>0</v>
      </c>
      <c r="BR707" s="14">
        <v>0</v>
      </c>
      <c r="BS707" s="14">
        <v>0</v>
      </c>
      <c r="BT707" s="14">
        <v>9.6063214760731003E-3</v>
      </c>
      <c r="BU707" s="14">
        <v>0</v>
      </c>
      <c r="BV707" s="14">
        <v>0</v>
      </c>
      <c r="BW707" s="14">
        <v>3.0525376765530798E-2</v>
      </c>
    </row>
    <row r="708" spans="2:75" x14ac:dyDescent="0.35">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c r="AD708" s="14"/>
      <c r="AE708" s="14"/>
      <c r="AF708" s="14"/>
      <c r="AG708" s="14"/>
      <c r="AH708" s="14"/>
      <c r="AI708" s="14"/>
      <c r="AJ708" s="14"/>
      <c r="AK708" s="14"/>
      <c r="AL708" s="14"/>
      <c r="AM708" s="14"/>
      <c r="AN708" s="14"/>
      <c r="AO708" s="14"/>
      <c r="AP708" s="14"/>
      <c r="AQ708" s="14"/>
      <c r="AR708" s="14"/>
      <c r="AS708" s="14"/>
      <c r="AT708" s="14"/>
      <c r="AU708" s="14"/>
      <c r="AV708" s="14"/>
      <c r="AW708" s="14"/>
      <c r="AX708" s="14"/>
      <c r="AY708" s="14"/>
      <c r="AZ708" s="14"/>
      <c r="BA708" s="14"/>
      <c r="BB708" s="14"/>
      <c r="BC708" s="14"/>
      <c r="BD708" s="14"/>
      <c r="BE708" s="14"/>
      <c r="BF708" s="14"/>
      <c r="BG708" s="14"/>
      <c r="BH708" s="14"/>
      <c r="BI708" s="14"/>
      <c r="BJ708" s="14"/>
      <c r="BK708" s="14"/>
      <c r="BL708" s="14"/>
      <c r="BM708" s="14"/>
      <c r="BN708" s="14"/>
      <c r="BO708" s="14"/>
      <c r="BP708" s="14"/>
      <c r="BQ708" s="14"/>
      <c r="BR708" s="14"/>
      <c r="BS708" s="14"/>
      <c r="BT708" s="14"/>
      <c r="BU708" s="14"/>
      <c r="BV708" s="14"/>
      <c r="BW708" s="14"/>
    </row>
    <row r="709" spans="2:75" x14ac:dyDescent="0.35">
      <c r="B709" s="6" t="s">
        <v>375</v>
      </c>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c r="AD709" s="14"/>
      <c r="AE709" s="14"/>
      <c r="AF709" s="14"/>
      <c r="AG709" s="14"/>
      <c r="AH709" s="14"/>
      <c r="AI709" s="14"/>
      <c r="AJ709" s="14"/>
      <c r="AK709" s="14"/>
      <c r="AL709" s="14"/>
      <c r="AM709" s="14"/>
      <c r="AN709" s="14"/>
      <c r="AO709" s="14"/>
      <c r="AP709" s="14"/>
      <c r="AQ709" s="14"/>
      <c r="AR709" s="14"/>
      <c r="AS709" s="14"/>
      <c r="AT709" s="14"/>
      <c r="AU709" s="14"/>
      <c r="AV709" s="14"/>
      <c r="AW709" s="14"/>
      <c r="AX709" s="14"/>
      <c r="AY709" s="14"/>
      <c r="AZ709" s="14"/>
      <c r="BA709" s="14"/>
      <c r="BB709" s="14"/>
      <c r="BC709" s="14"/>
      <c r="BD709" s="14"/>
      <c r="BE709" s="14"/>
      <c r="BF709" s="14"/>
      <c r="BG709" s="14"/>
      <c r="BH709" s="14"/>
      <c r="BI709" s="14"/>
      <c r="BJ709" s="14"/>
      <c r="BK709" s="14"/>
      <c r="BL709" s="14"/>
      <c r="BM709" s="14"/>
      <c r="BN709" s="14"/>
      <c r="BO709" s="14"/>
      <c r="BP709" s="14"/>
      <c r="BQ709" s="14"/>
      <c r="BR709" s="14"/>
      <c r="BS709" s="14"/>
      <c r="BT709" s="14"/>
      <c r="BU709" s="14"/>
      <c r="BV709" s="14"/>
      <c r="BW709" s="14"/>
    </row>
    <row r="710" spans="2:75" x14ac:dyDescent="0.35">
      <c r="B710" s="21" t="s">
        <v>376</v>
      </c>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c r="AD710" s="14"/>
      <c r="AE710" s="14"/>
      <c r="AF710" s="14"/>
      <c r="AG710" s="14"/>
      <c r="AH710" s="14"/>
      <c r="AI710" s="14"/>
      <c r="AJ710" s="14"/>
      <c r="AK710" s="14"/>
      <c r="AL710" s="14"/>
      <c r="AM710" s="14"/>
      <c r="AN710" s="14"/>
      <c r="AO710" s="14"/>
      <c r="AP710" s="14"/>
      <c r="AQ710" s="14"/>
      <c r="AR710" s="14"/>
      <c r="AS710" s="14"/>
      <c r="AT710" s="14"/>
      <c r="AU710" s="14"/>
      <c r="AV710" s="14"/>
      <c r="AW710" s="14"/>
      <c r="AX710" s="14"/>
      <c r="AY710" s="14"/>
      <c r="AZ710" s="14"/>
      <c r="BA710" s="14"/>
      <c r="BB710" s="14"/>
      <c r="BC710" s="14"/>
      <c r="BD710" s="14"/>
      <c r="BE710" s="14"/>
      <c r="BF710" s="14"/>
      <c r="BG710" s="14"/>
      <c r="BH710" s="14"/>
      <c r="BI710" s="14"/>
      <c r="BJ710" s="14"/>
      <c r="BK710" s="14"/>
      <c r="BL710" s="14"/>
      <c r="BM710" s="14"/>
      <c r="BN710" s="14"/>
      <c r="BO710" s="14"/>
      <c r="BP710" s="14"/>
      <c r="BQ710" s="14"/>
      <c r="BR710" s="14"/>
      <c r="BS710" s="14"/>
      <c r="BT710" s="14"/>
      <c r="BU710" s="14"/>
      <c r="BV710" s="14"/>
      <c r="BW710" s="14"/>
    </row>
    <row r="711" spans="2:75" x14ac:dyDescent="0.35">
      <c r="B711" t="s">
        <v>360</v>
      </c>
      <c r="C711" s="14">
        <v>0.46879738504934998</v>
      </c>
      <c r="D711" s="14">
        <v>0.44638438803479003</v>
      </c>
      <c r="E711" s="14">
        <v>0.49076158492685501</v>
      </c>
      <c r="F711" s="14"/>
      <c r="G711" s="14">
        <v>0.45574567171406599</v>
      </c>
      <c r="H711" s="14">
        <v>0.328525589163147</v>
      </c>
      <c r="I711" s="14">
        <v>0.42144358988013197</v>
      </c>
      <c r="J711" s="14">
        <v>0.51845130047975696</v>
      </c>
      <c r="K711" s="14">
        <v>0.40683572794240203</v>
      </c>
      <c r="L711" s="14">
        <v>0.51352330812331404</v>
      </c>
      <c r="M711" s="14"/>
      <c r="N711" s="14">
        <v>0.46722137886593801</v>
      </c>
      <c r="O711" s="14">
        <v>0.47221362012393098</v>
      </c>
      <c r="P711" s="14"/>
      <c r="Q711" s="14">
        <v>0.85071317950226599</v>
      </c>
      <c r="R711" s="14">
        <v>0.51995097411324498</v>
      </c>
      <c r="S711" s="14">
        <v>0.51019658643305699</v>
      </c>
      <c r="T711" s="14">
        <v>0.45521395306519302</v>
      </c>
      <c r="U711" s="14">
        <v>0.42396588929370699</v>
      </c>
      <c r="V711" s="14">
        <v>0.40079550025710198</v>
      </c>
      <c r="W711" s="14">
        <v>0.41545555876756801</v>
      </c>
      <c r="X711" s="14">
        <v>0.42168042905713599</v>
      </c>
      <c r="Y711" s="14">
        <v>0</v>
      </c>
      <c r="Z711" s="14">
        <v>0.64573740364087195</v>
      </c>
      <c r="AA711" s="14"/>
      <c r="AB711" s="14">
        <v>0.53143684695494198</v>
      </c>
      <c r="AC711" s="14">
        <v>0.47965982776045701</v>
      </c>
      <c r="AD711" s="14">
        <v>0.36592424410490698</v>
      </c>
      <c r="AE711" s="14"/>
      <c r="AF711" s="14">
        <v>0.58997135854153304</v>
      </c>
      <c r="AG711" s="14">
        <v>0.37756785109130903</v>
      </c>
      <c r="AH711" s="14">
        <v>0.297803967326564</v>
      </c>
      <c r="AI711" s="14">
        <v>0.497668220194948</v>
      </c>
      <c r="AJ711" s="14">
        <v>0.62752455085658898</v>
      </c>
      <c r="AK711" s="14">
        <v>0.40328258015115198</v>
      </c>
      <c r="AL711" s="14">
        <v>0.58256037233135505</v>
      </c>
      <c r="AM711" s="14">
        <v>0.49347617823534801</v>
      </c>
      <c r="AN711" s="14"/>
      <c r="AO711" s="14">
        <v>0.58897020242199105</v>
      </c>
      <c r="AP711" s="14">
        <v>0.37526552790762202</v>
      </c>
      <c r="AQ711" s="14">
        <v>0.25281401773305001</v>
      </c>
      <c r="AR711" s="14">
        <v>0.55111618286377895</v>
      </c>
      <c r="AS711" s="14">
        <v>0.56079000006105095</v>
      </c>
      <c r="AT711" s="14">
        <v>0.41615069741666999</v>
      </c>
      <c r="AU711" s="14">
        <v>0.64457248134162204</v>
      </c>
      <c r="AV711" s="14">
        <v>0.42151501340819802</v>
      </c>
      <c r="AW711" s="14"/>
      <c r="AX711" s="14">
        <v>0.46098214316832697</v>
      </c>
      <c r="AY711" s="14">
        <v>0.43500721001376802</v>
      </c>
      <c r="AZ711" s="14">
        <v>0.50512528230675302</v>
      </c>
      <c r="BA711" s="14"/>
      <c r="BB711" s="14">
        <v>0.59071226677117505</v>
      </c>
      <c r="BC711" s="14">
        <v>0.46093781144592499</v>
      </c>
      <c r="BD711" s="14">
        <v>0.35431126751708802</v>
      </c>
      <c r="BE711" s="14"/>
      <c r="BF711" s="14">
        <v>0.54969103387615204</v>
      </c>
      <c r="BG711" s="14">
        <v>0.51511482933335295</v>
      </c>
      <c r="BH711" s="14">
        <v>0.38968763394026301</v>
      </c>
      <c r="BI711" s="14"/>
      <c r="BJ711" s="14">
        <v>0.45333484751679598</v>
      </c>
      <c r="BK711" s="14">
        <v>0.47887197711211299</v>
      </c>
      <c r="BL711" s="14"/>
      <c r="BM711" s="14">
        <v>0.49580567806328202</v>
      </c>
      <c r="BN711" s="14">
        <v>0.45839283100799599</v>
      </c>
      <c r="BO711" s="14"/>
      <c r="BP711" s="14">
        <v>0.45790710303058602</v>
      </c>
      <c r="BQ711" s="14">
        <v>0.438801349859336</v>
      </c>
      <c r="BR711" s="14">
        <v>0.30850430094205</v>
      </c>
      <c r="BS711" s="14">
        <v>0.40518684559950702</v>
      </c>
      <c r="BT711" s="14">
        <v>0.51665758237705195</v>
      </c>
      <c r="BU711" s="14">
        <v>0.40225361990150399</v>
      </c>
      <c r="BV711" s="14">
        <v>0.42749765072051399</v>
      </c>
      <c r="BW711" s="14">
        <v>0.65581712553767901</v>
      </c>
    </row>
    <row r="712" spans="2:75" x14ac:dyDescent="0.35">
      <c r="B712" t="s">
        <v>361</v>
      </c>
      <c r="C712" s="14">
        <v>0.42682153783440901</v>
      </c>
      <c r="D712" s="14">
        <v>0.42778019452026</v>
      </c>
      <c r="E712" s="14">
        <v>0.42588207725944699</v>
      </c>
      <c r="F712" s="14"/>
      <c r="G712" s="14">
        <v>0.26269009151421102</v>
      </c>
      <c r="H712" s="14">
        <v>0.19800334862153601</v>
      </c>
      <c r="I712" s="14">
        <v>0.43737683195631799</v>
      </c>
      <c r="J712" s="14">
        <v>0.42269522295053602</v>
      </c>
      <c r="K712" s="14">
        <v>0.57645358933459201</v>
      </c>
      <c r="L712" s="14">
        <v>0.42365921786637301</v>
      </c>
      <c r="M712" s="14"/>
      <c r="N712" s="14">
        <v>0.39725118825743899</v>
      </c>
      <c r="O712" s="14">
        <v>0.49091980499586302</v>
      </c>
      <c r="P712" s="14"/>
      <c r="Q712" s="14">
        <v>0.26727930291447599</v>
      </c>
      <c r="R712" s="14">
        <v>0.43122030880358603</v>
      </c>
      <c r="S712" s="14">
        <v>0.40252251598447902</v>
      </c>
      <c r="T712" s="14">
        <v>0.35044894205462002</v>
      </c>
      <c r="U712" s="14">
        <v>0.511031970648957</v>
      </c>
      <c r="V712" s="14">
        <v>0.38524281895656298</v>
      </c>
      <c r="W712" s="14">
        <v>0.360245908299621</v>
      </c>
      <c r="X712" s="14">
        <v>0.91334800059728605</v>
      </c>
      <c r="Y712" s="14">
        <v>1</v>
      </c>
      <c r="Z712" s="14">
        <v>0.587581751854375</v>
      </c>
      <c r="AA712" s="14"/>
      <c r="AB712" s="14">
        <v>0.41160373604879802</v>
      </c>
      <c r="AC712" s="14">
        <v>0.406722753477606</v>
      </c>
      <c r="AD712" s="14">
        <v>0.448735061913561</v>
      </c>
      <c r="AE712" s="14"/>
      <c r="AF712" s="14">
        <v>0.40921705128382102</v>
      </c>
      <c r="AG712" s="14">
        <v>0.44542299865132301</v>
      </c>
      <c r="AH712" s="14">
        <v>0.34341860632055199</v>
      </c>
      <c r="AI712" s="14">
        <v>0.59507708516018598</v>
      </c>
      <c r="AJ712" s="14">
        <v>0.274110251953185</v>
      </c>
      <c r="AK712" s="14">
        <v>0.43993314436430903</v>
      </c>
      <c r="AL712" s="14">
        <v>0.49218809654455797</v>
      </c>
      <c r="AM712" s="14">
        <v>0.48828581205319599</v>
      </c>
      <c r="AN712" s="14"/>
      <c r="AO712" s="14">
        <v>0.41862172611953702</v>
      </c>
      <c r="AP712" s="14">
        <v>0.42027994106308397</v>
      </c>
      <c r="AQ712" s="14">
        <v>0.36186762575864001</v>
      </c>
      <c r="AR712" s="14">
        <v>0.63216973644779895</v>
      </c>
      <c r="AS712" s="14">
        <v>0.276802181559065</v>
      </c>
      <c r="AT712" s="14">
        <v>0.43394329665645198</v>
      </c>
      <c r="AU712" s="14">
        <v>0.35019738185378402</v>
      </c>
      <c r="AV712" s="14">
        <v>0.301372006816223</v>
      </c>
      <c r="AW712" s="14"/>
      <c r="AX712" s="14">
        <v>0.37880624294415099</v>
      </c>
      <c r="AY712" s="14">
        <v>0.45210815501280399</v>
      </c>
      <c r="AZ712" s="14">
        <v>0.42526485941136899</v>
      </c>
      <c r="BA712" s="14"/>
      <c r="BB712" s="14">
        <v>0.44809623665694298</v>
      </c>
      <c r="BC712" s="14">
        <v>0.44460279220951299</v>
      </c>
      <c r="BD712" s="14">
        <v>0.39507272019089401</v>
      </c>
      <c r="BE712" s="14"/>
      <c r="BF712" s="14">
        <v>0.34723971678743398</v>
      </c>
      <c r="BG712" s="14">
        <v>0.45124543903173198</v>
      </c>
      <c r="BH712" s="14">
        <v>0.431781011966617</v>
      </c>
      <c r="BI712" s="14"/>
      <c r="BJ712" s="14">
        <v>0.36240518839253799</v>
      </c>
      <c r="BK712" s="14">
        <v>0.45609613938492699</v>
      </c>
      <c r="BL712" s="14"/>
      <c r="BM712" s="14">
        <v>0.43271064349306498</v>
      </c>
      <c r="BN712" s="14">
        <v>0.414626896302773</v>
      </c>
      <c r="BO712" s="14"/>
      <c r="BP712" s="14">
        <v>0.42930412752852098</v>
      </c>
      <c r="BQ712" s="14">
        <v>0.38472976204327303</v>
      </c>
      <c r="BR712" s="14">
        <v>0.56871442834442698</v>
      </c>
      <c r="BS712" s="14">
        <v>0.40570685079636698</v>
      </c>
      <c r="BT712" s="14">
        <v>0.39888413783835103</v>
      </c>
      <c r="BU712" s="14">
        <v>0.50621616551535997</v>
      </c>
      <c r="BV712" s="14">
        <v>0.27530992171261898</v>
      </c>
      <c r="BW712" s="14">
        <v>0.51495452807229503</v>
      </c>
    </row>
    <row r="713" spans="2:75" x14ac:dyDescent="0.35">
      <c r="B713" t="s">
        <v>362</v>
      </c>
      <c r="C713" s="14">
        <v>0.38195085782791</v>
      </c>
      <c r="D713" s="14">
        <v>0.292359525698203</v>
      </c>
      <c r="E713" s="14">
        <v>0.46974821598177102</v>
      </c>
      <c r="F713" s="14"/>
      <c r="G713" s="14">
        <v>0.27154114607139002</v>
      </c>
      <c r="H713" s="14">
        <v>0.28388393015522401</v>
      </c>
      <c r="I713" s="14">
        <v>0.34049727699927901</v>
      </c>
      <c r="J713" s="14">
        <v>0.405852717852627</v>
      </c>
      <c r="K713" s="14">
        <v>0.419927526082439</v>
      </c>
      <c r="L713" s="14">
        <v>0.39996328601258402</v>
      </c>
      <c r="M713" s="14"/>
      <c r="N713" s="14">
        <v>0.36947312649159703</v>
      </c>
      <c r="O713" s="14">
        <v>0.40899825389206401</v>
      </c>
      <c r="P713" s="14"/>
      <c r="Q713" s="14">
        <v>0.51416030026926496</v>
      </c>
      <c r="R713" s="14">
        <v>0.41115186379253599</v>
      </c>
      <c r="S713" s="14">
        <v>0.33178026922908099</v>
      </c>
      <c r="T713" s="14">
        <v>0.370866957364898</v>
      </c>
      <c r="U713" s="14">
        <v>0.42606980682684698</v>
      </c>
      <c r="V713" s="14">
        <v>0.38460319155668099</v>
      </c>
      <c r="W713" s="14">
        <v>0.29234572850738999</v>
      </c>
      <c r="X713" s="14">
        <v>0.26315624413100902</v>
      </c>
      <c r="Y713" s="14">
        <v>0</v>
      </c>
      <c r="Z713" s="14">
        <v>0.49595692380753398</v>
      </c>
      <c r="AA713" s="14"/>
      <c r="AB713" s="14">
        <v>0.46048448170427903</v>
      </c>
      <c r="AC713" s="14">
        <v>0.39247422616583999</v>
      </c>
      <c r="AD713" s="14">
        <v>0.276858403145816</v>
      </c>
      <c r="AE713" s="14"/>
      <c r="AF713" s="14">
        <v>0.38877403366966101</v>
      </c>
      <c r="AG713" s="14">
        <v>0.28650508764442201</v>
      </c>
      <c r="AH713" s="14">
        <v>0.26937336088122998</v>
      </c>
      <c r="AI713" s="14">
        <v>0.458489398871049</v>
      </c>
      <c r="AJ713" s="14">
        <v>0.47069958428347602</v>
      </c>
      <c r="AK713" s="14">
        <v>0.38910443701623398</v>
      </c>
      <c r="AL713" s="14">
        <v>0.42564337465243601</v>
      </c>
      <c r="AM713" s="14">
        <v>0.41584908393841102</v>
      </c>
      <c r="AN713" s="14"/>
      <c r="AO713" s="14">
        <v>0.39178303481700899</v>
      </c>
      <c r="AP713" s="14">
        <v>0.30771237917833599</v>
      </c>
      <c r="AQ713" s="14">
        <v>0.33168454697094701</v>
      </c>
      <c r="AR713" s="14">
        <v>0.55294005157547199</v>
      </c>
      <c r="AS713" s="14">
        <v>0.49851816411023098</v>
      </c>
      <c r="AT713" s="14">
        <v>0.34967376485932899</v>
      </c>
      <c r="AU713" s="14">
        <v>0.51021870212643805</v>
      </c>
      <c r="AV713" s="14">
        <v>0.19124962128241099</v>
      </c>
      <c r="AW713" s="14"/>
      <c r="AX713" s="14">
        <v>0.40211783647499399</v>
      </c>
      <c r="AY713" s="14">
        <v>0.35798546282072402</v>
      </c>
      <c r="AZ713" s="14">
        <v>0.41646964125702102</v>
      </c>
      <c r="BA713" s="14"/>
      <c r="BB713" s="14">
        <v>0.506797481477408</v>
      </c>
      <c r="BC713" s="14">
        <v>0.35769529010877998</v>
      </c>
      <c r="BD713" s="14">
        <v>0.363177603828575</v>
      </c>
      <c r="BE713" s="14"/>
      <c r="BF713" s="14">
        <v>0.34544605817463397</v>
      </c>
      <c r="BG713" s="14">
        <v>0.42693980516141899</v>
      </c>
      <c r="BH713" s="14">
        <v>0.31345683150999598</v>
      </c>
      <c r="BI713" s="14"/>
      <c r="BJ713" s="14">
        <v>0.460836408010037</v>
      </c>
      <c r="BK713" s="14">
        <v>0.35697029853782603</v>
      </c>
      <c r="BL713" s="14"/>
      <c r="BM713" s="14">
        <v>0.35233774182773298</v>
      </c>
      <c r="BN713" s="14">
        <v>0.391179999945587</v>
      </c>
      <c r="BO713" s="14"/>
      <c r="BP713" s="14">
        <v>0.41081759082312502</v>
      </c>
      <c r="BQ713" s="14">
        <v>0.46731548895730601</v>
      </c>
      <c r="BR713" s="14">
        <v>0.397221220255841</v>
      </c>
      <c r="BS713" s="14">
        <v>0.24406816347989899</v>
      </c>
      <c r="BT713" s="14">
        <v>0.41606038790419803</v>
      </c>
      <c r="BU713" s="14">
        <v>0.37807853236862299</v>
      </c>
      <c r="BV713" s="14">
        <v>0.28742412722738298</v>
      </c>
      <c r="BW713" s="14">
        <v>0.40918609604918499</v>
      </c>
    </row>
    <row r="714" spans="2:75" x14ac:dyDescent="0.35">
      <c r="B714" t="s">
        <v>363</v>
      </c>
      <c r="C714" s="14">
        <v>0.36571655638643102</v>
      </c>
      <c r="D714" s="14">
        <v>0.34355129414264401</v>
      </c>
      <c r="E714" s="14">
        <v>0.38743798212630698</v>
      </c>
      <c r="F714" s="14"/>
      <c r="G714" s="14">
        <v>0.116165893647195</v>
      </c>
      <c r="H714" s="14">
        <v>0.34139605391953298</v>
      </c>
      <c r="I714" s="14">
        <v>0.38762409331156</v>
      </c>
      <c r="J714" s="14">
        <v>0.355429617759979</v>
      </c>
      <c r="K714" s="14">
        <v>0.33740656487516402</v>
      </c>
      <c r="L714" s="14">
        <v>0.40957950669276399</v>
      </c>
      <c r="M714" s="14"/>
      <c r="N714" s="14">
        <v>0.36851513530340602</v>
      </c>
      <c r="O714" s="14">
        <v>0.35965020743692899</v>
      </c>
      <c r="P714" s="14"/>
      <c r="Q714" s="14">
        <v>0.54198242542908703</v>
      </c>
      <c r="R714" s="14">
        <v>0.36417700141687798</v>
      </c>
      <c r="S714" s="14">
        <v>0.43450374462223801</v>
      </c>
      <c r="T714" s="14">
        <v>0.29184474430436302</v>
      </c>
      <c r="U714" s="14">
        <v>0.41055682374142399</v>
      </c>
      <c r="V714" s="14">
        <v>0.26241813997763702</v>
      </c>
      <c r="W714" s="14">
        <v>0.44470191391069402</v>
      </c>
      <c r="X714" s="14">
        <v>0.489108316587192</v>
      </c>
      <c r="Y714" s="14">
        <v>0</v>
      </c>
      <c r="Z714" s="14">
        <v>0.33934852888726202</v>
      </c>
      <c r="AA714" s="14"/>
      <c r="AB714" s="14">
        <v>0.366747281716097</v>
      </c>
      <c r="AC714" s="14">
        <v>0.33456951139465302</v>
      </c>
      <c r="AD714" s="14">
        <v>0.43775729171761701</v>
      </c>
      <c r="AE714" s="14"/>
      <c r="AF714" s="14">
        <v>0.35323012827526101</v>
      </c>
      <c r="AG714" s="14">
        <v>0.375349910237747</v>
      </c>
      <c r="AH714" s="14">
        <v>0.47885751997020498</v>
      </c>
      <c r="AI714" s="14">
        <v>0.16672921626945</v>
      </c>
      <c r="AJ714" s="14">
        <v>0.28606165308954501</v>
      </c>
      <c r="AK714" s="14">
        <v>0.46137745099219402</v>
      </c>
      <c r="AL714" s="14">
        <v>0.21061290721352399</v>
      </c>
      <c r="AM714" s="14">
        <v>0.28752459610096298</v>
      </c>
      <c r="AN714" s="14"/>
      <c r="AO714" s="14">
        <v>0.37785409718684299</v>
      </c>
      <c r="AP714" s="14">
        <v>0.37561610837217602</v>
      </c>
      <c r="AQ714" s="14">
        <v>0.34570082956722797</v>
      </c>
      <c r="AR714" s="14">
        <v>0.31899464758931501</v>
      </c>
      <c r="AS714" s="14">
        <v>0.38133002377155001</v>
      </c>
      <c r="AT714" s="14">
        <v>0.46772294196216302</v>
      </c>
      <c r="AU714" s="14">
        <v>0.22439560010969201</v>
      </c>
      <c r="AV714" s="14">
        <v>0.27959895447245098</v>
      </c>
      <c r="AW714" s="14"/>
      <c r="AX714" s="14">
        <v>0.47510128309191202</v>
      </c>
      <c r="AY714" s="14">
        <v>0.38015668929904001</v>
      </c>
      <c r="AZ714" s="14">
        <v>0.32994220079924003</v>
      </c>
      <c r="BA714" s="14"/>
      <c r="BB714" s="14">
        <v>0.49380528247475602</v>
      </c>
      <c r="BC714" s="14">
        <v>0.30847305434391997</v>
      </c>
      <c r="BD714" s="14">
        <v>0.44848933465848401</v>
      </c>
      <c r="BE714" s="14"/>
      <c r="BF714" s="14">
        <v>0.45886887325242198</v>
      </c>
      <c r="BG714" s="14">
        <v>0.37016463846627501</v>
      </c>
      <c r="BH714" s="14">
        <v>0.36601239546388897</v>
      </c>
      <c r="BI714" s="14"/>
      <c r="BJ714" s="14">
        <v>0.45491935503185899</v>
      </c>
      <c r="BK714" s="14">
        <v>0.33376544056331098</v>
      </c>
      <c r="BL714" s="14"/>
      <c r="BM714" s="14">
        <v>0.39031119700843397</v>
      </c>
      <c r="BN714" s="14">
        <v>0.34934775017889202</v>
      </c>
      <c r="BO714" s="14"/>
      <c r="BP714" s="14">
        <v>0.370233833639387</v>
      </c>
      <c r="BQ714" s="14">
        <v>0.25852365657065901</v>
      </c>
      <c r="BR714" s="14">
        <v>0.48521336750756</v>
      </c>
      <c r="BS714" s="14">
        <v>0.37507468116020398</v>
      </c>
      <c r="BT714" s="14">
        <v>0.37375683460391801</v>
      </c>
      <c r="BU714" s="14">
        <v>0.31640348957988601</v>
      </c>
      <c r="BV714" s="14">
        <v>0.24728830706688301</v>
      </c>
      <c r="BW714" s="14">
        <v>0.45815841019387299</v>
      </c>
    </row>
    <row r="715" spans="2:75" x14ac:dyDescent="0.35">
      <c r="B715" t="s">
        <v>364</v>
      </c>
      <c r="C715" s="14">
        <v>0.35853468359912399</v>
      </c>
      <c r="D715" s="14">
        <v>0.34130347548580098</v>
      </c>
      <c r="E715" s="14">
        <v>0.37542085455100799</v>
      </c>
      <c r="F715" s="14"/>
      <c r="G715" s="14">
        <v>0.15512393336260799</v>
      </c>
      <c r="H715" s="14">
        <v>0.39456106529531698</v>
      </c>
      <c r="I715" s="14">
        <v>0.20931236918967699</v>
      </c>
      <c r="J715" s="14">
        <v>0.47804137873417701</v>
      </c>
      <c r="K715" s="14">
        <v>0.39937483283082997</v>
      </c>
      <c r="L715" s="14">
        <v>0.36319022558278602</v>
      </c>
      <c r="M715" s="14"/>
      <c r="N715" s="14">
        <v>0.356925267087569</v>
      </c>
      <c r="O715" s="14">
        <v>0.36202334068324798</v>
      </c>
      <c r="P715" s="14"/>
      <c r="Q715" s="14">
        <v>0.43683347185567001</v>
      </c>
      <c r="R715" s="14">
        <v>0.41004291932399201</v>
      </c>
      <c r="S715" s="14">
        <v>0.360976359652741</v>
      </c>
      <c r="T715" s="14">
        <v>0.27857058988615802</v>
      </c>
      <c r="U715" s="14">
        <v>0.38104542296013499</v>
      </c>
      <c r="V715" s="14">
        <v>0.45138636127662701</v>
      </c>
      <c r="W715" s="14">
        <v>0.31316526544701301</v>
      </c>
      <c r="X715" s="14">
        <v>0.41915220467679598</v>
      </c>
      <c r="Y715" s="14">
        <v>0</v>
      </c>
      <c r="Z715" s="14">
        <v>0.36126971375741201</v>
      </c>
      <c r="AA715" s="14"/>
      <c r="AB715" s="14">
        <v>0.39276094159589697</v>
      </c>
      <c r="AC715" s="14">
        <v>0.34193370135809598</v>
      </c>
      <c r="AD715" s="14">
        <v>0.32752528966059702</v>
      </c>
      <c r="AE715" s="14"/>
      <c r="AF715" s="14">
        <v>0.40698317672439999</v>
      </c>
      <c r="AG715" s="14">
        <v>0.32687554507670902</v>
      </c>
      <c r="AH715" s="14">
        <v>0.363960383765982</v>
      </c>
      <c r="AI715" s="14">
        <v>0.40564126560716801</v>
      </c>
      <c r="AJ715" s="14">
        <v>0.51006906156151099</v>
      </c>
      <c r="AK715" s="14">
        <v>0.301599141819335</v>
      </c>
      <c r="AL715" s="14">
        <v>0.49419422838568799</v>
      </c>
      <c r="AM715" s="14">
        <v>0.32413222875077402</v>
      </c>
      <c r="AN715" s="14"/>
      <c r="AO715" s="14">
        <v>0.43067039611974101</v>
      </c>
      <c r="AP715" s="14">
        <v>0.31906652319852202</v>
      </c>
      <c r="AQ715" s="14">
        <v>0.35231643306650201</v>
      </c>
      <c r="AR715" s="14">
        <v>0.58403020829556096</v>
      </c>
      <c r="AS715" s="14">
        <v>0.46096951436658101</v>
      </c>
      <c r="AT715" s="14">
        <v>0.29330445422936102</v>
      </c>
      <c r="AU715" s="14">
        <v>0.34418515336443001</v>
      </c>
      <c r="AV715" s="14">
        <v>0.27002307999403002</v>
      </c>
      <c r="AW715" s="14"/>
      <c r="AX715" s="14">
        <v>0.30820777759659601</v>
      </c>
      <c r="AY715" s="14">
        <v>0.35200624743779901</v>
      </c>
      <c r="AZ715" s="14">
        <v>0.38646565850947701</v>
      </c>
      <c r="BA715" s="14"/>
      <c r="BB715" s="14">
        <v>0.45750548488312498</v>
      </c>
      <c r="BC715" s="14">
        <v>0.35495216238518901</v>
      </c>
      <c r="BD715" s="14">
        <v>0.26400562629505198</v>
      </c>
      <c r="BE715" s="14"/>
      <c r="BF715" s="14">
        <v>0.31723277145419898</v>
      </c>
      <c r="BG715" s="14">
        <v>0.38022225474247601</v>
      </c>
      <c r="BH715" s="14">
        <v>0.31972515480267</v>
      </c>
      <c r="BI715" s="14"/>
      <c r="BJ715" s="14">
        <v>0.35552890374899798</v>
      </c>
      <c r="BK715" s="14">
        <v>0.36863918353637098</v>
      </c>
      <c r="BL715" s="14"/>
      <c r="BM715" s="14">
        <v>0.32343191659459197</v>
      </c>
      <c r="BN715" s="14">
        <v>0.37005414782989199</v>
      </c>
      <c r="BO715" s="14"/>
      <c r="BP715" s="14">
        <v>0.35909222550509601</v>
      </c>
      <c r="BQ715" s="14">
        <v>0.446923343393404</v>
      </c>
      <c r="BR715" s="14">
        <v>0.41097552070621302</v>
      </c>
      <c r="BS715" s="14">
        <v>0.37984731142630801</v>
      </c>
      <c r="BT715" s="14">
        <v>0.356396953567578</v>
      </c>
      <c r="BU715" s="14">
        <v>0.29824728401262801</v>
      </c>
      <c r="BV715" s="14">
        <v>0.31541613072032199</v>
      </c>
      <c r="BW715" s="14">
        <v>0.33282362121995701</v>
      </c>
    </row>
    <row r="716" spans="2:75" x14ac:dyDescent="0.35">
      <c r="B716" t="s">
        <v>365</v>
      </c>
      <c r="C716" s="14">
        <v>0.26058265068673597</v>
      </c>
      <c r="D716" s="14">
        <v>0.27133711807573702</v>
      </c>
      <c r="E716" s="14">
        <v>0.250043530409574</v>
      </c>
      <c r="F716" s="14"/>
      <c r="G716" s="14">
        <v>0.18711654766874999</v>
      </c>
      <c r="H716" s="14">
        <v>0.18779727546800001</v>
      </c>
      <c r="I716" s="14">
        <v>0.19169956854426801</v>
      </c>
      <c r="J716" s="14">
        <v>0.262980083959865</v>
      </c>
      <c r="K716" s="14">
        <v>0.250710211585641</v>
      </c>
      <c r="L716" s="14">
        <v>0.30358440434966</v>
      </c>
      <c r="M716" s="14"/>
      <c r="N716" s="14">
        <v>0.27043831900986298</v>
      </c>
      <c r="O716" s="14">
        <v>0.23921897828285901</v>
      </c>
      <c r="P716" s="14"/>
      <c r="Q716" s="14">
        <v>0.20624581778111201</v>
      </c>
      <c r="R716" s="14">
        <v>0.20846488641717101</v>
      </c>
      <c r="S716" s="14">
        <v>0.27294609557425498</v>
      </c>
      <c r="T716" s="14">
        <v>0.25221830430645298</v>
      </c>
      <c r="U716" s="14">
        <v>0.31725049499238001</v>
      </c>
      <c r="V716" s="14">
        <v>0.243187745283937</v>
      </c>
      <c r="W716" s="14">
        <v>0.23304302855492401</v>
      </c>
      <c r="X716" s="14">
        <v>0.67070004064878597</v>
      </c>
      <c r="Y716" s="14">
        <v>0</v>
      </c>
      <c r="Z716" s="14">
        <v>0.23938120110096101</v>
      </c>
      <c r="AA716" s="14"/>
      <c r="AB716" s="14">
        <v>0.367658977468933</v>
      </c>
      <c r="AC716" s="14">
        <v>0.219799498304521</v>
      </c>
      <c r="AD716" s="14">
        <v>0.24971760476595201</v>
      </c>
      <c r="AE716" s="14"/>
      <c r="AF716" s="14">
        <v>0.26974376042926301</v>
      </c>
      <c r="AG716" s="14">
        <v>0.25030890017927399</v>
      </c>
      <c r="AH716" s="14">
        <v>0.26516418815291898</v>
      </c>
      <c r="AI716" s="14">
        <v>0.24538433104837201</v>
      </c>
      <c r="AJ716" s="14">
        <v>0.14822055435724901</v>
      </c>
      <c r="AK716" s="14">
        <v>0.326462835306017</v>
      </c>
      <c r="AL716" s="14">
        <v>0.208640763732061</v>
      </c>
      <c r="AM716" s="14">
        <v>0.15886220967087999</v>
      </c>
      <c r="AN716" s="14"/>
      <c r="AO716" s="14">
        <v>0.31815137668803201</v>
      </c>
      <c r="AP716" s="14">
        <v>0.21243407648128401</v>
      </c>
      <c r="AQ716" s="14">
        <v>0.22130955393719401</v>
      </c>
      <c r="AR716" s="14">
        <v>0.28147578543887602</v>
      </c>
      <c r="AS716" s="14">
        <v>0.14607897311259599</v>
      </c>
      <c r="AT716" s="14">
        <v>0.30599417426479703</v>
      </c>
      <c r="AU716" s="14">
        <v>0.25418794152193802</v>
      </c>
      <c r="AV716" s="14">
        <v>7.06184485388692E-2</v>
      </c>
      <c r="AW716" s="14"/>
      <c r="AX716" s="14">
        <v>0.32321804472271898</v>
      </c>
      <c r="AY716" s="14">
        <v>0.28064477716739999</v>
      </c>
      <c r="AZ716" s="14">
        <v>0.25298867483045601</v>
      </c>
      <c r="BA716" s="14"/>
      <c r="BB716" s="14">
        <v>0.36661260666208401</v>
      </c>
      <c r="BC716" s="14">
        <v>0.27440666068373198</v>
      </c>
      <c r="BD716" s="14">
        <v>0.18336594804786999</v>
      </c>
      <c r="BE716" s="14"/>
      <c r="BF716" s="14">
        <v>0.41914479890195699</v>
      </c>
      <c r="BG716" s="14">
        <v>0.28265179883282898</v>
      </c>
      <c r="BH716" s="14">
        <v>0.24088159056182301</v>
      </c>
      <c r="BI716" s="14"/>
      <c r="BJ716" s="14">
        <v>0.38385521293727498</v>
      </c>
      <c r="BK716" s="14">
        <v>0.21969006887501999</v>
      </c>
      <c r="BL716" s="14"/>
      <c r="BM716" s="14">
        <v>0.31315094664051801</v>
      </c>
      <c r="BN716" s="14">
        <v>0.23440818041009201</v>
      </c>
      <c r="BO716" s="14"/>
      <c r="BP716" s="14">
        <v>0.16693359480364001</v>
      </c>
      <c r="BQ716" s="14">
        <v>0.185281058370628</v>
      </c>
      <c r="BR716" s="14">
        <v>0.309162894139693</v>
      </c>
      <c r="BS716" s="14">
        <v>0.222051728012297</v>
      </c>
      <c r="BT716" s="14">
        <v>0.33173407449471598</v>
      </c>
      <c r="BU716" s="14">
        <v>0.21930518098402599</v>
      </c>
      <c r="BV716" s="14">
        <v>0.28651112242106902</v>
      </c>
      <c r="BW716" s="14">
        <v>0.287216074004989</v>
      </c>
    </row>
    <row r="717" spans="2:75" x14ac:dyDescent="0.35">
      <c r="B717" t="s">
        <v>366</v>
      </c>
      <c r="C717" s="14">
        <v>0.251835381555297</v>
      </c>
      <c r="D717" s="14">
        <v>0.18762731142362599</v>
      </c>
      <c r="E717" s="14">
        <v>0.31475775133943101</v>
      </c>
      <c r="F717" s="14"/>
      <c r="G717" s="14">
        <v>0.178523680759933</v>
      </c>
      <c r="H717" s="14">
        <v>0.11795104655701601</v>
      </c>
      <c r="I717" s="14">
        <v>0.199070836993233</v>
      </c>
      <c r="J717" s="14">
        <v>0.30718968747997299</v>
      </c>
      <c r="K717" s="14">
        <v>0.21969925292474299</v>
      </c>
      <c r="L717" s="14">
        <v>0.290966743628777</v>
      </c>
      <c r="M717" s="14"/>
      <c r="N717" s="14">
        <v>0.24713411051144599</v>
      </c>
      <c r="O717" s="14">
        <v>0.26202610745736299</v>
      </c>
      <c r="P717" s="14"/>
      <c r="Q717" s="14">
        <v>0.106394076655903</v>
      </c>
      <c r="R717" s="14">
        <v>0.214425354981227</v>
      </c>
      <c r="S717" s="14">
        <v>0.27965397462585201</v>
      </c>
      <c r="T717" s="14">
        <v>0.22545441147602999</v>
      </c>
      <c r="U717" s="14">
        <v>0.291403953885772</v>
      </c>
      <c r="V717" s="14">
        <v>0.244928839625143</v>
      </c>
      <c r="W717" s="14">
        <v>0.21247651389043601</v>
      </c>
      <c r="X717" s="14">
        <v>0</v>
      </c>
      <c r="Y717" s="14">
        <v>0</v>
      </c>
      <c r="Z717" s="14">
        <v>0.38540468060439498</v>
      </c>
      <c r="AA717" s="14"/>
      <c r="AB717" s="14">
        <v>0.282327251535686</v>
      </c>
      <c r="AC717" s="14">
        <v>0.25971748158904101</v>
      </c>
      <c r="AD717" s="14">
        <v>0.16272984645970101</v>
      </c>
      <c r="AE717" s="14"/>
      <c r="AF717" s="14">
        <v>0.302581790202751</v>
      </c>
      <c r="AG717" s="14">
        <v>0.17205944570944001</v>
      </c>
      <c r="AH717" s="14">
        <v>0.159383983868463</v>
      </c>
      <c r="AI717" s="14">
        <v>0.184850189709649</v>
      </c>
      <c r="AJ717" s="14">
        <v>0.32286307085390098</v>
      </c>
      <c r="AK717" s="14">
        <v>0.280056841874403</v>
      </c>
      <c r="AL717" s="14">
        <v>0.28277133255612202</v>
      </c>
      <c r="AM717" s="14">
        <v>0.249911774171822</v>
      </c>
      <c r="AN717" s="14"/>
      <c r="AO717" s="14">
        <v>0.29241788171209698</v>
      </c>
      <c r="AP717" s="14">
        <v>0.20224865700793199</v>
      </c>
      <c r="AQ717" s="14">
        <v>0.26039207718573198</v>
      </c>
      <c r="AR717" s="14">
        <v>0.26528569156231402</v>
      </c>
      <c r="AS717" s="14">
        <v>0.38679515398169101</v>
      </c>
      <c r="AT717" s="14">
        <v>0.27191106266721599</v>
      </c>
      <c r="AU717" s="14">
        <v>0.336298153102215</v>
      </c>
      <c r="AV717" s="14">
        <v>0.12590319860797899</v>
      </c>
      <c r="AW717" s="14"/>
      <c r="AX717" s="14">
        <v>0.277033581834013</v>
      </c>
      <c r="AY717" s="14">
        <v>0.27384946457022202</v>
      </c>
      <c r="AZ717" s="14">
        <v>0.22658106953284299</v>
      </c>
      <c r="BA717" s="14"/>
      <c r="BB717" s="14">
        <v>0.34283712473442302</v>
      </c>
      <c r="BC717" s="14">
        <v>0.25282999326448802</v>
      </c>
      <c r="BD717" s="14">
        <v>0.23612842557722599</v>
      </c>
      <c r="BE717" s="14"/>
      <c r="BF717" s="14">
        <v>0.25751248105193703</v>
      </c>
      <c r="BG717" s="14">
        <v>0.27514421737174999</v>
      </c>
      <c r="BH717" s="14">
        <v>0.23841785272402699</v>
      </c>
      <c r="BI717" s="14"/>
      <c r="BJ717" s="14">
        <v>0.289640255660572</v>
      </c>
      <c r="BK717" s="14">
        <v>0.23647606084300801</v>
      </c>
      <c r="BL717" s="14"/>
      <c r="BM717" s="14">
        <v>0.27920445590079301</v>
      </c>
      <c r="BN717" s="14">
        <v>0.223281876978002</v>
      </c>
      <c r="BO717" s="14"/>
      <c r="BP717" s="14">
        <v>0.290632374927142</v>
      </c>
      <c r="BQ717" s="14">
        <v>0.46021367113040801</v>
      </c>
      <c r="BR717" s="14">
        <v>0.23743628476716899</v>
      </c>
      <c r="BS717" s="14">
        <v>0.122749517068468</v>
      </c>
      <c r="BT717" s="14">
        <v>0.290046316455847</v>
      </c>
      <c r="BU717" s="14">
        <v>0.24311713381203201</v>
      </c>
      <c r="BV717" s="14">
        <v>0.17255565668272199</v>
      </c>
      <c r="BW717" s="14">
        <v>0.113176907780838</v>
      </c>
    </row>
    <row r="718" spans="2:75" x14ac:dyDescent="0.35">
      <c r="B718" t="s">
        <v>367</v>
      </c>
      <c r="C718" s="14">
        <v>0.21054169126842001</v>
      </c>
      <c r="D718" s="14">
        <v>0.17701747416451</v>
      </c>
      <c r="E718" s="14">
        <v>0.243394620518747</v>
      </c>
      <c r="F718" s="14"/>
      <c r="G718" s="14">
        <v>0.14335871822742299</v>
      </c>
      <c r="H718" s="14">
        <v>0.106090770553588</v>
      </c>
      <c r="I718" s="14">
        <v>0.12866974882917101</v>
      </c>
      <c r="J718" s="14">
        <v>0.28648571507729298</v>
      </c>
      <c r="K718" s="14">
        <v>0.28520999836100602</v>
      </c>
      <c r="L718" s="14">
        <v>0.20327883027159999</v>
      </c>
      <c r="M718" s="14"/>
      <c r="N718" s="14">
        <v>0.21601078738191701</v>
      </c>
      <c r="O718" s="14">
        <v>0.19868658678606901</v>
      </c>
      <c r="P718" s="14"/>
      <c r="Q718" s="14">
        <v>0.47149861959985401</v>
      </c>
      <c r="R718" s="14">
        <v>0.290528604448546</v>
      </c>
      <c r="S718" s="14">
        <v>0.109386859541048</v>
      </c>
      <c r="T718" s="14">
        <v>0.205784812615352</v>
      </c>
      <c r="U718" s="14">
        <v>0.27470170238089198</v>
      </c>
      <c r="V718" s="14">
        <v>0.199298182701523</v>
      </c>
      <c r="W718" s="14">
        <v>0.13761981193287001</v>
      </c>
      <c r="X718" s="14">
        <v>0.50833242845985005</v>
      </c>
      <c r="Y718" s="14">
        <v>0</v>
      </c>
      <c r="Z718" s="14">
        <v>0.17330130436532701</v>
      </c>
      <c r="AA718" s="14"/>
      <c r="AB718" s="14">
        <v>0.32237070998601802</v>
      </c>
      <c r="AC718" s="14">
        <v>0.142383993679916</v>
      </c>
      <c r="AD718" s="14">
        <v>0.26670151030440298</v>
      </c>
      <c r="AE718" s="14"/>
      <c r="AF718" s="14">
        <v>0.26387111149688502</v>
      </c>
      <c r="AG718" s="14">
        <v>0.126431268667452</v>
      </c>
      <c r="AH718" s="14">
        <v>0.147669427645233</v>
      </c>
      <c r="AI718" s="14">
        <v>0.153108115477426</v>
      </c>
      <c r="AJ718" s="14">
        <v>0.105307785316002</v>
      </c>
      <c r="AK718" s="14">
        <v>0.23925677930931399</v>
      </c>
      <c r="AL718" s="14">
        <v>4.8755096461449897E-2</v>
      </c>
      <c r="AM718" s="14">
        <v>0.30202980618742398</v>
      </c>
      <c r="AN718" s="14"/>
      <c r="AO718" s="14">
        <v>0.27863617583912498</v>
      </c>
      <c r="AP718" s="14">
        <v>0.104566365516771</v>
      </c>
      <c r="AQ718" s="14">
        <v>0.15409768940250301</v>
      </c>
      <c r="AR718" s="14">
        <v>0.26287822380680498</v>
      </c>
      <c r="AS718" s="14">
        <v>6.9808763096096696E-2</v>
      </c>
      <c r="AT718" s="14">
        <v>0.24321763754426401</v>
      </c>
      <c r="AU718" s="14">
        <v>0.233995321103633</v>
      </c>
      <c r="AV718" s="14">
        <v>0.244231508625736</v>
      </c>
      <c r="AW718" s="14"/>
      <c r="AX718" s="14">
        <v>0.192111688534851</v>
      </c>
      <c r="AY718" s="14">
        <v>0.25591576570177699</v>
      </c>
      <c r="AZ718" s="14">
        <v>0.15468393782663001</v>
      </c>
      <c r="BA718" s="14"/>
      <c r="BB718" s="14">
        <v>0.31631943743764301</v>
      </c>
      <c r="BC718" s="14">
        <v>0.183586567366394</v>
      </c>
      <c r="BD718" s="14">
        <v>0.24406117538296801</v>
      </c>
      <c r="BE718" s="14"/>
      <c r="BF718" s="14">
        <v>0.26499612769864</v>
      </c>
      <c r="BG718" s="14">
        <v>0.22283761888947101</v>
      </c>
      <c r="BH718" s="14">
        <v>0.19331599462715399</v>
      </c>
      <c r="BI718" s="14"/>
      <c r="BJ718" s="14">
        <v>0.222762233370912</v>
      </c>
      <c r="BK718" s="14">
        <v>0.21040056821709399</v>
      </c>
      <c r="BL718" s="14"/>
      <c r="BM718" s="14">
        <v>0.21242019830910999</v>
      </c>
      <c r="BN718" s="14">
        <v>0.19408013454942399</v>
      </c>
      <c r="BO718" s="14"/>
      <c r="BP718" s="14">
        <v>0.214802610597251</v>
      </c>
      <c r="BQ718" s="14">
        <v>0.18403296809705999</v>
      </c>
      <c r="BR718" s="14">
        <v>0.22833013262093599</v>
      </c>
      <c r="BS718" s="14">
        <v>0.13801553435314901</v>
      </c>
      <c r="BT718" s="14">
        <v>0.224773447941849</v>
      </c>
      <c r="BU718" s="14">
        <v>0.306953693808245</v>
      </c>
      <c r="BV718" s="14">
        <v>0.10057965949318901</v>
      </c>
      <c r="BW718" s="14">
        <v>0.18994542329162301</v>
      </c>
    </row>
    <row r="719" spans="2:75" x14ac:dyDescent="0.35">
      <c r="B719" t="s">
        <v>368</v>
      </c>
      <c r="C719" s="14">
        <v>0.190844218015845</v>
      </c>
      <c r="D719" s="14">
        <v>0.201023526295773</v>
      </c>
      <c r="E719" s="14">
        <v>0.18086873988010799</v>
      </c>
      <c r="F719" s="14"/>
      <c r="G719" s="14">
        <v>0.22896774381806001</v>
      </c>
      <c r="H719" s="14">
        <v>0.25600630969814597</v>
      </c>
      <c r="I719" s="14">
        <v>0.15957442047364101</v>
      </c>
      <c r="J719" s="14">
        <v>0.12625760692840601</v>
      </c>
      <c r="K719" s="14">
        <v>0.15762100367232099</v>
      </c>
      <c r="L719" s="14">
        <v>0.219193761982553</v>
      </c>
      <c r="M719" s="14"/>
      <c r="N719" s="14">
        <v>0.195443831042797</v>
      </c>
      <c r="O719" s="14">
        <v>0.180873851454115</v>
      </c>
      <c r="P719" s="14"/>
      <c r="Q719" s="14">
        <v>0.40369784523478802</v>
      </c>
      <c r="R719" s="14">
        <v>8.3473191780832706E-2</v>
      </c>
      <c r="S719" s="14">
        <v>0.16999817497025599</v>
      </c>
      <c r="T719" s="14">
        <v>0.20660410810142499</v>
      </c>
      <c r="U719" s="14">
        <v>0.19121926606549999</v>
      </c>
      <c r="V719" s="14">
        <v>0.25702562514521499</v>
      </c>
      <c r="W719" s="14">
        <v>0.16928452358964399</v>
      </c>
      <c r="X719" s="14">
        <v>0</v>
      </c>
      <c r="Y719" s="14">
        <v>0</v>
      </c>
      <c r="Z719" s="14">
        <v>0.21761761143647201</v>
      </c>
      <c r="AA719" s="14"/>
      <c r="AB719" s="14">
        <v>0.26121820323233902</v>
      </c>
      <c r="AC719" s="14">
        <v>0.15075311851578699</v>
      </c>
      <c r="AD719" s="14">
        <v>0.247183165413837</v>
      </c>
      <c r="AE719" s="14"/>
      <c r="AF719" s="14">
        <v>0.20095950587439401</v>
      </c>
      <c r="AG719" s="14">
        <v>0.14846433056407199</v>
      </c>
      <c r="AH719" s="14">
        <v>0.25370431959172302</v>
      </c>
      <c r="AI719" s="14">
        <v>5.7454225134414602E-2</v>
      </c>
      <c r="AJ719" s="14">
        <v>0.212508801989718</v>
      </c>
      <c r="AK719" s="14">
        <v>0.22678675372628801</v>
      </c>
      <c r="AL719" s="14">
        <v>0.44595149322405903</v>
      </c>
      <c r="AM719" s="14">
        <v>8.4912767903094002E-2</v>
      </c>
      <c r="AN719" s="14"/>
      <c r="AO719" s="14">
        <v>0.20391348086620401</v>
      </c>
      <c r="AP719" s="14">
        <v>0.163326828875487</v>
      </c>
      <c r="AQ719" s="14">
        <v>0.28486632435176901</v>
      </c>
      <c r="AR719" s="14">
        <v>0.22598681362944001</v>
      </c>
      <c r="AS719" s="14">
        <v>0.20943834481433901</v>
      </c>
      <c r="AT719" s="14">
        <v>0.21830253068837399</v>
      </c>
      <c r="AU719" s="14">
        <v>0.32277893624739101</v>
      </c>
      <c r="AV719" s="14">
        <v>0.131734034281318</v>
      </c>
      <c r="AW719" s="14"/>
      <c r="AX719" s="14">
        <v>0.41240124757696001</v>
      </c>
      <c r="AY719" s="14">
        <v>0.197935033502354</v>
      </c>
      <c r="AZ719" s="14">
        <v>0.165751874429893</v>
      </c>
      <c r="BA719" s="14"/>
      <c r="BB719" s="14">
        <v>0.28995015879410302</v>
      </c>
      <c r="BC719" s="14">
        <v>0.20149525774950899</v>
      </c>
      <c r="BD719" s="14">
        <v>0.12629644413011501</v>
      </c>
      <c r="BE719" s="14"/>
      <c r="BF719" s="14">
        <v>0.29516589313943797</v>
      </c>
      <c r="BG719" s="14">
        <v>0.21529677711018499</v>
      </c>
      <c r="BH719" s="14">
        <v>0.14886271563667</v>
      </c>
      <c r="BI719" s="14"/>
      <c r="BJ719" s="14">
        <v>0.28368538375994601</v>
      </c>
      <c r="BK719" s="14">
        <v>0.15691712315665601</v>
      </c>
      <c r="BL719" s="14"/>
      <c r="BM719" s="14">
        <v>0.25096702951962102</v>
      </c>
      <c r="BN719" s="14">
        <v>0.15352011821334899</v>
      </c>
      <c r="BO719" s="14"/>
      <c r="BP719" s="14">
        <v>0.25345610065234397</v>
      </c>
      <c r="BQ719" s="14">
        <v>0.20179799487377201</v>
      </c>
      <c r="BR719" s="14">
        <v>1.52086463365682E-2</v>
      </c>
      <c r="BS719" s="14">
        <v>0.163750156018583</v>
      </c>
      <c r="BT719" s="14">
        <v>0.20506057406316899</v>
      </c>
      <c r="BU719" s="14">
        <v>0.22746157451482801</v>
      </c>
      <c r="BV719" s="14">
        <v>2.66793764501916E-2</v>
      </c>
      <c r="BW719" s="14">
        <v>0.142440674024054</v>
      </c>
    </row>
    <row r="720" spans="2:75" x14ac:dyDescent="0.35">
      <c r="B720" t="s">
        <v>369</v>
      </c>
      <c r="C720" s="14">
        <v>0.18806041577108501</v>
      </c>
      <c r="D720" s="14">
        <v>0.18909481101930201</v>
      </c>
      <c r="E720" s="14">
        <v>0.18704673322031201</v>
      </c>
      <c r="F720" s="14"/>
      <c r="G720" s="14">
        <v>0.20153546493542601</v>
      </c>
      <c r="H720" s="14">
        <v>8.0005276846883897E-2</v>
      </c>
      <c r="I720" s="14">
        <v>0.131356355815827</v>
      </c>
      <c r="J720" s="14">
        <v>0.172578939859094</v>
      </c>
      <c r="K720" s="14">
        <v>0.19981858565273999</v>
      </c>
      <c r="L720" s="14">
        <v>0.21991757611018101</v>
      </c>
      <c r="M720" s="14"/>
      <c r="N720" s="14">
        <v>0.20144509259545701</v>
      </c>
      <c r="O720" s="14">
        <v>0.15904707628636899</v>
      </c>
      <c r="P720" s="14"/>
      <c r="Q720" s="14">
        <v>0</v>
      </c>
      <c r="R720" s="14">
        <v>8.5907439179746206E-2</v>
      </c>
      <c r="S720" s="14">
        <v>0.11292035835346401</v>
      </c>
      <c r="T720" s="14">
        <v>0.22932539378794201</v>
      </c>
      <c r="U720" s="14">
        <v>0.214705192108957</v>
      </c>
      <c r="V720" s="14">
        <v>0.20909104894896999</v>
      </c>
      <c r="W720" s="14">
        <v>0.14856130581952001</v>
      </c>
      <c r="X720" s="14">
        <v>0.402456317184478</v>
      </c>
      <c r="Y720" s="14">
        <v>0</v>
      </c>
      <c r="Z720" s="14">
        <v>0.31718607896054601</v>
      </c>
      <c r="AA720" s="14"/>
      <c r="AB720" s="14">
        <v>0.24228573912868301</v>
      </c>
      <c r="AC720" s="14">
        <v>0.14255834849909901</v>
      </c>
      <c r="AD720" s="14">
        <v>0.286923169898473</v>
      </c>
      <c r="AE720" s="14"/>
      <c r="AF720" s="14">
        <v>0.24890186858197899</v>
      </c>
      <c r="AG720" s="14">
        <v>0.151046928371077</v>
      </c>
      <c r="AH720" s="14">
        <v>0.23641983683336101</v>
      </c>
      <c r="AI720" s="14">
        <v>3.6231067721940999E-2</v>
      </c>
      <c r="AJ720" s="14">
        <v>0.18125263562001101</v>
      </c>
      <c r="AK720" s="14">
        <v>0.24033283006977901</v>
      </c>
      <c r="AL720" s="14">
        <v>0.122200494949118</v>
      </c>
      <c r="AM720" s="14">
        <v>3.23467134099844E-2</v>
      </c>
      <c r="AN720" s="14"/>
      <c r="AO720" s="14">
        <v>0.23248881152988701</v>
      </c>
      <c r="AP720" s="14">
        <v>0.17561437144080599</v>
      </c>
      <c r="AQ720" s="14">
        <v>0.186047844306646</v>
      </c>
      <c r="AR720" s="14">
        <v>6.66670767323288E-2</v>
      </c>
      <c r="AS720" s="14">
        <v>0.204057004634843</v>
      </c>
      <c r="AT720" s="14">
        <v>0.26369091201890599</v>
      </c>
      <c r="AU720" s="14">
        <v>0.10946615871106299</v>
      </c>
      <c r="AV720" s="14">
        <v>9.8236676301049597E-2</v>
      </c>
      <c r="AW720" s="14"/>
      <c r="AX720" s="14">
        <v>0.31821300249522499</v>
      </c>
      <c r="AY720" s="14">
        <v>0.21419361463759801</v>
      </c>
      <c r="AZ720" s="14">
        <v>0.161291186436434</v>
      </c>
      <c r="BA720" s="14"/>
      <c r="BB720" s="14">
        <v>0.27756700300188802</v>
      </c>
      <c r="BC720" s="14">
        <v>0.16558181944331099</v>
      </c>
      <c r="BD720" s="14">
        <v>0.26567247915000503</v>
      </c>
      <c r="BE720" s="14"/>
      <c r="BF720" s="14">
        <v>0.39267011176237698</v>
      </c>
      <c r="BG720" s="14">
        <v>0.19198017245073501</v>
      </c>
      <c r="BH720" s="14">
        <v>0.18769602596983101</v>
      </c>
      <c r="BI720" s="14"/>
      <c r="BJ720" s="14">
        <v>0.27648702359251498</v>
      </c>
      <c r="BK720" s="14">
        <v>0.155302962865461</v>
      </c>
      <c r="BL720" s="14"/>
      <c r="BM720" s="14">
        <v>0.27053775000257502</v>
      </c>
      <c r="BN720" s="14">
        <v>0.15706808008909001</v>
      </c>
      <c r="BO720" s="14"/>
      <c r="BP720" s="14">
        <v>0.1316444116163</v>
      </c>
      <c r="BQ720" s="14">
        <v>0.146739063145369</v>
      </c>
      <c r="BR720" s="14">
        <v>0.259728488258404</v>
      </c>
      <c r="BS720" s="14">
        <v>0.17376418913715</v>
      </c>
      <c r="BT720" s="14">
        <v>0.22932836529404799</v>
      </c>
      <c r="BU720" s="14">
        <v>0.171273595860717</v>
      </c>
      <c r="BV720" s="14">
        <v>0</v>
      </c>
      <c r="BW720" s="14">
        <v>0.257375877902906</v>
      </c>
    </row>
    <row r="721" spans="2:75" x14ac:dyDescent="0.35">
      <c r="B721" t="s">
        <v>370</v>
      </c>
      <c r="C721" s="14">
        <v>0.144992137557069</v>
      </c>
      <c r="D721" s="14">
        <v>0.13480962667256</v>
      </c>
      <c r="E721" s="14">
        <v>0.15497075416853401</v>
      </c>
      <c r="F721" s="14"/>
      <c r="G721" s="14">
        <v>0.185551868018453</v>
      </c>
      <c r="H721" s="14">
        <v>0.26135656608803498</v>
      </c>
      <c r="I721" s="14">
        <v>0.15174979037363101</v>
      </c>
      <c r="J721" s="14">
        <v>9.7785172239874804E-2</v>
      </c>
      <c r="K721" s="14">
        <v>0.106963284506504</v>
      </c>
      <c r="L721" s="14">
        <v>0.15035117072979501</v>
      </c>
      <c r="M721" s="14"/>
      <c r="N721" s="14">
        <v>0.15020790882180199</v>
      </c>
      <c r="O721" s="14">
        <v>0.13368615353041199</v>
      </c>
      <c r="P721" s="14"/>
      <c r="Q721" s="14">
        <v>5.0501108579734097E-2</v>
      </c>
      <c r="R721" s="14">
        <v>0.117065362034649</v>
      </c>
      <c r="S721" s="14">
        <v>0.213496865843602</v>
      </c>
      <c r="T721" s="14">
        <v>0.17699276899930699</v>
      </c>
      <c r="U721" s="14">
        <v>9.0152494512225206E-2</v>
      </c>
      <c r="V721" s="14">
        <v>0.12775905147616301</v>
      </c>
      <c r="W721" s="14">
        <v>0.18624896499299701</v>
      </c>
      <c r="X721" s="14">
        <v>0.33378437758393298</v>
      </c>
      <c r="Y721" s="14">
        <v>0</v>
      </c>
      <c r="Z721" s="14">
        <v>9.6679956883082396E-2</v>
      </c>
      <c r="AA721" s="14"/>
      <c r="AB721" s="14">
        <v>0.15501160638750799</v>
      </c>
      <c r="AC721" s="14">
        <v>0.127117070468968</v>
      </c>
      <c r="AD721" s="14">
        <v>0.19195901396616299</v>
      </c>
      <c r="AE721" s="14"/>
      <c r="AF721" s="14">
        <v>7.2355695610650306E-2</v>
      </c>
      <c r="AG721" s="14">
        <v>0.222151438868394</v>
      </c>
      <c r="AH721" s="14">
        <v>0.123744812319815</v>
      </c>
      <c r="AI721" s="14">
        <v>1.8115533860970499E-2</v>
      </c>
      <c r="AJ721" s="14">
        <v>0</v>
      </c>
      <c r="AK721" s="14">
        <v>0.19793343032543001</v>
      </c>
      <c r="AL721" s="14">
        <v>0.118301471078437</v>
      </c>
      <c r="AM721" s="14">
        <v>0.12240976395399</v>
      </c>
      <c r="AN721" s="14"/>
      <c r="AO721" s="14">
        <v>6.0588288830118402E-2</v>
      </c>
      <c r="AP721" s="14">
        <v>0.25546722963935498</v>
      </c>
      <c r="AQ721" s="14">
        <v>9.8395631883615706E-2</v>
      </c>
      <c r="AR721" s="14">
        <v>4.2646342066464497E-2</v>
      </c>
      <c r="AS721" s="14">
        <v>0</v>
      </c>
      <c r="AT721" s="14">
        <v>0.18335844180040201</v>
      </c>
      <c r="AU721" s="14">
        <v>0.14708855032750001</v>
      </c>
      <c r="AV721" s="14">
        <v>9.2103566568473405E-2</v>
      </c>
      <c r="AW721" s="14"/>
      <c r="AX721" s="14">
        <v>0.126809984006128</v>
      </c>
      <c r="AY721" s="14">
        <v>0.13248423799280701</v>
      </c>
      <c r="AZ721" s="14">
        <v>0.150415667343723</v>
      </c>
      <c r="BA721" s="14"/>
      <c r="BB721" s="14">
        <v>8.3121260851478196E-2</v>
      </c>
      <c r="BC721" s="14">
        <v>0.145465401690579</v>
      </c>
      <c r="BD721" s="14">
        <v>0.23081842641026301</v>
      </c>
      <c r="BE721" s="14"/>
      <c r="BF721" s="14">
        <v>0.12888564432362701</v>
      </c>
      <c r="BG721" s="14">
        <v>0.13202146730804301</v>
      </c>
      <c r="BH721" s="14">
        <v>0.16121092607124701</v>
      </c>
      <c r="BI721" s="14"/>
      <c r="BJ721" s="14">
        <v>0.14876279477211499</v>
      </c>
      <c r="BK721" s="14">
        <v>0.14587094755768401</v>
      </c>
      <c r="BL721" s="14"/>
      <c r="BM721" s="14">
        <v>0.159733092496184</v>
      </c>
      <c r="BN721" s="14">
        <v>0.13998668531966901</v>
      </c>
      <c r="BO721" s="14"/>
      <c r="BP721" s="14">
        <v>0.213422630606975</v>
      </c>
      <c r="BQ721" s="14">
        <v>0.13250481772346001</v>
      </c>
      <c r="BR721" s="14">
        <v>0.11580328573757601</v>
      </c>
      <c r="BS721" s="14">
        <v>0.18073079454777699</v>
      </c>
      <c r="BT721" s="14">
        <v>0.120862837503351</v>
      </c>
      <c r="BU721" s="14">
        <v>0.13141370201128999</v>
      </c>
      <c r="BV721" s="14">
        <v>0.14670864757369501</v>
      </c>
      <c r="BW721" s="14">
        <v>7.2438123528367801E-2</v>
      </c>
    </row>
    <row r="722" spans="2:75" x14ac:dyDescent="0.35">
      <c r="B722" t="s">
        <v>371</v>
      </c>
      <c r="C722" s="14">
        <v>0.12147676861769099</v>
      </c>
      <c r="D722" s="14">
        <v>0.165864681206984</v>
      </c>
      <c r="E722" s="14">
        <v>7.7977678173735604E-2</v>
      </c>
      <c r="F722" s="14"/>
      <c r="G722" s="14">
        <v>0.25486997416800999</v>
      </c>
      <c r="H722" s="14">
        <v>0.19712861485656899</v>
      </c>
      <c r="I722" s="14">
        <v>0.114763961336416</v>
      </c>
      <c r="J722" s="14">
        <v>0.13031792226571501</v>
      </c>
      <c r="K722" s="14">
        <v>0.17065596415396</v>
      </c>
      <c r="L722" s="14">
        <v>7.21193093562707E-2</v>
      </c>
      <c r="M722" s="14"/>
      <c r="N722" s="14">
        <v>0.119487780240438</v>
      </c>
      <c r="O722" s="14">
        <v>0.12578820592600901</v>
      </c>
      <c r="P722" s="14"/>
      <c r="Q722" s="14">
        <v>0.220227670295779</v>
      </c>
      <c r="R722" s="14">
        <v>0.15347369596282301</v>
      </c>
      <c r="S722" s="14">
        <v>5.48655057515164E-2</v>
      </c>
      <c r="T722" s="14">
        <v>0.14546240894378501</v>
      </c>
      <c r="U722" s="14">
        <v>0.130888799645278</v>
      </c>
      <c r="V722" s="14">
        <v>7.9586880097978194E-2</v>
      </c>
      <c r="W722" s="14">
        <v>0.10301098171928599</v>
      </c>
      <c r="X722" s="14">
        <v>0.24517618432884</v>
      </c>
      <c r="Y722" s="14">
        <v>0</v>
      </c>
      <c r="Z722" s="14">
        <v>0.16804133269929999</v>
      </c>
      <c r="AA722" s="14"/>
      <c r="AB722" s="14">
        <v>0.12806614513525499</v>
      </c>
      <c r="AC722" s="14">
        <v>9.5635579637424806E-2</v>
      </c>
      <c r="AD722" s="14">
        <v>0.18645236727907399</v>
      </c>
      <c r="AE722" s="14"/>
      <c r="AF722" s="14">
        <v>8.8627145157341894E-2</v>
      </c>
      <c r="AG722" s="14">
        <v>0.131010413335411</v>
      </c>
      <c r="AH722" s="14">
        <v>9.4790767230088599E-2</v>
      </c>
      <c r="AI722" s="14">
        <v>7.8340631563188295E-2</v>
      </c>
      <c r="AJ722" s="14">
        <v>8.6073767788560102E-2</v>
      </c>
      <c r="AK722" s="14">
        <v>0.14732389839527699</v>
      </c>
      <c r="AL722" s="14">
        <v>0.32506785429323398</v>
      </c>
      <c r="AM722" s="14">
        <v>0.14344285399360501</v>
      </c>
      <c r="AN722" s="14"/>
      <c r="AO722" s="14">
        <v>8.8858822513272803E-2</v>
      </c>
      <c r="AP722" s="14">
        <v>0.14847665726405901</v>
      </c>
      <c r="AQ722" s="14">
        <v>5.6238683075083701E-2</v>
      </c>
      <c r="AR722" s="14">
        <v>0.165194035339984</v>
      </c>
      <c r="AS722" s="14">
        <v>0.16945593311427801</v>
      </c>
      <c r="AT722" s="14">
        <v>0.14476910443385399</v>
      </c>
      <c r="AU722" s="14">
        <v>0.26610263689902303</v>
      </c>
      <c r="AV722" s="14">
        <v>0.157663915315187</v>
      </c>
      <c r="AW722" s="14"/>
      <c r="AX722" s="14">
        <v>0.13892124034456299</v>
      </c>
      <c r="AY722" s="14">
        <v>0.14578012658676101</v>
      </c>
      <c r="AZ722" s="14">
        <v>0.10836966788027801</v>
      </c>
      <c r="BA722" s="14"/>
      <c r="BB722" s="14">
        <v>0.113238051835708</v>
      </c>
      <c r="BC722" s="14">
        <v>0.15600513457231299</v>
      </c>
      <c r="BD722" s="14">
        <v>5.3040100511157699E-2</v>
      </c>
      <c r="BE722" s="14"/>
      <c r="BF722" s="14">
        <v>0.248462278140682</v>
      </c>
      <c r="BG722" s="14">
        <v>0.13211504052574699</v>
      </c>
      <c r="BH722" s="14">
        <v>8.2913835355218304E-2</v>
      </c>
      <c r="BI722" s="14"/>
      <c r="BJ722" s="14">
        <v>0.131811261104576</v>
      </c>
      <c r="BK722" s="14">
        <v>0.119785962489617</v>
      </c>
      <c r="BL722" s="14"/>
      <c r="BM722" s="14">
        <v>0.11421873549681499</v>
      </c>
      <c r="BN722" s="14">
        <v>0.116607606032803</v>
      </c>
      <c r="BO722" s="14"/>
      <c r="BP722" s="14">
        <v>0.22095621372036001</v>
      </c>
      <c r="BQ722" s="14">
        <v>9.3650078743810594E-2</v>
      </c>
      <c r="BR722" s="14">
        <v>9.4037804920720697E-2</v>
      </c>
      <c r="BS722" s="14">
        <v>4.72558576072315E-2</v>
      </c>
      <c r="BT722" s="14">
        <v>0.118231014223662</v>
      </c>
      <c r="BU722" s="14">
        <v>0.104485270927806</v>
      </c>
      <c r="BV722" s="14">
        <v>0.12464780547743901</v>
      </c>
      <c r="BW722" s="14">
        <v>0.129170322525367</v>
      </c>
    </row>
    <row r="723" spans="2:75" x14ac:dyDescent="0.35">
      <c r="B723" t="s">
        <v>372</v>
      </c>
      <c r="C723" s="14">
        <v>0.10863030538322201</v>
      </c>
      <c r="D723" s="14">
        <v>9.2685936706306704E-2</v>
      </c>
      <c r="E723" s="14">
        <v>0.124255404530511</v>
      </c>
      <c r="F723" s="14"/>
      <c r="G723" s="14">
        <v>0.17201927796629399</v>
      </c>
      <c r="H723" s="14">
        <v>7.11685089614153E-2</v>
      </c>
      <c r="I723" s="14">
        <v>0.13127242791256799</v>
      </c>
      <c r="J723" s="14">
        <v>0.10190983905050401</v>
      </c>
      <c r="K723" s="14">
        <v>6.8090916612456601E-2</v>
      </c>
      <c r="L723" s="14">
        <v>0.118587207660142</v>
      </c>
      <c r="M723" s="14"/>
      <c r="N723" s="14">
        <v>0.11944097280857199</v>
      </c>
      <c r="O723" s="14">
        <v>8.5196525981325003E-2</v>
      </c>
      <c r="P723" s="14"/>
      <c r="Q723" s="14">
        <v>0</v>
      </c>
      <c r="R723" s="14">
        <v>4.50644317203268E-2</v>
      </c>
      <c r="S723" s="14">
        <v>0.16262385178974501</v>
      </c>
      <c r="T723" s="14">
        <v>0.112967089957623</v>
      </c>
      <c r="U723" s="14">
        <v>0.12599038716286101</v>
      </c>
      <c r="V723" s="14">
        <v>0.115977774141066</v>
      </c>
      <c r="W723" s="14">
        <v>9.16547619431448E-2</v>
      </c>
      <c r="X723" s="14">
        <v>0</v>
      </c>
      <c r="Y723" s="14">
        <v>0</v>
      </c>
      <c r="Z723" s="14">
        <v>0.111111470885311</v>
      </c>
      <c r="AA723" s="14"/>
      <c r="AB723" s="14">
        <v>0.153840387680584</v>
      </c>
      <c r="AC723" s="14">
        <v>9.4008540165297999E-2</v>
      </c>
      <c r="AD723" s="14">
        <v>9.1242455928064806E-2</v>
      </c>
      <c r="AE723" s="14"/>
      <c r="AF723" s="14">
        <v>0.120081295134166</v>
      </c>
      <c r="AG723" s="14">
        <v>0.13785765307591499</v>
      </c>
      <c r="AH723" s="14">
        <v>0.17425586442003199</v>
      </c>
      <c r="AI723" s="14">
        <v>3.3457539129078298E-2</v>
      </c>
      <c r="AJ723" s="14">
        <v>5.4164516743220002E-2</v>
      </c>
      <c r="AK723" s="14">
        <v>0.11884220040679599</v>
      </c>
      <c r="AL723" s="14">
        <v>0</v>
      </c>
      <c r="AM723" s="14">
        <v>8.79940790320769E-2</v>
      </c>
      <c r="AN723" s="14"/>
      <c r="AO723" s="14">
        <v>0.120641850544231</v>
      </c>
      <c r="AP723" s="14">
        <v>0.13999499192986001</v>
      </c>
      <c r="AQ723" s="14">
        <v>0.16738641997582601</v>
      </c>
      <c r="AR723" s="14">
        <v>0.102154404063971</v>
      </c>
      <c r="AS723" s="14">
        <v>0.120646802583285</v>
      </c>
      <c r="AT723" s="14">
        <v>9.3409785489990599E-2</v>
      </c>
      <c r="AU723" s="14">
        <v>0.12791837116667701</v>
      </c>
      <c r="AV723" s="14">
        <v>0.10318709796081001</v>
      </c>
      <c r="AW723" s="14"/>
      <c r="AX723" s="14">
        <v>0.21633358795346899</v>
      </c>
      <c r="AY723" s="14">
        <v>9.4262022975365303E-2</v>
      </c>
      <c r="AZ723" s="14">
        <v>0.11999583295718801</v>
      </c>
      <c r="BA723" s="14"/>
      <c r="BB723" s="14">
        <v>0.210493050157366</v>
      </c>
      <c r="BC723" s="14">
        <v>8.4995236618452305E-2</v>
      </c>
      <c r="BD723" s="14">
        <v>0.11738244501610499</v>
      </c>
      <c r="BE723" s="14"/>
      <c r="BF723" s="14">
        <v>8.9858406595929002E-2</v>
      </c>
      <c r="BG723" s="14">
        <v>0.103054168072285</v>
      </c>
      <c r="BH723" s="14">
        <v>0.120917166511744</v>
      </c>
      <c r="BI723" s="14"/>
      <c r="BJ723" s="14">
        <v>0.168363777926783</v>
      </c>
      <c r="BK723" s="14">
        <v>8.4702371433932597E-2</v>
      </c>
      <c r="BL723" s="14"/>
      <c r="BM723" s="14">
        <v>0.12718939456480099</v>
      </c>
      <c r="BN723" s="14">
        <v>8.3701389199402496E-2</v>
      </c>
      <c r="BO723" s="14"/>
      <c r="BP723" s="14">
        <v>0.14190156003349499</v>
      </c>
      <c r="BQ723" s="14">
        <v>4.3542369859579502E-2</v>
      </c>
      <c r="BR723" s="14">
        <v>0.146633379926465</v>
      </c>
      <c r="BS723" s="14">
        <v>5.69239106501764E-2</v>
      </c>
      <c r="BT723" s="14">
        <v>0.13533581119319399</v>
      </c>
      <c r="BU723" s="14">
        <v>0.11075757624949301</v>
      </c>
      <c r="BV723" s="14">
        <v>0</v>
      </c>
      <c r="BW723" s="14">
        <v>8.1273318721340193E-2</v>
      </c>
    </row>
    <row r="724" spans="2:75" x14ac:dyDescent="0.35">
      <c r="B724" t="s">
        <v>373</v>
      </c>
      <c r="C724" s="14">
        <v>6.1604283044808E-2</v>
      </c>
      <c r="D724" s="14">
        <v>7.9500956910773302E-2</v>
      </c>
      <c r="E724" s="14">
        <v>4.4065971605279697E-2</v>
      </c>
      <c r="F724" s="14"/>
      <c r="G724" s="14">
        <v>1.7375038900166999E-2</v>
      </c>
      <c r="H724" s="14">
        <v>1.1282156413517401E-2</v>
      </c>
      <c r="I724" s="14">
        <v>2.90035440279241E-2</v>
      </c>
      <c r="J724" s="14">
        <v>4.2252770555588799E-2</v>
      </c>
      <c r="K724" s="14">
        <v>8.1513036262493802E-2</v>
      </c>
      <c r="L724" s="14">
        <v>8.2942231401311003E-2</v>
      </c>
      <c r="M724" s="14"/>
      <c r="N724" s="14">
        <v>5.7690414726467E-2</v>
      </c>
      <c r="O724" s="14">
        <v>7.0088192795376494E-2</v>
      </c>
      <c r="P724" s="14"/>
      <c r="Q724" s="14">
        <v>0.193631939668549</v>
      </c>
      <c r="R724" s="14">
        <v>4.0376725440538601E-2</v>
      </c>
      <c r="S724" s="14">
        <v>1.8124915770102699E-2</v>
      </c>
      <c r="T724" s="14">
        <v>5.9072828771439101E-2</v>
      </c>
      <c r="U724" s="14">
        <v>0.119461713270108</v>
      </c>
      <c r="V724" s="14">
        <v>1.0661594764819199E-2</v>
      </c>
      <c r="W724" s="14">
        <v>6.1419454888462302E-2</v>
      </c>
      <c r="X724" s="14">
        <v>0.2426479599485</v>
      </c>
      <c r="Y724" s="14">
        <v>0</v>
      </c>
      <c r="Z724" s="14">
        <v>4.7021557556993998E-2</v>
      </c>
      <c r="AA724" s="14"/>
      <c r="AB724" s="14">
        <v>4.3571404375906501E-2</v>
      </c>
      <c r="AC724" s="14">
        <v>5.0381217481030999E-2</v>
      </c>
      <c r="AD724" s="14">
        <v>9.43695989867743E-2</v>
      </c>
      <c r="AE724" s="14"/>
      <c r="AF724" s="14">
        <v>4.5204772684277597E-2</v>
      </c>
      <c r="AG724" s="14">
        <v>4.9363939346568804E-3</v>
      </c>
      <c r="AH724" s="14">
        <v>0.127249366337401</v>
      </c>
      <c r="AI724" s="14">
        <v>7.6502678904355498E-2</v>
      </c>
      <c r="AJ724" s="14">
        <v>8.6073767788560102E-2</v>
      </c>
      <c r="AK724" s="14">
        <v>7.2925168376149194E-2</v>
      </c>
      <c r="AL724" s="14">
        <v>6.8735146595476998E-2</v>
      </c>
      <c r="AM724" s="14">
        <v>4.7883334364247097E-2</v>
      </c>
      <c r="AN724" s="14"/>
      <c r="AO724" s="14">
        <v>6.3785132369529596E-2</v>
      </c>
      <c r="AP724" s="14">
        <v>4.8217006245478101E-3</v>
      </c>
      <c r="AQ724" s="14">
        <v>0.13283435692142101</v>
      </c>
      <c r="AR724" s="14">
        <v>0.16899015650355201</v>
      </c>
      <c r="AS724" s="14">
        <v>0.102191045200661</v>
      </c>
      <c r="AT724" s="14">
        <v>8.7037036934471707E-2</v>
      </c>
      <c r="AU724" s="14">
        <v>1.52780938808875E-2</v>
      </c>
      <c r="AV724" s="14">
        <v>3.9440940539436503E-2</v>
      </c>
      <c r="AW724" s="14"/>
      <c r="AX724" s="14">
        <v>5.4165706815382401E-2</v>
      </c>
      <c r="AY724" s="14">
        <v>7.7338157022096995E-2</v>
      </c>
      <c r="AZ724" s="14">
        <v>5.0695714143926297E-2</v>
      </c>
      <c r="BA724" s="14"/>
      <c r="BB724" s="14">
        <v>4.2329466846104301E-2</v>
      </c>
      <c r="BC724" s="14">
        <v>7.4080400090247606E-2</v>
      </c>
      <c r="BD724" s="14">
        <v>5.7577081315843798E-2</v>
      </c>
      <c r="BE724" s="14"/>
      <c r="BF724" s="14">
        <v>6.8843041529990504E-2</v>
      </c>
      <c r="BG724" s="14">
        <v>7.6135286926755905E-2</v>
      </c>
      <c r="BH724" s="14">
        <v>4.7512590219929401E-2</v>
      </c>
      <c r="BI724" s="14"/>
      <c r="BJ724" s="14">
        <v>7.89610196903794E-2</v>
      </c>
      <c r="BK724" s="14">
        <v>5.5759938057084103E-2</v>
      </c>
      <c r="BL724" s="14"/>
      <c r="BM724" s="14">
        <v>6.0980378047379699E-2</v>
      </c>
      <c r="BN724" s="14">
        <v>5.71108692336635E-2</v>
      </c>
      <c r="BO724" s="14"/>
      <c r="BP724" s="14">
        <v>7.4415359440253598E-2</v>
      </c>
      <c r="BQ724" s="14">
        <v>2.6810225434287301E-2</v>
      </c>
      <c r="BR724" s="14">
        <v>0</v>
      </c>
      <c r="BS724" s="14">
        <v>2.6675349910223099E-2</v>
      </c>
      <c r="BT724" s="14">
        <v>0.10726504161961201</v>
      </c>
      <c r="BU724" s="14">
        <v>3.05427733563177E-2</v>
      </c>
      <c r="BV724" s="14">
        <v>0</v>
      </c>
      <c r="BW724" s="14">
        <v>1.2474719126246101E-2</v>
      </c>
    </row>
    <row r="725" spans="2:75" x14ac:dyDescent="0.35">
      <c r="B725" t="s">
        <v>92</v>
      </c>
      <c r="C725" s="14">
        <v>1.9925948251048001E-2</v>
      </c>
      <c r="D725" s="14">
        <v>2.0376544767742099E-2</v>
      </c>
      <c r="E725" s="14">
        <v>1.9484374464626499E-2</v>
      </c>
      <c r="F725" s="14"/>
      <c r="G725" s="14">
        <v>0</v>
      </c>
      <c r="H725" s="14">
        <v>0</v>
      </c>
      <c r="I725" s="14">
        <v>4.97514317526941E-2</v>
      </c>
      <c r="J725" s="14">
        <v>0</v>
      </c>
      <c r="K725" s="14">
        <v>1.4809529788041899E-2</v>
      </c>
      <c r="L725" s="14">
        <v>2.6119146616425701E-2</v>
      </c>
      <c r="M725" s="14"/>
      <c r="N725" s="14">
        <v>8.4220829780030006E-3</v>
      </c>
      <c r="O725" s="14">
        <v>4.4862340285969901E-2</v>
      </c>
      <c r="P725" s="14"/>
      <c r="Q725" s="14">
        <v>8.6072578414665202E-2</v>
      </c>
      <c r="R725" s="14">
        <v>9.8742794601128104E-3</v>
      </c>
      <c r="S725" s="14">
        <v>6.9965421375401807E-2</v>
      </c>
      <c r="T725" s="14">
        <v>8.0137444135421308E-3</v>
      </c>
      <c r="U725" s="14">
        <v>9.0891069591853904E-3</v>
      </c>
      <c r="V725" s="14">
        <v>1.7640731457308701E-2</v>
      </c>
      <c r="W725" s="14">
        <v>1.0167222538947E-2</v>
      </c>
      <c r="X725" s="14">
        <v>0</v>
      </c>
      <c r="Y725" s="14">
        <v>0</v>
      </c>
      <c r="Z725" s="14">
        <v>2.4565084237517801E-2</v>
      </c>
      <c r="AA725" s="14"/>
      <c r="AB725" s="14">
        <v>5.7844739637248196E-3</v>
      </c>
      <c r="AC725" s="14">
        <v>2.8926452978667801E-2</v>
      </c>
      <c r="AD725" s="14">
        <v>9.9377004464892092E-3</v>
      </c>
      <c r="AE725" s="14"/>
      <c r="AF725" s="14">
        <v>5.4257496411625299E-3</v>
      </c>
      <c r="AG725" s="14">
        <v>1.5320108372269801E-2</v>
      </c>
      <c r="AH725" s="14">
        <v>0</v>
      </c>
      <c r="AI725" s="14">
        <v>0</v>
      </c>
      <c r="AJ725" s="14">
        <v>3.1634179967103097E-2</v>
      </c>
      <c r="AK725" s="14">
        <v>2.9078225613702699E-2</v>
      </c>
      <c r="AL725" s="14">
        <v>0</v>
      </c>
      <c r="AM725" s="14">
        <v>6.0814709243269698E-2</v>
      </c>
      <c r="AN725" s="14"/>
      <c r="AO725" s="14">
        <v>0</v>
      </c>
      <c r="AP725" s="14">
        <v>0</v>
      </c>
      <c r="AQ725" s="14">
        <v>0</v>
      </c>
      <c r="AR725" s="14">
        <v>0</v>
      </c>
      <c r="AS725" s="14">
        <v>0</v>
      </c>
      <c r="AT725" s="14">
        <v>0</v>
      </c>
      <c r="AU725" s="14">
        <v>0</v>
      </c>
      <c r="AV725" s="14">
        <v>7.6161935047960705E-2</v>
      </c>
      <c r="AW725" s="14"/>
      <c r="AX725" s="14">
        <v>0</v>
      </c>
      <c r="AY725" s="14">
        <v>1.60342821977143E-2</v>
      </c>
      <c r="AZ725" s="14">
        <v>2.9359800492238901E-2</v>
      </c>
      <c r="BA725" s="14"/>
      <c r="BB725" s="14">
        <v>1.26998033946317E-2</v>
      </c>
      <c r="BC725" s="14">
        <v>1.77765688846503E-2</v>
      </c>
      <c r="BD725" s="14">
        <v>2.8553349105574499E-2</v>
      </c>
      <c r="BE725" s="14"/>
      <c r="BF725" s="14">
        <v>0</v>
      </c>
      <c r="BG725" s="14">
        <v>1.81594708288879E-2</v>
      </c>
      <c r="BH725" s="14">
        <v>2.6663166113847999E-2</v>
      </c>
      <c r="BI725" s="14"/>
      <c r="BJ725" s="14">
        <v>3.4940353332964099E-3</v>
      </c>
      <c r="BK725" s="14">
        <v>2.3367924121607202E-2</v>
      </c>
      <c r="BL725" s="14"/>
      <c r="BM725" s="14">
        <v>2.11892790202142E-2</v>
      </c>
      <c r="BN725" s="14">
        <v>1.7791682133627602E-2</v>
      </c>
      <c r="BO725" s="14"/>
      <c r="BP725" s="14">
        <v>1.0973831087408599E-2</v>
      </c>
      <c r="BQ725" s="14">
        <v>0</v>
      </c>
      <c r="BR725" s="14">
        <v>1.9755121916365401E-2</v>
      </c>
      <c r="BS725" s="14">
        <v>0</v>
      </c>
      <c r="BT725" s="14">
        <v>2.5028205474283902E-2</v>
      </c>
      <c r="BU725" s="14">
        <v>6.5393575390414399E-3</v>
      </c>
      <c r="BV725" s="14">
        <v>0.125902920514325</v>
      </c>
      <c r="BW725" s="14">
        <v>4.64462155792707E-2</v>
      </c>
    </row>
    <row r="726" spans="2:75" x14ac:dyDescent="0.35">
      <c r="B726" t="s">
        <v>374</v>
      </c>
      <c r="C726" s="14">
        <v>5.0150882440433203E-3</v>
      </c>
      <c r="D726" s="14">
        <v>1.0132650389187601E-2</v>
      </c>
      <c r="E726" s="14">
        <v>0</v>
      </c>
      <c r="F726" s="14"/>
      <c r="G726" s="14">
        <v>0</v>
      </c>
      <c r="H726" s="14">
        <v>0</v>
      </c>
      <c r="I726" s="14">
        <v>5.8523863545296697E-3</v>
      </c>
      <c r="J726" s="14">
        <v>0</v>
      </c>
      <c r="K726" s="14">
        <v>0</v>
      </c>
      <c r="L726" s="14">
        <v>9.8846077027484307E-3</v>
      </c>
      <c r="M726" s="14"/>
      <c r="N726" s="14">
        <v>5.1798260408167703E-3</v>
      </c>
      <c r="O726" s="14">
        <v>4.6579938078856404E-3</v>
      </c>
      <c r="P726" s="14"/>
      <c r="Q726" s="14">
        <v>3.6955714406008797E-2</v>
      </c>
      <c r="R726" s="14">
        <v>0</v>
      </c>
      <c r="S726" s="14">
        <v>0</v>
      </c>
      <c r="T726" s="14">
        <v>0</v>
      </c>
      <c r="U726" s="14">
        <v>1.7602403740051901E-2</v>
      </c>
      <c r="V726" s="14">
        <v>0</v>
      </c>
      <c r="W726" s="14">
        <v>0</v>
      </c>
      <c r="X726" s="14">
        <v>0</v>
      </c>
      <c r="Y726" s="14">
        <v>0</v>
      </c>
      <c r="Z726" s="14">
        <v>1.0013823068594101E-2</v>
      </c>
      <c r="AA726" s="14"/>
      <c r="AB726" s="14">
        <v>2.17711549735881E-2</v>
      </c>
      <c r="AC726" s="14">
        <v>2.4749570036588101E-3</v>
      </c>
      <c r="AD726" s="14">
        <v>0</v>
      </c>
      <c r="AE726" s="14"/>
      <c r="AF726" s="14">
        <v>1.3649466242840001E-2</v>
      </c>
      <c r="AG726" s="14">
        <v>0</v>
      </c>
      <c r="AH726" s="14">
        <v>8.4656095652043094E-3</v>
      </c>
      <c r="AI726" s="14">
        <v>0</v>
      </c>
      <c r="AJ726" s="14">
        <v>0</v>
      </c>
      <c r="AK726" s="14">
        <v>0</v>
      </c>
      <c r="AL726" s="14">
        <v>0</v>
      </c>
      <c r="AM726" s="14">
        <v>7.5584621322833199E-3</v>
      </c>
      <c r="AN726" s="14"/>
      <c r="AO726" s="14">
        <v>1.9259758635525401E-2</v>
      </c>
      <c r="AP726" s="14">
        <v>0</v>
      </c>
      <c r="AQ726" s="14">
        <v>1.23800492002297E-2</v>
      </c>
      <c r="AR726" s="14">
        <v>0</v>
      </c>
      <c r="AS726" s="14">
        <v>0</v>
      </c>
      <c r="AT726" s="14">
        <v>0</v>
      </c>
      <c r="AU726" s="14">
        <v>0</v>
      </c>
      <c r="AV726" s="14">
        <v>1.6117368939016E-2</v>
      </c>
      <c r="AW726" s="14"/>
      <c r="AX726" s="14">
        <v>0</v>
      </c>
      <c r="AY726" s="14">
        <v>1.5149162987952501E-3</v>
      </c>
      <c r="AZ726" s="14">
        <v>1.25348453178928E-2</v>
      </c>
      <c r="BA726" s="14"/>
      <c r="BB726" s="14">
        <v>1.94721378559654E-2</v>
      </c>
      <c r="BC726" s="14">
        <v>2.51710723917461E-3</v>
      </c>
      <c r="BD726" s="14">
        <v>0</v>
      </c>
      <c r="BE726" s="14"/>
      <c r="BF726" s="14">
        <v>0</v>
      </c>
      <c r="BG726" s="14">
        <v>8.4477659706793991E-3</v>
      </c>
      <c r="BH726" s="14">
        <v>2.2126629273199498E-3</v>
      </c>
      <c r="BI726" s="14"/>
      <c r="BJ726" s="14">
        <v>0</v>
      </c>
      <c r="BK726" s="14">
        <v>7.0373760762628404E-3</v>
      </c>
      <c r="BL726" s="14"/>
      <c r="BM726" s="14">
        <v>0</v>
      </c>
      <c r="BN726" s="14">
        <v>8.1152169341159007E-3</v>
      </c>
      <c r="BO726" s="14"/>
      <c r="BP726" s="14">
        <v>2.1173564787762899E-2</v>
      </c>
      <c r="BQ726" s="14">
        <v>0</v>
      </c>
      <c r="BR726" s="14">
        <v>0</v>
      </c>
      <c r="BS726" s="14">
        <v>5.0298067512702703E-3</v>
      </c>
      <c r="BT726" s="14">
        <v>0</v>
      </c>
      <c r="BU726" s="14">
        <v>0</v>
      </c>
      <c r="BV726" s="14">
        <v>2.01641944463243E-2</v>
      </c>
      <c r="BW726" s="14">
        <v>0</v>
      </c>
    </row>
    <row r="727" spans="2:75" x14ac:dyDescent="0.35">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c r="AD727" s="14"/>
      <c r="AE727" s="14"/>
      <c r="AF727" s="14"/>
      <c r="AG727" s="14"/>
      <c r="AH727" s="14"/>
      <c r="AI727" s="14"/>
      <c r="AJ727" s="14"/>
      <c r="AK727" s="14"/>
      <c r="AL727" s="14"/>
      <c r="AM727" s="14"/>
      <c r="AN727" s="14"/>
      <c r="AO727" s="14"/>
      <c r="AP727" s="14"/>
      <c r="AQ727" s="14"/>
      <c r="AR727" s="14"/>
      <c r="AS727" s="14"/>
      <c r="AT727" s="14"/>
      <c r="AU727" s="14"/>
      <c r="AV727" s="14"/>
      <c r="AW727" s="14"/>
      <c r="AX727" s="14"/>
      <c r="AY727" s="14"/>
      <c r="AZ727" s="14"/>
      <c r="BA727" s="14"/>
      <c r="BB727" s="14"/>
      <c r="BC727" s="14"/>
      <c r="BD727" s="14"/>
      <c r="BE727" s="14"/>
      <c r="BF727" s="14"/>
      <c r="BG727" s="14"/>
      <c r="BH727" s="14"/>
      <c r="BI727" s="14"/>
      <c r="BJ727" s="14"/>
      <c r="BK727" s="14"/>
      <c r="BL727" s="14"/>
      <c r="BM727" s="14"/>
      <c r="BN727" s="14"/>
      <c r="BO727" s="14"/>
      <c r="BP727" s="14"/>
      <c r="BQ727" s="14"/>
      <c r="BR727" s="14"/>
      <c r="BS727" s="14"/>
      <c r="BT727" s="14"/>
      <c r="BU727" s="14"/>
      <c r="BV727" s="14"/>
      <c r="BW727" s="14"/>
    </row>
    <row r="728" spans="2:75" x14ac:dyDescent="0.35">
      <c r="B728" s="6" t="s">
        <v>382</v>
      </c>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c r="AD728" s="14"/>
      <c r="AE728" s="14"/>
      <c r="AF728" s="14"/>
      <c r="AG728" s="14"/>
      <c r="AH728" s="14"/>
      <c r="AI728" s="14"/>
      <c r="AJ728" s="14"/>
      <c r="AK728" s="14"/>
      <c r="AL728" s="14"/>
      <c r="AM728" s="14"/>
      <c r="AN728" s="14"/>
      <c r="AO728" s="14"/>
      <c r="AP728" s="14"/>
      <c r="AQ728" s="14"/>
      <c r="AR728" s="14"/>
      <c r="AS728" s="14"/>
      <c r="AT728" s="14"/>
      <c r="AU728" s="14"/>
      <c r="AV728" s="14"/>
      <c r="AW728" s="14"/>
      <c r="AX728" s="14"/>
      <c r="AY728" s="14"/>
      <c r="AZ728" s="14"/>
      <c r="BA728" s="14"/>
      <c r="BB728" s="14"/>
      <c r="BC728" s="14"/>
      <c r="BD728" s="14"/>
      <c r="BE728" s="14"/>
      <c r="BF728" s="14"/>
      <c r="BG728" s="14"/>
      <c r="BH728" s="14"/>
      <c r="BI728" s="14"/>
      <c r="BJ728" s="14"/>
      <c r="BK728" s="14"/>
      <c r="BL728" s="14"/>
      <c r="BM728" s="14"/>
      <c r="BN728" s="14"/>
      <c r="BO728" s="14"/>
      <c r="BP728" s="14"/>
      <c r="BQ728" s="14"/>
      <c r="BR728" s="14"/>
      <c r="BS728" s="14"/>
      <c r="BT728" s="14"/>
      <c r="BU728" s="14"/>
      <c r="BV728" s="14"/>
      <c r="BW728" s="14"/>
    </row>
    <row r="729" spans="2:75" x14ac:dyDescent="0.35">
      <c r="B729" s="21" t="s">
        <v>96</v>
      </c>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c r="AD729" s="14"/>
      <c r="AE729" s="14"/>
      <c r="AF729" s="14"/>
      <c r="AG729" s="14"/>
      <c r="AH729" s="14"/>
      <c r="AI729" s="14"/>
      <c r="AJ729" s="14"/>
      <c r="AK729" s="14"/>
      <c r="AL729" s="14"/>
      <c r="AM729" s="14"/>
      <c r="AN729" s="14"/>
      <c r="AO729" s="14"/>
      <c r="AP729" s="14"/>
      <c r="AQ729" s="14"/>
      <c r="AR729" s="14"/>
      <c r="AS729" s="14"/>
      <c r="AT729" s="14"/>
      <c r="AU729" s="14"/>
      <c r="AV729" s="14"/>
      <c r="AW729" s="14"/>
      <c r="AX729" s="14"/>
      <c r="AY729" s="14"/>
      <c r="AZ729" s="14"/>
      <c r="BA729" s="14"/>
      <c r="BB729" s="14"/>
      <c r="BC729" s="14"/>
      <c r="BD729" s="14"/>
      <c r="BE729" s="14"/>
      <c r="BF729" s="14"/>
      <c r="BG729" s="14"/>
      <c r="BH729" s="14"/>
      <c r="BI729" s="14"/>
      <c r="BJ729" s="14"/>
      <c r="BK729" s="14"/>
      <c r="BL729" s="14"/>
      <c r="BM729" s="14"/>
      <c r="BN729" s="14"/>
      <c r="BO729" s="14"/>
      <c r="BP729" s="14"/>
      <c r="BQ729" s="14"/>
      <c r="BR729" s="14"/>
      <c r="BS729" s="14"/>
      <c r="BT729" s="14"/>
      <c r="BU729" s="14"/>
      <c r="BV729" s="14"/>
      <c r="BW729" s="14"/>
    </row>
    <row r="730" spans="2:75" x14ac:dyDescent="0.35">
      <c r="B730" t="s">
        <v>377</v>
      </c>
      <c r="C730" s="14">
        <v>0.15972234040373601</v>
      </c>
      <c r="D730" s="14">
        <v>0.18344924812339</v>
      </c>
      <c r="E730" s="14">
        <v>0.13732997997054</v>
      </c>
      <c r="F730" s="14"/>
      <c r="G730" s="14">
        <v>0.160535231577104</v>
      </c>
      <c r="H730" s="14">
        <v>0.30148922358757002</v>
      </c>
      <c r="I730" s="14">
        <v>0.16785025883282201</v>
      </c>
      <c r="J730" s="14">
        <v>0.20844860885245101</v>
      </c>
      <c r="K730" s="14">
        <v>0.13272494933871201</v>
      </c>
      <c r="L730" s="14">
        <v>9.4545226584897904E-2</v>
      </c>
      <c r="M730" s="14"/>
      <c r="N730" s="14">
        <v>0.15007219781629699</v>
      </c>
      <c r="O730" s="14">
        <v>0.17778189296022801</v>
      </c>
      <c r="P730" s="14"/>
      <c r="Q730" s="14">
        <v>0.24583994347509999</v>
      </c>
      <c r="R730" s="14">
        <v>0.14759920201996099</v>
      </c>
      <c r="S730" s="14">
        <v>0.186684948626018</v>
      </c>
      <c r="T730" s="14">
        <v>0.166031409465944</v>
      </c>
      <c r="U730" s="14">
        <v>0.12114794520371</v>
      </c>
      <c r="V730" s="14">
        <v>0.16261373474879101</v>
      </c>
      <c r="W730" s="14">
        <v>0.19726932967371699</v>
      </c>
      <c r="X730" s="14">
        <v>0.26315624413100902</v>
      </c>
      <c r="Y730" s="14">
        <v>0.31767777732357899</v>
      </c>
      <c r="Z730" s="14">
        <v>0.10124323204533001</v>
      </c>
      <c r="AA730" s="14"/>
      <c r="AB730" s="14">
        <v>0.12805727581752999</v>
      </c>
      <c r="AC730" s="14">
        <v>0.14370714542429699</v>
      </c>
      <c r="AD730" s="14">
        <v>0.23088961921304799</v>
      </c>
      <c r="AE730" s="14"/>
      <c r="AF730" s="14">
        <v>7.0868197182998305E-2</v>
      </c>
      <c r="AG730" s="14">
        <v>0.25508440327117199</v>
      </c>
      <c r="AH730" s="14">
        <v>0.196614551444036</v>
      </c>
      <c r="AI730" s="14">
        <v>6.9290771063930806E-2</v>
      </c>
      <c r="AJ730" s="14">
        <v>2.8687317819192801E-2</v>
      </c>
      <c r="AK730" s="14">
        <v>7.6354891769501401E-2</v>
      </c>
      <c r="AL730" s="14">
        <v>0.29745077691590099</v>
      </c>
      <c r="AM730" s="14">
        <v>0.14572823463119999</v>
      </c>
      <c r="AN730" s="14"/>
      <c r="AO730" s="14">
        <v>5.8790917687362401E-2</v>
      </c>
      <c r="AP730" s="14">
        <v>0.218000618908615</v>
      </c>
      <c r="AQ730" s="14">
        <v>0.104871049469237</v>
      </c>
      <c r="AR730" s="14">
        <v>9.0141574334742E-2</v>
      </c>
      <c r="AS730" s="14">
        <v>0</v>
      </c>
      <c r="AT730" s="14">
        <v>8.0122202946959598E-2</v>
      </c>
      <c r="AU730" s="14">
        <v>0.308394973454514</v>
      </c>
      <c r="AV730" s="14">
        <v>0.18108797196947601</v>
      </c>
      <c r="AW730" s="14"/>
      <c r="AX730" s="14">
        <v>4.6226271458337902E-2</v>
      </c>
      <c r="AY730" s="14">
        <v>0.106077431689948</v>
      </c>
      <c r="AZ730" s="14">
        <v>0.25201430228555499</v>
      </c>
      <c r="BA730" s="14"/>
      <c r="BB730" s="14">
        <v>7.5405580007745804E-2</v>
      </c>
      <c r="BC730" s="14">
        <v>0.105045375171034</v>
      </c>
      <c r="BD730" s="14">
        <v>0.33568839175118997</v>
      </c>
      <c r="BE730" s="14"/>
      <c r="BF730" s="14">
        <v>2.20088296816928E-2</v>
      </c>
      <c r="BG730" s="14">
        <v>0.11138475988962</v>
      </c>
      <c r="BH730" s="14">
        <v>0.25536760208876802</v>
      </c>
      <c r="BI730" s="14"/>
      <c r="BJ730" s="14">
        <v>0.172015869354393</v>
      </c>
      <c r="BK730" s="14">
        <v>0.16173698360588501</v>
      </c>
      <c r="BL730" s="14"/>
      <c r="BM730" s="14">
        <v>0.17514046329334901</v>
      </c>
      <c r="BN730" s="14">
        <v>0.150541921823937</v>
      </c>
      <c r="BO730" s="14"/>
      <c r="BP730" s="14">
        <v>0.11552515255170601</v>
      </c>
      <c r="BQ730" s="14">
        <v>0.12787059124853101</v>
      </c>
      <c r="BR730" s="14">
        <v>0.14428954365111801</v>
      </c>
      <c r="BS730" s="14">
        <v>0.19113936270177101</v>
      </c>
      <c r="BT730" s="14">
        <v>0.158293800118981</v>
      </c>
      <c r="BU730" s="14">
        <v>0.187417999667084</v>
      </c>
      <c r="BV730" s="14">
        <v>7.3704243133264305E-2</v>
      </c>
      <c r="BW730" s="14">
        <v>0.22024584184864501</v>
      </c>
    </row>
    <row r="731" spans="2:75" x14ac:dyDescent="0.35">
      <c r="B731" t="s">
        <v>378</v>
      </c>
      <c r="C731" s="14">
        <v>0.22022628057586799</v>
      </c>
      <c r="D731" s="14">
        <v>0.22724941783559999</v>
      </c>
      <c r="E731" s="14">
        <v>0.213598167770361</v>
      </c>
      <c r="F731" s="14"/>
      <c r="G731" s="14">
        <v>0.30988112807787099</v>
      </c>
      <c r="H731" s="14">
        <v>0.24677571691024999</v>
      </c>
      <c r="I731" s="14">
        <v>0.25863705033522399</v>
      </c>
      <c r="J731" s="14">
        <v>0.17396642872567</v>
      </c>
      <c r="K731" s="14">
        <v>0.23280531823915501</v>
      </c>
      <c r="L731" s="14">
        <v>0.19299794957250899</v>
      </c>
      <c r="M731" s="14"/>
      <c r="N731" s="14">
        <v>0.25591947573192297</v>
      </c>
      <c r="O731" s="14">
        <v>0.153429015355252</v>
      </c>
      <c r="P731" s="14"/>
      <c r="Q731" s="14">
        <v>0.23309070636562801</v>
      </c>
      <c r="R731" s="14">
        <v>0.24290300263876899</v>
      </c>
      <c r="S731" s="14">
        <v>0.197894440029381</v>
      </c>
      <c r="T731" s="14">
        <v>0.214999988778829</v>
      </c>
      <c r="U731" s="14">
        <v>0.19653278585819201</v>
      </c>
      <c r="V731" s="14">
        <v>0.24539216843792899</v>
      </c>
      <c r="W731" s="14">
        <v>0.32690734679264999</v>
      </c>
      <c r="X731" s="14">
        <v>0.15728013285563799</v>
      </c>
      <c r="Y731" s="14">
        <v>0</v>
      </c>
      <c r="Z731" s="14">
        <v>0.101244119039602</v>
      </c>
      <c r="AA731" s="14"/>
      <c r="AB731" s="14">
        <v>0.20471509809345001</v>
      </c>
      <c r="AC731" s="14">
        <v>0.191090706608146</v>
      </c>
      <c r="AD731" s="14">
        <v>0.30827029173440301</v>
      </c>
      <c r="AE731" s="14"/>
      <c r="AF731" s="14">
        <v>0.189115089389884</v>
      </c>
      <c r="AG731" s="14">
        <v>0.34198728086736502</v>
      </c>
      <c r="AH731" s="14">
        <v>0.288706909238925</v>
      </c>
      <c r="AI731" s="14">
        <v>0.20833461669327999</v>
      </c>
      <c r="AJ731" s="14">
        <v>0.20845552149074401</v>
      </c>
      <c r="AK731" s="14">
        <v>0.19955733655751601</v>
      </c>
      <c r="AL731" s="14">
        <v>0.26688167411019498</v>
      </c>
      <c r="AM731" s="14">
        <v>0.19860123024054399</v>
      </c>
      <c r="AN731" s="14"/>
      <c r="AO731" s="14">
        <v>0.19528964235980201</v>
      </c>
      <c r="AP731" s="14">
        <v>0.34461304521102198</v>
      </c>
      <c r="AQ731" s="14">
        <v>0.18213553064780499</v>
      </c>
      <c r="AR731" s="14">
        <v>0.21610187827695901</v>
      </c>
      <c r="AS731" s="14">
        <v>0.25630819878288003</v>
      </c>
      <c r="AT731" s="14">
        <v>0.208993961504363</v>
      </c>
      <c r="AU731" s="14">
        <v>0.25244686796615601</v>
      </c>
      <c r="AV731" s="14">
        <v>0.20593359861068999</v>
      </c>
      <c r="AW731" s="14"/>
      <c r="AX731" s="14">
        <v>0.32098208245823401</v>
      </c>
      <c r="AY731" s="14">
        <v>0.19281378895336099</v>
      </c>
      <c r="AZ731" s="14">
        <v>0.25945205146037098</v>
      </c>
      <c r="BA731" s="14"/>
      <c r="BB731" s="14">
        <v>0.200862644756298</v>
      </c>
      <c r="BC731" s="14">
        <v>0.23879440741983601</v>
      </c>
      <c r="BD731" s="14">
        <v>0.259732516662528</v>
      </c>
      <c r="BE731" s="14"/>
      <c r="BF731" s="14">
        <v>0.27603388047665101</v>
      </c>
      <c r="BG731" s="14">
        <v>0.21138210071976099</v>
      </c>
      <c r="BH731" s="14">
        <v>0.25066499329799902</v>
      </c>
      <c r="BI731" s="14"/>
      <c r="BJ731" s="14">
        <v>0.217945627217947</v>
      </c>
      <c r="BK731" s="14">
        <v>0.22651785731540799</v>
      </c>
      <c r="BL731" s="14"/>
      <c r="BM731" s="14">
        <v>0.22167067822364001</v>
      </c>
      <c r="BN731" s="14">
        <v>0.22010550876749399</v>
      </c>
      <c r="BO731" s="14"/>
      <c r="BP731" s="14">
        <v>0.197099596748634</v>
      </c>
      <c r="BQ731" s="14">
        <v>0.23029635828366599</v>
      </c>
      <c r="BR731" s="14">
        <v>0.19420546288605101</v>
      </c>
      <c r="BS731" s="14">
        <v>0.23696958686089101</v>
      </c>
      <c r="BT731" s="14">
        <v>0.23336003715387599</v>
      </c>
      <c r="BU731" s="14">
        <v>0.245016348806988</v>
      </c>
      <c r="BV731" s="14">
        <v>0.18995777533067101</v>
      </c>
      <c r="BW731" s="14">
        <v>0.14952162009401901</v>
      </c>
    </row>
    <row r="732" spans="2:75" x14ac:dyDescent="0.35">
      <c r="B732" t="s">
        <v>379</v>
      </c>
      <c r="C732" s="14">
        <v>0.26395681294516898</v>
      </c>
      <c r="D732" s="14">
        <v>0.30767544389211898</v>
      </c>
      <c r="E732" s="14">
        <v>0.22269718681196499</v>
      </c>
      <c r="F732" s="14"/>
      <c r="G732" s="14">
        <v>0.253188447483368</v>
      </c>
      <c r="H732" s="14">
        <v>0.17518317285059101</v>
      </c>
      <c r="I732" s="14">
        <v>0.195712716269589</v>
      </c>
      <c r="J732" s="14">
        <v>0.22315539126955899</v>
      </c>
      <c r="K732" s="14">
        <v>0.29916170765015299</v>
      </c>
      <c r="L732" s="14">
        <v>0.32934697237639898</v>
      </c>
      <c r="M732" s="14"/>
      <c r="N732" s="14">
        <v>0.28025020684702701</v>
      </c>
      <c r="O732" s="14">
        <v>0.23346489007169099</v>
      </c>
      <c r="P732" s="14"/>
      <c r="Q732" s="14">
        <v>7.92217675045533E-2</v>
      </c>
      <c r="R732" s="14">
        <v>0.18757431528987101</v>
      </c>
      <c r="S732" s="14">
        <v>0.229858870629287</v>
      </c>
      <c r="T732" s="14">
        <v>0.251596650050675</v>
      </c>
      <c r="U732" s="14">
        <v>0.35218748428386998</v>
      </c>
      <c r="V732" s="14">
        <v>0.34410025621274198</v>
      </c>
      <c r="W732" s="14">
        <v>0.26685565196857203</v>
      </c>
      <c r="X732" s="14">
        <v>0.33054401142170298</v>
      </c>
      <c r="Y732" s="14">
        <v>0.68232222267642095</v>
      </c>
      <c r="Z732" s="14">
        <v>0.16909796228746499</v>
      </c>
      <c r="AA732" s="14"/>
      <c r="AB732" s="14">
        <v>0.27865719602310601</v>
      </c>
      <c r="AC732" s="14">
        <v>0.258292911008905</v>
      </c>
      <c r="AD732" s="14">
        <v>0.30119441042016898</v>
      </c>
      <c r="AE732" s="14"/>
      <c r="AF732" s="14">
        <v>0.40654670302471102</v>
      </c>
      <c r="AG732" s="14">
        <v>0.21195541061773099</v>
      </c>
      <c r="AH732" s="14">
        <v>0.21513207765352901</v>
      </c>
      <c r="AI732" s="14">
        <v>0.319860889606012</v>
      </c>
      <c r="AJ732" s="14">
        <v>0.31945120284423101</v>
      </c>
      <c r="AK732" s="14">
        <v>0.37291101537890098</v>
      </c>
      <c r="AL732" s="14">
        <v>0.108191505579013</v>
      </c>
      <c r="AM732" s="14">
        <v>0.14428678868076</v>
      </c>
      <c r="AN732" s="14"/>
      <c r="AO732" s="14">
        <v>0.473062970894228</v>
      </c>
      <c r="AP732" s="14">
        <v>0.234205093234606</v>
      </c>
      <c r="AQ732" s="14">
        <v>0.31741434515492001</v>
      </c>
      <c r="AR732" s="14">
        <v>0.37099019487841101</v>
      </c>
      <c r="AS732" s="14">
        <v>0.35867423111716201</v>
      </c>
      <c r="AT732" s="14">
        <v>0.41039858421867398</v>
      </c>
      <c r="AU732" s="14">
        <v>0.103499996230662</v>
      </c>
      <c r="AV732" s="14">
        <v>0.106055951684365</v>
      </c>
      <c r="AW732" s="14"/>
      <c r="AX732" s="14">
        <v>0.269325446416951</v>
      </c>
      <c r="AY732" s="14">
        <v>0.37488295581259401</v>
      </c>
      <c r="AZ732" s="14">
        <v>0.187510546928536</v>
      </c>
      <c r="BA732" s="14"/>
      <c r="BB732" s="14">
        <v>0.363697152298954</v>
      </c>
      <c r="BC732" s="14">
        <v>0.32052569565875</v>
      </c>
      <c r="BD732" s="14">
        <v>0.15673650265081801</v>
      </c>
      <c r="BE732" s="14"/>
      <c r="BF732" s="14">
        <v>0.29122745279654899</v>
      </c>
      <c r="BG732" s="14">
        <v>0.36624334318198298</v>
      </c>
      <c r="BH732" s="14">
        <v>0.20217791281946301</v>
      </c>
      <c r="BI732" s="14"/>
      <c r="BJ732" s="14">
        <v>0.34937156235723499</v>
      </c>
      <c r="BK732" s="14">
        <v>0.245781171375028</v>
      </c>
      <c r="BL732" s="14"/>
      <c r="BM732" s="14">
        <v>0.31355368209725698</v>
      </c>
      <c r="BN732" s="14">
        <v>0.24757878380332299</v>
      </c>
      <c r="BO732" s="14"/>
      <c r="BP732" s="14">
        <v>0.24680387098710599</v>
      </c>
      <c r="BQ732" s="14">
        <v>0.25377680315411699</v>
      </c>
      <c r="BR732" s="14">
        <v>0.31818824665772999</v>
      </c>
      <c r="BS732" s="14">
        <v>0.23134524198111001</v>
      </c>
      <c r="BT732" s="14">
        <v>0.274862367191547</v>
      </c>
      <c r="BU732" s="14">
        <v>0.30374731204098399</v>
      </c>
      <c r="BV732" s="14">
        <v>0.31500052072684998</v>
      </c>
      <c r="BW732" s="14">
        <v>0.22727251339919399</v>
      </c>
    </row>
    <row r="733" spans="2:75" x14ac:dyDescent="0.35">
      <c r="B733" t="s">
        <v>380</v>
      </c>
      <c r="C733" s="14">
        <v>5.8104725039023697E-2</v>
      </c>
      <c r="D733" s="14">
        <v>6.7920673369202406E-2</v>
      </c>
      <c r="E733" s="14">
        <v>4.8840886042384797E-2</v>
      </c>
      <c r="F733" s="14"/>
      <c r="G733" s="14">
        <v>2.7688780851050001E-2</v>
      </c>
      <c r="H733" s="14">
        <v>4.5833340320220899E-2</v>
      </c>
      <c r="I733" s="14">
        <v>7.1191797825861797E-2</v>
      </c>
      <c r="J733" s="14">
        <v>4.9424648754579602E-2</v>
      </c>
      <c r="K733" s="14">
        <v>7.2657447046149001E-2</v>
      </c>
      <c r="L733" s="14">
        <v>6.1772770946145403E-2</v>
      </c>
      <c r="M733" s="14"/>
      <c r="N733" s="14">
        <v>5.8177667491889101E-2</v>
      </c>
      <c r="O733" s="14">
        <v>5.7968218448661402E-2</v>
      </c>
      <c r="P733" s="14"/>
      <c r="Q733" s="14">
        <v>1.51199074886561E-2</v>
      </c>
      <c r="R733" s="14">
        <v>3.1976439455420599E-2</v>
      </c>
      <c r="S733" s="14">
        <v>5.5081270988526103E-2</v>
      </c>
      <c r="T733" s="14">
        <v>7.6574552755208206E-2</v>
      </c>
      <c r="U733" s="14">
        <v>0.114231349245644</v>
      </c>
      <c r="V733" s="14">
        <v>5.3435926678834303E-2</v>
      </c>
      <c r="W733" s="14">
        <v>2.5819788246908601E-2</v>
      </c>
      <c r="X733" s="14">
        <v>0</v>
      </c>
      <c r="Y733" s="14">
        <v>0</v>
      </c>
      <c r="Z733" s="14">
        <v>1.16704830178353E-2</v>
      </c>
      <c r="AA733" s="14"/>
      <c r="AB733" s="14">
        <v>0.15327754561469201</v>
      </c>
      <c r="AC733" s="14">
        <v>4.6297014196357698E-2</v>
      </c>
      <c r="AD733" s="14">
        <v>3.0995044515130001E-2</v>
      </c>
      <c r="AE733" s="14"/>
      <c r="AF733" s="14">
        <v>8.8151592557125402E-2</v>
      </c>
      <c r="AG733" s="14">
        <v>1.74408795449876E-2</v>
      </c>
      <c r="AH733" s="14">
        <v>2.37161515630454E-2</v>
      </c>
      <c r="AI733" s="14">
        <v>5.5307590240879598E-2</v>
      </c>
      <c r="AJ733" s="14">
        <v>0.16619441675923599</v>
      </c>
      <c r="AK733" s="14">
        <v>8.2236991972430007E-2</v>
      </c>
      <c r="AL733" s="14">
        <v>2.58180284043272E-2</v>
      </c>
      <c r="AM733" s="14">
        <v>3.97318604249597E-2</v>
      </c>
      <c r="AN733" s="14"/>
      <c r="AO733" s="14">
        <v>9.6167610359852496E-2</v>
      </c>
      <c r="AP733" s="14">
        <v>2.96083482325127E-2</v>
      </c>
      <c r="AQ733" s="14">
        <v>4.45095282142857E-2</v>
      </c>
      <c r="AR733" s="14">
        <v>9.0903991720558699E-2</v>
      </c>
      <c r="AS733" s="14">
        <v>0.10093863564040199</v>
      </c>
      <c r="AT733" s="14">
        <v>7.7418837591520503E-2</v>
      </c>
      <c r="AU733" s="14">
        <v>0.111880172927371</v>
      </c>
      <c r="AV733" s="14">
        <v>5.9203092207409998E-2</v>
      </c>
      <c r="AW733" s="14"/>
      <c r="AX733" s="14">
        <v>9.5783502334861798E-2</v>
      </c>
      <c r="AY733" s="14">
        <v>6.8019725399057596E-2</v>
      </c>
      <c r="AZ733" s="14">
        <v>4.6614158780032201E-2</v>
      </c>
      <c r="BA733" s="14"/>
      <c r="BB733" s="14">
        <v>0.123662199400906</v>
      </c>
      <c r="BC733" s="14">
        <v>5.4143715246641501E-2</v>
      </c>
      <c r="BD733" s="14">
        <v>4.9031274981263799E-2</v>
      </c>
      <c r="BE733" s="14"/>
      <c r="BF733" s="14">
        <v>0.17288541746206099</v>
      </c>
      <c r="BG733" s="14">
        <v>5.7620707807516901E-2</v>
      </c>
      <c r="BH733" s="14">
        <v>5.8552707911266801E-2</v>
      </c>
      <c r="BI733" s="14"/>
      <c r="BJ733" s="14">
        <v>6.7630561009155904E-2</v>
      </c>
      <c r="BK733" s="14">
        <v>5.2664398861039997E-2</v>
      </c>
      <c r="BL733" s="14"/>
      <c r="BM733" s="14">
        <v>9.1832330372534896E-2</v>
      </c>
      <c r="BN733" s="14">
        <v>4.3476194677381903E-2</v>
      </c>
      <c r="BO733" s="14"/>
      <c r="BP733" s="14">
        <v>6.4867408271960997E-2</v>
      </c>
      <c r="BQ733" s="14">
        <v>4.7281661047664403E-2</v>
      </c>
      <c r="BR733" s="14">
        <v>4.7246656545799702E-2</v>
      </c>
      <c r="BS733" s="14">
        <v>2.51178430556874E-2</v>
      </c>
      <c r="BT733" s="14">
        <v>6.2679491018335101E-2</v>
      </c>
      <c r="BU733" s="14">
        <v>6.1896498550518299E-2</v>
      </c>
      <c r="BV733" s="14">
        <v>8.2295080550069705E-2</v>
      </c>
      <c r="BW733" s="14">
        <v>0.101613789609662</v>
      </c>
    </row>
    <row r="734" spans="2:75" x14ac:dyDescent="0.35">
      <c r="B734" t="s">
        <v>381</v>
      </c>
      <c r="C734" s="14">
        <v>2.2162422752998699E-2</v>
      </c>
      <c r="D734" s="14">
        <v>1.9278286928330099E-2</v>
      </c>
      <c r="E734" s="14">
        <v>2.4884337032235901E-2</v>
      </c>
      <c r="F734" s="14"/>
      <c r="G734" s="14">
        <v>5.9296648478025498E-3</v>
      </c>
      <c r="H734" s="14">
        <v>6.6958279901543294E-2</v>
      </c>
      <c r="I734" s="14">
        <v>8.9684000014230505E-3</v>
      </c>
      <c r="J734" s="14">
        <v>5.8712512941610298E-3</v>
      </c>
      <c r="K734" s="14">
        <v>3.7787395767440602E-3</v>
      </c>
      <c r="L734" s="14">
        <v>3.1820842370770097E-2</v>
      </c>
      <c r="M734" s="14"/>
      <c r="N734" s="14">
        <v>2.33348607355728E-2</v>
      </c>
      <c r="O734" s="14">
        <v>1.9968288814181299E-2</v>
      </c>
      <c r="P734" s="14"/>
      <c r="Q734" s="14">
        <v>1.35057169661699E-2</v>
      </c>
      <c r="R734" s="14">
        <v>1.46170795305955E-2</v>
      </c>
      <c r="S734" s="14">
        <v>2.13392665535924E-2</v>
      </c>
      <c r="T734" s="14">
        <v>3.1627662813735198E-2</v>
      </c>
      <c r="U734" s="14">
        <v>3.5827272301136699E-2</v>
      </c>
      <c r="V734" s="14">
        <v>3.8327250792075697E-2</v>
      </c>
      <c r="W734" s="14">
        <v>0</v>
      </c>
      <c r="X734" s="14">
        <v>0</v>
      </c>
      <c r="Y734" s="14">
        <v>0</v>
      </c>
      <c r="Z734" s="14">
        <v>0</v>
      </c>
      <c r="AA734" s="14"/>
      <c r="AB734" s="14">
        <v>5.7243399883969703E-2</v>
      </c>
      <c r="AC734" s="14">
        <v>1.9538049243064098E-2</v>
      </c>
      <c r="AD734" s="14">
        <v>6.4927086011127297E-3</v>
      </c>
      <c r="AE734" s="14"/>
      <c r="AF734" s="14">
        <v>3.0875292181153299E-2</v>
      </c>
      <c r="AG734" s="14">
        <v>4.00655665842201E-2</v>
      </c>
      <c r="AH734" s="14">
        <v>3.9983883968140198E-2</v>
      </c>
      <c r="AI734" s="14">
        <v>3.6577916081834597E-2</v>
      </c>
      <c r="AJ734" s="14">
        <v>1.08434857577607E-2</v>
      </c>
      <c r="AK734" s="14">
        <v>8.7393169765445505E-3</v>
      </c>
      <c r="AL734" s="14">
        <v>5.0545473909315297E-2</v>
      </c>
      <c r="AM734" s="14">
        <v>1.1589882535348E-2</v>
      </c>
      <c r="AN734" s="14"/>
      <c r="AO734" s="14">
        <v>9.4876667246354199E-3</v>
      </c>
      <c r="AP734" s="14">
        <v>3.0563703887843401E-2</v>
      </c>
      <c r="AQ734" s="14">
        <v>9.7406106953073598E-2</v>
      </c>
      <c r="AR734" s="14">
        <v>0</v>
      </c>
      <c r="AS734" s="14">
        <v>1.13927722852156E-2</v>
      </c>
      <c r="AT734" s="14">
        <v>6.9527731182014701E-3</v>
      </c>
      <c r="AU734" s="14">
        <v>3.6121073789716698E-2</v>
      </c>
      <c r="AV734" s="14">
        <v>2.1832538704046001E-2</v>
      </c>
      <c r="AW734" s="14"/>
      <c r="AX734" s="14">
        <v>5.23796163514616E-2</v>
      </c>
      <c r="AY734" s="14">
        <v>1.4835886059261401E-2</v>
      </c>
      <c r="AZ734" s="14">
        <v>1.8949490485132201E-2</v>
      </c>
      <c r="BA734" s="14"/>
      <c r="BB734" s="14">
        <v>2.4820724633392299E-2</v>
      </c>
      <c r="BC734" s="14">
        <v>6.6084867268122599E-3</v>
      </c>
      <c r="BD734" s="14">
        <v>3.5855520166805002E-2</v>
      </c>
      <c r="BE734" s="14"/>
      <c r="BF734" s="14">
        <v>3.4748846797136697E-2</v>
      </c>
      <c r="BG734" s="14">
        <v>1.3714330724336799E-2</v>
      </c>
      <c r="BH734" s="14">
        <v>2.4405702461595E-2</v>
      </c>
      <c r="BI734" s="14"/>
      <c r="BJ734" s="14">
        <v>3.6331548501038403E-2</v>
      </c>
      <c r="BK734" s="14">
        <v>1.5542324469007E-2</v>
      </c>
      <c r="BL734" s="14"/>
      <c r="BM734" s="14">
        <v>4.4208804842386602E-2</v>
      </c>
      <c r="BN734" s="14">
        <v>1.1408292651382801E-2</v>
      </c>
      <c r="BO734" s="14"/>
      <c r="BP734" s="14">
        <v>4.3418545738492603E-2</v>
      </c>
      <c r="BQ734" s="14">
        <v>0</v>
      </c>
      <c r="BR734" s="14">
        <v>1.8456204184334898E-2</v>
      </c>
      <c r="BS734" s="14">
        <v>8.0984877009621092E-3</v>
      </c>
      <c r="BT734" s="14">
        <v>3.4588873018097099E-2</v>
      </c>
      <c r="BU734" s="14">
        <v>7.1271341156389804E-3</v>
      </c>
      <c r="BV734" s="14">
        <v>0</v>
      </c>
      <c r="BW734" s="14">
        <v>0</v>
      </c>
    </row>
    <row r="735" spans="2:75" x14ac:dyDescent="0.35">
      <c r="B735" t="s">
        <v>92</v>
      </c>
      <c r="C735" s="14">
        <v>0.27582741828320501</v>
      </c>
      <c r="D735" s="14">
        <v>0.19442692985135901</v>
      </c>
      <c r="E735" s="14">
        <v>0.352649442372513</v>
      </c>
      <c r="F735" s="14"/>
      <c r="G735" s="14">
        <v>0.24277674716280401</v>
      </c>
      <c r="H735" s="14">
        <v>0.163760266429824</v>
      </c>
      <c r="I735" s="14">
        <v>0.29763977673508102</v>
      </c>
      <c r="J735" s="14">
        <v>0.33913367110358</v>
      </c>
      <c r="K735" s="14">
        <v>0.25887183814908699</v>
      </c>
      <c r="L735" s="14">
        <v>0.28951623814927901</v>
      </c>
      <c r="M735" s="14"/>
      <c r="N735" s="14">
        <v>0.23224559137729101</v>
      </c>
      <c r="O735" s="14">
        <v>0.35738769434998702</v>
      </c>
      <c r="P735" s="14"/>
      <c r="Q735" s="14">
        <v>0.41322195819989399</v>
      </c>
      <c r="R735" s="14">
        <v>0.37532996106538302</v>
      </c>
      <c r="S735" s="14">
        <v>0.30914120317319499</v>
      </c>
      <c r="T735" s="14">
        <v>0.25916973613560901</v>
      </c>
      <c r="U735" s="14">
        <v>0.180073163107447</v>
      </c>
      <c r="V735" s="14">
        <v>0.156130663129629</v>
      </c>
      <c r="W735" s="14">
        <v>0.18314788331815199</v>
      </c>
      <c r="X735" s="14">
        <v>0.24901961159165001</v>
      </c>
      <c r="Y735" s="14">
        <v>0</v>
      </c>
      <c r="Z735" s="14">
        <v>0.616744203609768</v>
      </c>
      <c r="AA735" s="14"/>
      <c r="AB735" s="14">
        <v>0.178049484567252</v>
      </c>
      <c r="AC735" s="14">
        <v>0.34107417351922997</v>
      </c>
      <c r="AD735" s="14">
        <v>0.12215792551613799</v>
      </c>
      <c r="AE735" s="14"/>
      <c r="AF735" s="14">
        <v>0.21444312566412799</v>
      </c>
      <c r="AG735" s="14">
        <v>0.13346645911452401</v>
      </c>
      <c r="AH735" s="14">
        <v>0.23584642613232401</v>
      </c>
      <c r="AI735" s="14">
        <v>0.31062821631406301</v>
      </c>
      <c r="AJ735" s="14">
        <v>0.26636805532883501</v>
      </c>
      <c r="AK735" s="14">
        <v>0.260200447345107</v>
      </c>
      <c r="AL735" s="14">
        <v>0.25111254108124897</v>
      </c>
      <c r="AM735" s="14">
        <v>0.46006200348718801</v>
      </c>
      <c r="AN735" s="14"/>
      <c r="AO735" s="14">
        <v>0.16720119197412001</v>
      </c>
      <c r="AP735" s="14">
        <v>0.14300919052540101</v>
      </c>
      <c r="AQ735" s="14">
        <v>0.25366343956067899</v>
      </c>
      <c r="AR735" s="14">
        <v>0.23186236078932901</v>
      </c>
      <c r="AS735" s="14">
        <v>0.27268616217434</v>
      </c>
      <c r="AT735" s="14">
        <v>0.21611364062028099</v>
      </c>
      <c r="AU735" s="14">
        <v>0.18765691563157999</v>
      </c>
      <c r="AV735" s="14">
        <v>0.42588684682401301</v>
      </c>
      <c r="AW735" s="14"/>
      <c r="AX735" s="14">
        <v>0.21530308098015299</v>
      </c>
      <c r="AY735" s="14">
        <v>0.243370212085778</v>
      </c>
      <c r="AZ735" s="14">
        <v>0.235459450060373</v>
      </c>
      <c r="BA735" s="14"/>
      <c r="BB735" s="14">
        <v>0.211551698902705</v>
      </c>
      <c r="BC735" s="14">
        <v>0.27488231977692601</v>
      </c>
      <c r="BD735" s="14">
        <v>0.162955793787395</v>
      </c>
      <c r="BE735" s="14"/>
      <c r="BF735" s="14">
        <v>0.203095572785911</v>
      </c>
      <c r="BG735" s="14">
        <v>0.23965475767678299</v>
      </c>
      <c r="BH735" s="14">
        <v>0.208831081420909</v>
      </c>
      <c r="BI735" s="14"/>
      <c r="BJ735" s="14">
        <v>0.15670483156022999</v>
      </c>
      <c r="BK735" s="14">
        <v>0.29775726437363198</v>
      </c>
      <c r="BL735" s="14"/>
      <c r="BM735" s="14">
        <v>0.153594041170833</v>
      </c>
      <c r="BN735" s="14">
        <v>0.326889298276481</v>
      </c>
      <c r="BO735" s="14"/>
      <c r="BP735" s="14">
        <v>0.33228542570210001</v>
      </c>
      <c r="BQ735" s="14">
        <v>0.34077458626602197</v>
      </c>
      <c r="BR735" s="14">
        <v>0.27761388607496601</v>
      </c>
      <c r="BS735" s="14">
        <v>0.30732947769957902</v>
      </c>
      <c r="BT735" s="14">
        <v>0.23621543149916399</v>
      </c>
      <c r="BU735" s="14">
        <v>0.194794706818786</v>
      </c>
      <c r="BV735" s="14">
        <v>0.33904238025914502</v>
      </c>
      <c r="BW735" s="14">
        <v>0.30134623504848101</v>
      </c>
    </row>
    <row r="736" spans="2:75" x14ac:dyDescent="0.35">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c r="AD736" s="14"/>
      <c r="AE736" s="14"/>
      <c r="AF736" s="14"/>
      <c r="AG736" s="14"/>
      <c r="AH736" s="14"/>
      <c r="AI736" s="14"/>
      <c r="AJ736" s="14"/>
      <c r="AK736" s="14"/>
      <c r="AL736" s="14"/>
      <c r="AM736" s="14"/>
      <c r="AN736" s="14"/>
      <c r="AO736" s="14"/>
      <c r="AP736" s="14"/>
      <c r="AQ736" s="14"/>
      <c r="AR736" s="14"/>
      <c r="AS736" s="14"/>
      <c r="AT736" s="14"/>
      <c r="AU736" s="14"/>
      <c r="AV736" s="14"/>
      <c r="AW736" s="14"/>
      <c r="AX736" s="14"/>
      <c r="AY736" s="14"/>
      <c r="AZ736" s="14"/>
      <c r="BA736" s="14"/>
      <c r="BB736" s="14"/>
      <c r="BC736" s="14"/>
      <c r="BD736" s="14"/>
      <c r="BE736" s="14"/>
      <c r="BF736" s="14"/>
      <c r="BG736" s="14"/>
      <c r="BH736" s="14"/>
      <c r="BI736" s="14"/>
      <c r="BJ736" s="14"/>
      <c r="BK736" s="14"/>
      <c r="BL736" s="14"/>
      <c r="BM736" s="14"/>
      <c r="BN736" s="14"/>
      <c r="BO736" s="14"/>
      <c r="BP736" s="14"/>
      <c r="BQ736" s="14"/>
      <c r="BR736" s="14"/>
      <c r="BS736" s="14"/>
      <c r="BT736" s="14"/>
      <c r="BU736" s="14"/>
      <c r="BV736" s="14"/>
      <c r="BW736" s="14"/>
    </row>
    <row r="737" spans="2:75" x14ac:dyDescent="0.35">
      <c r="B737" s="6" t="s">
        <v>389</v>
      </c>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c r="AD737" s="14"/>
      <c r="AE737" s="14"/>
      <c r="AF737" s="14"/>
      <c r="AG737" s="14"/>
      <c r="AH737" s="14"/>
      <c r="AI737" s="14"/>
      <c r="AJ737" s="14"/>
      <c r="AK737" s="14"/>
      <c r="AL737" s="14"/>
      <c r="AM737" s="14"/>
      <c r="AN737" s="14"/>
      <c r="AO737" s="14"/>
      <c r="AP737" s="14"/>
      <c r="AQ737" s="14"/>
      <c r="AR737" s="14"/>
      <c r="AS737" s="14"/>
      <c r="AT737" s="14"/>
      <c r="AU737" s="14"/>
      <c r="AV737" s="14"/>
      <c r="AW737" s="14"/>
      <c r="AX737" s="14"/>
      <c r="AY737" s="14"/>
      <c r="AZ737" s="14"/>
      <c r="BA737" s="14"/>
      <c r="BB737" s="14"/>
      <c r="BC737" s="14"/>
      <c r="BD737" s="14"/>
      <c r="BE737" s="14"/>
      <c r="BF737" s="14"/>
      <c r="BG737" s="14"/>
      <c r="BH737" s="14"/>
      <c r="BI737" s="14"/>
      <c r="BJ737" s="14"/>
      <c r="BK737" s="14"/>
      <c r="BL737" s="14"/>
      <c r="BM737" s="14"/>
      <c r="BN737" s="14"/>
      <c r="BO737" s="14"/>
      <c r="BP737" s="14"/>
      <c r="BQ737" s="14"/>
      <c r="BR737" s="14"/>
      <c r="BS737" s="14"/>
      <c r="BT737" s="14"/>
      <c r="BU737" s="14"/>
      <c r="BV737" s="14"/>
      <c r="BW737" s="14"/>
    </row>
    <row r="738" spans="2:75" x14ac:dyDescent="0.35">
      <c r="B738" s="21" t="s">
        <v>96</v>
      </c>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c r="AD738" s="14"/>
      <c r="AE738" s="14"/>
      <c r="AF738" s="14"/>
      <c r="AG738" s="14"/>
      <c r="AH738" s="14"/>
      <c r="AI738" s="14"/>
      <c r="AJ738" s="14"/>
      <c r="AK738" s="14"/>
      <c r="AL738" s="14"/>
      <c r="AM738" s="14"/>
      <c r="AN738" s="14"/>
      <c r="AO738" s="14"/>
      <c r="AP738" s="14"/>
      <c r="AQ738" s="14"/>
      <c r="AR738" s="14"/>
      <c r="AS738" s="14"/>
      <c r="AT738" s="14"/>
      <c r="AU738" s="14"/>
      <c r="AV738" s="14"/>
      <c r="AW738" s="14"/>
      <c r="AX738" s="14"/>
      <c r="AY738" s="14"/>
      <c r="AZ738" s="14"/>
      <c r="BA738" s="14"/>
      <c r="BB738" s="14"/>
      <c r="BC738" s="14"/>
      <c r="BD738" s="14"/>
      <c r="BE738" s="14"/>
      <c r="BF738" s="14"/>
      <c r="BG738" s="14"/>
      <c r="BH738" s="14"/>
      <c r="BI738" s="14"/>
      <c r="BJ738" s="14"/>
      <c r="BK738" s="14"/>
      <c r="BL738" s="14"/>
      <c r="BM738" s="14"/>
      <c r="BN738" s="14"/>
      <c r="BO738" s="14"/>
      <c r="BP738" s="14"/>
      <c r="BQ738" s="14"/>
      <c r="BR738" s="14"/>
      <c r="BS738" s="14"/>
      <c r="BT738" s="14"/>
      <c r="BU738" s="14"/>
      <c r="BV738" s="14"/>
      <c r="BW738" s="14"/>
    </row>
    <row r="739" spans="2:75" x14ac:dyDescent="0.35">
      <c r="B739" t="s">
        <v>383</v>
      </c>
      <c r="C739" s="14">
        <v>0.15425575540300099</v>
      </c>
      <c r="D739" s="14">
        <v>0.194409007661801</v>
      </c>
      <c r="E739" s="14">
        <v>0.116360969122053</v>
      </c>
      <c r="F739" s="14"/>
      <c r="G739" s="14">
        <v>0.125425409273656</v>
      </c>
      <c r="H739" s="14">
        <v>0.17945360911364999</v>
      </c>
      <c r="I739" s="14">
        <v>0.180736414319592</v>
      </c>
      <c r="J739" s="14">
        <v>0.152392481474383</v>
      </c>
      <c r="K739" s="14">
        <v>0.18247832281021301</v>
      </c>
      <c r="L739" s="14">
        <v>0.129606055992601</v>
      </c>
      <c r="M739" s="14"/>
      <c r="N739" s="14">
        <v>0.17889623163594001</v>
      </c>
      <c r="O739" s="14">
        <v>0.108142864167073</v>
      </c>
      <c r="P739" s="14"/>
      <c r="Q739" s="14">
        <v>0.16701501313238001</v>
      </c>
      <c r="R739" s="14">
        <v>0.13482676249079101</v>
      </c>
      <c r="S739" s="14">
        <v>0.14078020747914499</v>
      </c>
      <c r="T739" s="14">
        <v>0.16886843878803201</v>
      </c>
      <c r="U739" s="14">
        <v>0.135399243677436</v>
      </c>
      <c r="V739" s="14">
        <v>0.14050545600228001</v>
      </c>
      <c r="W739" s="14">
        <v>0.241856970030351</v>
      </c>
      <c r="X739" s="14">
        <v>8.66519994027138E-2</v>
      </c>
      <c r="Y739" s="14">
        <v>0</v>
      </c>
      <c r="Z739" s="14">
        <v>9.4772782758683005E-2</v>
      </c>
      <c r="AA739" s="14"/>
      <c r="AB739" s="14">
        <v>0.14240977622387099</v>
      </c>
      <c r="AC739" s="14">
        <v>0.13179695263090799</v>
      </c>
      <c r="AD739" s="14">
        <v>0.21165693193065199</v>
      </c>
      <c r="AE739" s="14"/>
      <c r="AF739" s="14">
        <v>0.165869425496915</v>
      </c>
      <c r="AG739" s="14">
        <v>0.19405543418632301</v>
      </c>
      <c r="AH739" s="14">
        <v>0.246850101605427</v>
      </c>
      <c r="AI739" s="14">
        <v>0.17324455127496299</v>
      </c>
      <c r="AJ739" s="14">
        <v>0.15386801814738801</v>
      </c>
      <c r="AK739" s="14">
        <v>0.101972342801416</v>
      </c>
      <c r="AL739" s="14">
        <v>9.8746761048490006E-2</v>
      </c>
      <c r="AM739" s="14">
        <v>0.120897660548794</v>
      </c>
      <c r="AN739" s="14"/>
      <c r="AO739" s="14">
        <v>0.17732219581978201</v>
      </c>
      <c r="AP739" s="14">
        <v>0.21540113245591899</v>
      </c>
      <c r="AQ739" s="14">
        <v>0.14188291570022499</v>
      </c>
      <c r="AR739" s="14">
        <v>0.11717394443210399</v>
      </c>
      <c r="AS739" s="14">
        <v>0.12220982810964499</v>
      </c>
      <c r="AT739" s="14">
        <v>0.13635432882627799</v>
      </c>
      <c r="AU739" s="14">
        <v>0.118576771089073</v>
      </c>
      <c r="AV739" s="14">
        <v>0.15487031534906401</v>
      </c>
      <c r="AW739" s="14"/>
      <c r="AX739" s="14">
        <v>0.13827327949886101</v>
      </c>
      <c r="AY739" s="14">
        <v>0.19519514624307899</v>
      </c>
      <c r="AZ739" s="14">
        <v>0.152276182618063</v>
      </c>
      <c r="BA739" s="14"/>
      <c r="BB739" s="14">
        <v>0.128173635400992</v>
      </c>
      <c r="BC739" s="14">
        <v>0.13480048475682499</v>
      </c>
      <c r="BD739" s="14">
        <v>0.236672132024075</v>
      </c>
      <c r="BE739" s="14"/>
      <c r="BF739" s="14">
        <v>0.145856418997447</v>
      </c>
      <c r="BG739" s="14">
        <v>0.14242470140778299</v>
      </c>
      <c r="BH739" s="14">
        <v>0.200603165131301</v>
      </c>
      <c r="BI739" s="14"/>
      <c r="BJ739" s="14">
        <v>0.15837982428688699</v>
      </c>
      <c r="BK739" s="14">
        <v>0.157572413301373</v>
      </c>
      <c r="BL739" s="14"/>
      <c r="BM739" s="14">
        <v>0.155657416382918</v>
      </c>
      <c r="BN739" s="14">
        <v>0.145596646999723</v>
      </c>
      <c r="BO739" s="14"/>
      <c r="BP739" s="14">
        <v>7.4870292460531507E-2</v>
      </c>
      <c r="BQ739" s="14">
        <v>0.12588069271078001</v>
      </c>
      <c r="BR739" s="14">
        <v>0.26709867059364301</v>
      </c>
      <c r="BS739" s="14">
        <v>0.20949927911574601</v>
      </c>
      <c r="BT739" s="14">
        <v>0.15644799563352499</v>
      </c>
      <c r="BU739" s="14">
        <v>0.19647533609326001</v>
      </c>
      <c r="BV739" s="14">
        <v>1.38511832490488E-2</v>
      </c>
      <c r="BW739" s="14">
        <v>0.14617623536301699</v>
      </c>
    </row>
    <row r="740" spans="2:75" x14ac:dyDescent="0.35">
      <c r="B740" t="s">
        <v>384</v>
      </c>
      <c r="C740" s="14">
        <v>0.24119943527787399</v>
      </c>
      <c r="D740" s="14">
        <v>0.29281205183885201</v>
      </c>
      <c r="E740" s="14">
        <v>0.192489829854813</v>
      </c>
      <c r="F740" s="14"/>
      <c r="G740" s="14">
        <v>0.155100849436002</v>
      </c>
      <c r="H740" s="14">
        <v>0.21320659949280299</v>
      </c>
      <c r="I740" s="14">
        <v>0.28987797770099599</v>
      </c>
      <c r="J740" s="14">
        <v>0.23992644705664401</v>
      </c>
      <c r="K740" s="14">
        <v>0.17628796937890301</v>
      </c>
      <c r="L740" s="14">
        <v>0.28037699553553902</v>
      </c>
      <c r="M740" s="14"/>
      <c r="N740" s="14">
        <v>0.28013931048544199</v>
      </c>
      <c r="O740" s="14">
        <v>0.168326240246567</v>
      </c>
      <c r="P740" s="14"/>
      <c r="Q740" s="14">
        <v>0.13748385172965399</v>
      </c>
      <c r="R740" s="14">
        <v>0.17210160695201299</v>
      </c>
      <c r="S740" s="14">
        <v>0.246019984280551</v>
      </c>
      <c r="T740" s="14">
        <v>0.27401585134440298</v>
      </c>
      <c r="U740" s="14">
        <v>0.34334202310954198</v>
      </c>
      <c r="V740" s="14">
        <v>0.178506373819417</v>
      </c>
      <c r="W740" s="14">
        <v>0.28212595061884099</v>
      </c>
      <c r="X740" s="14">
        <v>0.487824144277341</v>
      </c>
      <c r="Y740" s="14">
        <v>0</v>
      </c>
      <c r="Z740" s="14">
        <v>8.5717835127691502E-2</v>
      </c>
      <c r="AA740" s="14"/>
      <c r="AB740" s="14">
        <v>0.35980673210764103</v>
      </c>
      <c r="AC740" s="14">
        <v>0.19272789575679</v>
      </c>
      <c r="AD740" s="14">
        <v>0.27093795291574102</v>
      </c>
      <c r="AE740" s="14"/>
      <c r="AF740" s="14">
        <v>0.33789145503838602</v>
      </c>
      <c r="AG740" s="14">
        <v>0.28355269652659199</v>
      </c>
      <c r="AH740" s="14">
        <v>0.20564132143446501</v>
      </c>
      <c r="AI740" s="14">
        <v>0.152238791994219</v>
      </c>
      <c r="AJ740" s="14">
        <v>0.13459505130760799</v>
      </c>
      <c r="AK740" s="14">
        <v>0.28283203465447199</v>
      </c>
      <c r="AL740" s="14">
        <v>0.30843132563272901</v>
      </c>
      <c r="AM740" s="14">
        <v>0.13953841793087701</v>
      </c>
      <c r="AN740" s="14"/>
      <c r="AO740" s="14">
        <v>0.388393411257836</v>
      </c>
      <c r="AP740" s="14">
        <v>0.31808662483683497</v>
      </c>
      <c r="AQ740" s="14">
        <v>0.27328419331563197</v>
      </c>
      <c r="AR740" s="14">
        <v>0.21320160235027</v>
      </c>
      <c r="AS740" s="14">
        <v>0.232837851307057</v>
      </c>
      <c r="AT740" s="14">
        <v>0.24506901720027099</v>
      </c>
      <c r="AU740" s="14">
        <v>0.30062568205319001</v>
      </c>
      <c r="AV740" s="14">
        <v>0.15432264164404999</v>
      </c>
      <c r="AW740" s="14"/>
      <c r="AX740" s="14">
        <v>0.18898657191482501</v>
      </c>
      <c r="AY740" s="14">
        <v>0.27418654133115</v>
      </c>
      <c r="AZ740" s="14">
        <v>0.241890811272544</v>
      </c>
      <c r="BA740" s="14"/>
      <c r="BB740" s="14">
        <v>0.252730979780526</v>
      </c>
      <c r="BC740" s="14">
        <v>0.24971581738315801</v>
      </c>
      <c r="BD740" s="14">
        <v>0.312404870688611</v>
      </c>
      <c r="BE740" s="14"/>
      <c r="BF740" s="14">
        <v>0.28621702232242102</v>
      </c>
      <c r="BG740" s="14">
        <v>0.26207150909746801</v>
      </c>
      <c r="BH740" s="14">
        <v>0.25496473291079702</v>
      </c>
      <c r="BI740" s="14"/>
      <c r="BJ740" s="14">
        <v>0.36639925807353702</v>
      </c>
      <c r="BK740" s="14">
        <v>0.210541141280154</v>
      </c>
      <c r="BL740" s="14"/>
      <c r="BM740" s="14">
        <v>0.29930841829921101</v>
      </c>
      <c r="BN740" s="14">
        <v>0.19851431085291699</v>
      </c>
      <c r="BO740" s="14"/>
      <c r="BP740" s="14">
        <v>0.233740277379616</v>
      </c>
      <c r="BQ740" s="14">
        <v>0.22085568587875401</v>
      </c>
      <c r="BR740" s="14">
        <v>0.201158640626004</v>
      </c>
      <c r="BS740" s="14">
        <v>0.24905414407399401</v>
      </c>
      <c r="BT740" s="14">
        <v>0.26594153851185098</v>
      </c>
      <c r="BU740" s="14">
        <v>0.22336211178569401</v>
      </c>
      <c r="BV740" s="14">
        <v>0.15353583666352399</v>
      </c>
      <c r="BW740" s="14">
        <v>0.223982882155323</v>
      </c>
    </row>
    <row r="741" spans="2:75" x14ac:dyDescent="0.35">
      <c r="B741" t="s">
        <v>385</v>
      </c>
      <c r="C741" s="14">
        <v>0.13580966428834099</v>
      </c>
      <c r="D741" s="14">
        <v>0.16992500889835799</v>
      </c>
      <c r="E741" s="14">
        <v>0.103613176577581</v>
      </c>
      <c r="F741" s="14"/>
      <c r="G741" s="14">
        <v>0.26177681240060402</v>
      </c>
      <c r="H741" s="14">
        <v>0.124625031351972</v>
      </c>
      <c r="I741" s="14">
        <v>0.147705077179203</v>
      </c>
      <c r="J741" s="14">
        <v>0.134487157768551</v>
      </c>
      <c r="K741" s="14">
        <v>0.14340565648949899</v>
      </c>
      <c r="L741" s="14">
        <v>0.104022959198019</v>
      </c>
      <c r="M741" s="14"/>
      <c r="N741" s="14">
        <v>0.14957624028142799</v>
      </c>
      <c r="O741" s="14">
        <v>0.110046500644135</v>
      </c>
      <c r="P741" s="14"/>
      <c r="Q741" s="14">
        <v>5.8358326187386698E-2</v>
      </c>
      <c r="R741" s="14">
        <v>0.105966299865348</v>
      </c>
      <c r="S741" s="14">
        <v>0.107072348269917</v>
      </c>
      <c r="T741" s="14">
        <v>0.13920215684850201</v>
      </c>
      <c r="U741" s="14">
        <v>0.18051466215536899</v>
      </c>
      <c r="V741" s="14">
        <v>0.18021305663415399</v>
      </c>
      <c r="W741" s="14">
        <v>0.15643601176701599</v>
      </c>
      <c r="X741" s="14">
        <v>0.17650424472829601</v>
      </c>
      <c r="Y741" s="14">
        <v>0.57049239310669397</v>
      </c>
      <c r="Z741" s="14">
        <v>2.2278717245938402E-2</v>
      </c>
      <c r="AA741" s="14"/>
      <c r="AB741" s="14">
        <v>0.124610307440618</v>
      </c>
      <c r="AC741" s="14">
        <v>0.13493023975065399</v>
      </c>
      <c r="AD741" s="14">
        <v>0.177032646993176</v>
      </c>
      <c r="AE741" s="14"/>
      <c r="AF741" s="14">
        <v>0.126451022745838</v>
      </c>
      <c r="AG741" s="14">
        <v>0.156211967417514</v>
      </c>
      <c r="AH741" s="14">
        <v>0.177052483726437</v>
      </c>
      <c r="AI741" s="14">
        <v>8.6858765447368702E-2</v>
      </c>
      <c r="AJ741" s="14">
        <v>6.0451385631394398E-2</v>
      </c>
      <c r="AK741" s="14">
        <v>0.208852647630656</v>
      </c>
      <c r="AL741" s="14">
        <v>0.130633068208756</v>
      </c>
      <c r="AM741" s="14">
        <v>8.8357415705712594E-2</v>
      </c>
      <c r="AN741" s="14"/>
      <c r="AO741" s="14">
        <v>0.16781012939339701</v>
      </c>
      <c r="AP741" s="14">
        <v>0.14860667042291001</v>
      </c>
      <c r="AQ741" s="14">
        <v>0.11514399079663</v>
      </c>
      <c r="AR741" s="14">
        <v>0.163574620630701</v>
      </c>
      <c r="AS741" s="14">
        <v>7.7857032783162403E-2</v>
      </c>
      <c r="AT741" s="14">
        <v>0.21499500554269199</v>
      </c>
      <c r="AU741" s="14">
        <v>0.11152110273749601</v>
      </c>
      <c r="AV741" s="14">
        <v>4.6539067909806497E-2</v>
      </c>
      <c r="AW741" s="14"/>
      <c r="AX741" s="14">
        <v>0.23499428095053701</v>
      </c>
      <c r="AY741" s="14">
        <v>0.16452702854110501</v>
      </c>
      <c r="AZ741" s="14">
        <v>0.116474868216775</v>
      </c>
      <c r="BA741" s="14"/>
      <c r="BB741" s="14">
        <v>0.225801462272995</v>
      </c>
      <c r="BC741" s="14">
        <v>0.14807903583585899</v>
      </c>
      <c r="BD741" s="14">
        <v>0.104952493492826</v>
      </c>
      <c r="BE741" s="14"/>
      <c r="BF741" s="14">
        <v>0.19558842257541101</v>
      </c>
      <c r="BG741" s="14">
        <v>0.185207441747131</v>
      </c>
      <c r="BH741" s="14">
        <v>0.108235281398554</v>
      </c>
      <c r="BI741" s="14"/>
      <c r="BJ741" s="14">
        <v>0.22183823882522699</v>
      </c>
      <c r="BK741" s="14">
        <v>0.113005265288022</v>
      </c>
      <c r="BL741" s="14"/>
      <c r="BM741" s="14">
        <v>0.19991678352004799</v>
      </c>
      <c r="BN741" s="14">
        <v>0.11924241628857001</v>
      </c>
      <c r="BO741" s="14"/>
      <c r="BP741" s="14">
        <v>0.19183948951583801</v>
      </c>
      <c r="BQ741" s="14">
        <v>0.16157981923190301</v>
      </c>
      <c r="BR741" s="14">
        <v>5.0879531542886602E-2</v>
      </c>
      <c r="BS741" s="14">
        <v>8.1676582269263096E-2</v>
      </c>
      <c r="BT741" s="14">
        <v>0.14776697935829899</v>
      </c>
      <c r="BU741" s="14">
        <v>0.12888948677308901</v>
      </c>
      <c r="BV741" s="14">
        <v>0.12548805497475399</v>
      </c>
      <c r="BW741" s="14">
        <v>0.122365734970308</v>
      </c>
    </row>
    <row r="742" spans="2:75" x14ac:dyDescent="0.35">
      <c r="B742" t="s">
        <v>386</v>
      </c>
      <c r="C742" s="14">
        <v>4.3937767899088702E-2</v>
      </c>
      <c r="D742" s="14">
        <v>3.5147214791892797E-2</v>
      </c>
      <c r="E742" s="14">
        <v>5.2233886209542703E-2</v>
      </c>
      <c r="F742" s="14"/>
      <c r="G742" s="14">
        <v>6.5132645735370698E-2</v>
      </c>
      <c r="H742" s="14">
        <v>5.5786996285065102E-2</v>
      </c>
      <c r="I742" s="14">
        <v>7.8283583231506491E-3</v>
      </c>
      <c r="J742" s="14">
        <v>5.1360090038548002E-2</v>
      </c>
      <c r="K742" s="14">
        <v>7.1126627876626394E-2</v>
      </c>
      <c r="L742" s="14">
        <v>3.3671188702330199E-2</v>
      </c>
      <c r="M742" s="14"/>
      <c r="N742" s="14">
        <v>3.9328519180183798E-2</v>
      </c>
      <c r="O742" s="14">
        <v>5.2563647644467901E-2</v>
      </c>
      <c r="P742" s="14"/>
      <c r="Q742" s="14">
        <v>2.2224748646078901E-2</v>
      </c>
      <c r="R742" s="14">
        <v>3.9286433402940503E-2</v>
      </c>
      <c r="S742" s="14">
        <v>6.0558200698076603E-2</v>
      </c>
      <c r="T742" s="14">
        <v>4.5068886301545298E-2</v>
      </c>
      <c r="U742" s="14">
        <v>4.3359128041509001E-2</v>
      </c>
      <c r="V742" s="14">
        <v>4.1859109285445402E-2</v>
      </c>
      <c r="W742" s="14">
        <v>6.2712824089767694E-2</v>
      </c>
      <c r="X742" s="14">
        <v>0</v>
      </c>
      <c r="Y742" s="14">
        <v>0</v>
      </c>
      <c r="Z742" s="14">
        <v>1.1414096051177601E-2</v>
      </c>
      <c r="AA742" s="14"/>
      <c r="AB742" s="14">
        <v>6.8885831742699605E-2</v>
      </c>
      <c r="AC742" s="14">
        <v>3.87435034223313E-2</v>
      </c>
      <c r="AD742" s="14">
        <v>5.58912913677918E-2</v>
      </c>
      <c r="AE742" s="14"/>
      <c r="AF742" s="14">
        <v>2.6417109655062099E-2</v>
      </c>
      <c r="AG742" s="14">
        <v>7.4817878055063902E-2</v>
      </c>
      <c r="AH742" s="14">
        <v>4.0522532930525303E-2</v>
      </c>
      <c r="AI742" s="14">
        <v>0.11012617198599001</v>
      </c>
      <c r="AJ742" s="14">
        <v>0.118021329163463</v>
      </c>
      <c r="AK742" s="14">
        <v>3.4541095915302397E-2</v>
      </c>
      <c r="AL742" s="14">
        <v>4.9581271751293302E-2</v>
      </c>
      <c r="AM742" s="14">
        <v>3.1713855791670797E-2</v>
      </c>
      <c r="AN742" s="14"/>
      <c r="AO742" s="14">
        <v>2.25703787562372E-2</v>
      </c>
      <c r="AP742" s="14">
        <v>7.5239130709750995E-2</v>
      </c>
      <c r="AQ742" s="14">
        <v>7.6003568975140698E-2</v>
      </c>
      <c r="AR742" s="14">
        <v>0.15947100411420501</v>
      </c>
      <c r="AS742" s="14">
        <v>0.13370385909603799</v>
      </c>
      <c r="AT742" s="14">
        <v>4.1635466823131302E-2</v>
      </c>
      <c r="AU742" s="14">
        <v>1.22938124028492E-2</v>
      </c>
      <c r="AV742" s="14">
        <v>2.5915917884085302E-2</v>
      </c>
      <c r="AW742" s="14"/>
      <c r="AX742" s="14">
        <v>3.8007669901067E-2</v>
      </c>
      <c r="AY742" s="14">
        <v>4.0846425256945602E-2</v>
      </c>
      <c r="AZ742" s="14">
        <v>5.3390404158437897E-2</v>
      </c>
      <c r="BA742" s="14"/>
      <c r="BB742" s="14">
        <v>8.8638163463155895E-2</v>
      </c>
      <c r="BC742" s="14">
        <v>4.5388293376449201E-2</v>
      </c>
      <c r="BD742" s="14">
        <v>2.56888140840606E-2</v>
      </c>
      <c r="BE742" s="14"/>
      <c r="BF742" s="14">
        <v>8.9724983166928299E-2</v>
      </c>
      <c r="BG742" s="14">
        <v>4.4823054563745197E-2</v>
      </c>
      <c r="BH742" s="14">
        <v>4.8774043586819901E-2</v>
      </c>
      <c r="BI742" s="14"/>
      <c r="BJ742" s="14">
        <v>3.3815078875287098E-2</v>
      </c>
      <c r="BK742" s="14">
        <v>4.6825858787874201E-2</v>
      </c>
      <c r="BL742" s="14"/>
      <c r="BM742" s="14">
        <v>6.0363951835535001E-2</v>
      </c>
      <c r="BN742" s="14">
        <v>4.10543237824047E-2</v>
      </c>
      <c r="BO742" s="14"/>
      <c r="BP742" s="14">
        <v>6.16468808164796E-2</v>
      </c>
      <c r="BQ742" s="14">
        <v>7.4538485695872805E-2</v>
      </c>
      <c r="BR742" s="14">
        <v>1.0564019892885799E-2</v>
      </c>
      <c r="BS742" s="14">
        <v>1.43631340906659E-2</v>
      </c>
      <c r="BT742" s="14">
        <v>6.1695294275302202E-2</v>
      </c>
      <c r="BU742" s="14">
        <v>1.9595492938624899E-2</v>
      </c>
      <c r="BV742" s="14">
        <v>7.0640107718674794E-2</v>
      </c>
      <c r="BW742" s="14">
        <v>1.1321324224215E-2</v>
      </c>
    </row>
    <row r="743" spans="2:75" x14ac:dyDescent="0.35">
      <c r="B743" t="s">
        <v>387</v>
      </c>
      <c r="C743" s="14">
        <v>1.5910208196208499E-2</v>
      </c>
      <c r="D743" s="14">
        <v>1.8931583009620501E-2</v>
      </c>
      <c r="E743" s="14">
        <v>1.3058774093413199E-2</v>
      </c>
      <c r="F743" s="14"/>
      <c r="G743" s="14">
        <v>6.4306521028426197E-2</v>
      </c>
      <c r="H743" s="14">
        <v>2.2908102573548701E-2</v>
      </c>
      <c r="I743" s="14">
        <v>1.1638529877174701E-2</v>
      </c>
      <c r="J743" s="14">
        <v>2.1851728683548199E-3</v>
      </c>
      <c r="K743" s="14">
        <v>2.2213776615329001E-2</v>
      </c>
      <c r="L743" s="14">
        <v>8.3942895140163894E-3</v>
      </c>
      <c r="M743" s="14"/>
      <c r="N743" s="14">
        <v>1.8142529937065902E-2</v>
      </c>
      <c r="O743" s="14">
        <v>1.1732577509747001E-2</v>
      </c>
      <c r="P743" s="14"/>
      <c r="Q743" s="14">
        <v>0</v>
      </c>
      <c r="R743" s="14">
        <v>2.59649700917794E-2</v>
      </c>
      <c r="S743" s="14">
        <v>6.3296988108997804E-3</v>
      </c>
      <c r="T743" s="14">
        <v>2.11909911114345E-2</v>
      </c>
      <c r="U743" s="14">
        <v>2.51662561653886E-2</v>
      </c>
      <c r="V743" s="14">
        <v>2.2049396104682401E-2</v>
      </c>
      <c r="W743" s="14">
        <v>6.1341143629110202E-3</v>
      </c>
      <c r="X743" s="14">
        <v>0</v>
      </c>
      <c r="Y743" s="14">
        <v>0</v>
      </c>
      <c r="Z743" s="14">
        <v>0</v>
      </c>
      <c r="AA743" s="14"/>
      <c r="AB743" s="14">
        <v>2.14787451044826E-2</v>
      </c>
      <c r="AC743" s="14">
        <v>1.42316561237236E-2</v>
      </c>
      <c r="AD743" s="14">
        <v>1.7062135523822401E-2</v>
      </c>
      <c r="AE743" s="14"/>
      <c r="AF743" s="14">
        <v>1.48847204638815E-2</v>
      </c>
      <c r="AG743" s="14">
        <v>3.4832517574466398E-2</v>
      </c>
      <c r="AH743" s="14">
        <v>1.90146011253342E-2</v>
      </c>
      <c r="AI743" s="14">
        <v>0</v>
      </c>
      <c r="AJ743" s="14">
        <v>7.3088233093153807E-2</v>
      </c>
      <c r="AK743" s="14">
        <v>6.8167371813474802E-3</v>
      </c>
      <c r="AL743" s="14">
        <v>8.1349897244906797E-3</v>
      </c>
      <c r="AM743" s="14">
        <v>1.8344594531918001E-2</v>
      </c>
      <c r="AN743" s="14"/>
      <c r="AO743" s="14">
        <v>1.06633145074866E-2</v>
      </c>
      <c r="AP743" s="14">
        <v>2.5131644270013499E-2</v>
      </c>
      <c r="AQ743" s="14">
        <v>3.5363616015542602E-2</v>
      </c>
      <c r="AR743" s="14">
        <v>0</v>
      </c>
      <c r="AS743" s="14">
        <v>3.93450523323347E-2</v>
      </c>
      <c r="AT743" s="14">
        <v>8.4158733064079103E-3</v>
      </c>
      <c r="AU743" s="14">
        <v>4.06735439067595E-2</v>
      </c>
      <c r="AV743" s="14">
        <v>3.4556784238892503E-2</v>
      </c>
      <c r="AW743" s="14"/>
      <c r="AX743" s="14">
        <v>1.6476093472374099E-2</v>
      </c>
      <c r="AY743" s="14">
        <v>1.5433613126771901E-2</v>
      </c>
      <c r="AZ743" s="14">
        <v>2.0068238968466399E-2</v>
      </c>
      <c r="BA743" s="14"/>
      <c r="BB743" s="14">
        <v>2.4454066772031501E-3</v>
      </c>
      <c r="BC743" s="14">
        <v>3.0502854296785498E-2</v>
      </c>
      <c r="BD743" s="14">
        <v>1.9855412969363002E-3</v>
      </c>
      <c r="BE743" s="14"/>
      <c r="BF743" s="14">
        <v>4.4810377781067702E-2</v>
      </c>
      <c r="BG743" s="14">
        <v>2.02135330365989E-2</v>
      </c>
      <c r="BH743" s="14">
        <v>9.2928629271637007E-3</v>
      </c>
      <c r="BI743" s="14"/>
      <c r="BJ743" s="14">
        <v>2.4027493044431698E-2</v>
      </c>
      <c r="BK743" s="14">
        <v>1.11322220075012E-2</v>
      </c>
      <c r="BL743" s="14"/>
      <c r="BM743" s="14">
        <v>2.4291838267802499E-2</v>
      </c>
      <c r="BN743" s="14">
        <v>1.2478616969858599E-2</v>
      </c>
      <c r="BO743" s="14"/>
      <c r="BP743" s="14">
        <v>1.5082203136931101E-2</v>
      </c>
      <c r="BQ743" s="14">
        <v>0</v>
      </c>
      <c r="BR743" s="14">
        <v>0</v>
      </c>
      <c r="BS743" s="14">
        <v>1.7326171907395601E-2</v>
      </c>
      <c r="BT743" s="14">
        <v>9.0492977120718993E-3</v>
      </c>
      <c r="BU743" s="14">
        <v>3.0222170813256798E-2</v>
      </c>
      <c r="BV743" s="14">
        <v>6.8258975524660606E-2</v>
      </c>
      <c r="BW743" s="14">
        <v>2.4628198715894899E-2</v>
      </c>
    </row>
    <row r="744" spans="2:75" x14ac:dyDescent="0.35">
      <c r="B744" t="s">
        <v>388</v>
      </c>
      <c r="C744" s="14">
        <v>2.8713939056218399E-2</v>
      </c>
      <c r="D744" s="14">
        <v>2.9302290925486099E-2</v>
      </c>
      <c r="E744" s="14">
        <v>2.81586797163225E-2</v>
      </c>
      <c r="F744" s="14"/>
      <c r="G744" s="14">
        <v>2.7094788821060499E-2</v>
      </c>
      <c r="H744" s="14">
        <v>8.2003259136866999E-2</v>
      </c>
      <c r="I744" s="14">
        <v>4.44581945779794E-2</v>
      </c>
      <c r="J744" s="14">
        <v>1.2904233083526E-2</v>
      </c>
      <c r="K744" s="14">
        <v>3.6848471672527999E-2</v>
      </c>
      <c r="L744" s="14">
        <v>8.4355395519012093E-3</v>
      </c>
      <c r="M744" s="14"/>
      <c r="N744" s="14">
        <v>2.1377605568856099E-2</v>
      </c>
      <c r="O744" s="14">
        <v>4.2443363153996501E-2</v>
      </c>
      <c r="P744" s="14"/>
      <c r="Q744" s="14">
        <v>1.35057169661699E-2</v>
      </c>
      <c r="R744" s="14">
        <v>2.75329093035044E-2</v>
      </c>
      <c r="S744" s="14">
        <v>2.97299350773889E-2</v>
      </c>
      <c r="T744" s="14">
        <v>3.5745910424881601E-2</v>
      </c>
      <c r="U744" s="14">
        <v>8.9530345194157399E-3</v>
      </c>
      <c r="V744" s="14">
        <v>6.4325952959955301E-2</v>
      </c>
      <c r="W744" s="14">
        <v>1.45318615978199E-2</v>
      </c>
      <c r="X744" s="14">
        <v>0</v>
      </c>
      <c r="Y744" s="14">
        <v>0.31767777732357899</v>
      </c>
      <c r="Z744" s="14">
        <v>1.9465006846636001E-2</v>
      </c>
      <c r="AA744" s="14"/>
      <c r="AB744" s="14">
        <v>2.3227802976182599E-2</v>
      </c>
      <c r="AC744" s="14">
        <v>2.7045043671480001E-2</v>
      </c>
      <c r="AD744" s="14">
        <v>3.1439243159336501E-2</v>
      </c>
      <c r="AE744" s="14"/>
      <c r="AF744" s="14">
        <v>3.32981266637054E-3</v>
      </c>
      <c r="AG744" s="14">
        <v>3.6317352687042802E-2</v>
      </c>
      <c r="AH744" s="14">
        <v>1.90146011253342E-2</v>
      </c>
      <c r="AI744" s="14">
        <v>0</v>
      </c>
      <c r="AJ744" s="14">
        <v>1.08434857577607E-2</v>
      </c>
      <c r="AK744" s="14">
        <v>1.9890635953313199E-2</v>
      </c>
      <c r="AL744" s="14">
        <v>7.1255312345253799E-2</v>
      </c>
      <c r="AM744" s="14">
        <v>5.5546406850448003E-2</v>
      </c>
      <c r="AN744" s="14"/>
      <c r="AO744" s="14">
        <v>4.6628647809461099E-3</v>
      </c>
      <c r="AP744" s="14">
        <v>1.86274834022905E-2</v>
      </c>
      <c r="AQ744" s="14">
        <v>3.5616056350331299E-2</v>
      </c>
      <c r="AR744" s="14">
        <v>0</v>
      </c>
      <c r="AS744" s="14">
        <v>0</v>
      </c>
      <c r="AT744" s="14">
        <v>2.0461461350680998E-2</v>
      </c>
      <c r="AU744" s="14">
        <v>5.5981850143137397E-2</v>
      </c>
      <c r="AV744" s="14">
        <v>5.53499218992912E-2</v>
      </c>
      <c r="AW744" s="14"/>
      <c r="AX744" s="14">
        <v>5.1661431753178902E-2</v>
      </c>
      <c r="AY744" s="14">
        <v>1.0058170695436E-2</v>
      </c>
      <c r="AZ744" s="14">
        <v>4.64395812323498E-2</v>
      </c>
      <c r="BA744" s="14"/>
      <c r="BB744" s="14">
        <v>3.1498100545479503E-2</v>
      </c>
      <c r="BC744" s="14">
        <v>1.38715963324709E-2</v>
      </c>
      <c r="BD744" s="14">
        <v>4.9783259065653E-2</v>
      </c>
      <c r="BE744" s="14"/>
      <c r="BF744" s="14">
        <v>1.80468980059156E-2</v>
      </c>
      <c r="BG744" s="14">
        <v>1.8213611495353599E-2</v>
      </c>
      <c r="BH744" s="14">
        <v>3.8507359007944601E-2</v>
      </c>
      <c r="BI744" s="14"/>
      <c r="BJ744" s="14">
        <v>3.6270296344283803E-2</v>
      </c>
      <c r="BK744" s="14">
        <v>2.7714056830900599E-2</v>
      </c>
      <c r="BL744" s="14"/>
      <c r="BM744" s="14">
        <v>1.7436910631601899E-2</v>
      </c>
      <c r="BN744" s="14">
        <v>3.2810736313833098E-2</v>
      </c>
      <c r="BO744" s="14"/>
      <c r="BP744" s="14">
        <v>1.65007700249163E-2</v>
      </c>
      <c r="BQ744" s="14">
        <v>3.1200736593919001E-2</v>
      </c>
      <c r="BR744" s="14">
        <v>7.4516267927220006E-2</v>
      </c>
      <c r="BS744" s="14">
        <v>2.7475770958858101E-2</v>
      </c>
      <c r="BT744" s="14">
        <v>2.2273142633564599E-2</v>
      </c>
      <c r="BU744" s="14">
        <v>5.3659164790402801E-2</v>
      </c>
      <c r="BV744" s="14">
        <v>1.85712615926285E-2</v>
      </c>
      <c r="BW744" s="14">
        <v>2.90348483034687E-2</v>
      </c>
    </row>
    <row r="745" spans="2:75" x14ac:dyDescent="0.35">
      <c r="B745" t="s">
        <v>92</v>
      </c>
      <c r="C745" s="14">
        <v>0.38017322987926799</v>
      </c>
      <c r="D745" s="14">
        <v>0.25947284287398997</v>
      </c>
      <c r="E745" s="14">
        <v>0.49408468442627501</v>
      </c>
      <c r="F745" s="14"/>
      <c r="G745" s="14">
        <v>0.30116297330488001</v>
      </c>
      <c r="H745" s="14">
        <v>0.322016402046094</v>
      </c>
      <c r="I745" s="14">
        <v>0.31775544802190298</v>
      </c>
      <c r="J745" s="14">
        <v>0.40674441770999198</v>
      </c>
      <c r="K745" s="14">
        <v>0.36763917515690098</v>
      </c>
      <c r="L745" s="14">
        <v>0.43549297150559202</v>
      </c>
      <c r="M745" s="14"/>
      <c r="N745" s="14">
        <v>0.31253956291108398</v>
      </c>
      <c r="O745" s="14">
        <v>0.506744806634014</v>
      </c>
      <c r="P745" s="14"/>
      <c r="Q745" s="14">
        <v>0.60141234333833005</v>
      </c>
      <c r="R745" s="14">
        <v>0.49432101789362398</v>
      </c>
      <c r="S745" s="14">
        <v>0.40950962538402103</v>
      </c>
      <c r="T745" s="14">
        <v>0.315907765181202</v>
      </c>
      <c r="U745" s="14">
        <v>0.26326565233133897</v>
      </c>
      <c r="V745" s="14">
        <v>0.37254065519406598</v>
      </c>
      <c r="W745" s="14">
        <v>0.23620226753329199</v>
      </c>
      <c r="X745" s="14">
        <v>0.24901961159165001</v>
      </c>
      <c r="Y745" s="14">
        <v>0.11182982956972801</v>
      </c>
      <c r="Z745" s="14">
        <v>0.76635156196987397</v>
      </c>
      <c r="AA745" s="14"/>
      <c r="AB745" s="14">
        <v>0.25958080440450398</v>
      </c>
      <c r="AC745" s="14">
        <v>0.46052470864411399</v>
      </c>
      <c r="AD745" s="14">
        <v>0.235979798109481</v>
      </c>
      <c r="AE745" s="14"/>
      <c r="AF745" s="14">
        <v>0.32515645393354697</v>
      </c>
      <c r="AG745" s="14">
        <v>0.220212153552997</v>
      </c>
      <c r="AH745" s="14">
        <v>0.291904358052478</v>
      </c>
      <c r="AI745" s="14">
        <v>0.47753171929746002</v>
      </c>
      <c r="AJ745" s="14">
        <v>0.44913249689923201</v>
      </c>
      <c r="AK745" s="14">
        <v>0.345094505863493</v>
      </c>
      <c r="AL745" s="14">
        <v>0.33321727128898698</v>
      </c>
      <c r="AM745" s="14">
        <v>0.54560164864057903</v>
      </c>
      <c r="AN745" s="14"/>
      <c r="AO745" s="14">
        <v>0.228577705484315</v>
      </c>
      <c r="AP745" s="14">
        <v>0.198907313902282</v>
      </c>
      <c r="AQ745" s="14">
        <v>0.32270565884649799</v>
      </c>
      <c r="AR745" s="14">
        <v>0.34657882847271898</v>
      </c>
      <c r="AS745" s="14">
        <v>0.39404637637176299</v>
      </c>
      <c r="AT745" s="14">
        <v>0.33306884695053901</v>
      </c>
      <c r="AU745" s="14">
        <v>0.36032723766749503</v>
      </c>
      <c r="AV745" s="14">
        <v>0.52844535107481105</v>
      </c>
      <c r="AW745" s="14"/>
      <c r="AX745" s="14">
        <v>0.33160067250915698</v>
      </c>
      <c r="AY745" s="14">
        <v>0.299753074805512</v>
      </c>
      <c r="AZ745" s="14">
        <v>0.36945991353336299</v>
      </c>
      <c r="BA745" s="14"/>
      <c r="BB745" s="14">
        <v>0.27071225185964798</v>
      </c>
      <c r="BC745" s="14">
        <v>0.37764191801845198</v>
      </c>
      <c r="BD745" s="14">
        <v>0.26851288934783701</v>
      </c>
      <c r="BE745" s="14"/>
      <c r="BF745" s="14">
        <v>0.21975587715080999</v>
      </c>
      <c r="BG745" s="14">
        <v>0.32704614865192</v>
      </c>
      <c r="BH745" s="14">
        <v>0.33962255503742</v>
      </c>
      <c r="BI745" s="14"/>
      <c r="BJ745" s="14">
        <v>0.159269810550348</v>
      </c>
      <c r="BK745" s="14">
        <v>0.43320904250417402</v>
      </c>
      <c r="BL745" s="14"/>
      <c r="BM745" s="14">
        <v>0.243024681062884</v>
      </c>
      <c r="BN745" s="14">
        <v>0.450302948792694</v>
      </c>
      <c r="BO745" s="14"/>
      <c r="BP745" s="14">
        <v>0.40632008666568697</v>
      </c>
      <c r="BQ745" s="14">
        <v>0.38594457988877201</v>
      </c>
      <c r="BR745" s="14">
        <v>0.39578286941736102</v>
      </c>
      <c r="BS745" s="14">
        <v>0.40060491758407701</v>
      </c>
      <c r="BT745" s="14">
        <v>0.33682575187538599</v>
      </c>
      <c r="BU745" s="14">
        <v>0.34779623680567301</v>
      </c>
      <c r="BV745" s="14">
        <v>0.54965458027670799</v>
      </c>
      <c r="BW745" s="14">
        <v>0.442490776267773</v>
      </c>
    </row>
    <row r="746" spans="2:75" x14ac:dyDescent="0.35">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c r="AD746" s="14"/>
      <c r="AE746" s="14"/>
      <c r="AF746" s="14"/>
      <c r="AG746" s="14"/>
      <c r="AH746" s="14"/>
      <c r="AI746" s="14"/>
      <c r="AJ746" s="14"/>
      <c r="AK746" s="14"/>
      <c r="AL746" s="14"/>
      <c r="AM746" s="14"/>
      <c r="AN746" s="14"/>
      <c r="AO746" s="14"/>
      <c r="AP746" s="14"/>
      <c r="AQ746" s="14"/>
      <c r="AR746" s="14"/>
      <c r="AS746" s="14"/>
      <c r="AT746" s="14"/>
      <c r="AU746" s="14"/>
      <c r="AV746" s="14"/>
      <c r="AW746" s="14"/>
      <c r="AX746" s="14"/>
      <c r="AY746" s="14"/>
      <c r="AZ746" s="14"/>
      <c r="BA746" s="14"/>
      <c r="BB746" s="14"/>
      <c r="BC746" s="14"/>
      <c r="BD746" s="14"/>
      <c r="BE746" s="14"/>
      <c r="BF746" s="14"/>
      <c r="BG746" s="14"/>
      <c r="BH746" s="14"/>
      <c r="BI746" s="14"/>
      <c r="BJ746" s="14"/>
      <c r="BK746" s="14"/>
      <c r="BL746" s="14"/>
      <c r="BM746" s="14"/>
      <c r="BN746" s="14"/>
      <c r="BO746" s="14"/>
      <c r="BP746" s="14"/>
      <c r="BQ746" s="14"/>
      <c r="BR746" s="14"/>
      <c r="BS746" s="14"/>
      <c r="BT746" s="14"/>
      <c r="BU746" s="14"/>
      <c r="BV746" s="14"/>
      <c r="BW746" s="14"/>
    </row>
    <row r="747" spans="2:75" x14ac:dyDescent="0.35">
      <c r="B747" s="6" t="s">
        <v>395</v>
      </c>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c r="AD747" s="14"/>
      <c r="AE747" s="14"/>
      <c r="AF747" s="14"/>
      <c r="AG747" s="14"/>
      <c r="AH747" s="14"/>
      <c r="AI747" s="14"/>
      <c r="AJ747" s="14"/>
      <c r="AK747" s="14"/>
      <c r="AL747" s="14"/>
      <c r="AM747" s="14"/>
      <c r="AN747" s="14"/>
      <c r="AO747" s="14"/>
      <c r="AP747" s="14"/>
      <c r="AQ747" s="14"/>
      <c r="AR747" s="14"/>
      <c r="AS747" s="14"/>
      <c r="AT747" s="14"/>
      <c r="AU747" s="14"/>
      <c r="AV747" s="14"/>
      <c r="AW747" s="14"/>
      <c r="AX747" s="14"/>
      <c r="AY747" s="14"/>
      <c r="AZ747" s="14"/>
      <c r="BA747" s="14"/>
      <c r="BB747" s="14"/>
      <c r="BC747" s="14"/>
      <c r="BD747" s="14"/>
      <c r="BE747" s="14"/>
      <c r="BF747" s="14"/>
      <c r="BG747" s="14"/>
      <c r="BH747" s="14"/>
      <c r="BI747" s="14"/>
      <c r="BJ747" s="14"/>
      <c r="BK747" s="14"/>
      <c r="BL747" s="14"/>
      <c r="BM747" s="14"/>
      <c r="BN747" s="14"/>
      <c r="BO747" s="14"/>
      <c r="BP747" s="14"/>
      <c r="BQ747" s="14"/>
      <c r="BR747" s="14"/>
      <c r="BS747" s="14"/>
      <c r="BT747" s="14"/>
      <c r="BU747" s="14"/>
      <c r="BV747" s="14"/>
      <c r="BW747" s="14"/>
    </row>
    <row r="748" spans="2:75" x14ac:dyDescent="0.35">
      <c r="B748" s="21" t="s">
        <v>96</v>
      </c>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c r="AD748" s="14"/>
      <c r="AE748" s="14"/>
      <c r="AF748" s="14"/>
      <c r="AG748" s="14"/>
      <c r="AH748" s="14"/>
      <c r="AI748" s="14"/>
      <c r="AJ748" s="14"/>
      <c r="AK748" s="14"/>
      <c r="AL748" s="14"/>
      <c r="AM748" s="14"/>
      <c r="AN748" s="14"/>
      <c r="AO748" s="14"/>
      <c r="AP748" s="14"/>
      <c r="AQ748" s="14"/>
      <c r="AR748" s="14"/>
      <c r="AS748" s="14"/>
      <c r="AT748" s="14"/>
      <c r="AU748" s="14"/>
      <c r="AV748" s="14"/>
      <c r="AW748" s="14"/>
      <c r="AX748" s="14"/>
      <c r="AY748" s="14"/>
      <c r="AZ748" s="14"/>
      <c r="BA748" s="14"/>
      <c r="BB748" s="14"/>
      <c r="BC748" s="14"/>
      <c r="BD748" s="14"/>
      <c r="BE748" s="14"/>
      <c r="BF748" s="14"/>
      <c r="BG748" s="14"/>
      <c r="BH748" s="14"/>
      <c r="BI748" s="14"/>
      <c r="BJ748" s="14"/>
      <c r="BK748" s="14"/>
      <c r="BL748" s="14"/>
      <c r="BM748" s="14"/>
      <c r="BN748" s="14"/>
      <c r="BO748" s="14"/>
      <c r="BP748" s="14"/>
      <c r="BQ748" s="14"/>
      <c r="BR748" s="14"/>
      <c r="BS748" s="14"/>
      <c r="BT748" s="14"/>
      <c r="BU748" s="14"/>
      <c r="BV748" s="14"/>
      <c r="BW748" s="14"/>
    </row>
    <row r="749" spans="2:75" x14ac:dyDescent="0.35">
      <c r="B749" t="s">
        <v>390</v>
      </c>
      <c r="C749" s="14">
        <v>0.13982064898302901</v>
      </c>
      <c r="D749" s="14">
        <v>0.165579641461783</v>
      </c>
      <c r="E749" s="14">
        <v>0.1155105007414</v>
      </c>
      <c r="F749" s="14"/>
      <c r="G749" s="14">
        <v>4.7084973496765603E-2</v>
      </c>
      <c r="H749" s="14">
        <v>0.21866524640297599</v>
      </c>
      <c r="I749" s="14">
        <v>0.20140958793873101</v>
      </c>
      <c r="J749" s="14">
        <v>0.177032370257032</v>
      </c>
      <c r="K749" s="14">
        <v>0.12397272156881101</v>
      </c>
      <c r="L749" s="14">
        <v>9.6856674395818201E-2</v>
      </c>
      <c r="M749" s="14"/>
      <c r="N749" s="14">
        <v>0.14088712134447501</v>
      </c>
      <c r="O749" s="14">
        <v>0.13782482213517899</v>
      </c>
      <c r="P749" s="14"/>
      <c r="Q749" s="14">
        <v>0.224722034059574</v>
      </c>
      <c r="R749" s="14">
        <v>0.13385024393508399</v>
      </c>
      <c r="S749" s="14">
        <v>0.113747721637912</v>
      </c>
      <c r="T749" s="14">
        <v>0.124284655398946</v>
      </c>
      <c r="U749" s="14">
        <v>0.15247441517535501</v>
      </c>
      <c r="V749" s="14">
        <v>0.16390839138086599</v>
      </c>
      <c r="W749" s="14">
        <v>0.16067581973117601</v>
      </c>
      <c r="X749" s="14">
        <v>0.17650424472829601</v>
      </c>
      <c r="Y749" s="14">
        <v>0.31767777732357899</v>
      </c>
      <c r="Z749" s="14">
        <v>9.1577379974841805E-2</v>
      </c>
      <c r="AA749" s="14"/>
      <c r="AB749" s="14">
        <v>0.10852622058447201</v>
      </c>
      <c r="AC749" s="14">
        <v>0.108294291840632</v>
      </c>
      <c r="AD749" s="14">
        <v>0.25748088222512</v>
      </c>
      <c r="AE749" s="14"/>
      <c r="AF749" s="14">
        <v>6.5465644139560394E-2</v>
      </c>
      <c r="AG749" s="14">
        <v>0.225181614671006</v>
      </c>
      <c r="AH749" s="14">
        <v>0.12659815806268301</v>
      </c>
      <c r="AI749" s="14">
        <v>4.4109191949035002E-2</v>
      </c>
      <c r="AJ749" s="14">
        <v>2.8687317819192801E-2</v>
      </c>
      <c r="AK749" s="14">
        <v>0.12768924730289299</v>
      </c>
      <c r="AL749" s="14">
        <v>0.26378420277748499</v>
      </c>
      <c r="AM749" s="14">
        <v>0.119536905175508</v>
      </c>
      <c r="AN749" s="14"/>
      <c r="AO749" s="14">
        <v>4.4478067890714602E-2</v>
      </c>
      <c r="AP749" s="14">
        <v>0.22065733277447699</v>
      </c>
      <c r="AQ749" s="14">
        <v>9.9906325734026205E-2</v>
      </c>
      <c r="AR749" s="14">
        <v>5.1421740315311597E-2</v>
      </c>
      <c r="AS749" s="14">
        <v>0</v>
      </c>
      <c r="AT749" s="14">
        <v>0.13124639058249099</v>
      </c>
      <c r="AU749" s="14">
        <v>0.213503999582696</v>
      </c>
      <c r="AV749" s="14">
        <v>8.1547211862079805E-2</v>
      </c>
      <c r="AW749" s="14"/>
      <c r="AX749" s="14">
        <v>4.9729009021238203E-2</v>
      </c>
      <c r="AY749" s="14">
        <v>0.123394722246019</v>
      </c>
      <c r="AZ749" s="14">
        <v>0.18995691970071599</v>
      </c>
      <c r="BA749" s="14"/>
      <c r="BB749" s="14">
        <v>9.0074090165910101E-2</v>
      </c>
      <c r="BC749" s="14">
        <v>0.10284994049202301</v>
      </c>
      <c r="BD749" s="14">
        <v>0.27228979711184798</v>
      </c>
      <c r="BE749" s="14"/>
      <c r="BF749" s="14">
        <v>0.121333834585908</v>
      </c>
      <c r="BG749" s="14">
        <v>8.3842398031253401E-2</v>
      </c>
      <c r="BH749" s="14">
        <v>0.222973633642499</v>
      </c>
      <c r="BI749" s="14"/>
      <c r="BJ749" s="14">
        <v>0.13977266637331101</v>
      </c>
      <c r="BK749" s="14">
        <v>0.14515295069489301</v>
      </c>
      <c r="BL749" s="14"/>
      <c r="BM749" s="14">
        <v>0.13908141157331499</v>
      </c>
      <c r="BN749" s="14">
        <v>0.13167269688972599</v>
      </c>
      <c r="BO749" s="14"/>
      <c r="BP749" s="14">
        <v>9.7329466351606594E-2</v>
      </c>
      <c r="BQ749" s="14">
        <v>0.106358129212684</v>
      </c>
      <c r="BR749" s="14">
        <v>0.118393520817341</v>
      </c>
      <c r="BS749" s="14">
        <v>0.18594921696668801</v>
      </c>
      <c r="BT749" s="14">
        <v>0.138723835798546</v>
      </c>
      <c r="BU749" s="14">
        <v>0.183533047177734</v>
      </c>
      <c r="BV749" s="14">
        <v>9.5153839169677595E-2</v>
      </c>
      <c r="BW749" s="14">
        <v>0.119289862399496</v>
      </c>
    </row>
    <row r="750" spans="2:75" x14ac:dyDescent="0.35">
      <c r="B750" t="s">
        <v>391</v>
      </c>
      <c r="C750" s="14">
        <v>0.229031943255703</v>
      </c>
      <c r="D750" s="14">
        <v>0.30493178214098698</v>
      </c>
      <c r="E750" s="14">
        <v>0.15740117833588499</v>
      </c>
      <c r="F750" s="14"/>
      <c r="G750" s="14">
        <v>0.22457063959686699</v>
      </c>
      <c r="H750" s="14">
        <v>0.21401386985666401</v>
      </c>
      <c r="I750" s="14">
        <v>0.16379958491720401</v>
      </c>
      <c r="J750" s="14">
        <v>0.197293606101518</v>
      </c>
      <c r="K750" s="14">
        <v>0.31630043079068298</v>
      </c>
      <c r="L750" s="14">
        <v>0.23825758992608101</v>
      </c>
      <c r="M750" s="14"/>
      <c r="N750" s="14">
        <v>0.23682408044187001</v>
      </c>
      <c r="O750" s="14">
        <v>0.21444951509301899</v>
      </c>
      <c r="P750" s="14"/>
      <c r="Q750" s="14">
        <v>6.0097676432149097E-2</v>
      </c>
      <c r="R750" s="14">
        <v>0.167819728900585</v>
      </c>
      <c r="S750" s="14">
        <v>0.18504410054411</v>
      </c>
      <c r="T750" s="14">
        <v>0.29108731973945901</v>
      </c>
      <c r="U750" s="14">
        <v>0.240282733567666</v>
      </c>
      <c r="V750" s="14">
        <v>0.28524045792639902</v>
      </c>
      <c r="W750" s="14">
        <v>0.22697572225712501</v>
      </c>
      <c r="X750" s="14">
        <v>0.57447614368005495</v>
      </c>
      <c r="Y750" s="14">
        <v>0</v>
      </c>
      <c r="Z750" s="14">
        <v>0.16809647917458001</v>
      </c>
      <c r="AA750" s="14"/>
      <c r="AB750" s="14">
        <v>0.18643923376895899</v>
      </c>
      <c r="AC750" s="14">
        <v>0.205611287729634</v>
      </c>
      <c r="AD750" s="14">
        <v>0.31269977376571101</v>
      </c>
      <c r="AE750" s="14"/>
      <c r="AF750" s="14">
        <v>0.235114493391366</v>
      </c>
      <c r="AG750" s="14">
        <v>0.28192941185801301</v>
      </c>
      <c r="AH750" s="14">
        <v>0.25698623897077699</v>
      </c>
      <c r="AI750" s="14">
        <v>0.16101465979865801</v>
      </c>
      <c r="AJ750" s="14">
        <v>0.219622731988669</v>
      </c>
      <c r="AK750" s="14">
        <v>0.25324138786122302</v>
      </c>
      <c r="AL750" s="14">
        <v>0.25039405777853702</v>
      </c>
      <c r="AM750" s="14">
        <v>0.22270976134276599</v>
      </c>
      <c r="AN750" s="14"/>
      <c r="AO750" s="14">
        <v>0.24892341158392101</v>
      </c>
      <c r="AP750" s="14">
        <v>0.28431503640876998</v>
      </c>
      <c r="AQ750" s="14">
        <v>0.307817089500313</v>
      </c>
      <c r="AR750" s="14">
        <v>0.237209724448637</v>
      </c>
      <c r="AS750" s="14">
        <v>0.21023816662964401</v>
      </c>
      <c r="AT750" s="14">
        <v>0.27305212471401802</v>
      </c>
      <c r="AU750" s="14">
        <v>0.269429686070703</v>
      </c>
      <c r="AV750" s="14">
        <v>0.243012870523547</v>
      </c>
      <c r="AW750" s="14"/>
      <c r="AX750" s="14">
        <v>0.39388696734144202</v>
      </c>
      <c r="AY750" s="14">
        <v>0.25140183931196403</v>
      </c>
      <c r="AZ750" s="14">
        <v>0.21758665702876501</v>
      </c>
      <c r="BA750" s="14"/>
      <c r="BB750" s="14">
        <v>0.238734797473039</v>
      </c>
      <c r="BC750" s="14">
        <v>0.243783611393557</v>
      </c>
      <c r="BD750" s="14">
        <v>0.23289560963413999</v>
      </c>
      <c r="BE750" s="14"/>
      <c r="BF750" s="14">
        <v>0.28587235395385402</v>
      </c>
      <c r="BG750" s="14">
        <v>0.26263043370660999</v>
      </c>
      <c r="BH750" s="14">
        <v>0.210506588513131</v>
      </c>
      <c r="BI750" s="14"/>
      <c r="BJ750" s="14">
        <v>0.26183231363602999</v>
      </c>
      <c r="BK750" s="14">
        <v>0.227300483797863</v>
      </c>
      <c r="BL750" s="14"/>
      <c r="BM750" s="14">
        <v>0.266165626623794</v>
      </c>
      <c r="BN750" s="14">
        <v>0.20979829704094599</v>
      </c>
      <c r="BO750" s="14"/>
      <c r="BP750" s="14">
        <v>0.27407023567149102</v>
      </c>
      <c r="BQ750" s="14">
        <v>0.179389040322018</v>
      </c>
      <c r="BR750" s="14">
        <v>0.26088921972011397</v>
      </c>
      <c r="BS750" s="14">
        <v>0.25766766170565802</v>
      </c>
      <c r="BT750" s="14">
        <v>0.20230941600150901</v>
      </c>
      <c r="BU750" s="14">
        <v>0.24231239346391101</v>
      </c>
      <c r="BV750" s="14">
        <v>0.30758636430105402</v>
      </c>
      <c r="BW750" s="14">
        <v>0.146746640941256</v>
      </c>
    </row>
    <row r="751" spans="2:75" x14ac:dyDescent="0.35">
      <c r="B751" t="s">
        <v>392</v>
      </c>
      <c r="C751" s="14">
        <v>0.25597742842856203</v>
      </c>
      <c r="D751" s="14">
        <v>0.25587779520689202</v>
      </c>
      <c r="E751" s="14">
        <v>0.25607145766478301</v>
      </c>
      <c r="F751" s="14"/>
      <c r="G751" s="14">
        <v>0.34298712774754297</v>
      </c>
      <c r="H751" s="14">
        <v>0.25283715515011901</v>
      </c>
      <c r="I751" s="14">
        <v>0.21123940036519301</v>
      </c>
      <c r="J751" s="14">
        <v>0.21983219642023499</v>
      </c>
      <c r="K751" s="14">
        <v>0.21315243268034501</v>
      </c>
      <c r="L751" s="14">
        <v>0.29276308581323601</v>
      </c>
      <c r="M751" s="14"/>
      <c r="N751" s="14">
        <v>0.27693820187423102</v>
      </c>
      <c r="O751" s="14">
        <v>0.21675083812309601</v>
      </c>
      <c r="P751" s="14"/>
      <c r="Q751" s="14">
        <v>0.28457252071178601</v>
      </c>
      <c r="R751" s="14">
        <v>0.219081900891888</v>
      </c>
      <c r="S751" s="14">
        <v>0.29263905174240801</v>
      </c>
      <c r="T751" s="14">
        <v>0.238573650832338</v>
      </c>
      <c r="U751" s="14">
        <v>0.32368761393571199</v>
      </c>
      <c r="V751" s="14">
        <v>0.24029201238221501</v>
      </c>
      <c r="W751" s="14">
        <v>0.29852612101042902</v>
      </c>
      <c r="X751" s="14">
        <v>0.24901961159165001</v>
      </c>
      <c r="Y751" s="14">
        <v>0</v>
      </c>
      <c r="Z751" s="14">
        <v>0.112216438105634</v>
      </c>
      <c r="AA751" s="14"/>
      <c r="AB751" s="14">
        <v>0.253888281071036</v>
      </c>
      <c r="AC751" s="14">
        <v>0.28833926895447298</v>
      </c>
      <c r="AD751" s="14">
        <v>0.210473418391881</v>
      </c>
      <c r="AE751" s="14"/>
      <c r="AF751" s="14">
        <v>0.36175024830983299</v>
      </c>
      <c r="AG751" s="14">
        <v>0.20940017683239201</v>
      </c>
      <c r="AH751" s="14">
        <v>0.28290288923572199</v>
      </c>
      <c r="AI751" s="14">
        <v>0.22514391982507401</v>
      </c>
      <c r="AJ751" s="14">
        <v>0.35604692463893201</v>
      </c>
      <c r="AK751" s="14">
        <v>0.26996799812800598</v>
      </c>
      <c r="AL751" s="14">
        <v>0.182882466341209</v>
      </c>
      <c r="AM751" s="14">
        <v>0.20691017825008301</v>
      </c>
      <c r="AN751" s="14"/>
      <c r="AO751" s="14">
        <v>0.393427021840695</v>
      </c>
      <c r="AP751" s="14">
        <v>0.19428753531683601</v>
      </c>
      <c r="AQ751" s="14">
        <v>0.20898181490498099</v>
      </c>
      <c r="AR751" s="14">
        <v>0.27795364992232002</v>
      </c>
      <c r="AS751" s="14">
        <v>0.424912184617879</v>
      </c>
      <c r="AT751" s="14">
        <v>0.28536993136941102</v>
      </c>
      <c r="AU751" s="14">
        <v>0.124406249572786</v>
      </c>
      <c r="AV751" s="14">
        <v>0.249622568652274</v>
      </c>
      <c r="AW751" s="14"/>
      <c r="AX751" s="14">
        <v>0.28908933306164403</v>
      </c>
      <c r="AY751" s="14">
        <v>0.32493841019275799</v>
      </c>
      <c r="AZ751" s="14">
        <v>0.19901390337004901</v>
      </c>
      <c r="BA751" s="14"/>
      <c r="BB751" s="14">
        <v>0.37689667685409101</v>
      </c>
      <c r="BC751" s="14">
        <v>0.26131840249531901</v>
      </c>
      <c r="BD751" s="14">
        <v>0.23306473425676</v>
      </c>
      <c r="BE751" s="14"/>
      <c r="BF751" s="14">
        <v>0.31497423581801798</v>
      </c>
      <c r="BG751" s="14">
        <v>0.310013704077165</v>
      </c>
      <c r="BH751" s="14">
        <v>0.23489317451608699</v>
      </c>
      <c r="BI751" s="14"/>
      <c r="BJ751" s="14">
        <v>0.33958506020241003</v>
      </c>
      <c r="BK751" s="14">
        <v>0.23519699582147299</v>
      </c>
      <c r="BL751" s="14"/>
      <c r="BM751" s="14">
        <v>0.30045403053687503</v>
      </c>
      <c r="BN751" s="14">
        <v>0.25647249454126703</v>
      </c>
      <c r="BO751" s="14"/>
      <c r="BP751" s="14">
        <v>0.24293896953580901</v>
      </c>
      <c r="BQ751" s="14">
        <v>0.24883240780338101</v>
      </c>
      <c r="BR751" s="14">
        <v>0.16424436351495</v>
      </c>
      <c r="BS751" s="14">
        <v>0.204086531981134</v>
      </c>
      <c r="BT751" s="14">
        <v>0.293559311933208</v>
      </c>
      <c r="BU751" s="14">
        <v>0.23616498246088799</v>
      </c>
      <c r="BV751" s="14">
        <v>0.19075446816954</v>
      </c>
      <c r="BW751" s="14">
        <v>0.35254011762396398</v>
      </c>
    </row>
    <row r="752" spans="2:75" x14ac:dyDescent="0.35">
      <c r="B752" t="s">
        <v>393</v>
      </c>
      <c r="C752" s="14">
        <v>0.11401953371215701</v>
      </c>
      <c r="D752" s="14">
        <v>0.105634873559312</v>
      </c>
      <c r="E752" s="14">
        <v>0.121932588985551</v>
      </c>
      <c r="F752" s="14"/>
      <c r="G752" s="14">
        <v>0.14106394268144901</v>
      </c>
      <c r="H752" s="14">
        <v>5.4756357142964E-2</v>
      </c>
      <c r="I752" s="14">
        <v>0.13413174009600601</v>
      </c>
      <c r="J752" s="14">
        <v>0.10085107841412801</v>
      </c>
      <c r="K752" s="14">
        <v>0.13709573461882901</v>
      </c>
      <c r="L752" s="14">
        <v>0.116840182482481</v>
      </c>
      <c r="M752" s="14"/>
      <c r="N752" s="14">
        <v>0.12118887580922801</v>
      </c>
      <c r="O752" s="14">
        <v>0.10060262207335199</v>
      </c>
      <c r="P752" s="14"/>
      <c r="Q752" s="14">
        <v>3.9125196062802597E-2</v>
      </c>
      <c r="R752" s="14">
        <v>6.2357970938628403E-2</v>
      </c>
      <c r="S752" s="14">
        <v>8.98098790114078E-2</v>
      </c>
      <c r="T752" s="14">
        <v>0.14871221266612999</v>
      </c>
      <c r="U752" s="14">
        <v>0.108353761099744</v>
      </c>
      <c r="V752" s="14">
        <v>0.127603101044133</v>
      </c>
      <c r="W752" s="14">
        <v>0.12414355305271101</v>
      </c>
      <c r="X752" s="14">
        <v>0</v>
      </c>
      <c r="Y752" s="14">
        <v>0.57049239310669397</v>
      </c>
      <c r="Z752" s="14">
        <v>0.11465219549762901</v>
      </c>
      <c r="AA752" s="14"/>
      <c r="AB752" s="14">
        <v>0.23732051848473101</v>
      </c>
      <c r="AC752" s="14">
        <v>8.66589596774021E-2</v>
      </c>
      <c r="AD752" s="14">
        <v>0.11094797686829599</v>
      </c>
      <c r="AE752" s="14"/>
      <c r="AF752" s="14">
        <v>9.7679424673658199E-2</v>
      </c>
      <c r="AG752" s="14">
        <v>0.149496865071989</v>
      </c>
      <c r="AH752" s="14">
        <v>0.14702720937976299</v>
      </c>
      <c r="AI752" s="14">
        <v>0.15539948430969699</v>
      </c>
      <c r="AJ752" s="14">
        <v>0.15839526976731599</v>
      </c>
      <c r="AK752" s="14">
        <v>0.11276038066039</v>
      </c>
      <c r="AL752" s="14">
        <v>6.1709117453447898E-2</v>
      </c>
      <c r="AM752" s="14">
        <v>8.8691624640711494E-2</v>
      </c>
      <c r="AN752" s="14"/>
      <c r="AO752" s="14">
        <v>0.11779913275201399</v>
      </c>
      <c r="AP752" s="14">
        <v>0.14933080297291901</v>
      </c>
      <c r="AQ752" s="14">
        <v>0.16636388196431501</v>
      </c>
      <c r="AR752" s="14">
        <v>0.18975445209855901</v>
      </c>
      <c r="AS752" s="14">
        <v>0.16137740962653899</v>
      </c>
      <c r="AT752" s="14">
        <v>0.105198268608605</v>
      </c>
      <c r="AU752" s="14">
        <v>0.11305552450320901</v>
      </c>
      <c r="AV752" s="14">
        <v>6.0584974229250299E-2</v>
      </c>
      <c r="AW752" s="14"/>
      <c r="AX752" s="14">
        <v>0.12760032796380399</v>
      </c>
      <c r="AY752" s="14">
        <v>0.113399708001027</v>
      </c>
      <c r="AZ752" s="14">
        <v>0.130645734710576</v>
      </c>
      <c r="BA752" s="14"/>
      <c r="BB752" s="14">
        <v>0.17746954550749</v>
      </c>
      <c r="BC752" s="14">
        <v>0.123670120046662</v>
      </c>
      <c r="BD752" s="14">
        <v>8.3824240136938899E-2</v>
      </c>
      <c r="BE752" s="14"/>
      <c r="BF752" s="14">
        <v>0.15257775671087001</v>
      </c>
      <c r="BG752" s="14">
        <v>0.108555585259797</v>
      </c>
      <c r="BH752" s="14">
        <v>0.132284287806226</v>
      </c>
      <c r="BI752" s="14"/>
      <c r="BJ752" s="14">
        <v>0.118494978457346</v>
      </c>
      <c r="BK752" s="14">
        <v>0.10927267493380299</v>
      </c>
      <c r="BL752" s="14"/>
      <c r="BM752" s="14">
        <v>0.15362413174261499</v>
      </c>
      <c r="BN752" s="14">
        <v>9.7891810241929902E-2</v>
      </c>
      <c r="BO752" s="14"/>
      <c r="BP752" s="14">
        <v>0.105901344982479</v>
      </c>
      <c r="BQ752" s="14">
        <v>0.106826817898924</v>
      </c>
      <c r="BR752" s="14">
        <v>0.109881483093169</v>
      </c>
      <c r="BS752" s="14">
        <v>0.104583684262283</v>
      </c>
      <c r="BT752" s="14">
        <v>0.118792816336452</v>
      </c>
      <c r="BU752" s="14">
        <v>0.126505709930226</v>
      </c>
      <c r="BV752" s="14">
        <v>0.14037792322822301</v>
      </c>
      <c r="BW752" s="14">
        <v>0.111316429851667</v>
      </c>
    </row>
    <row r="753" spans="2:75" x14ac:dyDescent="0.35">
      <c r="B753" t="s">
        <v>394</v>
      </c>
      <c r="C753" s="14">
        <v>3.6248909037398899E-2</v>
      </c>
      <c r="D753" s="14">
        <v>1.5374857154337399E-2</v>
      </c>
      <c r="E753" s="14">
        <v>5.5948875800431799E-2</v>
      </c>
      <c r="F753" s="14"/>
      <c r="G753" s="14">
        <v>4.7223880359973198E-3</v>
      </c>
      <c r="H753" s="14">
        <v>7.3486601291065601E-2</v>
      </c>
      <c r="I753" s="14">
        <v>3.7966992470575597E-2</v>
      </c>
      <c r="J753" s="14">
        <v>1.71255956715098E-2</v>
      </c>
      <c r="K753" s="14">
        <v>2.46785076042851E-2</v>
      </c>
      <c r="L753" s="14">
        <v>4.4354730804096201E-2</v>
      </c>
      <c r="M753" s="14"/>
      <c r="N753" s="14">
        <v>4.0290684027122797E-2</v>
      </c>
      <c r="O753" s="14">
        <v>2.8685015842344199E-2</v>
      </c>
      <c r="P753" s="14"/>
      <c r="Q753" s="14">
        <v>3.4810598912665199E-2</v>
      </c>
      <c r="R753" s="14">
        <v>0.104961765065904</v>
      </c>
      <c r="S753" s="14">
        <v>5.3776049809331497E-2</v>
      </c>
      <c r="T753" s="14">
        <v>2.3708984674429199E-2</v>
      </c>
      <c r="U753" s="14">
        <v>1.0049100024271999E-2</v>
      </c>
      <c r="V753" s="14">
        <v>4.6786014901776099E-2</v>
      </c>
      <c r="W753" s="14">
        <v>3.1578596124349899E-2</v>
      </c>
      <c r="X753" s="14">
        <v>0</v>
      </c>
      <c r="Y753" s="14">
        <v>0</v>
      </c>
      <c r="Z753" s="14">
        <v>1.20857523319898E-2</v>
      </c>
      <c r="AA753" s="14"/>
      <c r="AB753" s="14">
        <v>6.6777269874441603E-2</v>
      </c>
      <c r="AC753" s="14">
        <v>3.06688077427268E-2</v>
      </c>
      <c r="AD753" s="14">
        <v>2.4839751445058698E-2</v>
      </c>
      <c r="AE753" s="14"/>
      <c r="AF753" s="14">
        <v>5.0193947332315698E-2</v>
      </c>
      <c r="AG753" s="14">
        <v>1.6780246626306099E-2</v>
      </c>
      <c r="AH753" s="14">
        <v>2.0081951970754599E-2</v>
      </c>
      <c r="AI753" s="14">
        <v>0.149449633797725</v>
      </c>
      <c r="AJ753" s="14">
        <v>4.6008410407643398E-2</v>
      </c>
      <c r="AK753" s="14">
        <v>1.33326226545653E-2</v>
      </c>
      <c r="AL753" s="14">
        <v>9.9768663285302997E-2</v>
      </c>
      <c r="AM753" s="14">
        <v>4.0110319513273401E-2</v>
      </c>
      <c r="AN753" s="14"/>
      <c r="AO753" s="14">
        <v>2.6270228941822599E-2</v>
      </c>
      <c r="AP753" s="14">
        <v>1.2995260545730801E-2</v>
      </c>
      <c r="AQ753" s="14">
        <v>5.6210520378628497E-2</v>
      </c>
      <c r="AR753" s="14">
        <v>4.630451763751E-2</v>
      </c>
      <c r="AS753" s="14">
        <v>1.9378218227551602E-2</v>
      </c>
      <c r="AT753" s="14">
        <v>1.5397630476135E-2</v>
      </c>
      <c r="AU753" s="14">
        <v>0.115858225631964</v>
      </c>
      <c r="AV753" s="14">
        <v>6.2626336632694402E-2</v>
      </c>
      <c r="AW753" s="14"/>
      <c r="AX753" s="14">
        <v>3.4164617787366097E-2</v>
      </c>
      <c r="AY753" s="14">
        <v>1.01881098129706E-2</v>
      </c>
      <c r="AZ753" s="14">
        <v>6.3683773706030594E-2</v>
      </c>
      <c r="BA753" s="14"/>
      <c r="BB753" s="14">
        <v>3.0488325571287399E-2</v>
      </c>
      <c r="BC753" s="14">
        <v>2.34420846857205E-2</v>
      </c>
      <c r="BD753" s="14">
        <v>5.3179389793446899E-2</v>
      </c>
      <c r="BE753" s="14"/>
      <c r="BF753" s="14">
        <v>1.4900996923531499E-2</v>
      </c>
      <c r="BG753" s="14">
        <v>2.1883270970968899E-2</v>
      </c>
      <c r="BH753" s="14">
        <v>4.8384984286641702E-2</v>
      </c>
      <c r="BI753" s="14"/>
      <c r="BJ753" s="14">
        <v>3.9358189692965902E-2</v>
      </c>
      <c r="BK753" s="14">
        <v>3.5873729045442698E-2</v>
      </c>
      <c r="BL753" s="14"/>
      <c r="BM753" s="14">
        <v>4.2029555034189203E-2</v>
      </c>
      <c r="BN753" s="14">
        <v>3.2353783666199398E-2</v>
      </c>
      <c r="BO753" s="14"/>
      <c r="BP753" s="14">
        <v>3.1909325842497997E-2</v>
      </c>
      <c r="BQ753" s="14">
        <v>3.9528276990384498E-2</v>
      </c>
      <c r="BR753" s="14">
        <v>0.109881483093169</v>
      </c>
      <c r="BS753" s="14">
        <v>3.5080952734881501E-2</v>
      </c>
      <c r="BT753" s="14">
        <v>3.93677624948457E-2</v>
      </c>
      <c r="BU753" s="14">
        <v>3.5506361664078501E-2</v>
      </c>
      <c r="BV753" s="14">
        <v>0</v>
      </c>
      <c r="BW753" s="14">
        <v>6.8082387503167604E-3</v>
      </c>
    </row>
    <row r="754" spans="2:75" x14ac:dyDescent="0.35">
      <c r="B754" t="s">
        <v>92</v>
      </c>
      <c r="C754" s="14">
        <v>0.22490153658315001</v>
      </c>
      <c r="D754" s="14">
        <v>0.15260105047668901</v>
      </c>
      <c r="E754" s="14">
        <v>0.29313539847194803</v>
      </c>
      <c r="F754" s="14"/>
      <c r="G754" s="14">
        <v>0.23957092844137801</v>
      </c>
      <c r="H754" s="14">
        <v>0.18624077015621099</v>
      </c>
      <c r="I754" s="14">
        <v>0.25145269421229099</v>
      </c>
      <c r="J754" s="14">
        <v>0.28786515313557598</v>
      </c>
      <c r="K754" s="14">
        <v>0.18480017273704599</v>
      </c>
      <c r="L754" s="14">
        <v>0.21092773657828701</v>
      </c>
      <c r="M754" s="14"/>
      <c r="N754" s="14">
        <v>0.18387103650307299</v>
      </c>
      <c r="O754" s="14">
        <v>0.30168718673300998</v>
      </c>
      <c r="P754" s="14"/>
      <c r="Q754" s="14">
        <v>0.356671973821023</v>
      </c>
      <c r="R754" s="14">
        <v>0.31192839026791003</v>
      </c>
      <c r="S754" s="14">
        <v>0.26498319725483099</v>
      </c>
      <c r="T754" s="14">
        <v>0.17363317668869699</v>
      </c>
      <c r="U754" s="14">
        <v>0.16515237619725001</v>
      </c>
      <c r="V754" s="14">
        <v>0.13617002236461001</v>
      </c>
      <c r="W754" s="14">
        <v>0.15810018782421001</v>
      </c>
      <c r="X754" s="14">
        <v>0</v>
      </c>
      <c r="Y754" s="14">
        <v>0.11182982956972801</v>
      </c>
      <c r="Z754" s="14">
        <v>0.50137175491532504</v>
      </c>
      <c r="AA754" s="14"/>
      <c r="AB754" s="14">
        <v>0.147048476216361</v>
      </c>
      <c r="AC754" s="14">
        <v>0.28042738405513301</v>
      </c>
      <c r="AD754" s="14">
        <v>8.3558197303933601E-2</v>
      </c>
      <c r="AE754" s="14"/>
      <c r="AF754" s="14">
        <v>0.18979624215326699</v>
      </c>
      <c r="AG754" s="14">
        <v>0.11721168494029301</v>
      </c>
      <c r="AH754" s="14">
        <v>0.1664035523803</v>
      </c>
      <c r="AI754" s="14">
        <v>0.26488311031981199</v>
      </c>
      <c r="AJ754" s="14">
        <v>0.19123934537824699</v>
      </c>
      <c r="AK754" s="14">
        <v>0.22300836339292299</v>
      </c>
      <c r="AL754" s="14">
        <v>0.141461492364018</v>
      </c>
      <c r="AM754" s="14">
        <v>0.32204121107765799</v>
      </c>
      <c r="AN754" s="14"/>
      <c r="AO754" s="14">
        <v>0.16910213699083301</v>
      </c>
      <c r="AP754" s="14">
        <v>0.138414031981268</v>
      </c>
      <c r="AQ754" s="14">
        <v>0.160720367517737</v>
      </c>
      <c r="AR754" s="14">
        <v>0.19735591557766199</v>
      </c>
      <c r="AS754" s="14">
        <v>0.184094020898386</v>
      </c>
      <c r="AT754" s="14">
        <v>0.18973565424934</v>
      </c>
      <c r="AU754" s="14">
        <v>0.163746314638642</v>
      </c>
      <c r="AV754" s="14">
        <v>0.30260603810015502</v>
      </c>
      <c r="AW754" s="14"/>
      <c r="AX754" s="14">
        <v>0.105529744824506</v>
      </c>
      <c r="AY754" s="14">
        <v>0.176677210435261</v>
      </c>
      <c r="AZ754" s="14">
        <v>0.19911301148386301</v>
      </c>
      <c r="BA754" s="14"/>
      <c r="BB754" s="14">
        <v>8.6336564428182203E-2</v>
      </c>
      <c r="BC754" s="14">
        <v>0.24493584088671899</v>
      </c>
      <c r="BD754" s="14">
        <v>0.124746229066866</v>
      </c>
      <c r="BE754" s="14"/>
      <c r="BF754" s="14">
        <v>0.110340822007819</v>
      </c>
      <c r="BG754" s="14">
        <v>0.21307460795420499</v>
      </c>
      <c r="BH754" s="14">
        <v>0.15095733123541499</v>
      </c>
      <c r="BI754" s="14"/>
      <c r="BJ754" s="14">
        <v>0.100956791637937</v>
      </c>
      <c r="BK754" s="14">
        <v>0.24720316570652501</v>
      </c>
      <c r="BL754" s="14"/>
      <c r="BM754" s="14">
        <v>9.8645244489211206E-2</v>
      </c>
      <c r="BN754" s="14">
        <v>0.27181091761993198</v>
      </c>
      <c r="BO754" s="14"/>
      <c r="BP754" s="14">
        <v>0.24785065761611599</v>
      </c>
      <c r="BQ754" s="14">
        <v>0.31906532777260899</v>
      </c>
      <c r="BR754" s="14">
        <v>0.23670992976125699</v>
      </c>
      <c r="BS754" s="14">
        <v>0.212631952349356</v>
      </c>
      <c r="BT754" s="14">
        <v>0.207246857435439</v>
      </c>
      <c r="BU754" s="14">
        <v>0.175977505303164</v>
      </c>
      <c r="BV754" s="14">
        <v>0.26612740513150601</v>
      </c>
      <c r="BW754" s="14">
        <v>0.263298710433301</v>
      </c>
    </row>
    <row r="755" spans="2:75" x14ac:dyDescent="0.35">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c r="AD755" s="14"/>
      <c r="AE755" s="14"/>
      <c r="AF755" s="14"/>
      <c r="AG755" s="14"/>
      <c r="AH755" s="14"/>
      <c r="AI755" s="14"/>
      <c r="AJ755" s="14"/>
      <c r="AK755" s="14"/>
      <c r="AL755" s="14"/>
      <c r="AM755" s="14"/>
      <c r="AN755" s="14"/>
      <c r="AO755" s="14"/>
      <c r="AP755" s="14"/>
      <c r="AQ755" s="14"/>
      <c r="AR755" s="14"/>
      <c r="AS755" s="14"/>
      <c r="AT755" s="14"/>
      <c r="AU755" s="14"/>
      <c r="AV755" s="14"/>
      <c r="AW755" s="14"/>
      <c r="AX755" s="14"/>
      <c r="AY755" s="14"/>
      <c r="AZ755" s="14"/>
      <c r="BA755" s="14"/>
      <c r="BB755" s="14"/>
      <c r="BC755" s="14"/>
      <c r="BD755" s="14"/>
      <c r="BE755" s="14"/>
      <c r="BF755" s="14"/>
      <c r="BG755" s="14"/>
      <c r="BH755" s="14"/>
      <c r="BI755" s="14"/>
      <c r="BJ755" s="14"/>
      <c r="BK755" s="14"/>
      <c r="BL755" s="14"/>
      <c r="BM755" s="14"/>
      <c r="BN755" s="14"/>
      <c r="BO755" s="14"/>
      <c r="BP755" s="14"/>
      <c r="BQ755" s="14"/>
      <c r="BR755" s="14"/>
      <c r="BS755" s="14"/>
      <c r="BT755" s="14"/>
      <c r="BU755" s="14"/>
      <c r="BV755" s="14"/>
      <c r="BW755" s="14"/>
    </row>
    <row r="756" spans="2:75" x14ac:dyDescent="0.35">
      <c r="B756" s="6" t="s">
        <v>174</v>
      </c>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c r="AD756" s="14"/>
      <c r="AE756" s="14"/>
      <c r="AF756" s="14"/>
      <c r="AG756" s="14"/>
      <c r="AH756" s="14"/>
      <c r="AI756" s="14"/>
      <c r="AJ756" s="14"/>
      <c r="AK756" s="14"/>
      <c r="AL756" s="14"/>
      <c r="AM756" s="14"/>
      <c r="AN756" s="14"/>
      <c r="AO756" s="14"/>
      <c r="AP756" s="14"/>
      <c r="AQ756" s="14"/>
      <c r="AR756" s="14"/>
      <c r="AS756" s="14"/>
      <c r="AT756" s="14"/>
      <c r="AU756" s="14"/>
      <c r="AV756" s="14"/>
      <c r="AW756" s="14"/>
      <c r="AX756" s="14"/>
      <c r="AY756" s="14"/>
      <c r="AZ756" s="14"/>
      <c r="BA756" s="14"/>
      <c r="BB756" s="14"/>
      <c r="BC756" s="14"/>
      <c r="BD756" s="14"/>
      <c r="BE756" s="14"/>
      <c r="BF756" s="14"/>
      <c r="BG756" s="14"/>
      <c r="BH756" s="14"/>
      <c r="BI756" s="14"/>
      <c r="BJ756" s="14"/>
      <c r="BK756" s="14"/>
      <c r="BL756" s="14"/>
      <c r="BM756" s="14"/>
      <c r="BN756" s="14"/>
      <c r="BO756" s="14"/>
      <c r="BP756" s="14"/>
      <c r="BQ756" s="14"/>
      <c r="BR756" s="14"/>
      <c r="BS756" s="14"/>
      <c r="BT756" s="14"/>
      <c r="BU756" s="14"/>
      <c r="BV756" s="14"/>
      <c r="BW756" s="14"/>
    </row>
    <row r="757" spans="2:75" x14ac:dyDescent="0.35">
      <c r="B757" s="21" t="s">
        <v>96</v>
      </c>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c r="AD757" s="14"/>
      <c r="AE757" s="14"/>
      <c r="AF757" s="14"/>
      <c r="AG757" s="14"/>
      <c r="AH757" s="14"/>
      <c r="AI757" s="14"/>
      <c r="AJ757" s="14"/>
      <c r="AK757" s="14"/>
      <c r="AL757" s="14"/>
      <c r="AM757" s="14"/>
      <c r="AN757" s="14"/>
      <c r="AO757" s="14"/>
      <c r="AP757" s="14"/>
      <c r="AQ757" s="14"/>
      <c r="AR757" s="14"/>
      <c r="AS757" s="14"/>
      <c r="AT757" s="14"/>
      <c r="AU757" s="14"/>
      <c r="AV757" s="14"/>
      <c r="AW757" s="14"/>
      <c r="AX757" s="14"/>
      <c r="AY757" s="14"/>
      <c r="AZ757" s="14"/>
      <c r="BA757" s="14"/>
      <c r="BB757" s="14"/>
      <c r="BC757" s="14"/>
      <c r="BD757" s="14"/>
      <c r="BE757" s="14"/>
      <c r="BF757" s="14"/>
      <c r="BG757" s="14"/>
      <c r="BH757" s="14"/>
      <c r="BI757" s="14"/>
      <c r="BJ757" s="14"/>
      <c r="BK757" s="14"/>
      <c r="BL757" s="14"/>
      <c r="BM757" s="14"/>
      <c r="BN757" s="14"/>
      <c r="BO757" s="14"/>
      <c r="BP757" s="14"/>
      <c r="BQ757" s="14"/>
      <c r="BR757" s="14"/>
      <c r="BS757" s="14"/>
      <c r="BT757" s="14"/>
      <c r="BU757" s="14"/>
      <c r="BV757" s="14"/>
      <c r="BW757" s="14"/>
    </row>
    <row r="758" spans="2:75" x14ac:dyDescent="0.35">
      <c r="B758" t="s">
        <v>396</v>
      </c>
      <c r="C758" s="14">
        <v>1.6465006720795199E-2</v>
      </c>
      <c r="D758" s="14">
        <v>1.31129478264983E-2</v>
      </c>
      <c r="E758" s="14">
        <v>1.9628525197002599E-2</v>
      </c>
      <c r="F758" s="14"/>
      <c r="G758" s="14">
        <v>6.0226193719042902E-3</v>
      </c>
      <c r="H758" s="14">
        <v>2.5388977475480998E-2</v>
      </c>
      <c r="I758" s="14">
        <v>3.9917308246003001E-2</v>
      </c>
      <c r="J758" s="14">
        <v>1.10726727589318E-2</v>
      </c>
      <c r="K758" s="14">
        <v>6.1305345201150803E-3</v>
      </c>
      <c r="L758" s="14">
        <v>1.36013419660368E-2</v>
      </c>
      <c r="M758" s="14"/>
      <c r="N758" s="14">
        <v>1.90151189103209E-2</v>
      </c>
      <c r="O758" s="14">
        <v>1.16926539089685E-2</v>
      </c>
      <c r="P758" s="14"/>
      <c r="Q758" s="14">
        <v>0</v>
      </c>
      <c r="R758" s="14">
        <v>1.24702871921533E-2</v>
      </c>
      <c r="S758" s="14">
        <v>5.0593131432903398E-3</v>
      </c>
      <c r="T758" s="14">
        <v>2.0699315560351102E-2</v>
      </c>
      <c r="U758" s="14">
        <v>2.6205619107752199E-2</v>
      </c>
      <c r="V758" s="14">
        <v>2.9897420496388799E-2</v>
      </c>
      <c r="W758" s="14">
        <v>0</v>
      </c>
      <c r="X758" s="14">
        <v>0</v>
      </c>
      <c r="Y758" s="14">
        <v>0</v>
      </c>
      <c r="Z758" s="14">
        <v>2.09170072156518E-2</v>
      </c>
      <c r="AA758" s="14"/>
      <c r="AB758" s="14">
        <v>4.1493221077963799E-2</v>
      </c>
      <c r="AC758" s="14">
        <v>8.8323247708771407E-3</v>
      </c>
      <c r="AD758" s="14">
        <v>2.1013347376538399E-2</v>
      </c>
      <c r="AE758" s="14"/>
      <c r="AF758" s="14">
        <v>2.31250760407718E-2</v>
      </c>
      <c r="AG758" s="14">
        <v>4.6677468749387703E-3</v>
      </c>
      <c r="AH758" s="14">
        <v>7.4870574256480305E-2</v>
      </c>
      <c r="AI758" s="14">
        <v>4.6306355533319098E-2</v>
      </c>
      <c r="AJ758" s="14">
        <v>0</v>
      </c>
      <c r="AK758" s="14">
        <v>7.3713032188331496E-3</v>
      </c>
      <c r="AL758" s="14">
        <v>0</v>
      </c>
      <c r="AM758" s="14">
        <v>4.2307052866642197E-3</v>
      </c>
      <c r="AN758" s="14"/>
      <c r="AO758" s="14">
        <v>2.22492263964837E-2</v>
      </c>
      <c r="AP758" s="14">
        <v>4.6697057737907898E-3</v>
      </c>
      <c r="AQ758" s="14">
        <v>0.13424617272846101</v>
      </c>
      <c r="AR758" s="14">
        <v>0</v>
      </c>
      <c r="AS758" s="14">
        <v>0</v>
      </c>
      <c r="AT758" s="14">
        <v>1.4153345480989199E-2</v>
      </c>
      <c r="AU758" s="14">
        <v>0</v>
      </c>
      <c r="AV758" s="14">
        <v>0</v>
      </c>
      <c r="AW758" s="14"/>
      <c r="AX758" s="14">
        <v>1.2276684440423199E-2</v>
      </c>
      <c r="AY758" s="14">
        <v>2.4092101051735999E-2</v>
      </c>
      <c r="AZ758" s="14">
        <v>1.4287031686553601E-2</v>
      </c>
      <c r="BA758" s="14"/>
      <c r="BB758" s="14">
        <v>3.8736847902828303E-2</v>
      </c>
      <c r="BC758" s="14">
        <v>9.8884758021208202E-3</v>
      </c>
      <c r="BD758" s="14">
        <v>1.8807116883091501E-2</v>
      </c>
      <c r="BE758" s="14"/>
      <c r="BF758" s="14">
        <v>2.9026767435302098E-2</v>
      </c>
      <c r="BG758" s="14">
        <v>1.12636724501382E-2</v>
      </c>
      <c r="BH758" s="14">
        <v>2.0961324246196601E-2</v>
      </c>
      <c r="BI758" s="14"/>
      <c r="BJ758" s="14">
        <v>2.00565879554441E-2</v>
      </c>
      <c r="BK758" s="14">
        <v>1.6096924164212299E-2</v>
      </c>
      <c r="BL758" s="14"/>
      <c r="BM758" s="14">
        <v>2.44202389566824E-2</v>
      </c>
      <c r="BN758" s="14">
        <v>1.2519387340703E-2</v>
      </c>
      <c r="BO758" s="14"/>
      <c r="BP758" s="14">
        <v>2.3467922789832601E-2</v>
      </c>
      <c r="BQ758" s="14">
        <v>3.8761884436827397E-2</v>
      </c>
      <c r="BR758" s="14">
        <v>0</v>
      </c>
      <c r="BS758" s="14">
        <v>8.5713627885014299E-3</v>
      </c>
      <c r="BT758" s="14">
        <v>1.7502480347654201E-2</v>
      </c>
      <c r="BU758" s="14">
        <v>3.2744694143187298E-3</v>
      </c>
      <c r="BV758" s="14">
        <v>0</v>
      </c>
      <c r="BW758" s="14">
        <v>3.3584622990297401E-2</v>
      </c>
    </row>
    <row r="759" spans="2:75" x14ac:dyDescent="0.35">
      <c r="B759" t="s">
        <v>397</v>
      </c>
      <c r="C759" s="14">
        <v>0.26705516632472898</v>
      </c>
      <c r="D759" s="14">
        <v>0.31786424503812</v>
      </c>
      <c r="E759" s="14">
        <v>0.21910390283638101</v>
      </c>
      <c r="F759" s="14"/>
      <c r="G759" s="14">
        <v>0.28921858329016498</v>
      </c>
      <c r="H759" s="14">
        <v>0.15396936595504401</v>
      </c>
      <c r="I759" s="14">
        <v>0.15306186514813899</v>
      </c>
      <c r="J759" s="14">
        <v>0.23462049040285701</v>
      </c>
      <c r="K759" s="14">
        <v>0.280554845901337</v>
      </c>
      <c r="L759" s="14">
        <v>0.35742936254792101</v>
      </c>
      <c r="M759" s="14"/>
      <c r="N759" s="14">
        <v>0.29778357187884602</v>
      </c>
      <c r="O759" s="14">
        <v>0.20954915021630899</v>
      </c>
      <c r="P759" s="14"/>
      <c r="Q759" s="14">
        <v>9.5613397948225806E-2</v>
      </c>
      <c r="R759" s="14">
        <v>0.12557671767718401</v>
      </c>
      <c r="S759" s="14">
        <v>0.258853497604214</v>
      </c>
      <c r="T759" s="14">
        <v>0.32514336003918498</v>
      </c>
      <c r="U759" s="14">
        <v>0.32198441275050799</v>
      </c>
      <c r="V759" s="14">
        <v>0.29763334440939399</v>
      </c>
      <c r="W759" s="14">
        <v>0.29682553734992601</v>
      </c>
      <c r="X759" s="14">
        <v>0.49166757154015001</v>
      </c>
      <c r="Y759" s="14">
        <v>0.68232222267642095</v>
      </c>
      <c r="Z759" s="14">
        <v>0.13436680255497399</v>
      </c>
      <c r="AA759" s="14"/>
      <c r="AB759" s="14">
        <v>0.429344191220696</v>
      </c>
      <c r="AC759" s="14">
        <v>0.23008688987527001</v>
      </c>
      <c r="AD759" s="14">
        <v>0.28508600411290802</v>
      </c>
      <c r="AE759" s="14"/>
      <c r="AF759" s="14">
        <v>0.460067739064009</v>
      </c>
      <c r="AG759" s="14">
        <v>0.28372805193008699</v>
      </c>
      <c r="AH759" s="14">
        <v>0.198360227687642</v>
      </c>
      <c r="AI759" s="14">
        <v>0.367774127356781</v>
      </c>
      <c r="AJ759" s="14">
        <v>0.31199332706347499</v>
      </c>
      <c r="AK759" s="14">
        <v>0.34569402951452799</v>
      </c>
      <c r="AL759" s="14">
        <v>0.13888152124279399</v>
      </c>
      <c r="AM759" s="14">
        <v>0.117447616942695</v>
      </c>
      <c r="AN759" s="14"/>
      <c r="AO759" s="14">
        <v>0.51712833037450101</v>
      </c>
      <c r="AP759" s="14">
        <v>0.231360584461833</v>
      </c>
      <c r="AQ759" s="14">
        <v>0.27353798085576098</v>
      </c>
      <c r="AR759" s="14">
        <v>0.41081541740250999</v>
      </c>
      <c r="AS759" s="14">
        <v>0.379239040705946</v>
      </c>
      <c r="AT759" s="14">
        <v>0.37710650669680201</v>
      </c>
      <c r="AU759" s="14">
        <v>0.14547723774694701</v>
      </c>
      <c r="AV759" s="14">
        <v>8.6620968434532805E-2</v>
      </c>
      <c r="AW759" s="14"/>
      <c r="AX759" s="14">
        <v>0.48454143558158602</v>
      </c>
      <c r="AY759" s="14">
        <v>0.36813828542090699</v>
      </c>
      <c r="AZ759" s="14">
        <v>0.17425927791124099</v>
      </c>
      <c r="BA759" s="14"/>
      <c r="BB759" s="14">
        <v>0.50118297375776799</v>
      </c>
      <c r="BC759" s="14">
        <v>0.29250867682502601</v>
      </c>
      <c r="BD759" s="14">
        <v>0.13970870135761601</v>
      </c>
      <c r="BE759" s="14"/>
      <c r="BF759" s="14">
        <v>0.32386776735705303</v>
      </c>
      <c r="BG759" s="14">
        <v>0.40109582572473201</v>
      </c>
      <c r="BH759" s="14">
        <v>0.175944217211283</v>
      </c>
      <c r="BI759" s="14"/>
      <c r="BJ759" s="14">
        <v>0.41910044514049399</v>
      </c>
      <c r="BK759" s="14">
        <v>0.22927565581461401</v>
      </c>
      <c r="BL759" s="14"/>
      <c r="BM759" s="14">
        <v>0.35548941867203099</v>
      </c>
      <c r="BN759" s="14">
        <v>0.23302699272824001</v>
      </c>
      <c r="BO759" s="14"/>
      <c r="BP759" s="14">
        <v>0.333086463388719</v>
      </c>
      <c r="BQ759" s="14">
        <v>0.23473230735838899</v>
      </c>
      <c r="BR759" s="14">
        <v>0.35799084910033002</v>
      </c>
      <c r="BS759" s="14">
        <v>0.16992609475732301</v>
      </c>
      <c r="BT759" s="14">
        <v>0.28583209494141698</v>
      </c>
      <c r="BU759" s="14">
        <v>0.25719770053243202</v>
      </c>
      <c r="BV759" s="14">
        <v>0.17399562882323</v>
      </c>
      <c r="BW759" s="14">
        <v>0.29302933623116001</v>
      </c>
    </row>
    <row r="760" spans="2:75" x14ac:dyDescent="0.35">
      <c r="B760" t="s">
        <v>398</v>
      </c>
      <c r="C760" s="14">
        <v>0.374442672037684</v>
      </c>
      <c r="D760" s="14">
        <v>0.395179425115951</v>
      </c>
      <c r="E760" s="14">
        <v>0.35487228154983702</v>
      </c>
      <c r="F760" s="14"/>
      <c r="G760" s="14">
        <v>0.35364488057725202</v>
      </c>
      <c r="H760" s="14">
        <v>0.31625254455547303</v>
      </c>
      <c r="I760" s="14">
        <v>0.405694603713253</v>
      </c>
      <c r="J760" s="14">
        <v>0.34207151798584801</v>
      </c>
      <c r="K760" s="14">
        <v>0.45029491999103599</v>
      </c>
      <c r="L760" s="14">
        <v>0.36911934671343499</v>
      </c>
      <c r="M760" s="14"/>
      <c r="N760" s="14">
        <v>0.38063749493270799</v>
      </c>
      <c r="O760" s="14">
        <v>0.36284950347699402</v>
      </c>
      <c r="P760" s="14"/>
      <c r="Q760" s="14">
        <v>0.44719060527001803</v>
      </c>
      <c r="R760" s="14">
        <v>0.41855305943718901</v>
      </c>
      <c r="S760" s="14">
        <v>0.36031622636868899</v>
      </c>
      <c r="T760" s="14">
        <v>0.38658508180636603</v>
      </c>
      <c r="U760" s="14">
        <v>0.37614839066933198</v>
      </c>
      <c r="V760" s="14">
        <v>0.33118751446868899</v>
      </c>
      <c r="W760" s="14">
        <v>0.390802214939451</v>
      </c>
      <c r="X760" s="14">
        <v>0.42168042905713599</v>
      </c>
      <c r="Y760" s="14">
        <v>0</v>
      </c>
      <c r="Z760" s="14">
        <v>0.33851456818404402</v>
      </c>
      <c r="AA760" s="14"/>
      <c r="AB760" s="14">
        <v>0.351767492811982</v>
      </c>
      <c r="AC760" s="14">
        <v>0.37031259713792503</v>
      </c>
      <c r="AD760" s="14">
        <v>0.44825182455618701</v>
      </c>
      <c r="AE760" s="14"/>
      <c r="AF760" s="14">
        <v>0.29539920727577201</v>
      </c>
      <c r="AG760" s="14">
        <v>0.41898106321911099</v>
      </c>
      <c r="AH760" s="14">
        <v>0.42187640001888899</v>
      </c>
      <c r="AI760" s="14">
        <v>0.27970959073163598</v>
      </c>
      <c r="AJ760" s="14">
        <v>0.30831647933182799</v>
      </c>
      <c r="AK760" s="14">
        <v>0.42322324899369501</v>
      </c>
      <c r="AL760" s="14">
        <v>0.202925930378585</v>
      </c>
      <c r="AM760" s="14">
        <v>0.44293720666804398</v>
      </c>
      <c r="AN760" s="14"/>
      <c r="AO760" s="14">
        <v>0.28237641161342802</v>
      </c>
      <c r="AP760" s="14">
        <v>0.42896267973429703</v>
      </c>
      <c r="AQ760" s="14">
        <v>0.33066215796621001</v>
      </c>
      <c r="AR760" s="14">
        <v>0.39330143772651999</v>
      </c>
      <c r="AS760" s="14">
        <v>0.33195065543656199</v>
      </c>
      <c r="AT760" s="14">
        <v>0.41438204902276599</v>
      </c>
      <c r="AU760" s="14">
        <v>0.245548957000437</v>
      </c>
      <c r="AV760" s="14">
        <v>0.43346834954229502</v>
      </c>
      <c r="AW760" s="14"/>
      <c r="AX760" s="14">
        <v>0.298473514429135</v>
      </c>
      <c r="AY760" s="14">
        <v>0.39109365740072</v>
      </c>
      <c r="AZ760" s="14">
        <v>0.39693842107816302</v>
      </c>
      <c r="BA760" s="14"/>
      <c r="BB760" s="14">
        <v>0.22897196468890599</v>
      </c>
      <c r="BC760" s="14">
        <v>0.432699950305308</v>
      </c>
      <c r="BD760" s="14">
        <v>0.382470214253465</v>
      </c>
      <c r="BE760" s="14"/>
      <c r="BF760" s="14">
        <v>0.42194476689648902</v>
      </c>
      <c r="BG760" s="14">
        <v>0.35132029738427301</v>
      </c>
      <c r="BH760" s="14">
        <v>0.43221672830658497</v>
      </c>
      <c r="BI760" s="14"/>
      <c r="BJ760" s="14">
        <v>0.35216867579383498</v>
      </c>
      <c r="BK760" s="14">
        <v>0.38773102269599702</v>
      </c>
      <c r="BL760" s="14"/>
      <c r="BM760" s="14">
        <v>0.39004968251378302</v>
      </c>
      <c r="BN760" s="14">
        <v>0.384918319573753</v>
      </c>
      <c r="BO760" s="14"/>
      <c r="BP760" s="14">
        <v>0.31543388796411898</v>
      </c>
      <c r="BQ760" s="14">
        <v>0.33280474182095299</v>
      </c>
      <c r="BR760" s="14">
        <v>0.40314520320283698</v>
      </c>
      <c r="BS760" s="14">
        <v>0.424613805412344</v>
      </c>
      <c r="BT760" s="14">
        <v>0.36018016393916402</v>
      </c>
      <c r="BU760" s="14">
        <v>0.44073516896918602</v>
      </c>
      <c r="BV760" s="14">
        <v>0.41781849727430898</v>
      </c>
      <c r="BW760" s="14">
        <v>0.35235728128317501</v>
      </c>
    </row>
    <row r="761" spans="2:75" x14ac:dyDescent="0.35">
      <c r="B761" t="s">
        <v>399</v>
      </c>
      <c r="C761" s="14">
        <v>0.163130177405026</v>
      </c>
      <c r="D761" s="14">
        <v>0.143587730275342</v>
      </c>
      <c r="E761" s="14">
        <v>0.18157343705963599</v>
      </c>
      <c r="F761" s="14"/>
      <c r="G761" s="14">
        <v>0.153593999530617</v>
      </c>
      <c r="H761" s="14">
        <v>0.334796118059698</v>
      </c>
      <c r="I761" s="14">
        <v>0.20507952849677</v>
      </c>
      <c r="J761" s="14">
        <v>0.162451773075071</v>
      </c>
      <c r="K761" s="14">
        <v>0.14826705945695501</v>
      </c>
      <c r="L761" s="14">
        <v>9.55408879053226E-2</v>
      </c>
      <c r="M761" s="14"/>
      <c r="N761" s="14">
        <v>0.16382809046544999</v>
      </c>
      <c r="O761" s="14">
        <v>0.161824082963374</v>
      </c>
      <c r="P761" s="14"/>
      <c r="Q761" s="14">
        <v>0.17393781726514301</v>
      </c>
      <c r="R761" s="14">
        <v>0.19816784358035699</v>
      </c>
      <c r="S761" s="14">
        <v>0.17848859309833801</v>
      </c>
      <c r="T761" s="14">
        <v>0.16147308459447501</v>
      </c>
      <c r="U761" s="14">
        <v>0.14147845728661401</v>
      </c>
      <c r="V761" s="14">
        <v>0.17056726712734999</v>
      </c>
      <c r="W761" s="14">
        <v>0.16233812012190199</v>
      </c>
      <c r="X761" s="14">
        <v>8.66519994027138E-2</v>
      </c>
      <c r="Y761" s="14">
        <v>0.31767777732357899</v>
      </c>
      <c r="Z761" s="14">
        <v>0.134934202720739</v>
      </c>
      <c r="AA761" s="14"/>
      <c r="AB761" s="14">
        <v>9.7260065030391196E-2</v>
      </c>
      <c r="AC761" s="14">
        <v>0.15628079407984199</v>
      </c>
      <c r="AD761" s="14">
        <v>0.193369933543727</v>
      </c>
      <c r="AE761" s="14"/>
      <c r="AF761" s="14">
        <v>8.6346720611383501E-2</v>
      </c>
      <c r="AG761" s="14">
        <v>0.246912202850956</v>
      </c>
      <c r="AH761" s="14">
        <v>0.19316963184387301</v>
      </c>
      <c r="AI761" s="14">
        <v>0.140629100578894</v>
      </c>
      <c r="AJ761" s="14">
        <v>8.4544331372794504E-2</v>
      </c>
      <c r="AK761" s="14">
        <v>6.5788123689538305E-2</v>
      </c>
      <c r="AL761" s="14">
        <v>0.43120849490388602</v>
      </c>
      <c r="AM761" s="14">
        <v>0.19342213851867701</v>
      </c>
      <c r="AN761" s="14"/>
      <c r="AO761" s="14">
        <v>7.7363538716962901E-2</v>
      </c>
      <c r="AP761" s="14">
        <v>0.27278734899504198</v>
      </c>
      <c r="AQ761" s="14">
        <v>0.124455350022481</v>
      </c>
      <c r="AR761" s="14">
        <v>7.3073132850044395E-2</v>
      </c>
      <c r="AS761" s="14">
        <v>5.1354199620214397E-2</v>
      </c>
      <c r="AT761" s="14">
        <v>3.6268493549061503E-2</v>
      </c>
      <c r="AU761" s="14">
        <v>0.42516853818945499</v>
      </c>
      <c r="AV761" s="14">
        <v>0.179270934363843</v>
      </c>
      <c r="AW761" s="14"/>
      <c r="AX761" s="14">
        <v>6.6220846596923302E-2</v>
      </c>
      <c r="AY761" s="14">
        <v>9.5787353868733494E-2</v>
      </c>
      <c r="AZ761" s="14">
        <v>0.26463161812076702</v>
      </c>
      <c r="BA761" s="14"/>
      <c r="BB761" s="14">
        <v>0.10713028976499001</v>
      </c>
      <c r="BC761" s="14">
        <v>0.10367762775736999</v>
      </c>
      <c r="BD761" s="14">
        <v>0.35801065179478397</v>
      </c>
      <c r="BE761" s="14"/>
      <c r="BF761" s="14">
        <v>9.7738604572844306E-2</v>
      </c>
      <c r="BG761" s="14">
        <v>8.8508477223326207E-2</v>
      </c>
      <c r="BH761" s="14">
        <v>0.26697027608635099</v>
      </c>
      <c r="BI761" s="14"/>
      <c r="BJ761" s="14">
        <v>0.12761685331662601</v>
      </c>
      <c r="BK761" s="14">
        <v>0.17282267247581101</v>
      </c>
      <c r="BL761" s="14"/>
      <c r="BM761" s="14">
        <v>0.16131427730977399</v>
      </c>
      <c r="BN761" s="14">
        <v>0.14619647262466301</v>
      </c>
      <c r="BO761" s="14"/>
      <c r="BP761" s="14">
        <v>0.12396222423790999</v>
      </c>
      <c r="BQ761" s="14">
        <v>0.13830440826106299</v>
      </c>
      <c r="BR761" s="14">
        <v>9.6813115389562304E-2</v>
      </c>
      <c r="BS761" s="14">
        <v>0.213170710519303</v>
      </c>
      <c r="BT761" s="14">
        <v>0.16274406706924499</v>
      </c>
      <c r="BU761" s="14">
        <v>0.17419643912086599</v>
      </c>
      <c r="BV761" s="14">
        <v>0.18140467325396201</v>
      </c>
      <c r="BW761" s="14">
        <v>0.164933299214653</v>
      </c>
    </row>
    <row r="762" spans="2:75" x14ac:dyDescent="0.35">
      <c r="B762" t="s">
        <v>92</v>
      </c>
      <c r="C762" s="14">
        <v>0.17890697751176701</v>
      </c>
      <c r="D762" s="14">
        <v>0.13025565174408801</v>
      </c>
      <c r="E762" s="14">
        <v>0.224821853357145</v>
      </c>
      <c r="F762" s="14"/>
      <c r="G762" s="14">
        <v>0.19751991723006199</v>
      </c>
      <c r="H762" s="14">
        <v>0.169592993954303</v>
      </c>
      <c r="I762" s="14">
        <v>0.196246694395834</v>
      </c>
      <c r="J762" s="14">
        <v>0.249783545777292</v>
      </c>
      <c r="K762" s="14">
        <v>0.114752640130557</v>
      </c>
      <c r="L762" s="14">
        <v>0.164309060867285</v>
      </c>
      <c r="M762" s="14"/>
      <c r="N762" s="14">
        <v>0.13873572381267399</v>
      </c>
      <c r="O762" s="14">
        <v>0.25408460943435401</v>
      </c>
      <c r="P762" s="14"/>
      <c r="Q762" s="14">
        <v>0.28325817951661397</v>
      </c>
      <c r="R762" s="14">
        <v>0.245232092113118</v>
      </c>
      <c r="S762" s="14">
        <v>0.19728236978546901</v>
      </c>
      <c r="T762" s="14">
        <v>0.106099157999622</v>
      </c>
      <c r="U762" s="14">
        <v>0.13418312018579401</v>
      </c>
      <c r="V762" s="14">
        <v>0.17071445349817899</v>
      </c>
      <c r="W762" s="14">
        <v>0.150034127588722</v>
      </c>
      <c r="X762" s="14">
        <v>0</v>
      </c>
      <c r="Y762" s="14">
        <v>0</v>
      </c>
      <c r="Z762" s="14">
        <v>0.37126741932459101</v>
      </c>
      <c r="AA762" s="14"/>
      <c r="AB762" s="14">
        <v>8.0135029858966797E-2</v>
      </c>
      <c r="AC762" s="14">
        <v>0.23448739413608699</v>
      </c>
      <c r="AD762" s="14">
        <v>5.2278890410638899E-2</v>
      </c>
      <c r="AE762" s="14"/>
      <c r="AF762" s="14">
        <v>0.13506125700806301</v>
      </c>
      <c r="AG762" s="14">
        <v>4.5710935124907398E-2</v>
      </c>
      <c r="AH762" s="14">
        <v>0.11172316619311699</v>
      </c>
      <c r="AI762" s="14">
        <v>0.165580825799369</v>
      </c>
      <c r="AJ762" s="14">
        <v>0.29514586223190198</v>
      </c>
      <c r="AK762" s="14">
        <v>0.15792329458340601</v>
      </c>
      <c r="AL762" s="14">
        <v>0.22698405347473499</v>
      </c>
      <c r="AM762" s="14">
        <v>0.24196233258392</v>
      </c>
      <c r="AN762" s="14"/>
      <c r="AO762" s="14">
        <v>0.100882492898624</v>
      </c>
      <c r="AP762" s="14">
        <v>6.2219681035037701E-2</v>
      </c>
      <c r="AQ762" s="14">
        <v>0.13709833842708799</v>
      </c>
      <c r="AR762" s="14">
        <v>0.12281001202092599</v>
      </c>
      <c r="AS762" s="14">
        <v>0.237456104237277</v>
      </c>
      <c r="AT762" s="14">
        <v>0.15808960525038199</v>
      </c>
      <c r="AU762" s="14">
        <v>0.183805267063161</v>
      </c>
      <c r="AV762" s="14">
        <v>0.30063974765932999</v>
      </c>
      <c r="AW762" s="14"/>
      <c r="AX762" s="14">
        <v>0.13848751895193301</v>
      </c>
      <c r="AY762" s="14">
        <v>0.120888602257903</v>
      </c>
      <c r="AZ762" s="14">
        <v>0.14988365120327499</v>
      </c>
      <c r="BA762" s="14"/>
      <c r="BB762" s="14">
        <v>0.123977923885508</v>
      </c>
      <c r="BC762" s="14">
        <v>0.161225269310176</v>
      </c>
      <c r="BD762" s="14">
        <v>0.101003315711044</v>
      </c>
      <c r="BE762" s="14"/>
      <c r="BF762" s="14">
        <v>0.12742209373831201</v>
      </c>
      <c r="BG762" s="14">
        <v>0.147811727217531</v>
      </c>
      <c r="BH762" s="14">
        <v>0.10390745414958399</v>
      </c>
      <c r="BI762" s="14"/>
      <c r="BJ762" s="14">
        <v>8.1057437793600695E-2</v>
      </c>
      <c r="BK762" s="14">
        <v>0.194073724849366</v>
      </c>
      <c r="BL762" s="14"/>
      <c r="BM762" s="14">
        <v>6.8726382547729795E-2</v>
      </c>
      <c r="BN762" s="14">
        <v>0.22333882773264099</v>
      </c>
      <c r="BO762" s="14"/>
      <c r="BP762" s="14">
        <v>0.20404950161941901</v>
      </c>
      <c r="BQ762" s="14">
        <v>0.25539665812276802</v>
      </c>
      <c r="BR762" s="14">
        <v>0.142050832307271</v>
      </c>
      <c r="BS762" s="14">
        <v>0.183718026522529</v>
      </c>
      <c r="BT762" s="14">
        <v>0.173741193702519</v>
      </c>
      <c r="BU762" s="14">
        <v>0.124596221963198</v>
      </c>
      <c r="BV762" s="14">
        <v>0.22678120064849899</v>
      </c>
      <c r="BW762" s="14">
        <v>0.156095460280715</v>
      </c>
    </row>
    <row r="763" spans="2:75" x14ac:dyDescent="0.35">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c r="AD763" s="14"/>
      <c r="AE763" s="14"/>
      <c r="AF763" s="14"/>
      <c r="AG763" s="14"/>
      <c r="AH763" s="14"/>
      <c r="AI763" s="14"/>
      <c r="AJ763" s="14"/>
      <c r="AK763" s="14"/>
      <c r="AL763" s="14"/>
      <c r="AM763" s="14"/>
      <c r="AN763" s="14"/>
      <c r="AO763" s="14"/>
      <c r="AP763" s="14"/>
      <c r="AQ763" s="14"/>
      <c r="AR763" s="14"/>
      <c r="AS763" s="14"/>
      <c r="AT763" s="14"/>
      <c r="AU763" s="14"/>
      <c r="AV763" s="14"/>
      <c r="AW763" s="14"/>
      <c r="AX763" s="14"/>
      <c r="AY763" s="14"/>
      <c r="AZ763" s="14"/>
      <c r="BA763" s="14"/>
      <c r="BB763" s="14"/>
      <c r="BC763" s="14"/>
      <c r="BD763" s="14"/>
      <c r="BE763" s="14"/>
      <c r="BF763" s="14"/>
      <c r="BG763" s="14"/>
      <c r="BH763" s="14"/>
      <c r="BI763" s="14"/>
      <c r="BJ763" s="14"/>
      <c r="BK763" s="14"/>
      <c r="BL763" s="14"/>
      <c r="BM763" s="14"/>
      <c r="BN763" s="14"/>
      <c r="BO763" s="14"/>
      <c r="BP763" s="14"/>
      <c r="BQ763" s="14"/>
      <c r="BR763" s="14"/>
      <c r="BS763" s="14"/>
      <c r="BT763" s="14"/>
      <c r="BU763" s="14"/>
      <c r="BV763" s="14"/>
      <c r="BW763" s="14"/>
    </row>
    <row r="764" spans="2:75" x14ac:dyDescent="0.35">
      <c r="B764" s="6" t="s">
        <v>404</v>
      </c>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c r="AD764" s="14"/>
      <c r="AE764" s="14"/>
      <c r="AF764" s="14"/>
      <c r="AG764" s="14"/>
      <c r="AH764" s="14"/>
      <c r="AI764" s="14"/>
      <c r="AJ764" s="14"/>
      <c r="AK764" s="14"/>
      <c r="AL764" s="14"/>
      <c r="AM764" s="14"/>
      <c r="AN764" s="14"/>
      <c r="AO764" s="14"/>
      <c r="AP764" s="14"/>
      <c r="AQ764" s="14"/>
      <c r="AR764" s="14"/>
      <c r="AS764" s="14"/>
      <c r="AT764" s="14"/>
      <c r="AU764" s="14"/>
      <c r="AV764" s="14"/>
      <c r="AW764" s="14"/>
      <c r="AX764" s="14"/>
      <c r="AY764" s="14"/>
      <c r="AZ764" s="14"/>
      <c r="BA764" s="14"/>
      <c r="BB764" s="14"/>
      <c r="BC764" s="14"/>
      <c r="BD764" s="14"/>
      <c r="BE764" s="14"/>
      <c r="BF764" s="14"/>
      <c r="BG764" s="14"/>
      <c r="BH764" s="14"/>
      <c r="BI764" s="14"/>
      <c r="BJ764" s="14"/>
      <c r="BK764" s="14"/>
      <c r="BL764" s="14"/>
      <c r="BM764" s="14"/>
      <c r="BN764" s="14"/>
      <c r="BO764" s="14"/>
      <c r="BP764" s="14"/>
      <c r="BQ764" s="14"/>
      <c r="BR764" s="14"/>
      <c r="BS764" s="14"/>
      <c r="BT764" s="14"/>
      <c r="BU764" s="14"/>
      <c r="BV764" s="14"/>
      <c r="BW764" s="14"/>
    </row>
    <row r="765" spans="2:75" x14ac:dyDescent="0.35">
      <c r="B765" s="21" t="s">
        <v>96</v>
      </c>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c r="AD765" s="14"/>
      <c r="AE765" s="14"/>
      <c r="AF765" s="14"/>
      <c r="AG765" s="14"/>
      <c r="AH765" s="14"/>
      <c r="AI765" s="14"/>
      <c r="AJ765" s="14"/>
      <c r="AK765" s="14"/>
      <c r="AL765" s="14"/>
      <c r="AM765" s="14"/>
      <c r="AN765" s="14"/>
      <c r="AO765" s="14"/>
      <c r="AP765" s="14"/>
      <c r="AQ765" s="14"/>
      <c r="AR765" s="14"/>
      <c r="AS765" s="14"/>
      <c r="AT765" s="14"/>
      <c r="AU765" s="14"/>
      <c r="AV765" s="14"/>
      <c r="AW765" s="14"/>
      <c r="AX765" s="14"/>
      <c r="AY765" s="14"/>
      <c r="AZ765" s="14"/>
      <c r="BA765" s="14"/>
      <c r="BB765" s="14"/>
      <c r="BC765" s="14"/>
      <c r="BD765" s="14"/>
      <c r="BE765" s="14"/>
      <c r="BF765" s="14"/>
      <c r="BG765" s="14"/>
      <c r="BH765" s="14"/>
      <c r="BI765" s="14"/>
      <c r="BJ765" s="14"/>
      <c r="BK765" s="14"/>
      <c r="BL765" s="14"/>
      <c r="BM765" s="14"/>
      <c r="BN765" s="14"/>
      <c r="BO765" s="14"/>
      <c r="BP765" s="14"/>
      <c r="BQ765" s="14"/>
      <c r="BR765" s="14"/>
      <c r="BS765" s="14"/>
      <c r="BT765" s="14"/>
      <c r="BU765" s="14"/>
      <c r="BV765" s="14"/>
      <c r="BW765" s="14"/>
    </row>
    <row r="766" spans="2:75" x14ac:dyDescent="0.35">
      <c r="B766" t="s">
        <v>400</v>
      </c>
      <c r="C766" s="14">
        <v>3.40646697019596E-2</v>
      </c>
      <c r="D766" s="14">
        <v>3.9082474735876199E-2</v>
      </c>
      <c r="E766" s="14">
        <v>2.9329096898686499E-2</v>
      </c>
      <c r="F766" s="14"/>
      <c r="G766" s="14">
        <v>7.6653785455521206E-2</v>
      </c>
      <c r="H766" s="14">
        <v>1.93152605923749E-2</v>
      </c>
      <c r="I766" s="14">
        <v>6.9566414535672E-2</v>
      </c>
      <c r="J766" s="14">
        <v>1.8917426450576601E-2</v>
      </c>
      <c r="K766" s="14">
        <v>1.75818643981362E-2</v>
      </c>
      <c r="L766" s="14">
        <v>3.0388846497173001E-2</v>
      </c>
      <c r="M766" s="14"/>
      <c r="N766" s="14">
        <v>3.1588289765719001E-2</v>
      </c>
      <c r="O766" s="14">
        <v>3.8699037868352597E-2</v>
      </c>
      <c r="P766" s="14"/>
      <c r="Q766" s="14">
        <v>2.06618137972189E-2</v>
      </c>
      <c r="R766" s="14">
        <v>9.7667924647041604E-3</v>
      </c>
      <c r="S766" s="14">
        <v>9.9977134534591904E-3</v>
      </c>
      <c r="T766" s="14">
        <v>4.4025595873700397E-2</v>
      </c>
      <c r="U766" s="14">
        <v>4.3902058837647299E-2</v>
      </c>
      <c r="V766" s="14">
        <v>3.80937278223746E-2</v>
      </c>
      <c r="W766" s="14">
        <v>5.04282263288603E-2</v>
      </c>
      <c r="X766" s="14">
        <v>0</v>
      </c>
      <c r="Y766" s="14">
        <v>0</v>
      </c>
      <c r="Z766" s="14">
        <v>3.0190656288874199E-2</v>
      </c>
      <c r="AA766" s="14"/>
      <c r="AB766" s="14">
        <v>3.9149947470331202E-2</v>
      </c>
      <c r="AC766" s="14">
        <v>3.31081569463689E-2</v>
      </c>
      <c r="AD766" s="14">
        <v>3.7007505582344002E-2</v>
      </c>
      <c r="AE766" s="14"/>
      <c r="AF766" s="14">
        <v>1.38063589835376E-2</v>
      </c>
      <c r="AG766" s="14">
        <v>4.0231984322783E-2</v>
      </c>
      <c r="AH766" s="14">
        <v>4.4217453170305399E-2</v>
      </c>
      <c r="AI766" s="14">
        <v>0</v>
      </c>
      <c r="AJ766" s="14">
        <v>0</v>
      </c>
      <c r="AK766" s="14">
        <v>7.1542150695237394E-2</v>
      </c>
      <c r="AL766" s="14">
        <v>3.9296288857532301E-2</v>
      </c>
      <c r="AM766" s="14">
        <v>1.1746817454683299E-2</v>
      </c>
      <c r="AN766" s="14"/>
      <c r="AO766" s="14">
        <v>1.2802908702723499E-2</v>
      </c>
      <c r="AP766" s="14">
        <v>3.5634963372484299E-2</v>
      </c>
      <c r="AQ766" s="14">
        <v>7.8867073611263994E-2</v>
      </c>
      <c r="AR766" s="14">
        <v>0</v>
      </c>
      <c r="AS766" s="14">
        <v>0</v>
      </c>
      <c r="AT766" s="14">
        <v>9.1335765113200004E-2</v>
      </c>
      <c r="AU766" s="14">
        <v>6.2094838156658901E-2</v>
      </c>
      <c r="AV766" s="14">
        <v>1.6006100902107901E-2</v>
      </c>
      <c r="AW766" s="14"/>
      <c r="AX766" s="14">
        <v>0.113927699425328</v>
      </c>
      <c r="AY766" s="14">
        <v>3.4003231488011799E-2</v>
      </c>
      <c r="AZ766" s="14">
        <v>2.70200082102653E-2</v>
      </c>
      <c r="BA766" s="14"/>
      <c r="BB766" s="14">
        <v>0.11842003650327999</v>
      </c>
      <c r="BC766" s="14">
        <v>2.97220477621108E-2</v>
      </c>
      <c r="BD766" s="14">
        <v>1.03648749665222E-2</v>
      </c>
      <c r="BE766" s="14"/>
      <c r="BF766" s="14">
        <v>0.133683235080234</v>
      </c>
      <c r="BG766" s="14">
        <v>3.7825491860393502E-2</v>
      </c>
      <c r="BH766" s="14">
        <v>3.0228415757479098E-2</v>
      </c>
      <c r="BI766" s="14"/>
      <c r="BJ766" s="14">
        <v>5.4095452466936797E-2</v>
      </c>
      <c r="BK766" s="14">
        <v>2.98144107408073E-2</v>
      </c>
      <c r="BL766" s="14"/>
      <c r="BM766" s="14">
        <v>5.13202062217257E-2</v>
      </c>
      <c r="BN766" s="14">
        <v>2.76628673091775E-2</v>
      </c>
      <c r="BO766" s="14"/>
      <c r="BP766" s="14">
        <v>7.4394694920402599E-2</v>
      </c>
      <c r="BQ766" s="14">
        <v>1.70007993057508E-2</v>
      </c>
      <c r="BR766" s="14">
        <v>0</v>
      </c>
      <c r="BS766" s="14">
        <v>1.8748816391128801E-2</v>
      </c>
      <c r="BT766" s="14">
        <v>3.26500556813408E-2</v>
      </c>
      <c r="BU766" s="14">
        <v>7.30911831462669E-3</v>
      </c>
      <c r="BV766" s="14">
        <v>0.102122501891241</v>
      </c>
      <c r="BW766" s="14">
        <v>2.9920617846026201E-2</v>
      </c>
    </row>
    <row r="767" spans="2:75" x14ac:dyDescent="0.35">
      <c r="B767" t="s">
        <v>401</v>
      </c>
      <c r="C767" s="14">
        <v>0.40098577883518999</v>
      </c>
      <c r="D767" s="14">
        <v>0.39635292505134201</v>
      </c>
      <c r="E767" s="14">
        <v>0.40535805241537998</v>
      </c>
      <c r="F767" s="14"/>
      <c r="G767" s="14">
        <v>0.32359179812969602</v>
      </c>
      <c r="H767" s="14">
        <v>0.35708674878866897</v>
      </c>
      <c r="I767" s="14">
        <v>0.25468475204569702</v>
      </c>
      <c r="J767" s="14">
        <v>0.37279927493435</v>
      </c>
      <c r="K767" s="14">
        <v>0.40794274882137399</v>
      </c>
      <c r="L767" s="14">
        <v>0.50325437703600195</v>
      </c>
      <c r="M767" s="14"/>
      <c r="N767" s="14">
        <v>0.421686299203898</v>
      </c>
      <c r="O767" s="14">
        <v>0.36224623357375202</v>
      </c>
      <c r="P767" s="14"/>
      <c r="Q767" s="14">
        <v>0.32273051912210199</v>
      </c>
      <c r="R767" s="14">
        <v>0.38882465038370601</v>
      </c>
      <c r="S767" s="14">
        <v>0.41331435480099898</v>
      </c>
      <c r="T767" s="14">
        <v>0.45908186276742102</v>
      </c>
      <c r="U767" s="14">
        <v>0.413885877960743</v>
      </c>
      <c r="V767" s="14">
        <v>0.39623838789002302</v>
      </c>
      <c r="W767" s="14">
        <v>0.43335189662582302</v>
      </c>
      <c r="X767" s="14">
        <v>0.33438743868451198</v>
      </c>
      <c r="Y767" s="14">
        <v>0</v>
      </c>
      <c r="Z767" s="14">
        <v>0.24767592331266999</v>
      </c>
      <c r="AA767" s="14"/>
      <c r="AB767" s="14">
        <v>0.51977768657355194</v>
      </c>
      <c r="AC767" s="14">
        <v>0.39706037728502303</v>
      </c>
      <c r="AD767" s="14">
        <v>0.364562834466303</v>
      </c>
      <c r="AE767" s="14"/>
      <c r="AF767" s="14">
        <v>0.55093514801256305</v>
      </c>
      <c r="AG767" s="14">
        <v>0.37631350435460498</v>
      </c>
      <c r="AH767" s="14">
        <v>0.35844881426686598</v>
      </c>
      <c r="AI767" s="14">
        <v>0.59159730980187397</v>
      </c>
      <c r="AJ767" s="14">
        <v>0.503806290183616</v>
      </c>
      <c r="AK767" s="14">
        <v>0.51122683011941605</v>
      </c>
      <c r="AL767" s="14">
        <v>0.269761241417044</v>
      </c>
      <c r="AM767" s="14">
        <v>0.28930143544001302</v>
      </c>
      <c r="AN767" s="14"/>
      <c r="AO767" s="14">
        <v>0.57205686335907702</v>
      </c>
      <c r="AP767" s="14">
        <v>0.35982690860314198</v>
      </c>
      <c r="AQ767" s="14">
        <v>0.40615558132830398</v>
      </c>
      <c r="AR767" s="14">
        <v>0.56986029592798504</v>
      </c>
      <c r="AS767" s="14">
        <v>0.60162986502221805</v>
      </c>
      <c r="AT767" s="14">
        <v>0.562571152618907</v>
      </c>
      <c r="AU767" s="14">
        <v>0.343462820616946</v>
      </c>
      <c r="AV767" s="14">
        <v>0.20723141777421</v>
      </c>
      <c r="AW767" s="14"/>
      <c r="AX767" s="14">
        <v>0.47079006717515198</v>
      </c>
      <c r="AY767" s="14">
        <v>0.53268786596805695</v>
      </c>
      <c r="AZ767" s="14">
        <v>0.30359240089082901</v>
      </c>
      <c r="BA767" s="14"/>
      <c r="BB767" s="14">
        <v>0.61282920958724296</v>
      </c>
      <c r="BC767" s="14">
        <v>0.47007601288067702</v>
      </c>
      <c r="BD767" s="14">
        <v>0.21581067697265</v>
      </c>
      <c r="BE767" s="14"/>
      <c r="BF767" s="14">
        <v>0.48090138802927201</v>
      </c>
      <c r="BG767" s="14">
        <v>0.51483957091745103</v>
      </c>
      <c r="BH767" s="14">
        <v>0.31985965442729603</v>
      </c>
      <c r="BI767" s="14"/>
      <c r="BJ767" s="14">
        <v>0.44022689659247399</v>
      </c>
      <c r="BK767" s="14">
        <v>0.39138060061797197</v>
      </c>
      <c r="BL767" s="14"/>
      <c r="BM767" s="14">
        <v>0.48578450458863198</v>
      </c>
      <c r="BN767" s="14">
        <v>0.374950910903872</v>
      </c>
      <c r="BO767" s="14"/>
      <c r="BP767" s="14">
        <v>0.40272744976772101</v>
      </c>
      <c r="BQ767" s="14">
        <v>0.48189466575036299</v>
      </c>
      <c r="BR767" s="14">
        <v>0.50198313020420404</v>
      </c>
      <c r="BS767" s="14">
        <v>0.33993672177143602</v>
      </c>
      <c r="BT767" s="14">
        <v>0.40658143641567901</v>
      </c>
      <c r="BU767" s="14">
        <v>0.40520059261834501</v>
      </c>
      <c r="BV767" s="14">
        <v>0.39096540263346302</v>
      </c>
      <c r="BW767" s="14">
        <v>0.39815037713455198</v>
      </c>
    </row>
    <row r="768" spans="2:75" x14ac:dyDescent="0.35">
      <c r="B768" t="s">
        <v>402</v>
      </c>
      <c r="C768" s="14">
        <v>0.27302629839360198</v>
      </c>
      <c r="D768" s="14">
        <v>0.30651084776092402</v>
      </c>
      <c r="E768" s="14">
        <v>0.241425126119683</v>
      </c>
      <c r="F768" s="14"/>
      <c r="G768" s="14">
        <v>0.29109852304589401</v>
      </c>
      <c r="H768" s="14">
        <v>0.31512610039556699</v>
      </c>
      <c r="I768" s="14">
        <v>0.27221516905496002</v>
      </c>
      <c r="J768" s="14">
        <v>0.26372984957369799</v>
      </c>
      <c r="K768" s="14">
        <v>0.31615524489733599</v>
      </c>
      <c r="L768" s="14">
        <v>0.239977922935695</v>
      </c>
      <c r="M768" s="14"/>
      <c r="N768" s="14">
        <v>0.28868845065732002</v>
      </c>
      <c r="O768" s="14">
        <v>0.243715699157216</v>
      </c>
      <c r="P768" s="14"/>
      <c r="Q768" s="14">
        <v>0.16813501461256999</v>
      </c>
      <c r="R768" s="14">
        <v>0.256491398497462</v>
      </c>
      <c r="S768" s="14">
        <v>0.29393230753816002</v>
      </c>
      <c r="T768" s="14">
        <v>0.258257325560387</v>
      </c>
      <c r="U768" s="14">
        <v>0.321310376666261</v>
      </c>
      <c r="V768" s="14">
        <v>0.29162546900090602</v>
      </c>
      <c r="W768" s="14">
        <v>0.274459184210746</v>
      </c>
      <c r="X768" s="14">
        <v>0.24517618432884</v>
      </c>
      <c r="Y768" s="14">
        <v>0.11182982956972801</v>
      </c>
      <c r="Z768" s="14">
        <v>0.21367623775494801</v>
      </c>
      <c r="AA768" s="14"/>
      <c r="AB768" s="14">
        <v>0.227767674270904</v>
      </c>
      <c r="AC768" s="14">
        <v>0.25606948004662899</v>
      </c>
      <c r="AD768" s="14">
        <v>0.32807619063666899</v>
      </c>
      <c r="AE768" s="14"/>
      <c r="AF768" s="14">
        <v>0.24714225680205801</v>
      </c>
      <c r="AG768" s="14">
        <v>0.32085002610739</v>
      </c>
      <c r="AH768" s="14">
        <v>0.32662296223589299</v>
      </c>
      <c r="AI768" s="14">
        <v>0.24016054999509401</v>
      </c>
      <c r="AJ768" s="14">
        <v>0.199806792298688</v>
      </c>
      <c r="AK768" s="14">
        <v>0.22666257642548601</v>
      </c>
      <c r="AL768" s="14">
        <v>0.26749909163229701</v>
      </c>
      <c r="AM768" s="14">
        <v>0.27021711992967101</v>
      </c>
      <c r="AN768" s="14"/>
      <c r="AO768" s="14">
        <v>0.228963547610402</v>
      </c>
      <c r="AP768" s="14">
        <v>0.34407249529168998</v>
      </c>
      <c r="AQ768" s="14">
        <v>0.31078616172675699</v>
      </c>
      <c r="AR768" s="14">
        <v>0.34813346634487402</v>
      </c>
      <c r="AS768" s="14">
        <v>0.20027246810827701</v>
      </c>
      <c r="AT768" s="14">
        <v>0.18566608216998501</v>
      </c>
      <c r="AU768" s="14">
        <v>0.189899144211475</v>
      </c>
      <c r="AV768" s="14">
        <v>0.35050516750495803</v>
      </c>
      <c r="AW768" s="14"/>
      <c r="AX768" s="14">
        <v>0.32067786898577899</v>
      </c>
      <c r="AY768" s="14">
        <v>0.234489140421825</v>
      </c>
      <c r="AZ768" s="14">
        <v>0.342764708712544</v>
      </c>
      <c r="BA768" s="14"/>
      <c r="BB768" s="14">
        <v>0.13954879554532301</v>
      </c>
      <c r="BC768" s="14">
        <v>0.28635404614822701</v>
      </c>
      <c r="BD768" s="14">
        <v>0.35777627524740202</v>
      </c>
      <c r="BE768" s="14"/>
      <c r="BF768" s="14">
        <v>0.206105746701856</v>
      </c>
      <c r="BG768" s="14">
        <v>0.25230722843870501</v>
      </c>
      <c r="BH768" s="14">
        <v>0.33158555928213701</v>
      </c>
      <c r="BI768" s="14"/>
      <c r="BJ768" s="14">
        <v>0.26677678726763299</v>
      </c>
      <c r="BK768" s="14">
        <v>0.28180594343676701</v>
      </c>
      <c r="BL768" s="14"/>
      <c r="BM768" s="14">
        <v>0.264845336309249</v>
      </c>
      <c r="BN768" s="14">
        <v>0.27410821206332098</v>
      </c>
      <c r="BO768" s="14"/>
      <c r="BP768" s="14">
        <v>0.25470851705305397</v>
      </c>
      <c r="BQ768" s="14">
        <v>0.211517868464005</v>
      </c>
      <c r="BR768" s="14">
        <v>0.163708321258282</v>
      </c>
      <c r="BS768" s="14">
        <v>0.30524465296592301</v>
      </c>
      <c r="BT768" s="14">
        <v>0.26913129573451799</v>
      </c>
      <c r="BU768" s="14">
        <v>0.32146035696680603</v>
      </c>
      <c r="BV768" s="14">
        <v>0.28383261512504898</v>
      </c>
      <c r="BW768" s="14">
        <v>0.284714419188628</v>
      </c>
    </row>
    <row r="769" spans="2:75" x14ac:dyDescent="0.35">
      <c r="B769" t="s">
        <v>403</v>
      </c>
      <c r="C769" s="14">
        <v>0.113075887534344</v>
      </c>
      <c r="D769" s="14">
        <v>0.13851259038049099</v>
      </c>
      <c r="E769" s="14">
        <v>8.9069901373273794E-2</v>
      </c>
      <c r="F769" s="14"/>
      <c r="G769" s="14">
        <v>0.10449112139340801</v>
      </c>
      <c r="H769" s="14">
        <v>0.19993423552708001</v>
      </c>
      <c r="I769" s="14">
        <v>0.190309689951389</v>
      </c>
      <c r="J769" s="14">
        <v>0.12561000649478701</v>
      </c>
      <c r="K769" s="14">
        <v>8.92524329308165E-2</v>
      </c>
      <c r="L769" s="14">
        <v>5.8116440018035398E-2</v>
      </c>
      <c r="M769" s="14"/>
      <c r="N769" s="14">
        <v>0.116793121383048</v>
      </c>
      <c r="O769" s="14">
        <v>0.106119349903198</v>
      </c>
      <c r="P769" s="14"/>
      <c r="Q769" s="14">
        <v>0.15631757858546799</v>
      </c>
      <c r="R769" s="14">
        <v>9.8050188551436698E-2</v>
      </c>
      <c r="S769" s="14">
        <v>9.0426477901021596E-2</v>
      </c>
      <c r="T769" s="14">
        <v>8.90245494224529E-2</v>
      </c>
      <c r="U769" s="14">
        <v>0.108681468614929</v>
      </c>
      <c r="V769" s="14">
        <v>0.14641992787927</v>
      </c>
      <c r="W769" s="14">
        <v>0.13760828944081499</v>
      </c>
      <c r="X769" s="14">
        <v>0.42043637698664699</v>
      </c>
      <c r="Y769" s="14">
        <v>0.88817017043027202</v>
      </c>
      <c r="Z769" s="14">
        <v>7.47838635736401E-2</v>
      </c>
      <c r="AA769" s="14"/>
      <c r="AB769" s="14">
        <v>0.10139215211643</v>
      </c>
      <c r="AC769" s="14">
        <v>8.6653524044493502E-2</v>
      </c>
      <c r="AD769" s="14">
        <v>0.210635697728289</v>
      </c>
      <c r="AE769" s="14"/>
      <c r="AF769" s="14">
        <v>2.58924902592765E-2</v>
      </c>
      <c r="AG769" s="14">
        <v>0.18132980780588401</v>
      </c>
      <c r="AH769" s="14">
        <v>0.122398783444111</v>
      </c>
      <c r="AI769" s="14">
        <v>9.9165345611915298E-2</v>
      </c>
      <c r="AJ769" s="14">
        <v>0.108168902442877</v>
      </c>
      <c r="AK769" s="14">
        <v>6.2484499368484402E-2</v>
      </c>
      <c r="AL769" s="14">
        <v>0.32449920773275598</v>
      </c>
      <c r="AM769" s="14">
        <v>0.127329093007813</v>
      </c>
      <c r="AN769" s="14"/>
      <c r="AO769" s="14">
        <v>3.6340617766600199E-2</v>
      </c>
      <c r="AP769" s="14">
        <v>0.164748550988675</v>
      </c>
      <c r="AQ769" s="14">
        <v>5.2004247397866701E-2</v>
      </c>
      <c r="AR769" s="14">
        <v>4.3812222822277203E-2</v>
      </c>
      <c r="AS769" s="14">
        <v>2.79522800471191E-2</v>
      </c>
      <c r="AT769" s="14">
        <v>7.3759316704109595E-2</v>
      </c>
      <c r="AU769" s="14">
        <v>0.32449905982469401</v>
      </c>
      <c r="AV769" s="14">
        <v>0.15597737553952701</v>
      </c>
      <c r="AW769" s="14"/>
      <c r="AX769" s="14">
        <v>1.2878266172747999E-2</v>
      </c>
      <c r="AY769" s="14">
        <v>8.5802463549639302E-2</v>
      </c>
      <c r="AZ769" s="14">
        <v>0.174766454659431</v>
      </c>
      <c r="BA769" s="14"/>
      <c r="BB769" s="14">
        <v>6.4832300362637596E-2</v>
      </c>
      <c r="BC769" s="14">
        <v>5.33808082849292E-2</v>
      </c>
      <c r="BD769" s="14">
        <v>0.307844871676068</v>
      </c>
      <c r="BE769" s="14"/>
      <c r="BF769" s="14">
        <v>9.8371048121743507E-2</v>
      </c>
      <c r="BG769" s="14">
        <v>6.8452981750434697E-2</v>
      </c>
      <c r="BH769" s="14">
        <v>0.19797127165270301</v>
      </c>
      <c r="BI769" s="14"/>
      <c r="BJ769" s="14">
        <v>0.16062810785728801</v>
      </c>
      <c r="BK769" s="14">
        <v>9.8268128937567603E-2</v>
      </c>
      <c r="BL769" s="14"/>
      <c r="BM769" s="14">
        <v>0.143629096750193</v>
      </c>
      <c r="BN769" s="14">
        <v>9.3678953583186994E-2</v>
      </c>
      <c r="BO769" s="14"/>
      <c r="BP769" s="14">
        <v>7.8084166756049594E-2</v>
      </c>
      <c r="BQ769" s="14">
        <v>0.105457890503204</v>
      </c>
      <c r="BR769" s="14">
        <v>6.4744693440842396E-2</v>
      </c>
      <c r="BS769" s="14">
        <v>0.14354304512309099</v>
      </c>
      <c r="BT769" s="14">
        <v>0.127651420754126</v>
      </c>
      <c r="BU769" s="14">
        <v>0.12043810349928299</v>
      </c>
      <c r="BV769" s="14">
        <v>0.123971360098301</v>
      </c>
      <c r="BW769" s="14">
        <v>6.6557118845391797E-2</v>
      </c>
    </row>
    <row r="770" spans="2:75" x14ac:dyDescent="0.35">
      <c r="B770" t="s">
        <v>92</v>
      </c>
      <c r="C770" s="14">
        <v>0.17884736553490299</v>
      </c>
      <c r="D770" s="14">
        <v>0.119541162071367</v>
      </c>
      <c r="E770" s="14">
        <v>0.234817823192977</v>
      </c>
      <c r="F770" s="14"/>
      <c r="G770" s="14">
        <v>0.20416477197548</v>
      </c>
      <c r="H770" s="14">
        <v>0.10853765469630899</v>
      </c>
      <c r="I770" s="14">
        <v>0.213223974412282</v>
      </c>
      <c r="J770" s="14">
        <v>0.21894344254658901</v>
      </c>
      <c r="K770" s="14">
        <v>0.169067708952337</v>
      </c>
      <c r="L770" s="14">
        <v>0.16826241351309401</v>
      </c>
      <c r="M770" s="14"/>
      <c r="N770" s="14">
        <v>0.141243838990014</v>
      </c>
      <c r="O770" s="14">
        <v>0.249219679497481</v>
      </c>
      <c r="P770" s="14"/>
      <c r="Q770" s="14">
        <v>0.33215507388263998</v>
      </c>
      <c r="R770" s="14">
        <v>0.24686697010269101</v>
      </c>
      <c r="S770" s="14">
        <v>0.192329146306361</v>
      </c>
      <c r="T770" s="14">
        <v>0.14961066637603901</v>
      </c>
      <c r="U770" s="14">
        <v>0.112220217920418</v>
      </c>
      <c r="V770" s="14">
        <v>0.12762248740742599</v>
      </c>
      <c r="W770" s="14">
        <v>0.10415240339375501</v>
      </c>
      <c r="X770" s="14">
        <v>0</v>
      </c>
      <c r="Y770" s="14">
        <v>0</v>
      </c>
      <c r="Z770" s="14">
        <v>0.433673319069867</v>
      </c>
      <c r="AA770" s="14"/>
      <c r="AB770" s="14">
        <v>0.111912539568782</v>
      </c>
      <c r="AC770" s="14">
        <v>0.227108461677485</v>
      </c>
      <c r="AD770" s="14">
        <v>5.9717771586394401E-2</v>
      </c>
      <c r="AE770" s="14"/>
      <c r="AF770" s="14">
        <v>0.162223745942565</v>
      </c>
      <c r="AG770" s="14">
        <v>8.1274677409337401E-2</v>
      </c>
      <c r="AH770" s="14">
        <v>0.14831198688282399</v>
      </c>
      <c r="AI770" s="14">
        <v>6.9076794591116694E-2</v>
      </c>
      <c r="AJ770" s="14">
        <v>0.18821801507482</v>
      </c>
      <c r="AK770" s="14">
        <v>0.12808394339137599</v>
      </c>
      <c r="AL770" s="14">
        <v>9.8944170360371106E-2</v>
      </c>
      <c r="AM770" s="14">
        <v>0.30140553416782001</v>
      </c>
      <c r="AN770" s="14"/>
      <c r="AO770" s="14">
        <v>0.149836062561198</v>
      </c>
      <c r="AP770" s="14">
        <v>9.5717081744008697E-2</v>
      </c>
      <c r="AQ770" s="14">
        <v>0.15218693593580801</v>
      </c>
      <c r="AR770" s="14">
        <v>3.8194014904863703E-2</v>
      </c>
      <c r="AS770" s="14">
        <v>0.170145386822385</v>
      </c>
      <c r="AT770" s="14">
        <v>8.6667683393798295E-2</v>
      </c>
      <c r="AU770" s="14">
        <v>8.00441371902256E-2</v>
      </c>
      <c r="AV770" s="14">
        <v>0.270279938279197</v>
      </c>
      <c r="AW770" s="14"/>
      <c r="AX770" s="14">
        <v>8.1726098240992903E-2</v>
      </c>
      <c r="AY770" s="14">
        <v>0.11301729857246701</v>
      </c>
      <c r="AZ770" s="14">
        <v>0.15185642752692999</v>
      </c>
      <c r="BA770" s="14"/>
      <c r="BB770" s="14">
        <v>6.4369658001516505E-2</v>
      </c>
      <c r="BC770" s="14">
        <v>0.16046708492405701</v>
      </c>
      <c r="BD770" s="14">
        <v>0.108203301137358</v>
      </c>
      <c r="BE770" s="14"/>
      <c r="BF770" s="14">
        <v>8.0938582066894804E-2</v>
      </c>
      <c r="BG770" s="14">
        <v>0.12657472703301501</v>
      </c>
      <c r="BH770" s="14">
        <v>0.12035509888038499</v>
      </c>
      <c r="BI770" s="14"/>
      <c r="BJ770" s="14">
        <v>7.8272755815668907E-2</v>
      </c>
      <c r="BK770" s="14">
        <v>0.19873091626688599</v>
      </c>
      <c r="BL770" s="14"/>
      <c r="BM770" s="14">
        <v>5.4420856130200597E-2</v>
      </c>
      <c r="BN770" s="14">
        <v>0.22959905614044299</v>
      </c>
      <c r="BO770" s="14"/>
      <c r="BP770" s="14">
        <v>0.19008517150277299</v>
      </c>
      <c r="BQ770" s="14">
        <v>0.18412877597667701</v>
      </c>
      <c r="BR770" s="14">
        <v>0.26956385509667202</v>
      </c>
      <c r="BS770" s="14">
        <v>0.19252676374842101</v>
      </c>
      <c r="BT770" s="14">
        <v>0.163985791414336</v>
      </c>
      <c r="BU770" s="14">
        <v>0.145591828600939</v>
      </c>
      <c r="BV770" s="14">
        <v>9.9108120251945903E-2</v>
      </c>
      <c r="BW770" s="14">
        <v>0.22065746698540201</v>
      </c>
    </row>
    <row r="771" spans="2:75" x14ac:dyDescent="0.35">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c r="AD771" s="14"/>
      <c r="AE771" s="14"/>
      <c r="AF771" s="14"/>
      <c r="AG771" s="14"/>
      <c r="AH771" s="14"/>
      <c r="AI771" s="14"/>
      <c r="AJ771" s="14"/>
      <c r="AK771" s="14"/>
      <c r="AL771" s="14"/>
      <c r="AM771" s="14"/>
      <c r="AN771" s="14"/>
      <c r="AO771" s="14"/>
      <c r="AP771" s="14"/>
      <c r="AQ771" s="14"/>
      <c r="AR771" s="14"/>
      <c r="AS771" s="14"/>
      <c r="AT771" s="14"/>
      <c r="AU771" s="14"/>
      <c r="AV771" s="14"/>
      <c r="AW771" s="14"/>
      <c r="AX771" s="14"/>
      <c r="AY771" s="14"/>
      <c r="AZ771" s="14"/>
      <c r="BA771" s="14"/>
      <c r="BB771" s="14"/>
      <c r="BC771" s="14"/>
      <c r="BD771" s="14"/>
      <c r="BE771" s="14"/>
      <c r="BF771" s="14"/>
      <c r="BG771" s="14"/>
      <c r="BH771" s="14"/>
      <c r="BI771" s="14"/>
      <c r="BJ771" s="14"/>
      <c r="BK771" s="14"/>
      <c r="BL771" s="14"/>
      <c r="BM771" s="14"/>
      <c r="BN771" s="14"/>
      <c r="BO771" s="14"/>
      <c r="BP771" s="14"/>
      <c r="BQ771" s="14"/>
      <c r="BR771" s="14"/>
      <c r="BS771" s="14"/>
      <c r="BT771" s="14"/>
      <c r="BU771" s="14"/>
      <c r="BV771" s="14"/>
      <c r="BW771" s="14"/>
    </row>
    <row r="772" spans="2:75" x14ac:dyDescent="0.35">
      <c r="B772" s="6" t="s">
        <v>412</v>
      </c>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c r="AD772" s="14"/>
      <c r="AE772" s="14"/>
      <c r="AF772" s="14"/>
      <c r="AG772" s="14"/>
      <c r="AH772" s="14"/>
      <c r="AI772" s="14"/>
      <c r="AJ772" s="14"/>
      <c r="AK772" s="14"/>
      <c r="AL772" s="14"/>
      <c r="AM772" s="14"/>
      <c r="AN772" s="14"/>
      <c r="AO772" s="14"/>
      <c r="AP772" s="14"/>
      <c r="AQ772" s="14"/>
      <c r="AR772" s="14"/>
      <c r="AS772" s="14"/>
      <c r="AT772" s="14"/>
      <c r="AU772" s="14"/>
      <c r="AV772" s="14"/>
      <c r="AW772" s="14"/>
      <c r="AX772" s="14"/>
      <c r="AY772" s="14"/>
      <c r="AZ772" s="14"/>
      <c r="BA772" s="14"/>
      <c r="BB772" s="14"/>
      <c r="BC772" s="14"/>
      <c r="BD772" s="14"/>
      <c r="BE772" s="14"/>
      <c r="BF772" s="14"/>
      <c r="BG772" s="14"/>
      <c r="BH772" s="14"/>
      <c r="BI772" s="14"/>
      <c r="BJ772" s="14"/>
      <c r="BK772" s="14"/>
      <c r="BL772" s="14"/>
      <c r="BM772" s="14"/>
      <c r="BN772" s="14"/>
      <c r="BO772" s="14"/>
      <c r="BP772" s="14"/>
      <c r="BQ772" s="14"/>
      <c r="BR772" s="14"/>
      <c r="BS772" s="14"/>
      <c r="BT772" s="14"/>
      <c r="BU772" s="14"/>
      <c r="BV772" s="14"/>
      <c r="BW772" s="14"/>
    </row>
    <row r="773" spans="2:75" x14ac:dyDescent="0.35">
      <c r="B773" s="21" t="s">
        <v>96</v>
      </c>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c r="AD773" s="14"/>
      <c r="AE773" s="14"/>
      <c r="AF773" s="14"/>
      <c r="AG773" s="14"/>
      <c r="AH773" s="14"/>
      <c r="AI773" s="14"/>
      <c r="AJ773" s="14"/>
      <c r="AK773" s="14"/>
      <c r="AL773" s="14"/>
      <c r="AM773" s="14"/>
      <c r="AN773" s="14"/>
      <c r="AO773" s="14"/>
      <c r="AP773" s="14"/>
      <c r="AQ773" s="14"/>
      <c r="AR773" s="14"/>
      <c r="AS773" s="14"/>
      <c r="AT773" s="14"/>
      <c r="AU773" s="14"/>
      <c r="AV773" s="14"/>
      <c r="AW773" s="14"/>
      <c r="AX773" s="14"/>
      <c r="AY773" s="14"/>
      <c r="AZ773" s="14"/>
      <c r="BA773" s="14"/>
      <c r="BB773" s="14"/>
      <c r="BC773" s="14"/>
      <c r="BD773" s="14"/>
      <c r="BE773" s="14"/>
      <c r="BF773" s="14"/>
      <c r="BG773" s="14"/>
      <c r="BH773" s="14"/>
      <c r="BI773" s="14"/>
      <c r="BJ773" s="14"/>
      <c r="BK773" s="14"/>
      <c r="BL773" s="14"/>
      <c r="BM773" s="14"/>
      <c r="BN773" s="14"/>
      <c r="BO773" s="14"/>
      <c r="BP773" s="14"/>
      <c r="BQ773" s="14"/>
      <c r="BR773" s="14"/>
      <c r="BS773" s="14"/>
      <c r="BT773" s="14"/>
      <c r="BU773" s="14"/>
      <c r="BV773" s="14"/>
      <c r="BW773" s="14"/>
    </row>
    <row r="774" spans="2:75" x14ac:dyDescent="0.35">
      <c r="B774" t="s">
        <v>338</v>
      </c>
      <c r="C774" s="14">
        <v>8.1069870346019299E-2</v>
      </c>
      <c r="D774" s="14">
        <v>8.6091265359371102E-2</v>
      </c>
      <c r="E774" s="14">
        <v>7.6330909485844506E-2</v>
      </c>
      <c r="F774" s="14"/>
      <c r="G774" s="14">
        <v>9.8611433753439906E-2</v>
      </c>
      <c r="H774" s="14">
        <v>7.5154860877683097E-2</v>
      </c>
      <c r="I774" s="14">
        <v>9.5379900029711501E-2</v>
      </c>
      <c r="J774" s="14">
        <v>6.4456824125905393E-2</v>
      </c>
      <c r="K774" s="14">
        <v>7.5656700296867496E-2</v>
      </c>
      <c r="L774" s="14">
        <v>8.4194905438936804E-2</v>
      </c>
      <c r="M774" s="14"/>
      <c r="N774" s="14">
        <v>9.0020015548716401E-2</v>
      </c>
      <c r="O774" s="14">
        <v>6.4320312895257706E-2</v>
      </c>
      <c r="P774" s="14"/>
      <c r="Q774" s="14">
        <v>2.06618137972189E-2</v>
      </c>
      <c r="R774" s="14">
        <v>4.38828878648794E-2</v>
      </c>
      <c r="S774" s="14">
        <v>6.5553183124478095E-2</v>
      </c>
      <c r="T774" s="14">
        <v>7.3489472254721203E-2</v>
      </c>
      <c r="U774" s="14">
        <v>0.12404882385249601</v>
      </c>
      <c r="V774" s="14">
        <v>9.2080641054806303E-2</v>
      </c>
      <c r="W774" s="14">
        <v>0.105157037724768</v>
      </c>
      <c r="X774" s="14">
        <v>0</v>
      </c>
      <c r="Y774" s="14">
        <v>0.31767777732357899</v>
      </c>
      <c r="Z774" s="14">
        <v>3.6225968225806898E-2</v>
      </c>
      <c r="AA774" s="14"/>
      <c r="AB774" s="14">
        <v>0.192573804421074</v>
      </c>
      <c r="AC774" s="14">
        <v>6.1977317914721101E-2</v>
      </c>
      <c r="AD774" s="14">
        <v>8.3892003115444799E-2</v>
      </c>
      <c r="AE774" s="14"/>
      <c r="AF774" s="14">
        <v>9.0201549278882395E-2</v>
      </c>
      <c r="AG774" s="14">
        <v>1.1979576465081101E-2</v>
      </c>
      <c r="AH774" s="14">
        <v>0.112808037687063</v>
      </c>
      <c r="AI774" s="14">
        <v>0.162954187947529</v>
      </c>
      <c r="AJ774" s="14">
        <v>5.8281219241750802E-2</v>
      </c>
      <c r="AK774" s="14">
        <v>0.112813546635453</v>
      </c>
      <c r="AL774" s="14">
        <v>0.15407890530806201</v>
      </c>
      <c r="AM774" s="14">
        <v>5.3506479173751703E-2</v>
      </c>
      <c r="AN774" s="14"/>
      <c r="AO774" s="14">
        <v>0.121975533043791</v>
      </c>
      <c r="AP774" s="14">
        <v>1.2582975264593E-2</v>
      </c>
      <c r="AQ774" s="14">
        <v>0.156719962377147</v>
      </c>
      <c r="AR774" s="14">
        <v>0.151767276183433</v>
      </c>
      <c r="AS774" s="14">
        <v>4.5810657752218202E-2</v>
      </c>
      <c r="AT774" s="14">
        <v>0.124805368166157</v>
      </c>
      <c r="AU774" s="14">
        <v>0.17655398788020901</v>
      </c>
      <c r="AV774" s="14">
        <v>6.8101668810188004E-2</v>
      </c>
      <c r="AW774" s="14"/>
      <c r="AX774" s="14">
        <v>0.13281929740109799</v>
      </c>
      <c r="AY774" s="14">
        <v>6.9774903332363095E-2</v>
      </c>
      <c r="AZ774" s="14">
        <v>0.109255583143392</v>
      </c>
      <c r="BA774" s="14"/>
      <c r="BB774" s="14">
        <v>0.24303068019031299</v>
      </c>
      <c r="BC774" s="14">
        <v>5.0178930391011699E-2</v>
      </c>
      <c r="BD774" s="14">
        <v>9.1465270702344198E-2</v>
      </c>
      <c r="BE774" s="14"/>
      <c r="BF774" s="14">
        <v>0.12393306456489001</v>
      </c>
      <c r="BG774" s="14">
        <v>9.3663652034022604E-2</v>
      </c>
      <c r="BH774" s="14">
        <v>9.4080313807037005E-2</v>
      </c>
      <c r="BI774" s="14"/>
      <c r="BJ774" s="14">
        <v>0.132123716970491</v>
      </c>
      <c r="BK774" s="14">
        <v>6.9313272141543106E-2</v>
      </c>
      <c r="BL774" s="14"/>
      <c r="BM774" s="14">
        <v>0.11831011959613801</v>
      </c>
      <c r="BN774" s="14">
        <v>6.9285117358001802E-2</v>
      </c>
      <c r="BO774" s="14"/>
      <c r="BP774" s="14">
        <v>0.115192107698568</v>
      </c>
      <c r="BQ774" s="14">
        <v>0.110823583431573</v>
      </c>
      <c r="BR774" s="14">
        <v>7.2463233708665795E-2</v>
      </c>
      <c r="BS774" s="14">
        <v>7.78433150068749E-2</v>
      </c>
      <c r="BT774" s="14">
        <v>6.9353027301968101E-2</v>
      </c>
      <c r="BU774" s="14">
        <v>9.2498831807147602E-2</v>
      </c>
      <c r="BV774" s="14">
        <v>8.9876096446684497E-2</v>
      </c>
      <c r="BW774" s="14">
        <v>2.29052936835689E-2</v>
      </c>
    </row>
    <row r="775" spans="2:75" x14ac:dyDescent="0.35">
      <c r="B775" t="s">
        <v>339</v>
      </c>
      <c r="C775" s="14">
        <v>0.32646998259834897</v>
      </c>
      <c r="D775" s="14">
        <v>0.363393159315822</v>
      </c>
      <c r="E775" s="14">
        <v>0.29162359253499798</v>
      </c>
      <c r="F775" s="14"/>
      <c r="G775" s="14">
        <v>0.23344343388827199</v>
      </c>
      <c r="H775" s="14">
        <v>0.214822911117831</v>
      </c>
      <c r="I775" s="14">
        <v>0.25916603953059902</v>
      </c>
      <c r="J775" s="14">
        <v>0.30534059514863798</v>
      </c>
      <c r="K775" s="14">
        <v>0.39018320264246298</v>
      </c>
      <c r="L775" s="14">
        <v>0.395284611069317</v>
      </c>
      <c r="M775" s="14"/>
      <c r="N775" s="14">
        <v>0.33491344905362302</v>
      </c>
      <c r="O775" s="14">
        <v>0.31066863823205199</v>
      </c>
      <c r="P775" s="14"/>
      <c r="Q775" s="14">
        <v>0.21099048803330001</v>
      </c>
      <c r="R775" s="14">
        <v>0.28303655612853801</v>
      </c>
      <c r="S775" s="14">
        <v>0.35875128277268598</v>
      </c>
      <c r="T775" s="14">
        <v>0.36941339306021898</v>
      </c>
      <c r="U775" s="14">
        <v>0.34943758070012598</v>
      </c>
      <c r="V775" s="14">
        <v>0.31877555596537399</v>
      </c>
      <c r="W775" s="14">
        <v>0.32254573493693001</v>
      </c>
      <c r="X775" s="14">
        <v>0.42552385631994499</v>
      </c>
      <c r="Y775" s="14">
        <v>0</v>
      </c>
      <c r="Z775" s="14">
        <v>0.25152952906423998</v>
      </c>
      <c r="AA775" s="14"/>
      <c r="AB775" s="14">
        <v>0.44416832513751803</v>
      </c>
      <c r="AC775" s="14">
        <v>0.30769444242614202</v>
      </c>
      <c r="AD775" s="14">
        <v>0.31960864569282699</v>
      </c>
      <c r="AE775" s="14"/>
      <c r="AF775" s="14">
        <v>0.469596096916714</v>
      </c>
      <c r="AG775" s="14">
        <v>0.32586319208290798</v>
      </c>
      <c r="AH775" s="14">
        <v>0.33243223119097198</v>
      </c>
      <c r="AI775" s="14">
        <v>0.41548230380965501</v>
      </c>
      <c r="AJ775" s="14">
        <v>0.323636241833755</v>
      </c>
      <c r="AK775" s="14">
        <v>0.31039609227341802</v>
      </c>
      <c r="AL775" s="14">
        <v>0.29224062763227399</v>
      </c>
      <c r="AM775" s="14">
        <v>0.23750135525351099</v>
      </c>
      <c r="AN775" s="14"/>
      <c r="AO775" s="14">
        <v>0.45347978918196502</v>
      </c>
      <c r="AP775" s="14">
        <v>0.39374755098563102</v>
      </c>
      <c r="AQ775" s="14">
        <v>0.36286206844704599</v>
      </c>
      <c r="AR775" s="14">
        <v>0.46020752393104802</v>
      </c>
      <c r="AS775" s="14">
        <v>0.36884411913512799</v>
      </c>
      <c r="AT775" s="14">
        <v>0.32753585761450699</v>
      </c>
      <c r="AU775" s="14">
        <v>0.25258777376789299</v>
      </c>
      <c r="AV775" s="14">
        <v>0.20544183924780299</v>
      </c>
      <c r="AW775" s="14"/>
      <c r="AX775" s="14">
        <v>0.37721628598644802</v>
      </c>
      <c r="AY775" s="14">
        <v>0.37191041899131499</v>
      </c>
      <c r="AZ775" s="14">
        <v>0.31961990475812802</v>
      </c>
      <c r="BA775" s="14"/>
      <c r="BB775" s="14">
        <v>0.42853553425596902</v>
      </c>
      <c r="BC775" s="14">
        <v>0.38855538963096697</v>
      </c>
      <c r="BD775" s="14">
        <v>0.186743303604856</v>
      </c>
      <c r="BE775" s="14"/>
      <c r="BF775" s="14">
        <v>0.44114756730455501</v>
      </c>
      <c r="BG775" s="14">
        <v>0.41893446227271802</v>
      </c>
      <c r="BH775" s="14">
        <v>0.29015083901236399</v>
      </c>
      <c r="BI775" s="14"/>
      <c r="BJ775" s="14">
        <v>0.35509595078545197</v>
      </c>
      <c r="BK775" s="14">
        <v>0.32713112615867601</v>
      </c>
      <c r="BL775" s="14"/>
      <c r="BM775" s="14">
        <v>0.37201688523526</v>
      </c>
      <c r="BN775" s="14">
        <v>0.31227428521411399</v>
      </c>
      <c r="BO775" s="14"/>
      <c r="BP775" s="14">
        <v>0.39797331396199598</v>
      </c>
      <c r="BQ775" s="14">
        <v>0.34375067770235701</v>
      </c>
      <c r="BR775" s="14">
        <v>0.28658704558439302</v>
      </c>
      <c r="BS775" s="14">
        <v>0.27934182505782401</v>
      </c>
      <c r="BT775" s="14">
        <v>0.31689191569465502</v>
      </c>
      <c r="BU775" s="14">
        <v>0.32863057625437297</v>
      </c>
      <c r="BV775" s="14">
        <v>0.34963986907720801</v>
      </c>
      <c r="BW775" s="14">
        <v>0.31561099041709101</v>
      </c>
    </row>
    <row r="776" spans="2:75" x14ac:dyDescent="0.35">
      <c r="B776" t="s">
        <v>341</v>
      </c>
      <c r="C776" s="14">
        <v>0.23926193608587401</v>
      </c>
      <c r="D776" s="14">
        <v>0.28638209026734801</v>
      </c>
      <c r="E776" s="14">
        <v>0.194792109315094</v>
      </c>
      <c r="F776" s="14"/>
      <c r="G776" s="14">
        <v>0.26985922965184</v>
      </c>
      <c r="H776" s="14">
        <v>0.226158634409516</v>
      </c>
      <c r="I776" s="14">
        <v>0.23803991188477899</v>
      </c>
      <c r="J776" s="14">
        <v>0.220789064185197</v>
      </c>
      <c r="K776" s="14">
        <v>0.242293803482732</v>
      </c>
      <c r="L776" s="14">
        <v>0.245354195613114</v>
      </c>
      <c r="M776" s="14"/>
      <c r="N776" s="14">
        <v>0.26287496953434197</v>
      </c>
      <c r="O776" s="14">
        <v>0.19507183063231201</v>
      </c>
      <c r="P776" s="14"/>
      <c r="Q776" s="14">
        <v>8.9449795249065198E-2</v>
      </c>
      <c r="R776" s="14">
        <v>0.16865637044508999</v>
      </c>
      <c r="S776" s="14">
        <v>0.23403150313197099</v>
      </c>
      <c r="T776" s="14">
        <v>0.29776139909729898</v>
      </c>
      <c r="U776" s="14">
        <v>0.320170364161939</v>
      </c>
      <c r="V776" s="14">
        <v>0.228677978092962</v>
      </c>
      <c r="W776" s="14">
        <v>0.20922936464311601</v>
      </c>
      <c r="X776" s="14">
        <v>8.53678270928626E-2</v>
      </c>
      <c r="Y776" s="14">
        <v>0</v>
      </c>
      <c r="Z776" s="14">
        <v>0.15872541638537499</v>
      </c>
      <c r="AA776" s="14"/>
      <c r="AB776" s="14">
        <v>0.17798347545489099</v>
      </c>
      <c r="AC776" s="14">
        <v>0.23717924666773599</v>
      </c>
      <c r="AD776" s="14">
        <v>0.27683775201584998</v>
      </c>
      <c r="AE776" s="14"/>
      <c r="AF776" s="14">
        <v>0.22167398988241699</v>
      </c>
      <c r="AG776" s="14">
        <v>0.29483231911138802</v>
      </c>
      <c r="AH776" s="14">
        <v>0.24289708014915601</v>
      </c>
      <c r="AI776" s="14">
        <v>0.18613758206876399</v>
      </c>
      <c r="AJ776" s="14">
        <v>0.27938424304217602</v>
      </c>
      <c r="AK776" s="14">
        <v>0.26345533095479501</v>
      </c>
      <c r="AL776" s="14">
        <v>0.176134855211738</v>
      </c>
      <c r="AM776" s="14">
        <v>0.23892381681571401</v>
      </c>
      <c r="AN776" s="14"/>
      <c r="AO776" s="14">
        <v>0.246839984402075</v>
      </c>
      <c r="AP776" s="14">
        <v>0.27054042699127501</v>
      </c>
      <c r="AQ776" s="14">
        <v>0.18727429278852301</v>
      </c>
      <c r="AR776" s="14">
        <v>4.4000167517429703E-2</v>
      </c>
      <c r="AS776" s="14">
        <v>0.33829163689154101</v>
      </c>
      <c r="AT776" s="14">
        <v>0.26188783858854803</v>
      </c>
      <c r="AU776" s="14">
        <v>0.21162294273927401</v>
      </c>
      <c r="AV776" s="14">
        <v>0.23433119426085</v>
      </c>
      <c r="AW776" s="14"/>
      <c r="AX776" s="14">
        <v>0.27006404172972298</v>
      </c>
      <c r="AY776" s="14">
        <v>0.27162575415402401</v>
      </c>
      <c r="AZ776" s="14">
        <v>0.20922152374304201</v>
      </c>
      <c r="BA776" s="14"/>
      <c r="BB776" s="14">
        <v>0.15202423288143699</v>
      </c>
      <c r="BC776" s="14">
        <v>0.23942588613948201</v>
      </c>
      <c r="BD776" s="14">
        <v>0.30595203108555902</v>
      </c>
      <c r="BE776" s="14"/>
      <c r="BF776" s="14">
        <v>0.27549125574889999</v>
      </c>
      <c r="BG776" s="14">
        <v>0.21636897361149399</v>
      </c>
      <c r="BH776" s="14">
        <v>0.27317824302438798</v>
      </c>
      <c r="BI776" s="14"/>
      <c r="BJ776" s="14">
        <v>0.27439521700861602</v>
      </c>
      <c r="BK776" s="14">
        <v>0.23141178993657899</v>
      </c>
      <c r="BL776" s="14"/>
      <c r="BM776" s="14">
        <v>0.28139161863666701</v>
      </c>
      <c r="BN776" s="14">
        <v>0.21749345453746899</v>
      </c>
      <c r="BO776" s="14"/>
      <c r="BP776" s="14">
        <v>0.19487307979586899</v>
      </c>
      <c r="BQ776" s="14">
        <v>0.19993899610283</v>
      </c>
      <c r="BR776" s="14">
        <v>0.28905333591287702</v>
      </c>
      <c r="BS776" s="14">
        <v>0.27393723544563803</v>
      </c>
      <c r="BT776" s="14">
        <v>0.26176608452247502</v>
      </c>
      <c r="BU776" s="14">
        <v>0.21496847416578299</v>
      </c>
      <c r="BV776" s="14">
        <v>0.283913131366964</v>
      </c>
      <c r="BW776" s="14">
        <v>0.17295292442422699</v>
      </c>
    </row>
    <row r="777" spans="2:75" x14ac:dyDescent="0.35">
      <c r="B777" t="s">
        <v>342</v>
      </c>
      <c r="C777" s="14">
        <v>0.14366472228188101</v>
      </c>
      <c r="D777" s="14">
        <v>0.156982312336129</v>
      </c>
      <c r="E777" s="14">
        <v>0.13109619543802101</v>
      </c>
      <c r="F777" s="14"/>
      <c r="G777" s="14">
        <v>0.195851572328191</v>
      </c>
      <c r="H777" s="14">
        <v>0.29008221489229302</v>
      </c>
      <c r="I777" s="14">
        <v>0.16493445601874199</v>
      </c>
      <c r="J777" s="14">
        <v>0.16338586086905299</v>
      </c>
      <c r="K777" s="14">
        <v>0.104375222908656</v>
      </c>
      <c r="L777" s="14">
        <v>8.0095676059475304E-2</v>
      </c>
      <c r="M777" s="14"/>
      <c r="N777" s="14">
        <v>0.15805327741808001</v>
      </c>
      <c r="O777" s="14">
        <v>0.11673756909842301</v>
      </c>
      <c r="P777" s="14"/>
      <c r="Q777" s="14">
        <v>0.129830610280116</v>
      </c>
      <c r="R777" s="14">
        <v>0.16302679643589901</v>
      </c>
      <c r="S777" s="14">
        <v>0.141190596957422</v>
      </c>
      <c r="T777" s="14">
        <v>0.129064662826647</v>
      </c>
      <c r="U777" s="14">
        <v>7.9185899242100302E-2</v>
      </c>
      <c r="V777" s="14">
        <v>0.18653877580623801</v>
      </c>
      <c r="W777" s="14">
        <v>0.23222402251313501</v>
      </c>
      <c r="X777" s="14">
        <v>0.489108316587192</v>
      </c>
      <c r="Y777" s="14">
        <v>0.68232222267642095</v>
      </c>
      <c r="Z777" s="14">
        <v>5.6727322423808201E-2</v>
      </c>
      <c r="AA777" s="14"/>
      <c r="AB777" s="14">
        <v>9.9036017098291698E-2</v>
      </c>
      <c r="AC777" s="14">
        <v>0.123511365043694</v>
      </c>
      <c r="AD777" s="14">
        <v>0.248858683070907</v>
      </c>
      <c r="AE777" s="14"/>
      <c r="AF777" s="14">
        <v>4.5178152313678603E-2</v>
      </c>
      <c r="AG777" s="14">
        <v>0.21477983135175899</v>
      </c>
      <c r="AH777" s="14">
        <v>0.183624753292432</v>
      </c>
      <c r="AI777" s="14">
        <v>0.108254595208521</v>
      </c>
      <c r="AJ777" s="14">
        <v>2.48961761703301E-2</v>
      </c>
      <c r="AK777" s="14">
        <v>0.16211656349134301</v>
      </c>
      <c r="AL777" s="14">
        <v>0.22275722367162301</v>
      </c>
      <c r="AM777" s="14">
        <v>0.14488536897061499</v>
      </c>
      <c r="AN777" s="14"/>
      <c r="AO777" s="14">
        <v>3.2234477674428802E-2</v>
      </c>
      <c r="AP777" s="14">
        <v>0.19974241068194101</v>
      </c>
      <c r="AQ777" s="14">
        <v>0.12291896600834699</v>
      </c>
      <c r="AR777" s="14">
        <v>0.17452223403685899</v>
      </c>
      <c r="AS777" s="14">
        <v>1.5919994734511899E-2</v>
      </c>
      <c r="AT777" s="14">
        <v>0.14542293047488</v>
      </c>
      <c r="AU777" s="14">
        <v>0.21053455587875999</v>
      </c>
      <c r="AV777" s="14">
        <v>0.177816877457769</v>
      </c>
      <c r="AW777" s="14"/>
      <c r="AX777" s="14">
        <v>4.7886925819319803E-2</v>
      </c>
      <c r="AY777" s="14">
        <v>0.138301281319435</v>
      </c>
      <c r="AZ777" s="14">
        <v>0.18617862095767801</v>
      </c>
      <c r="BA777" s="14"/>
      <c r="BB777" s="14">
        <v>7.7789611417728402E-2</v>
      </c>
      <c r="BC777" s="14">
        <v>0.118613150421623</v>
      </c>
      <c r="BD777" s="14">
        <v>0.28948974967996</v>
      </c>
      <c r="BE777" s="14"/>
      <c r="BF777" s="14">
        <v>6.1625004870332602E-2</v>
      </c>
      <c r="BG777" s="14">
        <v>0.102787788237187</v>
      </c>
      <c r="BH777" s="14">
        <v>0.208870472363611</v>
      </c>
      <c r="BI777" s="14"/>
      <c r="BJ777" s="14">
        <v>0.157213435965708</v>
      </c>
      <c r="BK777" s="14">
        <v>0.13747358764950299</v>
      </c>
      <c r="BL777" s="14"/>
      <c r="BM777" s="14">
        <v>0.174201161429345</v>
      </c>
      <c r="BN777" s="14">
        <v>0.128705367439399</v>
      </c>
      <c r="BO777" s="14"/>
      <c r="BP777" s="14">
        <v>5.9540935407411698E-2</v>
      </c>
      <c r="BQ777" s="14">
        <v>0.11058557596093301</v>
      </c>
      <c r="BR777" s="14">
        <v>0.13251729211785501</v>
      </c>
      <c r="BS777" s="14">
        <v>0.14570862817462399</v>
      </c>
      <c r="BT777" s="14">
        <v>0.15628355017175499</v>
      </c>
      <c r="BU777" s="14">
        <v>0.19618214900648501</v>
      </c>
      <c r="BV777" s="14">
        <v>0.16748941126431199</v>
      </c>
      <c r="BW777" s="14">
        <v>0.218450511436</v>
      </c>
    </row>
    <row r="778" spans="2:75" x14ac:dyDescent="0.35">
      <c r="B778" t="s">
        <v>92</v>
      </c>
      <c r="C778" s="14">
        <v>0.209533488687876</v>
      </c>
      <c r="D778" s="14">
        <v>0.107151172721329</v>
      </c>
      <c r="E778" s="14">
        <v>0.30615719322604301</v>
      </c>
      <c r="F778" s="14"/>
      <c r="G778" s="14">
        <v>0.202234330378257</v>
      </c>
      <c r="H778" s="14">
        <v>0.193781378702676</v>
      </c>
      <c r="I778" s="14">
        <v>0.24247969253616899</v>
      </c>
      <c r="J778" s="14">
        <v>0.24602765567120699</v>
      </c>
      <c r="K778" s="14">
        <v>0.187491070669282</v>
      </c>
      <c r="L778" s="14">
        <v>0.195070611819157</v>
      </c>
      <c r="M778" s="14"/>
      <c r="N778" s="14">
        <v>0.154138288445239</v>
      </c>
      <c r="O778" s="14">
        <v>0.31320164914195497</v>
      </c>
      <c r="P778" s="14"/>
      <c r="Q778" s="14">
        <v>0.54906729264029996</v>
      </c>
      <c r="R778" s="14">
        <v>0.34139738912559298</v>
      </c>
      <c r="S778" s="14">
        <v>0.200473434013442</v>
      </c>
      <c r="T778" s="14">
        <v>0.13027107276111399</v>
      </c>
      <c r="U778" s="14">
        <v>0.12715733204333801</v>
      </c>
      <c r="V778" s="14">
        <v>0.17392704908062001</v>
      </c>
      <c r="W778" s="14">
        <v>0.130843840182052</v>
      </c>
      <c r="X778" s="14">
        <v>0</v>
      </c>
      <c r="Y778" s="14">
        <v>0</v>
      </c>
      <c r="Z778" s="14">
        <v>0.49679176390077101</v>
      </c>
      <c r="AA778" s="14"/>
      <c r="AB778" s="14">
        <v>8.6238377888225498E-2</v>
      </c>
      <c r="AC778" s="14">
        <v>0.26963762794770701</v>
      </c>
      <c r="AD778" s="14">
        <v>7.0802916104970998E-2</v>
      </c>
      <c r="AE778" s="14"/>
      <c r="AF778" s="14">
        <v>0.17335021160830799</v>
      </c>
      <c r="AG778" s="14">
        <v>0.15254508098886299</v>
      </c>
      <c r="AH778" s="14">
        <v>0.12823789768037699</v>
      </c>
      <c r="AI778" s="14">
        <v>0.12717133096553099</v>
      </c>
      <c r="AJ778" s="14">
        <v>0.31380211971198801</v>
      </c>
      <c r="AK778" s="14">
        <v>0.151218466644992</v>
      </c>
      <c r="AL778" s="14">
        <v>0.154788388176302</v>
      </c>
      <c r="AM778" s="14">
        <v>0.32518297978640798</v>
      </c>
      <c r="AN778" s="14"/>
      <c r="AO778" s="14">
        <v>0.14547021569774099</v>
      </c>
      <c r="AP778" s="14">
        <v>0.123386636076559</v>
      </c>
      <c r="AQ778" s="14">
        <v>0.17022471037893599</v>
      </c>
      <c r="AR778" s="14">
        <v>0.16950279833123</v>
      </c>
      <c r="AS778" s="14">
        <v>0.23113359148660101</v>
      </c>
      <c r="AT778" s="14">
        <v>0.14034800515590801</v>
      </c>
      <c r="AU778" s="14">
        <v>0.148700739733864</v>
      </c>
      <c r="AV778" s="14">
        <v>0.31430842022339001</v>
      </c>
      <c r="AW778" s="14"/>
      <c r="AX778" s="14">
        <v>0.17201344906341101</v>
      </c>
      <c r="AY778" s="14">
        <v>0.14838764220286199</v>
      </c>
      <c r="AZ778" s="14">
        <v>0.17572436739776001</v>
      </c>
      <c r="BA778" s="14"/>
      <c r="BB778" s="14">
        <v>9.8619941254552798E-2</v>
      </c>
      <c r="BC778" s="14">
        <v>0.20322664341691599</v>
      </c>
      <c r="BD778" s="14">
        <v>0.12634964492728001</v>
      </c>
      <c r="BE778" s="14"/>
      <c r="BF778" s="14">
        <v>9.7803107511322401E-2</v>
      </c>
      <c r="BG778" s="14">
        <v>0.16824512384457899</v>
      </c>
      <c r="BH778" s="14">
        <v>0.13372013179260001</v>
      </c>
      <c r="BI778" s="14"/>
      <c r="BJ778" s="14">
        <v>8.1171679269733704E-2</v>
      </c>
      <c r="BK778" s="14">
        <v>0.23467022411369901</v>
      </c>
      <c r="BL778" s="14"/>
      <c r="BM778" s="14">
        <v>5.40802151025905E-2</v>
      </c>
      <c r="BN778" s="14">
        <v>0.27224177545101602</v>
      </c>
      <c r="BO778" s="14"/>
      <c r="BP778" s="14">
        <v>0.232420563136156</v>
      </c>
      <c r="BQ778" s="14">
        <v>0.23490116680230699</v>
      </c>
      <c r="BR778" s="14">
        <v>0.219379092676209</v>
      </c>
      <c r="BS778" s="14">
        <v>0.22316899631504</v>
      </c>
      <c r="BT778" s="14">
        <v>0.195705422309147</v>
      </c>
      <c r="BU778" s="14">
        <v>0.16771996876621201</v>
      </c>
      <c r="BV778" s="14">
        <v>0.109081491844832</v>
      </c>
      <c r="BW778" s="14">
        <v>0.270080280039114</v>
      </c>
    </row>
    <row r="779" spans="2:75" x14ac:dyDescent="0.35">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c r="AD779" s="14"/>
      <c r="AE779" s="14"/>
      <c r="AF779" s="14"/>
      <c r="AG779" s="14"/>
      <c r="AH779" s="14"/>
      <c r="AI779" s="14"/>
      <c r="AJ779" s="14"/>
      <c r="AK779" s="14"/>
      <c r="AL779" s="14"/>
      <c r="AM779" s="14"/>
      <c r="AN779" s="14"/>
      <c r="AO779" s="14"/>
      <c r="AP779" s="14"/>
      <c r="AQ779" s="14"/>
      <c r="AR779" s="14"/>
      <c r="AS779" s="14"/>
      <c r="AT779" s="14"/>
      <c r="AU779" s="14"/>
      <c r="AV779" s="14"/>
      <c r="AW779" s="14"/>
      <c r="AX779" s="14"/>
      <c r="AY779" s="14"/>
      <c r="AZ779" s="14"/>
      <c r="BA779" s="14"/>
      <c r="BB779" s="14"/>
      <c r="BC779" s="14"/>
      <c r="BD779" s="14"/>
      <c r="BE779" s="14"/>
      <c r="BF779" s="14"/>
      <c r="BG779" s="14"/>
      <c r="BH779" s="14"/>
      <c r="BI779" s="14"/>
      <c r="BJ779" s="14"/>
      <c r="BK779" s="14"/>
      <c r="BL779" s="14"/>
      <c r="BM779" s="14"/>
      <c r="BN779" s="14"/>
      <c r="BO779" s="14"/>
      <c r="BP779" s="14"/>
      <c r="BQ779" s="14"/>
      <c r="BR779" s="14"/>
      <c r="BS779" s="14"/>
      <c r="BT779" s="14"/>
      <c r="BU779" s="14"/>
      <c r="BV779" s="14"/>
      <c r="BW779" s="14"/>
    </row>
    <row r="780" spans="2:75" x14ac:dyDescent="0.35">
      <c r="B780" s="6" t="s">
        <v>413</v>
      </c>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c r="AD780" s="14"/>
      <c r="AE780" s="14"/>
      <c r="AF780" s="14"/>
      <c r="AG780" s="14"/>
      <c r="AH780" s="14"/>
      <c r="AI780" s="14"/>
      <c r="AJ780" s="14"/>
      <c r="AK780" s="14"/>
      <c r="AL780" s="14"/>
      <c r="AM780" s="14"/>
      <c r="AN780" s="14"/>
      <c r="AO780" s="14"/>
      <c r="AP780" s="14"/>
      <c r="AQ780" s="14"/>
      <c r="AR780" s="14"/>
      <c r="AS780" s="14"/>
      <c r="AT780" s="14"/>
      <c r="AU780" s="14"/>
      <c r="AV780" s="14"/>
      <c r="AW780" s="14"/>
      <c r="AX780" s="14"/>
      <c r="AY780" s="14"/>
      <c r="AZ780" s="14"/>
      <c r="BA780" s="14"/>
      <c r="BB780" s="14"/>
      <c r="BC780" s="14"/>
      <c r="BD780" s="14"/>
      <c r="BE780" s="14"/>
      <c r="BF780" s="14"/>
      <c r="BG780" s="14"/>
      <c r="BH780" s="14"/>
      <c r="BI780" s="14"/>
      <c r="BJ780" s="14"/>
      <c r="BK780" s="14"/>
      <c r="BL780" s="14"/>
      <c r="BM780" s="14"/>
      <c r="BN780" s="14"/>
      <c r="BO780" s="14"/>
      <c r="BP780" s="14"/>
      <c r="BQ780" s="14"/>
      <c r="BR780" s="14"/>
      <c r="BS780" s="14"/>
      <c r="BT780" s="14"/>
      <c r="BU780" s="14"/>
      <c r="BV780" s="14"/>
      <c r="BW780" s="14"/>
    </row>
    <row r="781" spans="2:75" x14ac:dyDescent="0.35">
      <c r="B781" s="21" t="s">
        <v>96</v>
      </c>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c r="AD781" s="14"/>
      <c r="AE781" s="14"/>
      <c r="AF781" s="14"/>
      <c r="AG781" s="14"/>
      <c r="AH781" s="14"/>
      <c r="AI781" s="14"/>
      <c r="AJ781" s="14"/>
      <c r="AK781" s="14"/>
      <c r="AL781" s="14"/>
      <c r="AM781" s="14"/>
      <c r="AN781" s="14"/>
      <c r="AO781" s="14"/>
      <c r="AP781" s="14"/>
      <c r="AQ781" s="14"/>
      <c r="AR781" s="14"/>
      <c r="AS781" s="14"/>
      <c r="AT781" s="14"/>
      <c r="AU781" s="14"/>
      <c r="AV781" s="14"/>
      <c r="AW781" s="14"/>
      <c r="AX781" s="14"/>
      <c r="AY781" s="14"/>
      <c r="AZ781" s="14"/>
      <c r="BA781" s="14"/>
      <c r="BB781" s="14"/>
      <c r="BC781" s="14"/>
      <c r="BD781" s="14"/>
      <c r="BE781" s="14"/>
      <c r="BF781" s="14"/>
      <c r="BG781" s="14"/>
      <c r="BH781" s="14"/>
      <c r="BI781" s="14"/>
      <c r="BJ781" s="14"/>
      <c r="BK781" s="14"/>
      <c r="BL781" s="14"/>
      <c r="BM781" s="14"/>
      <c r="BN781" s="14"/>
      <c r="BO781" s="14"/>
      <c r="BP781" s="14"/>
      <c r="BQ781" s="14"/>
      <c r="BR781" s="14"/>
      <c r="BS781" s="14"/>
      <c r="BT781" s="14"/>
      <c r="BU781" s="14"/>
      <c r="BV781" s="14"/>
      <c r="BW781" s="14"/>
    </row>
    <row r="782" spans="2:75" x14ac:dyDescent="0.35">
      <c r="B782" t="s">
        <v>338</v>
      </c>
      <c r="C782" s="14">
        <v>3.1513042134570998E-2</v>
      </c>
      <c r="D782" s="14">
        <v>3.1410114322551697E-2</v>
      </c>
      <c r="E782" s="14">
        <v>3.1610180653107403E-2</v>
      </c>
      <c r="F782" s="14"/>
      <c r="G782" s="14">
        <v>6.4840675203086506E-2</v>
      </c>
      <c r="H782" s="14">
        <v>1.70868851932569E-2</v>
      </c>
      <c r="I782" s="14">
        <v>9.1683474567288106E-2</v>
      </c>
      <c r="J782" s="14">
        <v>5.1393707136434697E-3</v>
      </c>
      <c r="K782" s="14">
        <v>3.01560305667515E-2</v>
      </c>
      <c r="L782" s="14">
        <v>1.8750928771648301E-2</v>
      </c>
      <c r="M782" s="14"/>
      <c r="N782" s="14">
        <v>3.1472246908019502E-2</v>
      </c>
      <c r="O782" s="14">
        <v>3.1589387487117301E-2</v>
      </c>
      <c r="P782" s="14"/>
      <c r="Q782" s="14">
        <v>1.49207069165497E-2</v>
      </c>
      <c r="R782" s="14">
        <v>1.7662281683057099E-2</v>
      </c>
      <c r="S782" s="14">
        <v>1.8668214526912801E-2</v>
      </c>
      <c r="T782" s="14">
        <v>3.6188588952372702E-2</v>
      </c>
      <c r="U782" s="14">
        <v>2.7308228846761901E-2</v>
      </c>
      <c r="V782" s="14">
        <v>2.71244264705509E-2</v>
      </c>
      <c r="W782" s="14">
        <v>4.5660188164049799E-2</v>
      </c>
      <c r="X782" s="14">
        <v>0</v>
      </c>
      <c r="Y782" s="14">
        <v>0.31767777732357899</v>
      </c>
      <c r="Z782" s="14">
        <v>4.08076356673878E-2</v>
      </c>
      <c r="AA782" s="14"/>
      <c r="AB782" s="14">
        <v>7.1483132446546097E-2</v>
      </c>
      <c r="AC782" s="14">
        <v>2.5632827793879501E-2</v>
      </c>
      <c r="AD782" s="14">
        <v>2.4484877242099901E-2</v>
      </c>
      <c r="AE782" s="14"/>
      <c r="AF782" s="14">
        <v>4.9053503878282799E-2</v>
      </c>
      <c r="AG782" s="14">
        <v>0</v>
      </c>
      <c r="AH782" s="14">
        <v>1.8250594031264299E-2</v>
      </c>
      <c r="AI782" s="14">
        <v>3.9717503250614003E-2</v>
      </c>
      <c r="AJ782" s="14">
        <v>1.64078758731129E-2</v>
      </c>
      <c r="AK782" s="14">
        <v>2.98875703989092E-2</v>
      </c>
      <c r="AL782" s="14">
        <v>0.114084592210491</v>
      </c>
      <c r="AM782" s="14">
        <v>3.27040585955575E-2</v>
      </c>
      <c r="AN782" s="14"/>
      <c r="AO782" s="14">
        <v>3.8646477386737099E-2</v>
      </c>
      <c r="AP782" s="14">
        <v>3.63362410534565E-3</v>
      </c>
      <c r="AQ782" s="14">
        <v>3.43654962789368E-2</v>
      </c>
      <c r="AR782" s="14">
        <v>0</v>
      </c>
      <c r="AS782" s="14">
        <v>1.8588134359726699E-2</v>
      </c>
      <c r="AT782" s="14">
        <v>4.8015844227996103E-2</v>
      </c>
      <c r="AU782" s="14">
        <v>0.142490770674985</v>
      </c>
      <c r="AV782" s="14">
        <v>3.0145947764105001E-2</v>
      </c>
      <c r="AW782" s="14"/>
      <c r="AX782" s="14">
        <v>0.191535213144993</v>
      </c>
      <c r="AY782" s="14">
        <v>1.52719261417587E-2</v>
      </c>
      <c r="AZ782" s="14">
        <v>2.9156231725216201E-2</v>
      </c>
      <c r="BA782" s="14"/>
      <c r="BB782" s="14">
        <v>8.9888240133256594E-2</v>
      </c>
      <c r="BC782" s="14">
        <v>2.3584714544761302E-2</v>
      </c>
      <c r="BD782" s="14">
        <v>3.0513362699929401E-2</v>
      </c>
      <c r="BE782" s="14"/>
      <c r="BF782" s="14">
        <v>8.6748826255732395E-2</v>
      </c>
      <c r="BG782" s="14">
        <v>3.3109497987445398E-2</v>
      </c>
      <c r="BH782" s="14">
        <v>3.02522908541723E-2</v>
      </c>
      <c r="BI782" s="14"/>
      <c r="BJ782" s="14">
        <v>3.86430897027649E-2</v>
      </c>
      <c r="BK782" s="14">
        <v>3.07376795042179E-2</v>
      </c>
      <c r="BL782" s="14"/>
      <c r="BM782" s="14">
        <v>4.6645280382723697E-2</v>
      </c>
      <c r="BN782" s="14">
        <v>2.56745390679772E-2</v>
      </c>
      <c r="BO782" s="14"/>
      <c r="BP782" s="14">
        <v>4.1944796360867898E-2</v>
      </c>
      <c r="BQ782" s="14">
        <v>7.2417856130386093E-2</v>
      </c>
      <c r="BR782" s="14">
        <v>1.0564019892885799E-2</v>
      </c>
      <c r="BS782" s="14">
        <v>2.4221388910689E-2</v>
      </c>
      <c r="BT782" s="14">
        <v>2.4035082441053499E-2</v>
      </c>
      <c r="BU782" s="14">
        <v>5.0114425309593799E-2</v>
      </c>
      <c r="BV782" s="14">
        <v>3.2422444841677299E-2</v>
      </c>
      <c r="BW782" s="14">
        <v>9.5504657741070104E-3</v>
      </c>
    </row>
    <row r="783" spans="2:75" x14ac:dyDescent="0.35">
      <c r="B783" t="s">
        <v>339</v>
      </c>
      <c r="C783" s="14">
        <v>0.29194686706613998</v>
      </c>
      <c r="D783" s="14">
        <v>0.33646518364483202</v>
      </c>
      <c r="E783" s="14">
        <v>0.24993253454174599</v>
      </c>
      <c r="F783" s="14"/>
      <c r="G783" s="14">
        <v>0.18498484923240999</v>
      </c>
      <c r="H783" s="14">
        <v>0.24747913727031501</v>
      </c>
      <c r="I783" s="14">
        <v>0.20368304863575101</v>
      </c>
      <c r="J783" s="14">
        <v>0.22474016542668099</v>
      </c>
      <c r="K783" s="14">
        <v>0.35836462493286098</v>
      </c>
      <c r="L783" s="14">
        <v>0.37066597350874803</v>
      </c>
      <c r="M783" s="14"/>
      <c r="N783" s="14">
        <v>0.31755937382984201</v>
      </c>
      <c r="O783" s="14">
        <v>0.24401489012264099</v>
      </c>
      <c r="P783" s="14"/>
      <c r="Q783" s="14">
        <v>0.14418911216897201</v>
      </c>
      <c r="R783" s="14">
        <v>0.22250981556631499</v>
      </c>
      <c r="S783" s="14">
        <v>0.274087398523717</v>
      </c>
      <c r="T783" s="14">
        <v>0.31962335430718097</v>
      </c>
      <c r="U783" s="14">
        <v>0.384226287371633</v>
      </c>
      <c r="V783" s="14">
        <v>0.36144196464977801</v>
      </c>
      <c r="W783" s="14">
        <v>0.29027665310412698</v>
      </c>
      <c r="X783" s="14">
        <v>0.34852407122387202</v>
      </c>
      <c r="Y783" s="14">
        <v>0</v>
      </c>
      <c r="Z783" s="14">
        <v>0.11386510904764099</v>
      </c>
      <c r="AA783" s="14"/>
      <c r="AB783" s="14">
        <v>0.42561259751538399</v>
      </c>
      <c r="AC783" s="14">
        <v>0.26599200244826199</v>
      </c>
      <c r="AD783" s="14">
        <v>0.312408888595399</v>
      </c>
      <c r="AE783" s="14"/>
      <c r="AF783" s="14">
        <v>0.38362793546634399</v>
      </c>
      <c r="AG783" s="14">
        <v>0.237093085996845</v>
      </c>
      <c r="AH783" s="14">
        <v>0.333189018585554</v>
      </c>
      <c r="AI783" s="14">
        <v>0.43728847548993499</v>
      </c>
      <c r="AJ783" s="14">
        <v>0.214840966919041</v>
      </c>
      <c r="AK783" s="14">
        <v>0.36265720782678901</v>
      </c>
      <c r="AL783" s="14">
        <v>0.33574172884613901</v>
      </c>
      <c r="AM783" s="14">
        <v>0.14507747150613601</v>
      </c>
      <c r="AN783" s="14"/>
      <c r="AO783" s="14">
        <v>0.37312603365878699</v>
      </c>
      <c r="AP783" s="14">
        <v>0.26573652420736499</v>
      </c>
      <c r="AQ783" s="14">
        <v>0.39492256601894998</v>
      </c>
      <c r="AR783" s="14">
        <v>0.50501757720562201</v>
      </c>
      <c r="AS783" s="14">
        <v>0.215674017029684</v>
      </c>
      <c r="AT783" s="14">
        <v>0.392293887460615</v>
      </c>
      <c r="AU783" s="14">
        <v>0.29560514815822703</v>
      </c>
      <c r="AV783" s="14">
        <v>0.178431411458157</v>
      </c>
      <c r="AW783" s="14"/>
      <c r="AX783" s="14">
        <v>0.212473625905756</v>
      </c>
      <c r="AY783" s="14">
        <v>0.38145140747515099</v>
      </c>
      <c r="AZ783" s="14">
        <v>0.24505506075154401</v>
      </c>
      <c r="BA783" s="14"/>
      <c r="BB783" s="14">
        <v>0.39182992222534102</v>
      </c>
      <c r="BC783" s="14">
        <v>0.32957266134208602</v>
      </c>
      <c r="BD783" s="14">
        <v>0.19099518013763001</v>
      </c>
      <c r="BE783" s="14"/>
      <c r="BF783" s="14">
        <v>0.53178516253333097</v>
      </c>
      <c r="BG783" s="14">
        <v>0.35022598374124198</v>
      </c>
      <c r="BH783" s="14">
        <v>0.26611593842755599</v>
      </c>
      <c r="BI783" s="14"/>
      <c r="BJ783" s="14">
        <v>0.41122669222012598</v>
      </c>
      <c r="BK783" s="14">
        <v>0.26504715569089299</v>
      </c>
      <c r="BL783" s="14"/>
      <c r="BM783" s="14">
        <v>0.32919546349255302</v>
      </c>
      <c r="BN783" s="14">
        <v>0.28549117318470701</v>
      </c>
      <c r="BO783" s="14"/>
      <c r="BP783" s="14">
        <v>0.36644815373212303</v>
      </c>
      <c r="BQ783" s="14">
        <v>0.260901401213323</v>
      </c>
      <c r="BR783" s="14">
        <v>0.257375062689017</v>
      </c>
      <c r="BS783" s="14">
        <v>0.245136363489175</v>
      </c>
      <c r="BT783" s="14">
        <v>0.27610239210841597</v>
      </c>
      <c r="BU783" s="14">
        <v>0.33578690707044001</v>
      </c>
      <c r="BV783" s="14">
        <v>0.40601633800664999</v>
      </c>
      <c r="BW783" s="14">
        <v>0.23521067285448599</v>
      </c>
    </row>
    <row r="784" spans="2:75" x14ac:dyDescent="0.35">
      <c r="B784" t="s">
        <v>341</v>
      </c>
      <c r="C784" s="14">
        <v>0.268556949062561</v>
      </c>
      <c r="D784" s="14">
        <v>0.27079677305486999</v>
      </c>
      <c r="E784" s="14">
        <v>0.266443106553654</v>
      </c>
      <c r="F784" s="14"/>
      <c r="G784" s="14">
        <v>0.235569906568417</v>
      </c>
      <c r="H784" s="14">
        <v>0.196816854262126</v>
      </c>
      <c r="I784" s="14">
        <v>0.28780240867522799</v>
      </c>
      <c r="J784" s="14">
        <v>0.30013389276817098</v>
      </c>
      <c r="K784" s="14">
        <v>0.26493639941908498</v>
      </c>
      <c r="L784" s="14">
        <v>0.27908573045777202</v>
      </c>
      <c r="M784" s="14"/>
      <c r="N784" s="14">
        <v>0.28405429373337299</v>
      </c>
      <c r="O784" s="14">
        <v>0.23955477546432699</v>
      </c>
      <c r="P784" s="14"/>
      <c r="Q784" s="14">
        <v>0.180474781717959</v>
      </c>
      <c r="R784" s="14">
        <v>0.23639127567743401</v>
      </c>
      <c r="S784" s="14">
        <v>0.34337650811512899</v>
      </c>
      <c r="T784" s="14">
        <v>0.296368169405199</v>
      </c>
      <c r="U784" s="14">
        <v>0.28102745993421102</v>
      </c>
      <c r="V784" s="14">
        <v>0.228363121122582</v>
      </c>
      <c r="W784" s="14">
        <v>0.29525981336676799</v>
      </c>
      <c r="X784" s="14">
        <v>0</v>
      </c>
      <c r="Y784" s="14">
        <v>0</v>
      </c>
      <c r="Z784" s="14">
        <v>0.18585288962021301</v>
      </c>
      <c r="AA784" s="14"/>
      <c r="AB784" s="14">
        <v>0.28447453479298701</v>
      </c>
      <c r="AC784" s="14">
        <v>0.249934933041396</v>
      </c>
      <c r="AD784" s="14">
        <v>0.32976136452645899</v>
      </c>
      <c r="AE784" s="14"/>
      <c r="AF784" s="14">
        <v>0.30641666494069703</v>
      </c>
      <c r="AG784" s="14">
        <v>0.35763523478088399</v>
      </c>
      <c r="AH784" s="14">
        <v>0.24878754341377499</v>
      </c>
      <c r="AI784" s="14">
        <v>0.18209989214165101</v>
      </c>
      <c r="AJ784" s="14">
        <v>0.339726282115631</v>
      </c>
      <c r="AK784" s="14">
        <v>0.23315354245270201</v>
      </c>
      <c r="AL784" s="14">
        <v>0.126946017239745</v>
      </c>
      <c r="AM784" s="14">
        <v>0.322338806115263</v>
      </c>
      <c r="AN784" s="14"/>
      <c r="AO784" s="14">
        <v>0.411407605551872</v>
      </c>
      <c r="AP784" s="14">
        <v>0.32761888625348701</v>
      </c>
      <c r="AQ784" s="14">
        <v>0.20367614456688199</v>
      </c>
      <c r="AR784" s="14">
        <v>0.23359036778270101</v>
      </c>
      <c r="AS784" s="14">
        <v>0.44571586394078699</v>
      </c>
      <c r="AT784" s="14">
        <v>0.198958898001243</v>
      </c>
      <c r="AU784" s="14">
        <v>0.22296947685077001</v>
      </c>
      <c r="AV784" s="14">
        <v>0.215313388761571</v>
      </c>
      <c r="AW784" s="14"/>
      <c r="AX784" s="14">
        <v>0.27270622489926399</v>
      </c>
      <c r="AY784" s="14">
        <v>0.30853467818215102</v>
      </c>
      <c r="AZ784" s="14">
        <v>0.264079197801941</v>
      </c>
      <c r="BA784" s="14"/>
      <c r="BB784" s="14">
        <v>0.22564225784436001</v>
      </c>
      <c r="BC784" s="14">
        <v>0.27071797241892898</v>
      </c>
      <c r="BD784" s="14">
        <v>0.33972634509559502</v>
      </c>
      <c r="BE784" s="14"/>
      <c r="BF784" s="14">
        <v>0.221745914896848</v>
      </c>
      <c r="BG784" s="14">
        <v>0.27218888194677099</v>
      </c>
      <c r="BH784" s="14">
        <v>0.31001912561359801</v>
      </c>
      <c r="BI784" s="14"/>
      <c r="BJ784" s="14">
        <v>0.26344329973032299</v>
      </c>
      <c r="BK784" s="14">
        <v>0.27366222396526702</v>
      </c>
      <c r="BL784" s="14"/>
      <c r="BM784" s="14">
        <v>0.32248123439873499</v>
      </c>
      <c r="BN784" s="14">
        <v>0.249078112262514</v>
      </c>
      <c r="BO784" s="14"/>
      <c r="BP784" s="14">
        <v>0.22321425106759399</v>
      </c>
      <c r="BQ784" s="14">
        <v>0.292078576318481</v>
      </c>
      <c r="BR784" s="14">
        <v>0.36341658526621201</v>
      </c>
      <c r="BS784" s="14">
        <v>0.286647731255323</v>
      </c>
      <c r="BT784" s="14">
        <v>0.266630263239649</v>
      </c>
      <c r="BU784" s="14">
        <v>0.25399026771692301</v>
      </c>
      <c r="BV784" s="14">
        <v>0.23300209086714499</v>
      </c>
      <c r="BW784" s="14">
        <v>0.30640205353855998</v>
      </c>
    </row>
    <row r="785" spans="2:75" x14ac:dyDescent="0.35">
      <c r="B785" t="s">
        <v>342</v>
      </c>
      <c r="C785" s="14">
        <v>0.147844401286679</v>
      </c>
      <c r="D785" s="14">
        <v>0.18784193482922101</v>
      </c>
      <c r="E785" s="14">
        <v>0.110096575143218</v>
      </c>
      <c r="F785" s="14"/>
      <c r="G785" s="14">
        <v>0.28918835436620599</v>
      </c>
      <c r="H785" s="14">
        <v>0.29108010460058298</v>
      </c>
      <c r="I785" s="14">
        <v>0.14799522490851499</v>
      </c>
      <c r="J785" s="14">
        <v>0.172890015102208</v>
      </c>
      <c r="K785" s="14">
        <v>8.3568300514411803E-2</v>
      </c>
      <c r="L785" s="14">
        <v>8.2420393943388695E-2</v>
      </c>
      <c r="M785" s="14"/>
      <c r="N785" s="14">
        <v>0.164262925146092</v>
      </c>
      <c r="O785" s="14">
        <v>0.11711830663549</v>
      </c>
      <c r="P785" s="14"/>
      <c r="Q785" s="14">
        <v>0.11255164597574099</v>
      </c>
      <c r="R785" s="14">
        <v>0.15644961506893901</v>
      </c>
      <c r="S785" s="14">
        <v>0.11975805065657</v>
      </c>
      <c r="T785" s="14">
        <v>0.146173740414897</v>
      </c>
      <c r="U785" s="14">
        <v>0.11023101072651199</v>
      </c>
      <c r="V785" s="14">
        <v>0.19943791268083799</v>
      </c>
      <c r="W785" s="14">
        <v>0.199721206029635</v>
      </c>
      <c r="X785" s="14">
        <v>0.402456317184478</v>
      </c>
      <c r="Y785" s="14">
        <v>0.68232222267642095</v>
      </c>
      <c r="Z785" s="14">
        <v>8.0184901587191798E-2</v>
      </c>
      <c r="AA785" s="14"/>
      <c r="AB785" s="14">
        <v>0.11009393965938299</v>
      </c>
      <c r="AC785" s="14">
        <v>0.12808370836524099</v>
      </c>
      <c r="AD785" s="14">
        <v>0.2184205221761</v>
      </c>
      <c r="AE785" s="14"/>
      <c r="AF785" s="14">
        <v>7.7901754158145001E-2</v>
      </c>
      <c r="AG785" s="14">
        <v>0.196810022916766</v>
      </c>
      <c r="AH785" s="14">
        <v>0.225703521477086</v>
      </c>
      <c r="AI785" s="14">
        <v>0.112610048804407</v>
      </c>
      <c r="AJ785" s="14">
        <v>4.2740008231762203E-2</v>
      </c>
      <c r="AK785" s="14">
        <v>0.108106646581507</v>
      </c>
      <c r="AL785" s="14">
        <v>0.18804515627881299</v>
      </c>
      <c r="AM785" s="14">
        <v>0.16236876598605901</v>
      </c>
      <c r="AN785" s="14"/>
      <c r="AO785" s="14">
        <v>5.11450432032746E-2</v>
      </c>
      <c r="AP785" s="14">
        <v>0.23660945011279499</v>
      </c>
      <c r="AQ785" s="14">
        <v>0.18240347813461899</v>
      </c>
      <c r="AR785" s="14">
        <v>0.104627082504088</v>
      </c>
      <c r="AS785" s="14">
        <v>3.1047604553389601E-2</v>
      </c>
      <c r="AT785" s="14">
        <v>8.9318499993825504E-2</v>
      </c>
      <c r="AU785" s="14">
        <v>0.157198650959782</v>
      </c>
      <c r="AV785" s="14">
        <v>0.23069159810690601</v>
      </c>
      <c r="AW785" s="14"/>
      <c r="AX785" s="14">
        <v>6.8215035674328003E-2</v>
      </c>
      <c r="AY785" s="14">
        <v>0.10524329192262299</v>
      </c>
      <c r="AZ785" s="14">
        <v>0.23064549602584999</v>
      </c>
      <c r="BA785" s="14"/>
      <c r="BB785" s="14">
        <v>6.5484211484539007E-2</v>
      </c>
      <c r="BC785" s="14">
        <v>0.14303475833255899</v>
      </c>
      <c r="BD785" s="14">
        <v>0.26266075928892102</v>
      </c>
      <c r="BE785" s="14"/>
      <c r="BF785" s="14">
        <v>6.3689311989388903E-2</v>
      </c>
      <c r="BG785" s="14">
        <v>0.120710465039224</v>
      </c>
      <c r="BH785" s="14">
        <v>0.20371844109182</v>
      </c>
      <c r="BI785" s="14"/>
      <c r="BJ785" s="14">
        <v>0.13436558573565599</v>
      </c>
      <c r="BK785" s="14">
        <v>0.15382974169574401</v>
      </c>
      <c r="BL785" s="14"/>
      <c r="BM785" s="14">
        <v>0.16683486032668501</v>
      </c>
      <c r="BN785" s="14">
        <v>0.13356760926640901</v>
      </c>
      <c r="BO785" s="14"/>
      <c r="BP785" s="14">
        <v>8.3859480859880597E-2</v>
      </c>
      <c r="BQ785" s="14">
        <v>0.104737075617043</v>
      </c>
      <c r="BR785" s="14">
        <v>4.5579288546715398E-2</v>
      </c>
      <c r="BS785" s="14">
        <v>0.19757349296207499</v>
      </c>
      <c r="BT785" s="14">
        <v>0.16412208144018001</v>
      </c>
      <c r="BU785" s="14">
        <v>0.15599855595949</v>
      </c>
      <c r="BV785" s="14">
        <v>7.6582577577049102E-2</v>
      </c>
      <c r="BW785" s="14">
        <v>0.20677020092078599</v>
      </c>
    </row>
    <row r="786" spans="2:75" x14ac:dyDescent="0.35">
      <c r="B786" t="s">
        <v>92</v>
      </c>
      <c r="C786" s="14">
        <v>0.26013874045004898</v>
      </c>
      <c r="D786" s="14">
        <v>0.173485994148525</v>
      </c>
      <c r="E786" s="14">
        <v>0.34191760310827402</v>
      </c>
      <c r="F786" s="14"/>
      <c r="G786" s="14">
        <v>0.22541621462988101</v>
      </c>
      <c r="H786" s="14">
        <v>0.247537018673718</v>
      </c>
      <c r="I786" s="14">
        <v>0.26883584321321902</v>
      </c>
      <c r="J786" s="14">
        <v>0.29709655598929802</v>
      </c>
      <c r="K786" s="14">
        <v>0.26297464456689001</v>
      </c>
      <c r="L786" s="14">
        <v>0.249076973318443</v>
      </c>
      <c r="M786" s="14"/>
      <c r="N786" s="14">
        <v>0.202651160382673</v>
      </c>
      <c r="O786" s="14">
        <v>0.36772264029042401</v>
      </c>
      <c r="P786" s="14"/>
      <c r="Q786" s="14">
        <v>0.54786375322077896</v>
      </c>
      <c r="R786" s="14">
        <v>0.36698701200425399</v>
      </c>
      <c r="S786" s="14">
        <v>0.24410982817767099</v>
      </c>
      <c r="T786" s="14">
        <v>0.20164614692034999</v>
      </c>
      <c r="U786" s="14">
        <v>0.19720701312088099</v>
      </c>
      <c r="V786" s="14">
        <v>0.183632575076252</v>
      </c>
      <c r="W786" s="14">
        <v>0.16908213933542099</v>
      </c>
      <c r="X786" s="14">
        <v>0.24901961159165001</v>
      </c>
      <c r="Y786" s="14">
        <v>0</v>
      </c>
      <c r="Z786" s="14">
        <v>0.57928946407756698</v>
      </c>
      <c r="AA786" s="14"/>
      <c r="AB786" s="14">
        <v>0.108335795585701</v>
      </c>
      <c r="AC786" s="14">
        <v>0.33035652835122198</v>
      </c>
      <c r="AD786" s="14">
        <v>0.114924347459942</v>
      </c>
      <c r="AE786" s="14"/>
      <c r="AF786" s="14">
        <v>0.18300014155653099</v>
      </c>
      <c r="AG786" s="14">
        <v>0.208461656305506</v>
      </c>
      <c r="AH786" s="14">
        <v>0.17406932249231999</v>
      </c>
      <c r="AI786" s="14">
        <v>0.22828408031339201</v>
      </c>
      <c r="AJ786" s="14">
        <v>0.38628486686045199</v>
      </c>
      <c r="AK786" s="14">
        <v>0.26619503274009398</v>
      </c>
      <c r="AL786" s="14">
        <v>0.23518250542481201</v>
      </c>
      <c r="AM786" s="14">
        <v>0.33751089779698501</v>
      </c>
      <c r="AN786" s="14"/>
      <c r="AO786" s="14">
        <v>0.12567484019933001</v>
      </c>
      <c r="AP786" s="14">
        <v>0.166401515321007</v>
      </c>
      <c r="AQ786" s="14">
        <v>0.184632315000612</v>
      </c>
      <c r="AR786" s="14">
        <v>0.156764972507588</v>
      </c>
      <c r="AS786" s="14">
        <v>0.28897438011641302</v>
      </c>
      <c r="AT786" s="14">
        <v>0.27141287031632</v>
      </c>
      <c r="AU786" s="14">
        <v>0.18173595335623499</v>
      </c>
      <c r="AV786" s="14">
        <v>0.34541765390925999</v>
      </c>
      <c r="AW786" s="14"/>
      <c r="AX786" s="14">
        <v>0.25506990037566002</v>
      </c>
      <c r="AY786" s="14">
        <v>0.189498696278316</v>
      </c>
      <c r="AZ786" s="14">
        <v>0.23106401369544899</v>
      </c>
      <c r="BA786" s="14"/>
      <c r="BB786" s="14">
        <v>0.22715536831250399</v>
      </c>
      <c r="BC786" s="14">
        <v>0.233089893361664</v>
      </c>
      <c r="BD786" s="14">
        <v>0.17610435277792499</v>
      </c>
      <c r="BE786" s="14"/>
      <c r="BF786" s="14">
        <v>9.60307843246999E-2</v>
      </c>
      <c r="BG786" s="14">
        <v>0.223765171285317</v>
      </c>
      <c r="BH786" s="14">
        <v>0.18989420401285401</v>
      </c>
      <c r="BI786" s="14"/>
      <c r="BJ786" s="14">
        <v>0.15232133261113001</v>
      </c>
      <c r="BK786" s="14">
        <v>0.276723199143878</v>
      </c>
      <c r="BL786" s="14"/>
      <c r="BM786" s="14">
        <v>0.134843161399303</v>
      </c>
      <c r="BN786" s="14">
        <v>0.30618856621839202</v>
      </c>
      <c r="BO786" s="14"/>
      <c r="BP786" s="14">
        <v>0.28453331797953402</v>
      </c>
      <c r="BQ786" s="14">
        <v>0.26986509072076698</v>
      </c>
      <c r="BR786" s="14">
        <v>0.32306504360516902</v>
      </c>
      <c r="BS786" s="14">
        <v>0.246421023382739</v>
      </c>
      <c r="BT786" s="14">
        <v>0.26911018077070198</v>
      </c>
      <c r="BU786" s="14">
        <v>0.204109843943553</v>
      </c>
      <c r="BV786" s="14">
        <v>0.25197654870747899</v>
      </c>
      <c r="BW786" s="14">
        <v>0.242066606912061</v>
      </c>
    </row>
    <row r="787" spans="2:75" x14ac:dyDescent="0.35">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c r="AD787" s="14"/>
      <c r="AE787" s="14"/>
      <c r="AF787" s="14"/>
      <c r="AG787" s="14"/>
      <c r="AH787" s="14"/>
      <c r="AI787" s="14"/>
      <c r="AJ787" s="14"/>
      <c r="AK787" s="14"/>
      <c r="AL787" s="14"/>
      <c r="AM787" s="14"/>
      <c r="AN787" s="14"/>
      <c r="AO787" s="14"/>
      <c r="AP787" s="14"/>
      <c r="AQ787" s="14"/>
      <c r="AR787" s="14"/>
      <c r="AS787" s="14"/>
      <c r="AT787" s="14"/>
      <c r="AU787" s="14"/>
      <c r="AV787" s="14"/>
      <c r="AW787" s="14"/>
      <c r="AX787" s="14"/>
      <c r="AY787" s="14"/>
      <c r="AZ787" s="14"/>
      <c r="BA787" s="14"/>
      <c r="BB787" s="14"/>
      <c r="BC787" s="14"/>
      <c r="BD787" s="14"/>
      <c r="BE787" s="14"/>
      <c r="BF787" s="14"/>
      <c r="BG787" s="14"/>
      <c r="BH787" s="14"/>
      <c r="BI787" s="14"/>
      <c r="BJ787" s="14"/>
      <c r="BK787" s="14"/>
      <c r="BL787" s="14"/>
      <c r="BM787" s="14"/>
      <c r="BN787" s="14"/>
      <c r="BO787" s="14"/>
      <c r="BP787" s="14"/>
      <c r="BQ787" s="14"/>
      <c r="BR787" s="14"/>
      <c r="BS787" s="14"/>
      <c r="BT787" s="14"/>
      <c r="BU787" s="14"/>
      <c r="BV787" s="14"/>
      <c r="BW787" s="14"/>
    </row>
    <row r="788" spans="2:75" x14ac:dyDescent="0.35">
      <c r="B788" s="6" t="s">
        <v>414</v>
      </c>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c r="AD788" s="14"/>
      <c r="AE788" s="14"/>
      <c r="AF788" s="14"/>
      <c r="AG788" s="14"/>
      <c r="AH788" s="14"/>
      <c r="AI788" s="14"/>
      <c r="AJ788" s="14"/>
      <c r="AK788" s="14"/>
      <c r="AL788" s="14"/>
      <c r="AM788" s="14"/>
      <c r="AN788" s="14"/>
      <c r="AO788" s="14"/>
      <c r="AP788" s="14"/>
      <c r="AQ788" s="14"/>
      <c r="AR788" s="14"/>
      <c r="AS788" s="14"/>
      <c r="AT788" s="14"/>
      <c r="AU788" s="14"/>
      <c r="AV788" s="14"/>
      <c r="AW788" s="14"/>
      <c r="AX788" s="14"/>
      <c r="AY788" s="14"/>
      <c r="AZ788" s="14"/>
      <c r="BA788" s="14"/>
      <c r="BB788" s="14"/>
      <c r="BC788" s="14"/>
      <c r="BD788" s="14"/>
      <c r="BE788" s="14"/>
      <c r="BF788" s="14"/>
      <c r="BG788" s="14"/>
      <c r="BH788" s="14"/>
      <c r="BI788" s="14"/>
      <c r="BJ788" s="14"/>
      <c r="BK788" s="14"/>
      <c r="BL788" s="14"/>
      <c r="BM788" s="14"/>
      <c r="BN788" s="14"/>
      <c r="BO788" s="14"/>
      <c r="BP788" s="14"/>
      <c r="BQ788" s="14"/>
      <c r="BR788" s="14"/>
      <c r="BS788" s="14"/>
      <c r="BT788" s="14"/>
      <c r="BU788" s="14"/>
      <c r="BV788" s="14"/>
      <c r="BW788" s="14"/>
    </row>
    <row r="789" spans="2:75" x14ac:dyDescent="0.35">
      <c r="B789" s="21" t="s">
        <v>96</v>
      </c>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c r="AD789" s="14"/>
      <c r="AE789" s="14"/>
      <c r="AF789" s="14"/>
      <c r="AG789" s="14"/>
      <c r="AH789" s="14"/>
      <c r="AI789" s="14"/>
      <c r="AJ789" s="14"/>
      <c r="AK789" s="14"/>
      <c r="AL789" s="14"/>
      <c r="AM789" s="14"/>
      <c r="AN789" s="14"/>
      <c r="AO789" s="14"/>
      <c r="AP789" s="14"/>
      <c r="AQ789" s="14"/>
      <c r="AR789" s="14"/>
      <c r="AS789" s="14"/>
      <c r="AT789" s="14"/>
      <c r="AU789" s="14"/>
      <c r="AV789" s="14"/>
      <c r="AW789" s="14"/>
      <c r="AX789" s="14"/>
      <c r="AY789" s="14"/>
      <c r="AZ789" s="14"/>
      <c r="BA789" s="14"/>
      <c r="BB789" s="14"/>
      <c r="BC789" s="14"/>
      <c r="BD789" s="14"/>
      <c r="BE789" s="14"/>
      <c r="BF789" s="14"/>
      <c r="BG789" s="14"/>
      <c r="BH789" s="14"/>
      <c r="BI789" s="14"/>
      <c r="BJ789" s="14"/>
      <c r="BK789" s="14"/>
      <c r="BL789" s="14"/>
      <c r="BM789" s="14"/>
      <c r="BN789" s="14"/>
      <c r="BO789" s="14"/>
      <c r="BP789" s="14"/>
      <c r="BQ789" s="14"/>
      <c r="BR789" s="14"/>
      <c r="BS789" s="14"/>
      <c r="BT789" s="14"/>
      <c r="BU789" s="14"/>
      <c r="BV789" s="14"/>
      <c r="BW789" s="14"/>
    </row>
    <row r="790" spans="2:75" x14ac:dyDescent="0.35">
      <c r="B790" t="s">
        <v>338</v>
      </c>
      <c r="C790" s="14">
        <v>2.8120968553204E-2</v>
      </c>
      <c r="D790" s="14">
        <v>3.8770063336858701E-2</v>
      </c>
      <c r="E790" s="14">
        <v>1.8070844386145701E-2</v>
      </c>
      <c r="F790" s="14"/>
      <c r="G790" s="14">
        <v>0.104254092341955</v>
      </c>
      <c r="H790" s="14">
        <v>4.6410315780998999E-3</v>
      </c>
      <c r="I790" s="14">
        <v>5.7390192330234797E-2</v>
      </c>
      <c r="J790" s="14">
        <v>5.2551831594865803E-3</v>
      </c>
      <c r="K790" s="14">
        <v>3.2967741540010101E-2</v>
      </c>
      <c r="L790" s="14">
        <v>1.6803255614361499E-2</v>
      </c>
      <c r="M790" s="14"/>
      <c r="N790" s="14">
        <v>3.1223539049693501E-2</v>
      </c>
      <c r="O790" s="14">
        <v>2.2314729481202101E-2</v>
      </c>
      <c r="P790" s="14"/>
      <c r="Q790" s="14">
        <v>0</v>
      </c>
      <c r="R790" s="14">
        <v>4.5999431167094203E-3</v>
      </c>
      <c r="S790" s="14">
        <v>1.36089013836225E-2</v>
      </c>
      <c r="T790" s="14">
        <v>5.5337615707851603E-2</v>
      </c>
      <c r="U790" s="14">
        <v>1.4179419436193001E-2</v>
      </c>
      <c r="V790" s="14">
        <v>2.95710790094732E-2</v>
      </c>
      <c r="W790" s="14">
        <v>3.8125129313976797E-2</v>
      </c>
      <c r="X790" s="14">
        <v>0</v>
      </c>
      <c r="Y790" s="14">
        <v>0.31767777732357899</v>
      </c>
      <c r="Z790" s="14">
        <v>2.1762229917874201E-2</v>
      </c>
      <c r="AA790" s="14"/>
      <c r="AB790" s="14">
        <v>6.1663923777883503E-2</v>
      </c>
      <c r="AC790" s="14">
        <v>2.4810257363709402E-2</v>
      </c>
      <c r="AD790" s="14">
        <v>2.750840858162E-2</v>
      </c>
      <c r="AE790" s="14"/>
      <c r="AF790" s="14">
        <v>7.7808214378632E-3</v>
      </c>
      <c r="AG790" s="14">
        <v>3.2054463245968501E-2</v>
      </c>
      <c r="AH790" s="14">
        <v>3.7265195156598499E-2</v>
      </c>
      <c r="AI790" s="14">
        <v>9.7284394514845392E-3</v>
      </c>
      <c r="AJ790" s="14">
        <v>1.6200203588356599E-2</v>
      </c>
      <c r="AK790" s="14">
        <v>4.9483770224021499E-2</v>
      </c>
      <c r="AL790" s="14">
        <v>9.6654467958010706E-2</v>
      </c>
      <c r="AM790" s="14">
        <v>9.2496452198655207E-3</v>
      </c>
      <c r="AN790" s="14"/>
      <c r="AO790" s="14">
        <v>4.3651166636242099E-3</v>
      </c>
      <c r="AP790" s="14">
        <v>2.8052381828581899E-2</v>
      </c>
      <c r="AQ790" s="14">
        <v>7.7778822729117096E-3</v>
      </c>
      <c r="AR790" s="14">
        <v>0</v>
      </c>
      <c r="AS790" s="14">
        <v>1.8352866835661199E-2</v>
      </c>
      <c r="AT790" s="14">
        <v>7.2209110101068494E-2</v>
      </c>
      <c r="AU790" s="14">
        <v>0.110946886407349</v>
      </c>
      <c r="AV790" s="14">
        <v>1.7424096978161802E-2</v>
      </c>
      <c r="AW790" s="14"/>
      <c r="AX790" s="14">
        <v>0.149569620335367</v>
      </c>
      <c r="AY790" s="14">
        <v>2.01890634264414E-2</v>
      </c>
      <c r="AZ790" s="14">
        <v>2.9276161118959199E-2</v>
      </c>
      <c r="BA790" s="14"/>
      <c r="BB790" s="14">
        <v>6.3362551816750504E-2</v>
      </c>
      <c r="BC790" s="14">
        <v>2.2701151818531402E-2</v>
      </c>
      <c r="BD790" s="14">
        <v>3.4254365076443097E-2</v>
      </c>
      <c r="BE790" s="14"/>
      <c r="BF790" s="14">
        <v>9.3503619150532902E-2</v>
      </c>
      <c r="BG790" s="14">
        <v>3.5577029430235302E-2</v>
      </c>
      <c r="BH790" s="14">
        <v>2.2682242489030599E-2</v>
      </c>
      <c r="BI790" s="14"/>
      <c r="BJ790" s="14">
        <v>5.3261321617554501E-2</v>
      </c>
      <c r="BK790" s="14">
        <v>2.22298596457969E-2</v>
      </c>
      <c r="BL790" s="14"/>
      <c r="BM790" s="14">
        <v>6.4331848634770303E-2</v>
      </c>
      <c r="BN790" s="14">
        <v>1.5928337991237201E-2</v>
      </c>
      <c r="BO790" s="14"/>
      <c r="BP790" s="14">
        <v>5.8918328474889599E-2</v>
      </c>
      <c r="BQ790" s="14">
        <v>2.1792083769386201E-2</v>
      </c>
      <c r="BR790" s="14">
        <v>2.0392427054182202E-2</v>
      </c>
      <c r="BS790" s="14">
        <v>1.2647506484225701E-2</v>
      </c>
      <c r="BT790" s="14">
        <v>2.18816366619339E-2</v>
      </c>
      <c r="BU790" s="14">
        <v>3.3378247381654298E-2</v>
      </c>
      <c r="BV790" s="14">
        <v>7.1304834854056004E-2</v>
      </c>
      <c r="BW790" s="14">
        <v>6.53065494246811E-3</v>
      </c>
    </row>
    <row r="791" spans="2:75" x14ac:dyDescent="0.35">
      <c r="B791" t="s">
        <v>339</v>
      </c>
      <c r="C791" s="14">
        <v>0.26460717029671199</v>
      </c>
      <c r="D791" s="14">
        <v>0.31791984860410699</v>
      </c>
      <c r="E791" s="14">
        <v>0.214293125060666</v>
      </c>
      <c r="F791" s="14"/>
      <c r="G791" s="14">
        <v>0.22398615642040401</v>
      </c>
      <c r="H791" s="14">
        <v>0.21092740831446299</v>
      </c>
      <c r="I791" s="14">
        <v>0.17236417422127701</v>
      </c>
      <c r="J791" s="14">
        <v>0.21017064375970801</v>
      </c>
      <c r="K791" s="14">
        <v>0.30177651527827798</v>
      </c>
      <c r="L791" s="14">
        <v>0.33999201319532801</v>
      </c>
      <c r="M791" s="14"/>
      <c r="N791" s="14">
        <v>0.29412846376752</v>
      </c>
      <c r="O791" s="14">
        <v>0.20936017822991401</v>
      </c>
      <c r="P791" s="14"/>
      <c r="Q791" s="14">
        <v>0.175501449529194</v>
      </c>
      <c r="R791" s="14">
        <v>0.192121883862096</v>
      </c>
      <c r="S791" s="14">
        <v>0.23077246571365601</v>
      </c>
      <c r="T791" s="14">
        <v>0.28434902949354601</v>
      </c>
      <c r="U791" s="14">
        <v>0.297257997456153</v>
      </c>
      <c r="V791" s="14">
        <v>0.34456358281922</v>
      </c>
      <c r="W791" s="14">
        <v>0.357380868945747</v>
      </c>
      <c r="X791" s="14">
        <v>0.33438743868451198</v>
      </c>
      <c r="Y791" s="14">
        <v>0</v>
      </c>
      <c r="Z791" s="14">
        <v>7.4307231470230606E-2</v>
      </c>
      <c r="AA791" s="14"/>
      <c r="AB791" s="14">
        <v>0.29431403420975899</v>
      </c>
      <c r="AC791" s="14">
        <v>0.27133109701457397</v>
      </c>
      <c r="AD791" s="14">
        <v>0.24607112565578401</v>
      </c>
      <c r="AE791" s="14"/>
      <c r="AF791" s="14">
        <v>0.39862415170388599</v>
      </c>
      <c r="AG791" s="14">
        <v>0.236575722914033</v>
      </c>
      <c r="AH791" s="14">
        <v>0.27399209000651398</v>
      </c>
      <c r="AI791" s="14">
        <v>0.33046578006085298</v>
      </c>
      <c r="AJ791" s="14">
        <v>0.30566892578795102</v>
      </c>
      <c r="AK791" s="14">
        <v>0.32522343994096198</v>
      </c>
      <c r="AL791" s="14">
        <v>8.6583709176326407E-2</v>
      </c>
      <c r="AM791" s="14">
        <v>0.14639350235794801</v>
      </c>
      <c r="AN791" s="14"/>
      <c r="AO791" s="14">
        <v>0.37975323201015398</v>
      </c>
      <c r="AP791" s="14">
        <v>0.31762548581035099</v>
      </c>
      <c r="AQ791" s="14">
        <v>0.47834270787764799</v>
      </c>
      <c r="AR791" s="14">
        <v>0.34541076526500403</v>
      </c>
      <c r="AS791" s="14">
        <v>0.31766819582336903</v>
      </c>
      <c r="AT791" s="14">
        <v>0.33728044755085601</v>
      </c>
      <c r="AU791" s="14">
        <v>0.101565576040744</v>
      </c>
      <c r="AV791" s="14">
        <v>0.15488259059972301</v>
      </c>
      <c r="AW791" s="14"/>
      <c r="AX791" s="14">
        <v>0.27497895014760798</v>
      </c>
      <c r="AY791" s="14">
        <v>0.36012500251874502</v>
      </c>
      <c r="AZ791" s="14">
        <v>0.19608137768761499</v>
      </c>
      <c r="BA791" s="14"/>
      <c r="BB791" s="14">
        <v>0.41688623931017399</v>
      </c>
      <c r="BC791" s="14">
        <v>0.29771181276616798</v>
      </c>
      <c r="BD791" s="14">
        <v>0.15031417673546901</v>
      </c>
      <c r="BE791" s="14"/>
      <c r="BF791" s="14">
        <v>0.355276951776132</v>
      </c>
      <c r="BG791" s="14">
        <v>0.30717092924115502</v>
      </c>
      <c r="BH791" s="14">
        <v>0.246969892916613</v>
      </c>
      <c r="BI791" s="14"/>
      <c r="BJ791" s="14">
        <v>0.353932627892945</v>
      </c>
      <c r="BK791" s="14">
        <v>0.24879923656366201</v>
      </c>
      <c r="BL791" s="14"/>
      <c r="BM791" s="14">
        <v>0.29532923266475603</v>
      </c>
      <c r="BN791" s="14">
        <v>0.25726813771107698</v>
      </c>
      <c r="BO791" s="14"/>
      <c r="BP791" s="14">
        <v>0.31170481396025601</v>
      </c>
      <c r="BQ791" s="14">
        <v>0.32530885015842398</v>
      </c>
      <c r="BR791" s="14">
        <v>0.143921248164156</v>
      </c>
      <c r="BS791" s="14">
        <v>0.22719592829846599</v>
      </c>
      <c r="BT791" s="14">
        <v>0.26268046841893899</v>
      </c>
      <c r="BU791" s="14">
        <v>0.31458493191908399</v>
      </c>
      <c r="BV791" s="14">
        <v>0.38564113084629797</v>
      </c>
      <c r="BW791" s="14">
        <v>0.14321365214965501</v>
      </c>
    </row>
    <row r="792" spans="2:75" x14ac:dyDescent="0.35">
      <c r="B792" t="s">
        <v>341</v>
      </c>
      <c r="C792" s="14">
        <v>0.237590361812307</v>
      </c>
      <c r="D792" s="14">
        <v>0.254789536509749</v>
      </c>
      <c r="E792" s="14">
        <v>0.22135857452973601</v>
      </c>
      <c r="F792" s="14"/>
      <c r="G792" s="14">
        <v>0.13547627887884101</v>
      </c>
      <c r="H792" s="14">
        <v>0.22714704509288999</v>
      </c>
      <c r="I792" s="14">
        <v>0.274544272892985</v>
      </c>
      <c r="J792" s="14">
        <v>0.25824588287470801</v>
      </c>
      <c r="K792" s="14">
        <v>0.28426598429982503</v>
      </c>
      <c r="L792" s="14">
        <v>0.21806344978518999</v>
      </c>
      <c r="M792" s="14"/>
      <c r="N792" s="14">
        <v>0.24871313225798999</v>
      </c>
      <c r="O792" s="14">
        <v>0.216774891406814</v>
      </c>
      <c r="P792" s="14"/>
      <c r="Q792" s="14">
        <v>0.162213133334808</v>
      </c>
      <c r="R792" s="14">
        <v>0.18626180129290401</v>
      </c>
      <c r="S792" s="14">
        <v>0.30707381718280602</v>
      </c>
      <c r="T792" s="14">
        <v>0.306904545713865</v>
      </c>
      <c r="U792" s="14">
        <v>0.26967921874554002</v>
      </c>
      <c r="V792" s="14">
        <v>0.15319840002197299</v>
      </c>
      <c r="W792" s="14">
        <v>0.226213119770206</v>
      </c>
      <c r="X792" s="14">
        <v>0.17650424472829601</v>
      </c>
      <c r="Y792" s="14">
        <v>0.11182982956972801</v>
      </c>
      <c r="Z792" s="14">
        <v>0.14508444679281701</v>
      </c>
      <c r="AA792" s="14"/>
      <c r="AB792" s="14">
        <v>0.20368231077302401</v>
      </c>
      <c r="AC792" s="14">
        <v>0.21538079894374601</v>
      </c>
      <c r="AD792" s="14">
        <v>0.33410734061271202</v>
      </c>
      <c r="AE792" s="14"/>
      <c r="AF792" s="14">
        <v>0.22121334995618799</v>
      </c>
      <c r="AG792" s="14">
        <v>0.30788981784730002</v>
      </c>
      <c r="AH792" s="14">
        <v>0.32631522801921098</v>
      </c>
      <c r="AI792" s="14">
        <v>0.22722917600370399</v>
      </c>
      <c r="AJ792" s="14">
        <v>0.24953965742668599</v>
      </c>
      <c r="AK792" s="14">
        <v>0.218976825804585</v>
      </c>
      <c r="AL792" s="14">
        <v>0.220811866639708</v>
      </c>
      <c r="AM792" s="14">
        <v>0.20133158413416999</v>
      </c>
      <c r="AN792" s="14"/>
      <c r="AO792" s="14">
        <v>0.25602080364459301</v>
      </c>
      <c r="AP792" s="14">
        <v>0.217780985738077</v>
      </c>
      <c r="AQ792" s="14">
        <v>0.157926439309651</v>
      </c>
      <c r="AR792" s="14">
        <v>0.29693886498595301</v>
      </c>
      <c r="AS792" s="14">
        <v>0.381723206300778</v>
      </c>
      <c r="AT792" s="14">
        <v>0.20805702734780401</v>
      </c>
      <c r="AU792" s="14">
        <v>0.28477325478029603</v>
      </c>
      <c r="AV792" s="14">
        <v>0.18226088355367601</v>
      </c>
      <c r="AW792" s="14"/>
      <c r="AX792" s="14">
        <v>0.24517083054642899</v>
      </c>
      <c r="AY792" s="14">
        <v>0.25101566168714101</v>
      </c>
      <c r="AZ792" s="14">
        <v>0.25841916931266201</v>
      </c>
      <c r="BA792" s="14"/>
      <c r="BB792" s="14">
        <v>0.19851846879155399</v>
      </c>
      <c r="BC792" s="14">
        <v>0.23284016092499099</v>
      </c>
      <c r="BD792" s="14">
        <v>0.31801196571906498</v>
      </c>
      <c r="BE792" s="14"/>
      <c r="BF792" s="14">
        <v>0.277318822146014</v>
      </c>
      <c r="BG792" s="14">
        <v>0.23166194692782599</v>
      </c>
      <c r="BH792" s="14">
        <v>0.27688111436652102</v>
      </c>
      <c r="BI792" s="14"/>
      <c r="BJ792" s="14">
        <v>0.24330274871791099</v>
      </c>
      <c r="BK792" s="14">
        <v>0.238359639672061</v>
      </c>
      <c r="BL792" s="14"/>
      <c r="BM792" s="14">
        <v>0.242292063896586</v>
      </c>
      <c r="BN792" s="14">
        <v>0.230231621364612</v>
      </c>
      <c r="BO792" s="14"/>
      <c r="BP792" s="14">
        <v>0.19298052806819799</v>
      </c>
      <c r="BQ792" s="14">
        <v>0.192973120689058</v>
      </c>
      <c r="BR792" s="14">
        <v>0.35355558650475299</v>
      </c>
      <c r="BS792" s="14">
        <v>0.26530673536025101</v>
      </c>
      <c r="BT792" s="14">
        <v>0.24296792107654899</v>
      </c>
      <c r="BU792" s="14">
        <v>0.23111822138909799</v>
      </c>
      <c r="BV792" s="14">
        <v>0.12904010135491001</v>
      </c>
      <c r="BW792" s="14">
        <v>0.27575343989543399</v>
      </c>
    </row>
    <row r="793" spans="2:75" x14ac:dyDescent="0.35">
      <c r="B793" t="s">
        <v>342</v>
      </c>
      <c r="C793" s="14">
        <v>0.15252382181746499</v>
      </c>
      <c r="D793" s="14">
        <v>0.18757828646490801</v>
      </c>
      <c r="E793" s="14">
        <v>0.119441035958775</v>
      </c>
      <c r="F793" s="14"/>
      <c r="G793" s="14">
        <v>0.31374522272262101</v>
      </c>
      <c r="H793" s="14">
        <v>0.27788779640772598</v>
      </c>
      <c r="I793" s="14">
        <v>0.16405562050272801</v>
      </c>
      <c r="J793" s="14">
        <v>0.176402108381568</v>
      </c>
      <c r="K793" s="14">
        <v>8.4705807832434504E-2</v>
      </c>
      <c r="L793" s="14">
        <v>8.6491587157925695E-2</v>
      </c>
      <c r="M793" s="14"/>
      <c r="N793" s="14">
        <v>0.16970291249015901</v>
      </c>
      <c r="O793" s="14">
        <v>0.12037438070142401</v>
      </c>
      <c r="P793" s="14"/>
      <c r="Q793" s="14">
        <v>0.14413533546906401</v>
      </c>
      <c r="R793" s="14">
        <v>0.14343599343341501</v>
      </c>
      <c r="S793" s="14">
        <v>0.121302066535128</v>
      </c>
      <c r="T793" s="14">
        <v>0.137031626044471</v>
      </c>
      <c r="U793" s="14">
        <v>0.17202957849712999</v>
      </c>
      <c r="V793" s="14">
        <v>0.17374894846664099</v>
      </c>
      <c r="W793" s="14">
        <v>0.20314455806183099</v>
      </c>
      <c r="X793" s="14">
        <v>0.33182818373155398</v>
      </c>
      <c r="Y793" s="14">
        <v>0.57049239310669397</v>
      </c>
      <c r="Z793" s="14">
        <v>6.8995139176150605E-2</v>
      </c>
      <c r="AA793" s="14"/>
      <c r="AB793" s="14">
        <v>0.159230406722185</v>
      </c>
      <c r="AC793" s="14">
        <v>0.11981120670263699</v>
      </c>
      <c r="AD793" s="14">
        <v>0.22468328703030199</v>
      </c>
      <c r="AE793" s="14"/>
      <c r="AF793" s="14">
        <v>7.1824211844526503E-2</v>
      </c>
      <c r="AG793" s="14">
        <v>0.18734973175047601</v>
      </c>
      <c r="AH793" s="14">
        <v>0.17703671245654701</v>
      </c>
      <c r="AI793" s="14">
        <v>0.114829554540279</v>
      </c>
      <c r="AJ793" s="14">
        <v>8.3931718850914494E-2</v>
      </c>
      <c r="AK793" s="14">
        <v>0.15743645914350099</v>
      </c>
      <c r="AL793" s="14">
        <v>0.21622471287787001</v>
      </c>
      <c r="AM793" s="14">
        <v>0.17722330547359599</v>
      </c>
      <c r="AN793" s="14"/>
      <c r="AO793" s="14">
        <v>7.2815902327439605E-2</v>
      </c>
      <c r="AP793" s="14">
        <v>0.19600716157784401</v>
      </c>
      <c r="AQ793" s="14">
        <v>0.14574170387438201</v>
      </c>
      <c r="AR793" s="14">
        <v>0.107514476282574</v>
      </c>
      <c r="AS793" s="14">
        <v>1.5919994734511899E-2</v>
      </c>
      <c r="AT793" s="14">
        <v>0.11116486635358799</v>
      </c>
      <c r="AU793" s="14">
        <v>0.21829416068520899</v>
      </c>
      <c r="AV793" s="14">
        <v>0.239332330292261</v>
      </c>
      <c r="AW793" s="14"/>
      <c r="AX793" s="14">
        <v>9.3945463371939306E-2</v>
      </c>
      <c r="AY793" s="14">
        <v>0.131605496128853</v>
      </c>
      <c r="AZ793" s="14">
        <v>0.21220832426436501</v>
      </c>
      <c r="BA793" s="14"/>
      <c r="BB793" s="14">
        <v>6.2914383457587306E-2</v>
      </c>
      <c r="BC793" s="14">
        <v>0.13682314918403801</v>
      </c>
      <c r="BD793" s="14">
        <v>0.26793117363253699</v>
      </c>
      <c r="BE793" s="14"/>
      <c r="BF793" s="14">
        <v>0.12662339066082101</v>
      </c>
      <c r="BG793" s="14">
        <v>0.11295041053001401</v>
      </c>
      <c r="BH793" s="14">
        <v>0.22100812880613799</v>
      </c>
      <c r="BI793" s="14"/>
      <c r="BJ793" s="14">
        <v>0.17914762135088699</v>
      </c>
      <c r="BK793" s="14">
        <v>0.14326496597076199</v>
      </c>
      <c r="BL793" s="14"/>
      <c r="BM793" s="14">
        <v>0.19329225792221599</v>
      </c>
      <c r="BN793" s="14">
        <v>0.121929283308263</v>
      </c>
      <c r="BO793" s="14"/>
      <c r="BP793" s="14">
        <v>0.105887990188158</v>
      </c>
      <c r="BQ793" s="14">
        <v>8.0975454761402194E-2</v>
      </c>
      <c r="BR793" s="14">
        <v>0.105058665147409</v>
      </c>
      <c r="BS793" s="14">
        <v>0.17986757014048699</v>
      </c>
      <c r="BT793" s="14">
        <v>0.16084857057202101</v>
      </c>
      <c r="BU793" s="14">
        <v>0.15873983577762901</v>
      </c>
      <c r="BV793" s="14">
        <v>0.21696050080527199</v>
      </c>
      <c r="BW793" s="14">
        <v>0.20298336938745601</v>
      </c>
    </row>
    <row r="794" spans="2:75" x14ac:dyDescent="0.35">
      <c r="B794" t="s">
        <v>92</v>
      </c>
      <c r="C794" s="14">
        <v>0.31715767752031099</v>
      </c>
      <c r="D794" s="14">
        <v>0.20094226508437801</v>
      </c>
      <c r="E794" s="14">
        <v>0.42683642006467798</v>
      </c>
      <c r="F794" s="14"/>
      <c r="G794" s="14">
        <v>0.22253824963617899</v>
      </c>
      <c r="H794" s="14">
        <v>0.27939671860682103</v>
      </c>
      <c r="I794" s="14">
        <v>0.33164574005277597</v>
      </c>
      <c r="J794" s="14">
        <v>0.34992618182453</v>
      </c>
      <c r="K794" s="14">
        <v>0.29628395104945199</v>
      </c>
      <c r="L794" s="14">
        <v>0.33864969424719499</v>
      </c>
      <c r="M794" s="14"/>
      <c r="N794" s="14">
        <v>0.25623195243463598</v>
      </c>
      <c r="O794" s="14">
        <v>0.43117582018064698</v>
      </c>
      <c r="P794" s="14"/>
      <c r="Q794" s="14">
        <v>0.51815008166693399</v>
      </c>
      <c r="R794" s="14">
        <v>0.47358037829487498</v>
      </c>
      <c r="S794" s="14">
        <v>0.32724274918478802</v>
      </c>
      <c r="T794" s="14">
        <v>0.21637718304026701</v>
      </c>
      <c r="U794" s="14">
        <v>0.24685378586498499</v>
      </c>
      <c r="V794" s="14">
        <v>0.29891798968269201</v>
      </c>
      <c r="W794" s="14">
        <v>0.17513632390823899</v>
      </c>
      <c r="X794" s="14">
        <v>0.15728013285563799</v>
      </c>
      <c r="Y794" s="14">
        <v>0</v>
      </c>
      <c r="Z794" s="14">
        <v>0.68985095264292795</v>
      </c>
      <c r="AA794" s="14"/>
      <c r="AB794" s="14">
        <v>0.28110932451714898</v>
      </c>
      <c r="AC794" s="14">
        <v>0.368666639975334</v>
      </c>
      <c r="AD794" s="14">
        <v>0.16762983811958199</v>
      </c>
      <c r="AE794" s="14"/>
      <c r="AF794" s="14">
        <v>0.300557465057536</v>
      </c>
      <c r="AG794" s="14">
        <v>0.236130264242223</v>
      </c>
      <c r="AH794" s="14">
        <v>0.18539077436113</v>
      </c>
      <c r="AI794" s="14">
        <v>0.31774704994368003</v>
      </c>
      <c r="AJ794" s="14">
        <v>0.344659494346092</v>
      </c>
      <c r="AK794" s="14">
        <v>0.24887950488693</v>
      </c>
      <c r="AL794" s="14">
        <v>0.379725243348085</v>
      </c>
      <c r="AM794" s="14">
        <v>0.46580196281441999</v>
      </c>
      <c r="AN794" s="14"/>
      <c r="AO794" s="14">
        <v>0.28704494535419001</v>
      </c>
      <c r="AP794" s="14">
        <v>0.240533985045147</v>
      </c>
      <c r="AQ794" s="14">
        <v>0.21021126666540699</v>
      </c>
      <c r="AR794" s="14">
        <v>0.25013589346646897</v>
      </c>
      <c r="AS794" s="14">
        <v>0.26633573630568003</v>
      </c>
      <c r="AT794" s="14">
        <v>0.271288548646684</v>
      </c>
      <c r="AU794" s="14">
        <v>0.28442012208640199</v>
      </c>
      <c r="AV794" s="14">
        <v>0.40610009857617901</v>
      </c>
      <c r="AW794" s="14"/>
      <c r="AX794" s="14">
        <v>0.23633513559865699</v>
      </c>
      <c r="AY794" s="14">
        <v>0.237064776238819</v>
      </c>
      <c r="AZ794" s="14">
        <v>0.30401496761639901</v>
      </c>
      <c r="BA794" s="14"/>
      <c r="BB794" s="14">
        <v>0.25831835662393399</v>
      </c>
      <c r="BC794" s="14">
        <v>0.30992372530627099</v>
      </c>
      <c r="BD794" s="14">
        <v>0.22948831883648499</v>
      </c>
      <c r="BE794" s="14"/>
      <c r="BF794" s="14">
        <v>0.147277216266501</v>
      </c>
      <c r="BG794" s="14">
        <v>0.31263968387077001</v>
      </c>
      <c r="BH794" s="14">
        <v>0.23245862142169799</v>
      </c>
      <c r="BI794" s="14"/>
      <c r="BJ794" s="14">
        <v>0.17035568042070101</v>
      </c>
      <c r="BK794" s="14">
        <v>0.347346298147719</v>
      </c>
      <c r="BL794" s="14"/>
      <c r="BM794" s="14">
        <v>0.204754596881672</v>
      </c>
      <c r="BN794" s="14">
        <v>0.37464261962480999</v>
      </c>
      <c r="BO794" s="14"/>
      <c r="BP794" s="14">
        <v>0.33050833930849899</v>
      </c>
      <c r="BQ794" s="14">
        <v>0.37895049062172997</v>
      </c>
      <c r="BR794" s="14">
        <v>0.37707207312949997</v>
      </c>
      <c r="BS794" s="14">
        <v>0.31498225971657001</v>
      </c>
      <c r="BT794" s="14">
        <v>0.31162140327055698</v>
      </c>
      <c r="BU794" s="14">
        <v>0.262178763532535</v>
      </c>
      <c r="BV794" s="14">
        <v>0.197053432139463</v>
      </c>
      <c r="BW794" s="14">
        <v>0.37151888362498597</v>
      </c>
    </row>
    <row r="795" spans="2:75" x14ac:dyDescent="0.35">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c r="AD795" s="14"/>
      <c r="AE795" s="14"/>
      <c r="AF795" s="14"/>
      <c r="AG795" s="14"/>
      <c r="AH795" s="14"/>
      <c r="AI795" s="14"/>
      <c r="AJ795" s="14"/>
      <c r="AK795" s="14"/>
      <c r="AL795" s="14"/>
      <c r="AM795" s="14"/>
      <c r="AN795" s="14"/>
      <c r="AO795" s="14"/>
      <c r="AP795" s="14"/>
      <c r="AQ795" s="14"/>
      <c r="AR795" s="14"/>
      <c r="AS795" s="14"/>
      <c r="AT795" s="14"/>
      <c r="AU795" s="14"/>
      <c r="AV795" s="14"/>
      <c r="AW795" s="14"/>
      <c r="AX795" s="14"/>
      <c r="AY795" s="14"/>
      <c r="AZ795" s="14"/>
      <c r="BA795" s="14"/>
      <c r="BB795" s="14"/>
      <c r="BC795" s="14"/>
      <c r="BD795" s="14"/>
      <c r="BE795" s="14"/>
      <c r="BF795" s="14"/>
      <c r="BG795" s="14"/>
      <c r="BH795" s="14"/>
      <c r="BI795" s="14"/>
      <c r="BJ795" s="14"/>
      <c r="BK795" s="14"/>
      <c r="BL795" s="14"/>
      <c r="BM795" s="14"/>
      <c r="BN795" s="14"/>
      <c r="BO795" s="14"/>
      <c r="BP795" s="14"/>
      <c r="BQ795" s="14"/>
      <c r="BR795" s="14"/>
      <c r="BS795" s="14"/>
      <c r="BT795" s="14"/>
      <c r="BU795" s="14"/>
      <c r="BV795" s="14"/>
      <c r="BW795" s="14"/>
    </row>
    <row r="796" spans="2:75" x14ac:dyDescent="0.35">
      <c r="B796" s="6" t="s">
        <v>415</v>
      </c>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c r="AD796" s="14"/>
      <c r="AE796" s="14"/>
      <c r="AF796" s="14"/>
      <c r="AG796" s="14"/>
      <c r="AH796" s="14"/>
      <c r="AI796" s="14"/>
      <c r="AJ796" s="14"/>
      <c r="AK796" s="14"/>
      <c r="AL796" s="14"/>
      <c r="AM796" s="14"/>
      <c r="AN796" s="14"/>
      <c r="AO796" s="14"/>
      <c r="AP796" s="14"/>
      <c r="AQ796" s="14"/>
      <c r="AR796" s="14"/>
      <c r="AS796" s="14"/>
      <c r="AT796" s="14"/>
      <c r="AU796" s="14"/>
      <c r="AV796" s="14"/>
      <c r="AW796" s="14"/>
      <c r="AX796" s="14"/>
      <c r="AY796" s="14"/>
      <c r="AZ796" s="14"/>
      <c r="BA796" s="14"/>
      <c r="BB796" s="14"/>
      <c r="BC796" s="14"/>
      <c r="BD796" s="14"/>
      <c r="BE796" s="14"/>
      <c r="BF796" s="14"/>
      <c r="BG796" s="14"/>
      <c r="BH796" s="14"/>
      <c r="BI796" s="14"/>
      <c r="BJ796" s="14"/>
      <c r="BK796" s="14"/>
      <c r="BL796" s="14"/>
      <c r="BM796" s="14"/>
      <c r="BN796" s="14"/>
      <c r="BO796" s="14"/>
      <c r="BP796" s="14"/>
      <c r="BQ796" s="14"/>
      <c r="BR796" s="14"/>
      <c r="BS796" s="14"/>
      <c r="BT796" s="14"/>
      <c r="BU796" s="14"/>
      <c r="BV796" s="14"/>
      <c r="BW796" s="14"/>
    </row>
    <row r="797" spans="2:75" x14ac:dyDescent="0.35">
      <c r="B797" s="21" t="s">
        <v>96</v>
      </c>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c r="AD797" s="14"/>
      <c r="AE797" s="14"/>
      <c r="AF797" s="14"/>
      <c r="AG797" s="14"/>
      <c r="AH797" s="14"/>
      <c r="AI797" s="14"/>
      <c r="AJ797" s="14"/>
      <c r="AK797" s="14"/>
      <c r="AL797" s="14"/>
      <c r="AM797" s="14"/>
      <c r="AN797" s="14"/>
      <c r="AO797" s="14"/>
      <c r="AP797" s="14"/>
      <c r="AQ797" s="14"/>
      <c r="AR797" s="14"/>
      <c r="AS797" s="14"/>
      <c r="AT797" s="14"/>
      <c r="AU797" s="14"/>
      <c r="AV797" s="14"/>
      <c r="AW797" s="14"/>
      <c r="AX797" s="14"/>
      <c r="AY797" s="14"/>
      <c r="AZ797" s="14"/>
      <c r="BA797" s="14"/>
      <c r="BB797" s="14"/>
      <c r="BC797" s="14"/>
      <c r="BD797" s="14"/>
      <c r="BE797" s="14"/>
      <c r="BF797" s="14"/>
      <c r="BG797" s="14"/>
      <c r="BH797" s="14"/>
      <c r="BI797" s="14"/>
      <c r="BJ797" s="14"/>
      <c r="BK797" s="14"/>
      <c r="BL797" s="14"/>
      <c r="BM797" s="14"/>
      <c r="BN797" s="14"/>
      <c r="BO797" s="14"/>
      <c r="BP797" s="14"/>
      <c r="BQ797" s="14"/>
      <c r="BR797" s="14"/>
      <c r="BS797" s="14"/>
      <c r="BT797" s="14"/>
      <c r="BU797" s="14"/>
      <c r="BV797" s="14"/>
      <c r="BW797" s="14"/>
    </row>
    <row r="798" spans="2:75" x14ac:dyDescent="0.35">
      <c r="B798" t="s">
        <v>338</v>
      </c>
      <c r="C798" s="14">
        <v>9.6637123173872103E-2</v>
      </c>
      <c r="D798" s="14">
        <v>9.4130960393749394E-2</v>
      </c>
      <c r="E798" s="14">
        <v>9.9002323938330902E-2</v>
      </c>
      <c r="F798" s="14"/>
      <c r="G798" s="14">
        <v>0.11994310327529201</v>
      </c>
      <c r="H798" s="14">
        <v>7.7062788699162499E-2</v>
      </c>
      <c r="I798" s="14">
        <v>9.4346816906987693E-2</v>
      </c>
      <c r="J798" s="14">
        <v>5.47626751706407E-2</v>
      </c>
      <c r="K798" s="14">
        <v>4.8535363409953701E-2</v>
      </c>
      <c r="L798" s="14">
        <v>0.14161160819610599</v>
      </c>
      <c r="M798" s="14"/>
      <c r="N798" s="14">
        <v>0.104693802835404</v>
      </c>
      <c r="O798" s="14">
        <v>8.1559622664433395E-2</v>
      </c>
      <c r="P798" s="14"/>
      <c r="Q798" s="14">
        <v>3.2220301040340599E-2</v>
      </c>
      <c r="R798" s="14">
        <v>3.4047652817410699E-2</v>
      </c>
      <c r="S798" s="14">
        <v>0.11160622233320699</v>
      </c>
      <c r="T798" s="14">
        <v>9.7478406935888301E-2</v>
      </c>
      <c r="U798" s="14">
        <v>0.12364762785690001</v>
      </c>
      <c r="V798" s="14">
        <v>0.13738842182509001</v>
      </c>
      <c r="W798" s="14">
        <v>6.2410695228887897E-2</v>
      </c>
      <c r="X798" s="14">
        <v>0</v>
      </c>
      <c r="Y798" s="14">
        <v>0.31767777732357899</v>
      </c>
      <c r="Z798" s="14">
        <v>0.103479817429887</v>
      </c>
      <c r="AA798" s="14"/>
      <c r="AB798" s="14">
        <v>0.26093905141651702</v>
      </c>
      <c r="AC798" s="14">
        <v>6.7655137176571595E-2</v>
      </c>
      <c r="AD798" s="14">
        <v>9.4231879449023406E-2</v>
      </c>
      <c r="AE798" s="14"/>
      <c r="AF798" s="14">
        <v>0.15898764920070799</v>
      </c>
      <c r="AG798" s="14">
        <v>6.19475739517448E-2</v>
      </c>
      <c r="AH798" s="14">
        <v>0.104170018646633</v>
      </c>
      <c r="AI798" s="14">
        <v>0.17381295063193899</v>
      </c>
      <c r="AJ798" s="14">
        <v>0</v>
      </c>
      <c r="AK798" s="14">
        <v>9.5715646754250497E-2</v>
      </c>
      <c r="AL798" s="14">
        <v>0.14995921589382399</v>
      </c>
      <c r="AM798" s="14">
        <v>6.1265365697067899E-2</v>
      </c>
      <c r="AN798" s="14"/>
      <c r="AO798" s="14">
        <v>0.179569195097527</v>
      </c>
      <c r="AP798" s="14">
        <v>7.8323113148872206E-2</v>
      </c>
      <c r="AQ798" s="14">
        <v>0.12835573512201601</v>
      </c>
      <c r="AR798" s="14">
        <v>0.130430379997725</v>
      </c>
      <c r="AS798" s="14">
        <v>0</v>
      </c>
      <c r="AT798" s="14">
        <v>0.112815561507321</v>
      </c>
      <c r="AU798" s="14">
        <v>0.15337865963907299</v>
      </c>
      <c r="AV798" s="14">
        <v>4.8767649917275502E-2</v>
      </c>
      <c r="AW798" s="14"/>
      <c r="AX798" s="14">
        <v>0.136149748030994</v>
      </c>
      <c r="AY798" s="14">
        <v>9.1469864397160996E-2</v>
      </c>
      <c r="AZ798" s="14">
        <v>0.11281995894494599</v>
      </c>
      <c r="BA798" s="14"/>
      <c r="BB798" s="14">
        <v>0.28145276728322699</v>
      </c>
      <c r="BC798" s="14">
        <v>7.0023079254709103E-2</v>
      </c>
      <c r="BD798" s="14">
        <v>8.77731384756055E-2</v>
      </c>
      <c r="BE798" s="14"/>
      <c r="BF798" s="14">
        <v>0.20138299592390299</v>
      </c>
      <c r="BG798" s="14">
        <v>0.110097611626314</v>
      </c>
      <c r="BH798" s="14">
        <v>9.2052791371635204E-2</v>
      </c>
      <c r="BI798" s="14"/>
      <c r="BJ798" s="14">
        <v>0.15034230095085999</v>
      </c>
      <c r="BK798" s="14">
        <v>8.1655000135864395E-2</v>
      </c>
      <c r="BL798" s="14"/>
      <c r="BM798" s="14">
        <v>0.141603002112767</v>
      </c>
      <c r="BN798" s="14">
        <v>8.1702352621959795E-2</v>
      </c>
      <c r="BO798" s="14"/>
      <c r="BP798" s="14">
        <v>0.10055706869402201</v>
      </c>
      <c r="BQ798" s="14">
        <v>0.13329256577217799</v>
      </c>
      <c r="BR798" s="14">
        <v>8.3027253601551596E-2</v>
      </c>
      <c r="BS798" s="14">
        <v>0.12188699504942201</v>
      </c>
      <c r="BT798" s="14">
        <v>8.2005472128936704E-2</v>
      </c>
      <c r="BU798" s="14">
        <v>9.8499351294170395E-2</v>
      </c>
      <c r="BV798" s="14">
        <v>8.9876096446684497E-2</v>
      </c>
      <c r="BW798" s="14">
        <v>7.2103945710212197E-2</v>
      </c>
    </row>
    <row r="799" spans="2:75" x14ac:dyDescent="0.35">
      <c r="B799" t="s">
        <v>339</v>
      </c>
      <c r="C799" s="14">
        <v>0.36248761338411201</v>
      </c>
      <c r="D799" s="14">
        <v>0.41755802501975098</v>
      </c>
      <c r="E799" s="14">
        <v>0.310514700557878</v>
      </c>
      <c r="F799" s="14"/>
      <c r="G799" s="14">
        <v>0.26569225956974102</v>
      </c>
      <c r="H799" s="14">
        <v>0.27489939789525297</v>
      </c>
      <c r="I799" s="14">
        <v>0.29054847278437201</v>
      </c>
      <c r="J799" s="14">
        <v>0.297684671850585</v>
      </c>
      <c r="K799" s="14">
        <v>0.50737949532631499</v>
      </c>
      <c r="L799" s="14">
        <v>0.411131199313782</v>
      </c>
      <c r="M799" s="14"/>
      <c r="N799" s="14">
        <v>0.37518351092470398</v>
      </c>
      <c r="O799" s="14">
        <v>0.33872814798671802</v>
      </c>
      <c r="P799" s="14"/>
      <c r="Q799" s="14">
        <v>0.244653894430335</v>
      </c>
      <c r="R799" s="14">
        <v>0.347379135589514</v>
      </c>
      <c r="S799" s="14">
        <v>0.30754783650341799</v>
      </c>
      <c r="T799" s="14">
        <v>0.41027786300959201</v>
      </c>
      <c r="U799" s="14">
        <v>0.35962875931174498</v>
      </c>
      <c r="V799" s="14">
        <v>0.38259814100345302</v>
      </c>
      <c r="W799" s="14">
        <v>0.45188128783235998</v>
      </c>
      <c r="X799" s="14">
        <v>0.24901961159165001</v>
      </c>
      <c r="Y799" s="14">
        <v>0</v>
      </c>
      <c r="Z799" s="14">
        <v>0.25265934139461899</v>
      </c>
      <c r="AA799" s="14"/>
      <c r="AB799" s="14">
        <v>0.37485248407157601</v>
      </c>
      <c r="AC799" s="14">
        <v>0.35963569959702202</v>
      </c>
      <c r="AD799" s="14">
        <v>0.381629867212397</v>
      </c>
      <c r="AE799" s="14"/>
      <c r="AF799" s="14">
        <v>0.41759016624510598</v>
      </c>
      <c r="AG799" s="14">
        <v>0.37055650875565799</v>
      </c>
      <c r="AH799" s="14">
        <v>0.34902841016010799</v>
      </c>
      <c r="AI799" s="14">
        <v>0.427031244862427</v>
      </c>
      <c r="AJ799" s="14">
        <v>0.24865914084822499</v>
      </c>
      <c r="AK799" s="14">
        <v>0.45710700210354099</v>
      </c>
      <c r="AL799" s="14">
        <v>0.380504390116781</v>
      </c>
      <c r="AM799" s="14">
        <v>0.254748265249513</v>
      </c>
      <c r="AN799" s="14"/>
      <c r="AO799" s="14">
        <v>0.39223629067330501</v>
      </c>
      <c r="AP799" s="14">
        <v>0.378630240819259</v>
      </c>
      <c r="AQ799" s="14">
        <v>0.418319034524964</v>
      </c>
      <c r="AR799" s="14">
        <v>0.58368648252415201</v>
      </c>
      <c r="AS799" s="14">
        <v>0.253083020358016</v>
      </c>
      <c r="AT799" s="14">
        <v>0.474984318092536</v>
      </c>
      <c r="AU799" s="14">
        <v>0.37331608277071998</v>
      </c>
      <c r="AV799" s="14">
        <v>0.287268756765306</v>
      </c>
      <c r="AW799" s="14"/>
      <c r="AX799" s="14">
        <v>0.48337613404623597</v>
      </c>
      <c r="AY799" s="14">
        <v>0.400036355149337</v>
      </c>
      <c r="AZ799" s="14">
        <v>0.34408459660451501</v>
      </c>
      <c r="BA799" s="14"/>
      <c r="BB799" s="14">
        <v>0.41932911049600002</v>
      </c>
      <c r="BC799" s="14">
        <v>0.440327528204075</v>
      </c>
      <c r="BD799" s="14">
        <v>0.23199444071463701</v>
      </c>
      <c r="BE799" s="14"/>
      <c r="BF799" s="14">
        <v>0.388019857421734</v>
      </c>
      <c r="BG799" s="14">
        <v>0.46589090264077399</v>
      </c>
      <c r="BH799" s="14">
        <v>0.333100851547599</v>
      </c>
      <c r="BI799" s="14"/>
      <c r="BJ799" s="14">
        <v>0.42838602720969399</v>
      </c>
      <c r="BK799" s="14">
        <v>0.35282342845342302</v>
      </c>
      <c r="BL799" s="14"/>
      <c r="BM799" s="14">
        <v>0.41339908090842598</v>
      </c>
      <c r="BN799" s="14">
        <v>0.34430114570290898</v>
      </c>
      <c r="BO799" s="14"/>
      <c r="BP799" s="14">
        <v>0.43359309110557998</v>
      </c>
      <c r="BQ799" s="14">
        <v>0.415620677571505</v>
      </c>
      <c r="BR799" s="14">
        <v>0.47027558328354102</v>
      </c>
      <c r="BS799" s="14">
        <v>0.320354373562664</v>
      </c>
      <c r="BT799" s="14">
        <v>0.34430275018436801</v>
      </c>
      <c r="BU799" s="14">
        <v>0.33099423042747</v>
      </c>
      <c r="BV799" s="14">
        <v>0.42963618003486698</v>
      </c>
      <c r="BW799" s="14">
        <v>0.30418452119368999</v>
      </c>
    </row>
    <row r="800" spans="2:75" x14ac:dyDescent="0.35">
      <c r="B800" t="s">
        <v>341</v>
      </c>
      <c r="C800" s="14">
        <v>0.20068608339515101</v>
      </c>
      <c r="D800" s="14">
        <v>0.23806683046447499</v>
      </c>
      <c r="E800" s="14">
        <v>0.165407859552057</v>
      </c>
      <c r="F800" s="14"/>
      <c r="G800" s="14">
        <v>0.27212376407919803</v>
      </c>
      <c r="H800" s="14">
        <v>0.21600773232825399</v>
      </c>
      <c r="I800" s="14">
        <v>0.15495216775207801</v>
      </c>
      <c r="J800" s="14">
        <v>0.23127353752989499</v>
      </c>
      <c r="K800" s="14">
        <v>0.16267319709341399</v>
      </c>
      <c r="L800" s="14">
        <v>0.19941003830676299</v>
      </c>
      <c r="M800" s="14"/>
      <c r="N800" s="14">
        <v>0.20649978492510401</v>
      </c>
      <c r="O800" s="14">
        <v>0.189806156246241</v>
      </c>
      <c r="P800" s="14"/>
      <c r="Q800" s="14">
        <v>7.3105612476796603E-2</v>
      </c>
      <c r="R800" s="14">
        <v>0.16527066703138299</v>
      </c>
      <c r="S800" s="14">
        <v>0.188304966026621</v>
      </c>
      <c r="T800" s="14">
        <v>0.244359930641566</v>
      </c>
      <c r="U800" s="14">
        <v>0.23713336576750799</v>
      </c>
      <c r="V800" s="14">
        <v>0.206740576216974</v>
      </c>
      <c r="W800" s="14">
        <v>0.17046214658360501</v>
      </c>
      <c r="X800" s="14">
        <v>0.41915220467679598</v>
      </c>
      <c r="Y800" s="14">
        <v>0.11182982956972801</v>
      </c>
      <c r="Z800" s="14">
        <v>0.154722326022326</v>
      </c>
      <c r="AA800" s="14"/>
      <c r="AB800" s="14">
        <v>0.17841066439313899</v>
      </c>
      <c r="AC800" s="14">
        <v>0.186151079131018</v>
      </c>
      <c r="AD800" s="14">
        <v>0.25702778566096801</v>
      </c>
      <c r="AE800" s="14"/>
      <c r="AF800" s="14">
        <v>0.156042222198782</v>
      </c>
      <c r="AG800" s="14">
        <v>0.26304416082214199</v>
      </c>
      <c r="AH800" s="14">
        <v>0.23383567944323499</v>
      </c>
      <c r="AI800" s="14">
        <v>7.8869251233073298E-2</v>
      </c>
      <c r="AJ800" s="14">
        <v>0.38021822829357499</v>
      </c>
      <c r="AK800" s="14">
        <v>0.20985626728985701</v>
      </c>
      <c r="AL800" s="14">
        <v>0.117981037586364</v>
      </c>
      <c r="AM800" s="14">
        <v>0.21261469091228999</v>
      </c>
      <c r="AN800" s="14"/>
      <c r="AO800" s="14">
        <v>0.20793526478924401</v>
      </c>
      <c r="AP800" s="14">
        <v>0.22710256119978101</v>
      </c>
      <c r="AQ800" s="14">
        <v>0.16349405366520101</v>
      </c>
      <c r="AR800" s="14">
        <v>2.7794224043359399E-2</v>
      </c>
      <c r="AS800" s="14">
        <v>0.483345451104505</v>
      </c>
      <c r="AT800" s="14">
        <v>0.203870790736977</v>
      </c>
      <c r="AU800" s="14">
        <v>0.100633320596549</v>
      </c>
      <c r="AV800" s="14">
        <v>0.16487392125873401</v>
      </c>
      <c r="AW800" s="14"/>
      <c r="AX800" s="14">
        <v>0.17144206739487999</v>
      </c>
      <c r="AY800" s="14">
        <v>0.23096980315934901</v>
      </c>
      <c r="AZ800" s="14">
        <v>0.199515381438199</v>
      </c>
      <c r="BA800" s="14"/>
      <c r="BB800" s="14">
        <v>0.130629960659085</v>
      </c>
      <c r="BC800" s="14">
        <v>0.19558040686072301</v>
      </c>
      <c r="BD800" s="14">
        <v>0.26062194260869698</v>
      </c>
      <c r="BE800" s="14"/>
      <c r="BF800" s="14">
        <v>0.29086334384677998</v>
      </c>
      <c r="BG800" s="14">
        <v>0.16467942149971601</v>
      </c>
      <c r="BH800" s="14">
        <v>0.23259905631434599</v>
      </c>
      <c r="BI800" s="14"/>
      <c r="BJ800" s="14">
        <v>0.204464737745053</v>
      </c>
      <c r="BK800" s="14">
        <v>0.19901242985074799</v>
      </c>
      <c r="BL800" s="14"/>
      <c r="BM800" s="14">
        <v>0.24569651164924899</v>
      </c>
      <c r="BN800" s="14">
        <v>0.18007243935558601</v>
      </c>
      <c r="BO800" s="14"/>
      <c r="BP800" s="14">
        <v>0.17464324177329699</v>
      </c>
      <c r="BQ800" s="14">
        <v>0.12902726859371899</v>
      </c>
      <c r="BR800" s="14">
        <v>0.159601101647633</v>
      </c>
      <c r="BS800" s="14">
        <v>0.18854751847662099</v>
      </c>
      <c r="BT800" s="14">
        <v>0.23383673285831</v>
      </c>
      <c r="BU800" s="14">
        <v>0.24031140373912099</v>
      </c>
      <c r="BV800" s="14">
        <v>0.22602228890482801</v>
      </c>
      <c r="BW800" s="14">
        <v>0.140935451844999</v>
      </c>
    </row>
    <row r="801" spans="2:75" x14ac:dyDescent="0.35">
      <c r="B801" t="s">
        <v>342</v>
      </c>
      <c r="C801" s="14">
        <v>0.140314991001491</v>
      </c>
      <c r="D801" s="14">
        <v>0.1455561646295</v>
      </c>
      <c r="E801" s="14">
        <v>0.135368613228288</v>
      </c>
      <c r="F801" s="14"/>
      <c r="G801" s="14">
        <v>0.14878842585006599</v>
      </c>
      <c r="H801" s="14">
        <v>0.262724340833426</v>
      </c>
      <c r="I801" s="14">
        <v>0.19984522453678599</v>
      </c>
      <c r="J801" s="14">
        <v>0.151861455611149</v>
      </c>
      <c r="K801" s="14">
        <v>0.105278160901062</v>
      </c>
      <c r="L801" s="14">
        <v>8.1743858515679002E-2</v>
      </c>
      <c r="M801" s="14"/>
      <c r="N801" s="14">
        <v>0.16153777411860801</v>
      </c>
      <c r="O801" s="14">
        <v>0.100598068310885</v>
      </c>
      <c r="P801" s="14"/>
      <c r="Q801" s="14">
        <v>0.18176903048004001</v>
      </c>
      <c r="R801" s="14">
        <v>0.14082409997976</v>
      </c>
      <c r="S801" s="14">
        <v>0.15465782485899501</v>
      </c>
      <c r="T801" s="14">
        <v>0.12308641661735301</v>
      </c>
      <c r="U801" s="14">
        <v>0.13458163765266301</v>
      </c>
      <c r="V801" s="14">
        <v>0.152819310869548</v>
      </c>
      <c r="W801" s="14">
        <v>0.18464115558977101</v>
      </c>
      <c r="X801" s="14">
        <v>0.33182818373155398</v>
      </c>
      <c r="Y801" s="14">
        <v>0.57049239310669397</v>
      </c>
      <c r="Z801" s="14">
        <v>4.3535455659810603E-2</v>
      </c>
      <c r="AA801" s="14"/>
      <c r="AB801" s="14">
        <v>0.115440231461063</v>
      </c>
      <c r="AC801" s="14">
        <v>0.119118404601757</v>
      </c>
      <c r="AD801" s="14">
        <v>0.21299230075350001</v>
      </c>
      <c r="AE801" s="14"/>
      <c r="AF801" s="14">
        <v>9.7764653234239302E-2</v>
      </c>
      <c r="AG801" s="14">
        <v>0.211502680700308</v>
      </c>
      <c r="AH801" s="14">
        <v>0.18497557267406101</v>
      </c>
      <c r="AI801" s="14">
        <v>0.17476007435566501</v>
      </c>
      <c r="AJ801" s="14">
        <v>2.8687317819192801E-2</v>
      </c>
      <c r="AK801" s="14">
        <v>9.7003919582331705E-2</v>
      </c>
      <c r="AL801" s="14">
        <v>0.228625294431997</v>
      </c>
      <c r="AM801" s="14">
        <v>0.122836697416514</v>
      </c>
      <c r="AN801" s="14"/>
      <c r="AO801" s="14">
        <v>8.7801354662624495E-2</v>
      </c>
      <c r="AP801" s="14">
        <v>0.228712048502906</v>
      </c>
      <c r="AQ801" s="14">
        <v>0.132621656268048</v>
      </c>
      <c r="AR801" s="14">
        <v>0.17248894055219899</v>
      </c>
      <c r="AS801" s="14">
        <v>0</v>
      </c>
      <c r="AT801" s="14">
        <v>7.0086079770206394E-2</v>
      </c>
      <c r="AU801" s="14">
        <v>0.23158152409676599</v>
      </c>
      <c r="AV801" s="14">
        <v>0.17578616819651399</v>
      </c>
      <c r="AW801" s="14"/>
      <c r="AX801" s="14">
        <v>2.05425079921043E-2</v>
      </c>
      <c r="AY801" s="14">
        <v>0.140539484179627</v>
      </c>
      <c r="AZ801" s="14">
        <v>0.18492784733873899</v>
      </c>
      <c r="BA801" s="14"/>
      <c r="BB801" s="14">
        <v>7.7048355390100298E-2</v>
      </c>
      <c r="BC801" s="14">
        <v>0.110405552459185</v>
      </c>
      <c r="BD801" s="14">
        <v>0.28657993869903597</v>
      </c>
      <c r="BE801" s="14"/>
      <c r="BF801" s="14">
        <v>5.8534844720527099E-2</v>
      </c>
      <c r="BG801" s="14">
        <v>9.78141592419383E-2</v>
      </c>
      <c r="BH801" s="14">
        <v>0.21140003714279901</v>
      </c>
      <c r="BI801" s="14"/>
      <c r="BJ801" s="14">
        <v>0.15354087317537199</v>
      </c>
      <c r="BK801" s="14">
        <v>0.138619884367713</v>
      </c>
      <c r="BL801" s="14"/>
      <c r="BM801" s="14">
        <v>0.126288253530247</v>
      </c>
      <c r="BN801" s="14">
        <v>0.138801991176527</v>
      </c>
      <c r="BO801" s="14"/>
      <c r="BP801" s="14">
        <v>6.5236907507047096E-2</v>
      </c>
      <c r="BQ801" s="14">
        <v>9.9635443915607094E-2</v>
      </c>
      <c r="BR801" s="14">
        <v>9.0877270501745197E-2</v>
      </c>
      <c r="BS801" s="14">
        <v>0.164916584625101</v>
      </c>
      <c r="BT801" s="14">
        <v>0.15752750446628799</v>
      </c>
      <c r="BU801" s="14">
        <v>0.16056116508075799</v>
      </c>
      <c r="BV801" s="14">
        <v>0.16748941126431199</v>
      </c>
      <c r="BW801" s="14">
        <v>0.19203857331773699</v>
      </c>
    </row>
    <row r="802" spans="2:75" x14ac:dyDescent="0.35">
      <c r="B802" t="s">
        <v>92</v>
      </c>
      <c r="C802" s="14">
        <v>0.19987418904537399</v>
      </c>
      <c r="D802" s="14">
        <v>0.104688019492525</v>
      </c>
      <c r="E802" s="14">
        <v>0.289706502723446</v>
      </c>
      <c r="F802" s="14"/>
      <c r="G802" s="14">
        <v>0.19345244722570301</v>
      </c>
      <c r="H802" s="14">
        <v>0.16930574024390399</v>
      </c>
      <c r="I802" s="14">
        <v>0.26030731801977602</v>
      </c>
      <c r="J802" s="14">
        <v>0.26441765983773002</v>
      </c>
      <c r="K802" s="14">
        <v>0.176133783269255</v>
      </c>
      <c r="L802" s="14">
        <v>0.16610329566766999</v>
      </c>
      <c r="M802" s="14"/>
      <c r="N802" s="14">
        <v>0.15208512719618</v>
      </c>
      <c r="O802" s="14">
        <v>0.28930800479172297</v>
      </c>
      <c r="P802" s="14"/>
      <c r="Q802" s="14">
        <v>0.46825116157248797</v>
      </c>
      <c r="R802" s="14">
        <v>0.31247844458193302</v>
      </c>
      <c r="S802" s="14">
        <v>0.237883150277759</v>
      </c>
      <c r="T802" s="14">
        <v>0.124797382795601</v>
      </c>
      <c r="U802" s="14">
        <v>0.14500860941118501</v>
      </c>
      <c r="V802" s="14">
        <v>0.120453550084935</v>
      </c>
      <c r="W802" s="14">
        <v>0.130604714765376</v>
      </c>
      <c r="X802" s="14">
        <v>0</v>
      </c>
      <c r="Y802" s="14">
        <v>0</v>
      </c>
      <c r="Z802" s="14">
        <v>0.44560305949335699</v>
      </c>
      <c r="AA802" s="14"/>
      <c r="AB802" s="14">
        <v>7.0357568657705302E-2</v>
      </c>
      <c r="AC802" s="14">
        <v>0.26743967949363101</v>
      </c>
      <c r="AD802" s="14">
        <v>5.4118166924110901E-2</v>
      </c>
      <c r="AE802" s="14"/>
      <c r="AF802" s="14">
        <v>0.16961530912116499</v>
      </c>
      <c r="AG802" s="14">
        <v>9.2949075770146994E-2</v>
      </c>
      <c r="AH802" s="14">
        <v>0.127990319075963</v>
      </c>
      <c r="AI802" s="14">
        <v>0.14552647891689599</v>
      </c>
      <c r="AJ802" s="14">
        <v>0.34243531303900698</v>
      </c>
      <c r="AK802" s="14">
        <v>0.14031716427002</v>
      </c>
      <c r="AL802" s="14">
        <v>0.122930061971033</v>
      </c>
      <c r="AM802" s="14">
        <v>0.34853498072461497</v>
      </c>
      <c r="AN802" s="14"/>
      <c r="AO802" s="14">
        <v>0.132457894777299</v>
      </c>
      <c r="AP802" s="14">
        <v>8.7232036329180904E-2</v>
      </c>
      <c r="AQ802" s="14">
        <v>0.15720952041977099</v>
      </c>
      <c r="AR802" s="14">
        <v>8.5599972882564296E-2</v>
      </c>
      <c r="AS802" s="14">
        <v>0.26357152853747901</v>
      </c>
      <c r="AT802" s="14">
        <v>0.13824324989296</v>
      </c>
      <c r="AU802" s="14">
        <v>0.141090412896892</v>
      </c>
      <c r="AV802" s="14">
        <v>0.32330350386217099</v>
      </c>
      <c r="AW802" s="14"/>
      <c r="AX802" s="14">
        <v>0.18848954253578501</v>
      </c>
      <c r="AY802" s="14">
        <v>0.13698449311452601</v>
      </c>
      <c r="AZ802" s="14">
        <v>0.15865221567360199</v>
      </c>
      <c r="BA802" s="14"/>
      <c r="BB802" s="14">
        <v>9.1539806171588398E-2</v>
      </c>
      <c r="BC802" s="14">
        <v>0.18366343322130901</v>
      </c>
      <c r="BD802" s="14">
        <v>0.13303053950202401</v>
      </c>
      <c r="BE802" s="14"/>
      <c r="BF802" s="14">
        <v>6.1198958087056103E-2</v>
      </c>
      <c r="BG802" s="14">
        <v>0.16151790499125801</v>
      </c>
      <c r="BH802" s="14">
        <v>0.13084726362362101</v>
      </c>
      <c r="BI802" s="14"/>
      <c r="BJ802" s="14">
        <v>6.32660609190204E-2</v>
      </c>
      <c r="BK802" s="14">
        <v>0.227889257192251</v>
      </c>
      <c r="BL802" s="14"/>
      <c r="BM802" s="14">
        <v>7.3013151799309894E-2</v>
      </c>
      <c r="BN802" s="14">
        <v>0.25512207114301899</v>
      </c>
      <c r="BO802" s="14"/>
      <c r="BP802" s="14">
        <v>0.22596969092005401</v>
      </c>
      <c r="BQ802" s="14">
        <v>0.22242404414698999</v>
      </c>
      <c r="BR802" s="14">
        <v>0.19621879096552899</v>
      </c>
      <c r="BS802" s="14">
        <v>0.20429452828619199</v>
      </c>
      <c r="BT802" s="14">
        <v>0.182327540362097</v>
      </c>
      <c r="BU802" s="14">
        <v>0.16963384945848001</v>
      </c>
      <c r="BV802" s="14">
        <v>8.6976023349308304E-2</v>
      </c>
      <c r="BW802" s="14">
        <v>0.29073750793336101</v>
      </c>
    </row>
    <row r="803" spans="2:75" x14ac:dyDescent="0.35">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c r="AD803" s="14"/>
      <c r="AE803" s="14"/>
      <c r="AF803" s="14"/>
      <c r="AG803" s="14"/>
      <c r="AH803" s="14"/>
      <c r="AI803" s="14"/>
      <c r="AJ803" s="14"/>
      <c r="AK803" s="14"/>
      <c r="AL803" s="14"/>
      <c r="AM803" s="14"/>
      <c r="AN803" s="14"/>
      <c r="AO803" s="14"/>
      <c r="AP803" s="14"/>
      <c r="AQ803" s="14"/>
      <c r="AR803" s="14"/>
      <c r="AS803" s="14"/>
      <c r="AT803" s="14"/>
      <c r="AU803" s="14"/>
      <c r="AV803" s="14"/>
      <c r="AW803" s="14"/>
      <c r="AX803" s="14"/>
      <c r="AY803" s="14"/>
      <c r="AZ803" s="14"/>
      <c r="BA803" s="14"/>
      <c r="BB803" s="14"/>
      <c r="BC803" s="14"/>
      <c r="BD803" s="14"/>
      <c r="BE803" s="14"/>
      <c r="BF803" s="14"/>
      <c r="BG803" s="14"/>
      <c r="BH803" s="14"/>
      <c r="BI803" s="14"/>
      <c r="BJ803" s="14"/>
      <c r="BK803" s="14"/>
      <c r="BL803" s="14"/>
      <c r="BM803" s="14"/>
      <c r="BN803" s="14"/>
      <c r="BO803" s="14"/>
      <c r="BP803" s="14"/>
      <c r="BQ803" s="14"/>
      <c r="BR803" s="14"/>
      <c r="BS803" s="14"/>
      <c r="BT803" s="14"/>
      <c r="BU803" s="14"/>
      <c r="BV803" s="14"/>
      <c r="BW803" s="14"/>
    </row>
    <row r="804" spans="2:75" x14ac:dyDescent="0.35">
      <c r="B804" s="6" t="s">
        <v>416</v>
      </c>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c r="AD804" s="14"/>
      <c r="AE804" s="14"/>
      <c r="AF804" s="14"/>
      <c r="AG804" s="14"/>
      <c r="AH804" s="14"/>
      <c r="AI804" s="14"/>
      <c r="AJ804" s="14"/>
      <c r="AK804" s="14"/>
      <c r="AL804" s="14"/>
      <c r="AM804" s="14"/>
      <c r="AN804" s="14"/>
      <c r="AO804" s="14"/>
      <c r="AP804" s="14"/>
      <c r="AQ804" s="14"/>
      <c r="AR804" s="14"/>
      <c r="AS804" s="14"/>
      <c r="AT804" s="14"/>
      <c r="AU804" s="14"/>
      <c r="AV804" s="14"/>
      <c r="AW804" s="14"/>
      <c r="AX804" s="14"/>
      <c r="AY804" s="14"/>
      <c r="AZ804" s="14"/>
      <c r="BA804" s="14"/>
      <c r="BB804" s="14"/>
      <c r="BC804" s="14"/>
      <c r="BD804" s="14"/>
      <c r="BE804" s="14"/>
      <c r="BF804" s="14"/>
      <c r="BG804" s="14"/>
      <c r="BH804" s="14"/>
      <c r="BI804" s="14"/>
      <c r="BJ804" s="14"/>
      <c r="BK804" s="14"/>
      <c r="BL804" s="14"/>
      <c r="BM804" s="14"/>
      <c r="BN804" s="14"/>
      <c r="BO804" s="14"/>
      <c r="BP804" s="14"/>
      <c r="BQ804" s="14"/>
      <c r="BR804" s="14"/>
      <c r="BS804" s="14"/>
      <c r="BT804" s="14"/>
      <c r="BU804" s="14"/>
      <c r="BV804" s="14"/>
      <c r="BW804" s="14"/>
    </row>
    <row r="805" spans="2:75" x14ac:dyDescent="0.35">
      <c r="B805" s="21" t="s">
        <v>96</v>
      </c>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c r="AD805" s="14"/>
      <c r="AE805" s="14"/>
      <c r="AF805" s="14"/>
      <c r="AG805" s="14"/>
      <c r="AH805" s="14"/>
      <c r="AI805" s="14"/>
      <c r="AJ805" s="14"/>
      <c r="AK805" s="14"/>
      <c r="AL805" s="14"/>
      <c r="AM805" s="14"/>
      <c r="AN805" s="14"/>
      <c r="AO805" s="14"/>
      <c r="AP805" s="14"/>
      <c r="AQ805" s="14"/>
      <c r="AR805" s="14"/>
      <c r="AS805" s="14"/>
      <c r="AT805" s="14"/>
      <c r="AU805" s="14"/>
      <c r="AV805" s="14"/>
      <c r="AW805" s="14"/>
      <c r="AX805" s="14"/>
      <c r="AY805" s="14"/>
      <c r="AZ805" s="14"/>
      <c r="BA805" s="14"/>
      <c r="BB805" s="14"/>
      <c r="BC805" s="14"/>
      <c r="BD805" s="14"/>
      <c r="BE805" s="14"/>
      <c r="BF805" s="14"/>
      <c r="BG805" s="14"/>
      <c r="BH805" s="14"/>
      <c r="BI805" s="14"/>
      <c r="BJ805" s="14"/>
      <c r="BK805" s="14"/>
      <c r="BL805" s="14"/>
      <c r="BM805" s="14"/>
      <c r="BN805" s="14"/>
      <c r="BO805" s="14"/>
      <c r="BP805" s="14"/>
      <c r="BQ805" s="14"/>
      <c r="BR805" s="14"/>
      <c r="BS805" s="14"/>
      <c r="BT805" s="14"/>
      <c r="BU805" s="14"/>
      <c r="BV805" s="14"/>
      <c r="BW805" s="14"/>
    </row>
    <row r="806" spans="2:75" x14ac:dyDescent="0.35">
      <c r="B806" t="s">
        <v>338</v>
      </c>
      <c r="C806" s="14">
        <v>1.57436818408952E-2</v>
      </c>
      <c r="D806" s="14">
        <v>1.86097620713635E-2</v>
      </c>
      <c r="E806" s="14">
        <v>1.3038807598140899E-2</v>
      </c>
      <c r="F806" s="14"/>
      <c r="G806" s="14">
        <v>2.74622590657503E-2</v>
      </c>
      <c r="H806" s="14">
        <v>1.55080972824244E-2</v>
      </c>
      <c r="I806" s="14">
        <v>2.6654286232754301E-2</v>
      </c>
      <c r="J806" s="14">
        <v>1.6729945768637001E-2</v>
      </c>
      <c r="K806" s="14">
        <v>0</v>
      </c>
      <c r="L806" s="14">
        <v>1.53776061717878E-2</v>
      </c>
      <c r="M806" s="14"/>
      <c r="N806" s="14">
        <v>1.6367504028203899E-2</v>
      </c>
      <c r="O806" s="14">
        <v>1.4576243176074701E-2</v>
      </c>
      <c r="P806" s="14"/>
      <c r="Q806" s="14">
        <v>0</v>
      </c>
      <c r="R806" s="14">
        <v>4.5999431167094203E-3</v>
      </c>
      <c r="S806" s="14">
        <v>1.36089013836225E-2</v>
      </c>
      <c r="T806" s="14">
        <v>1.36452295412862E-2</v>
      </c>
      <c r="U806" s="14">
        <v>3.04563754347316E-3</v>
      </c>
      <c r="V806" s="14">
        <v>1.07199151982531E-2</v>
      </c>
      <c r="W806" s="14">
        <v>3.7038841911789203E-2</v>
      </c>
      <c r="X806" s="14">
        <v>0</v>
      </c>
      <c r="Y806" s="14">
        <v>0.31767777732357899</v>
      </c>
      <c r="Z806" s="14">
        <v>2.7881746143221201E-2</v>
      </c>
      <c r="AA806" s="14"/>
      <c r="AB806" s="14">
        <v>1.9027821033366799E-2</v>
      </c>
      <c r="AC806" s="14">
        <v>1.13815484841495E-2</v>
      </c>
      <c r="AD806" s="14">
        <v>3.3607261239922699E-2</v>
      </c>
      <c r="AE806" s="14"/>
      <c r="AF806" s="14">
        <v>1.08980082831939E-2</v>
      </c>
      <c r="AG806" s="14">
        <v>0</v>
      </c>
      <c r="AH806" s="14">
        <v>0</v>
      </c>
      <c r="AI806" s="14">
        <v>0</v>
      </c>
      <c r="AJ806" s="14">
        <v>0</v>
      </c>
      <c r="AK806" s="14">
        <v>4.0772648115044899E-2</v>
      </c>
      <c r="AL806" s="14">
        <v>0</v>
      </c>
      <c r="AM806" s="14">
        <v>9.2496452198655207E-3</v>
      </c>
      <c r="AN806" s="14"/>
      <c r="AO806" s="14">
        <v>1.7454400568268202E-2</v>
      </c>
      <c r="AP806" s="14">
        <v>0</v>
      </c>
      <c r="AQ806" s="14">
        <v>0</v>
      </c>
      <c r="AR806" s="14">
        <v>0</v>
      </c>
      <c r="AS806" s="14">
        <v>0</v>
      </c>
      <c r="AT806" s="14">
        <v>3.9220531621100001E-2</v>
      </c>
      <c r="AU806" s="14">
        <v>2.8626129256776899E-2</v>
      </c>
      <c r="AV806" s="14">
        <v>1.7424096978161802E-2</v>
      </c>
      <c r="AW806" s="14"/>
      <c r="AX806" s="14">
        <v>6.3073573247176398E-2</v>
      </c>
      <c r="AY806" s="14">
        <v>1.7815551133121402E-2</v>
      </c>
      <c r="AZ806" s="14">
        <v>1.2537520167998299E-2</v>
      </c>
      <c r="BA806" s="14"/>
      <c r="BB806" s="14">
        <v>2.18419866533433E-2</v>
      </c>
      <c r="BC806" s="14">
        <v>1.04903650377216E-2</v>
      </c>
      <c r="BD806" s="14">
        <v>3.0152871080113702E-2</v>
      </c>
      <c r="BE806" s="14"/>
      <c r="BF806" s="14">
        <v>6.6153784765387302E-2</v>
      </c>
      <c r="BG806" s="14">
        <v>1.5845043991078299E-2</v>
      </c>
      <c r="BH806" s="14">
        <v>1.3632468171391901E-2</v>
      </c>
      <c r="BI806" s="14"/>
      <c r="BJ806" s="14">
        <v>2.06291175547649E-2</v>
      </c>
      <c r="BK806" s="14">
        <v>1.49899155192997E-2</v>
      </c>
      <c r="BL806" s="14"/>
      <c r="BM806" s="14">
        <v>2.4761320689072001E-2</v>
      </c>
      <c r="BN806" s="14">
        <v>1.39148744140282E-2</v>
      </c>
      <c r="BO806" s="14"/>
      <c r="BP806" s="14">
        <v>2.60134431915542E-2</v>
      </c>
      <c r="BQ806" s="14">
        <v>2.2493867822969801E-2</v>
      </c>
      <c r="BR806" s="14">
        <v>1.0564019892885799E-2</v>
      </c>
      <c r="BS806" s="14">
        <v>2.5999626783780198E-2</v>
      </c>
      <c r="BT806" s="14">
        <v>7.1098771902412001E-3</v>
      </c>
      <c r="BU806" s="14">
        <v>1.7841527153773101E-2</v>
      </c>
      <c r="BV806" s="14">
        <v>1.85712615926285E-2</v>
      </c>
      <c r="BW806" s="14">
        <v>0</v>
      </c>
    </row>
    <row r="807" spans="2:75" x14ac:dyDescent="0.35">
      <c r="B807" t="s">
        <v>339</v>
      </c>
      <c r="C807" s="14">
        <v>0.22075703574991201</v>
      </c>
      <c r="D807" s="14">
        <v>0.27443014860821502</v>
      </c>
      <c r="E807" s="14">
        <v>0.17010282901992599</v>
      </c>
      <c r="F807" s="14"/>
      <c r="G807" s="14">
        <v>0.32102463304016199</v>
      </c>
      <c r="H807" s="14">
        <v>0.207312788546792</v>
      </c>
      <c r="I807" s="14">
        <v>0.20398444298278301</v>
      </c>
      <c r="J807" s="14">
        <v>0.115959458706496</v>
      </c>
      <c r="K807" s="14">
        <v>0.21922207702372501</v>
      </c>
      <c r="L807" s="14">
        <v>0.26280248899144598</v>
      </c>
      <c r="M807" s="14"/>
      <c r="N807" s="14">
        <v>0.23361440414055801</v>
      </c>
      <c r="O807" s="14">
        <v>0.19669538919027599</v>
      </c>
      <c r="P807" s="14"/>
      <c r="Q807" s="14">
        <v>0.16256072718668599</v>
      </c>
      <c r="R807" s="14">
        <v>0.143378638665414</v>
      </c>
      <c r="S807" s="14">
        <v>0.21702395194416199</v>
      </c>
      <c r="T807" s="14">
        <v>0.24911249734529201</v>
      </c>
      <c r="U807" s="14">
        <v>0.23420801119409301</v>
      </c>
      <c r="V807" s="14">
        <v>0.30222744190575002</v>
      </c>
      <c r="W807" s="14">
        <v>0.26483050125043001</v>
      </c>
      <c r="X807" s="14">
        <v>0</v>
      </c>
      <c r="Y807" s="14">
        <v>0</v>
      </c>
      <c r="Z807" s="14">
        <v>9.1048655810207504E-2</v>
      </c>
      <c r="AA807" s="14"/>
      <c r="AB807" s="14">
        <v>0.286303141514264</v>
      </c>
      <c r="AC807" s="14">
        <v>0.211655997031339</v>
      </c>
      <c r="AD807" s="14">
        <v>0.24183182900267</v>
      </c>
      <c r="AE807" s="14"/>
      <c r="AF807" s="14">
        <v>0.26474526977891499</v>
      </c>
      <c r="AG807" s="14">
        <v>0.27209748018215701</v>
      </c>
      <c r="AH807" s="14">
        <v>0.22068249970864101</v>
      </c>
      <c r="AI807" s="14">
        <v>0.25855236911292201</v>
      </c>
      <c r="AJ807" s="14">
        <v>0.210496039300406</v>
      </c>
      <c r="AK807" s="14">
        <v>0.29045051897055002</v>
      </c>
      <c r="AL807" s="14">
        <v>0.12362650304608699</v>
      </c>
      <c r="AM807" s="14">
        <v>0.108110712943033</v>
      </c>
      <c r="AN807" s="14"/>
      <c r="AO807" s="14">
        <v>0.239117060828826</v>
      </c>
      <c r="AP807" s="14">
        <v>0.260414006942356</v>
      </c>
      <c r="AQ807" s="14">
        <v>0.38541313670414001</v>
      </c>
      <c r="AR807" s="14">
        <v>0.28895779223183199</v>
      </c>
      <c r="AS807" s="14">
        <v>0.28517916994869702</v>
      </c>
      <c r="AT807" s="14">
        <v>0.320007877035062</v>
      </c>
      <c r="AU807" s="14">
        <v>0.16197353727172001</v>
      </c>
      <c r="AV807" s="14">
        <v>0.123649268922088</v>
      </c>
      <c r="AW807" s="14"/>
      <c r="AX807" s="14">
        <v>0.40264715911377202</v>
      </c>
      <c r="AY807" s="14">
        <v>0.29823705033391901</v>
      </c>
      <c r="AZ807" s="14">
        <v>0.14736039198232501</v>
      </c>
      <c r="BA807" s="14"/>
      <c r="BB807" s="14">
        <v>0.36353021190885698</v>
      </c>
      <c r="BC807" s="14">
        <v>0.243644178999745</v>
      </c>
      <c r="BD807" s="14">
        <v>0.130248430731012</v>
      </c>
      <c r="BE807" s="14"/>
      <c r="BF807" s="14">
        <v>0.28981761853467303</v>
      </c>
      <c r="BG807" s="14">
        <v>0.27530455643301799</v>
      </c>
      <c r="BH807" s="14">
        <v>0.216502244135577</v>
      </c>
      <c r="BI807" s="14"/>
      <c r="BJ807" s="14">
        <v>0.32773402315493899</v>
      </c>
      <c r="BK807" s="14">
        <v>0.19332818867462201</v>
      </c>
      <c r="BL807" s="14"/>
      <c r="BM807" s="14">
        <v>0.29770439263912002</v>
      </c>
      <c r="BN807" s="14">
        <v>0.19742859014651001</v>
      </c>
      <c r="BO807" s="14"/>
      <c r="BP807" s="14">
        <v>0.31015964827616799</v>
      </c>
      <c r="BQ807" s="14">
        <v>0.20427403634657701</v>
      </c>
      <c r="BR807" s="14">
        <v>7.6113440069712296E-2</v>
      </c>
      <c r="BS807" s="14">
        <v>0.16176615001275499</v>
      </c>
      <c r="BT807" s="14">
        <v>0.228780542377964</v>
      </c>
      <c r="BU807" s="14">
        <v>0.19197385750144499</v>
      </c>
      <c r="BV807" s="14">
        <v>0.31458614360736997</v>
      </c>
      <c r="BW807" s="14">
        <v>0.217656508337571</v>
      </c>
    </row>
    <row r="808" spans="2:75" x14ac:dyDescent="0.35">
      <c r="B808" t="s">
        <v>341</v>
      </c>
      <c r="C808" s="14">
        <v>0.30114319249772797</v>
      </c>
      <c r="D808" s="14">
        <v>0.31223255324635801</v>
      </c>
      <c r="E808" s="14">
        <v>0.29067756563260699</v>
      </c>
      <c r="F808" s="14"/>
      <c r="G808" s="14">
        <v>0.155841935398285</v>
      </c>
      <c r="H808" s="14">
        <v>0.22282274986277201</v>
      </c>
      <c r="I808" s="14">
        <v>0.25192019658362902</v>
      </c>
      <c r="J808" s="14">
        <v>0.33446343244179599</v>
      </c>
      <c r="K808" s="14">
        <v>0.41802942012359401</v>
      </c>
      <c r="L808" s="14">
        <v>0.31178219702440202</v>
      </c>
      <c r="M808" s="14"/>
      <c r="N808" s="14">
        <v>0.31612273107063299</v>
      </c>
      <c r="O808" s="14">
        <v>0.27311005602557697</v>
      </c>
      <c r="P808" s="14"/>
      <c r="Q808" s="14">
        <v>0.24962307934529501</v>
      </c>
      <c r="R808" s="14">
        <v>0.252593161188718</v>
      </c>
      <c r="S808" s="14">
        <v>0.363057951459968</v>
      </c>
      <c r="T808" s="14">
        <v>0.38594159170715298</v>
      </c>
      <c r="U808" s="14">
        <v>0.29295591205368499</v>
      </c>
      <c r="V808" s="14">
        <v>0.21431945455901899</v>
      </c>
      <c r="W808" s="14">
        <v>0.31288932040617901</v>
      </c>
      <c r="X808" s="14">
        <v>0.57956362301335296</v>
      </c>
      <c r="Y808" s="14">
        <v>0.11182982956972801</v>
      </c>
      <c r="Z808" s="14">
        <v>0.206905614017689</v>
      </c>
      <c r="AA808" s="14"/>
      <c r="AB808" s="14">
        <v>0.32848629698354598</v>
      </c>
      <c r="AC808" s="14">
        <v>0.30619391047335998</v>
      </c>
      <c r="AD808" s="14">
        <v>0.28314571677554401</v>
      </c>
      <c r="AE808" s="14"/>
      <c r="AF808" s="14">
        <v>0.39352347482845301</v>
      </c>
      <c r="AG808" s="14">
        <v>0.32818988116102998</v>
      </c>
      <c r="AH808" s="14">
        <v>0.38094337803803502</v>
      </c>
      <c r="AI808" s="14">
        <v>0.29979039664519802</v>
      </c>
      <c r="AJ808" s="14">
        <v>0.37848234251014401</v>
      </c>
      <c r="AK808" s="14">
        <v>0.29660570333768999</v>
      </c>
      <c r="AL808" s="14">
        <v>0.18417100396275199</v>
      </c>
      <c r="AM808" s="14">
        <v>0.28956193840320499</v>
      </c>
      <c r="AN808" s="14"/>
      <c r="AO808" s="14">
        <v>0.45632223215009099</v>
      </c>
      <c r="AP808" s="14">
        <v>0.28136441334121298</v>
      </c>
      <c r="AQ808" s="14">
        <v>0.30886668405843398</v>
      </c>
      <c r="AR808" s="14">
        <v>0.292288037401155</v>
      </c>
      <c r="AS808" s="14">
        <v>0.319145908530717</v>
      </c>
      <c r="AT808" s="14">
        <v>0.33016364288154698</v>
      </c>
      <c r="AU808" s="14">
        <v>0.229486267247547</v>
      </c>
      <c r="AV808" s="14">
        <v>0.236082197251719</v>
      </c>
      <c r="AW808" s="14"/>
      <c r="AX808" s="14">
        <v>0.23684106919043299</v>
      </c>
      <c r="AY808" s="14">
        <v>0.34152460830994602</v>
      </c>
      <c r="AZ808" s="14">
        <v>0.313594585701364</v>
      </c>
      <c r="BA808" s="14"/>
      <c r="BB808" s="14">
        <v>0.29413609381602301</v>
      </c>
      <c r="BC808" s="14">
        <v>0.324734636594877</v>
      </c>
      <c r="BD808" s="14">
        <v>0.30463117119161698</v>
      </c>
      <c r="BE808" s="14"/>
      <c r="BF808" s="14">
        <v>0.43282668390427798</v>
      </c>
      <c r="BG808" s="14">
        <v>0.320906956891158</v>
      </c>
      <c r="BH808" s="14">
        <v>0.307063999261598</v>
      </c>
      <c r="BI808" s="14"/>
      <c r="BJ808" s="14">
        <v>0.31113014085462098</v>
      </c>
      <c r="BK808" s="14">
        <v>0.30390652832155102</v>
      </c>
      <c r="BL808" s="14"/>
      <c r="BM808" s="14">
        <v>0.30897262652000201</v>
      </c>
      <c r="BN808" s="14">
        <v>0.305858126072799</v>
      </c>
      <c r="BO808" s="14"/>
      <c r="BP808" s="14">
        <v>0.24106476862824</v>
      </c>
      <c r="BQ808" s="14">
        <v>0.30059672780598601</v>
      </c>
      <c r="BR808" s="14">
        <v>0.50858079801440703</v>
      </c>
      <c r="BS808" s="14">
        <v>0.297495966149535</v>
      </c>
      <c r="BT808" s="14">
        <v>0.31632940405471399</v>
      </c>
      <c r="BU808" s="14">
        <v>0.30636316757203602</v>
      </c>
      <c r="BV808" s="14">
        <v>0.323973003295009</v>
      </c>
      <c r="BW808" s="14">
        <v>0.24623305137505899</v>
      </c>
    </row>
    <row r="809" spans="2:75" x14ac:dyDescent="0.35">
      <c r="B809" t="s">
        <v>342</v>
      </c>
      <c r="C809" s="14">
        <v>0.208518670700024</v>
      </c>
      <c r="D809" s="14">
        <v>0.24726841324972801</v>
      </c>
      <c r="E809" s="14">
        <v>0.17194845210606399</v>
      </c>
      <c r="F809" s="14"/>
      <c r="G809" s="14">
        <v>0.24228235179367499</v>
      </c>
      <c r="H809" s="14">
        <v>0.34789052122171499</v>
      </c>
      <c r="I809" s="14">
        <v>0.22516950631833099</v>
      </c>
      <c r="J809" s="14">
        <v>0.22692610652491399</v>
      </c>
      <c r="K809" s="14">
        <v>0.13749924608984601</v>
      </c>
      <c r="L809" s="14">
        <v>0.168229135312288</v>
      </c>
      <c r="M809" s="14"/>
      <c r="N809" s="14">
        <v>0.226964792325966</v>
      </c>
      <c r="O809" s="14">
        <v>0.173998071657192</v>
      </c>
      <c r="P809" s="14"/>
      <c r="Q809" s="14">
        <v>0.16501679208088199</v>
      </c>
      <c r="R809" s="14">
        <v>0.19511495672791501</v>
      </c>
      <c r="S809" s="14">
        <v>0.161554316224403</v>
      </c>
      <c r="T809" s="14">
        <v>0.18520341066163501</v>
      </c>
      <c r="U809" s="14">
        <v>0.231832992356549</v>
      </c>
      <c r="V809" s="14">
        <v>0.25946738832063398</v>
      </c>
      <c r="W809" s="14">
        <v>0.272238390592625</v>
      </c>
      <c r="X809" s="14">
        <v>0.42043637698664699</v>
      </c>
      <c r="Y809" s="14">
        <v>0.57049239310669397</v>
      </c>
      <c r="Z809" s="14">
        <v>0.113295461330019</v>
      </c>
      <c r="AA809" s="14"/>
      <c r="AB809" s="14">
        <v>0.201154166249254</v>
      </c>
      <c r="AC809" s="14">
        <v>0.15426693907689101</v>
      </c>
      <c r="AD809" s="14">
        <v>0.36795340944676902</v>
      </c>
      <c r="AE809" s="14"/>
      <c r="AF809" s="14">
        <v>0.16396223124887599</v>
      </c>
      <c r="AG809" s="14">
        <v>0.23216564386986699</v>
      </c>
      <c r="AH809" s="14">
        <v>0.232042674539223</v>
      </c>
      <c r="AI809" s="14">
        <v>0.15974914312907201</v>
      </c>
      <c r="AJ809" s="14">
        <v>8.1922848652594304E-2</v>
      </c>
      <c r="AK809" s="14">
        <v>0.15981358144292901</v>
      </c>
      <c r="AL809" s="14">
        <v>0.40985277504506801</v>
      </c>
      <c r="AM809" s="14">
        <v>0.212685765133178</v>
      </c>
      <c r="AN809" s="14"/>
      <c r="AO809" s="14">
        <v>0.13632438344432499</v>
      </c>
      <c r="AP809" s="14">
        <v>0.276743104819764</v>
      </c>
      <c r="AQ809" s="14">
        <v>0.16749963521497499</v>
      </c>
      <c r="AR809" s="14">
        <v>0.19691291676605899</v>
      </c>
      <c r="AS809" s="14">
        <v>6.4108820903265001E-2</v>
      </c>
      <c r="AT809" s="14">
        <v>0.119898901504517</v>
      </c>
      <c r="AU809" s="14">
        <v>0.34263957385218202</v>
      </c>
      <c r="AV809" s="14">
        <v>0.24462529025497901</v>
      </c>
      <c r="AW809" s="14"/>
      <c r="AX809" s="14">
        <v>0.129274696978565</v>
      </c>
      <c r="AY809" s="14">
        <v>0.17518395378829199</v>
      </c>
      <c r="AZ809" s="14">
        <v>0.291690828031066</v>
      </c>
      <c r="BA809" s="14"/>
      <c r="BB809" s="14">
        <v>0.144277816886038</v>
      </c>
      <c r="BC809" s="14">
        <v>0.17286102052421001</v>
      </c>
      <c r="BD809" s="14">
        <v>0.36820800372685503</v>
      </c>
      <c r="BE809" s="14"/>
      <c r="BF809" s="14">
        <v>8.9918809485429199E-2</v>
      </c>
      <c r="BG809" s="14">
        <v>0.166838398695169</v>
      </c>
      <c r="BH809" s="14">
        <v>0.28708177028262</v>
      </c>
      <c r="BI809" s="14"/>
      <c r="BJ809" s="14">
        <v>0.23295274398860299</v>
      </c>
      <c r="BK809" s="14">
        <v>0.205125194005189</v>
      </c>
      <c r="BL809" s="14"/>
      <c r="BM809" s="14">
        <v>0.26048964502551197</v>
      </c>
      <c r="BN809" s="14">
        <v>0.173546099336917</v>
      </c>
      <c r="BO809" s="14"/>
      <c r="BP809" s="14">
        <v>0.11019433076867099</v>
      </c>
      <c r="BQ809" s="14">
        <v>0.13727310884475899</v>
      </c>
      <c r="BR809" s="14">
        <v>0.11289941563812</v>
      </c>
      <c r="BS809" s="14">
        <v>0.25756811620291598</v>
      </c>
      <c r="BT809" s="14">
        <v>0.235246101362483</v>
      </c>
      <c r="BU809" s="14">
        <v>0.24632571672270001</v>
      </c>
      <c r="BV809" s="14">
        <v>0.14949755270468801</v>
      </c>
      <c r="BW809" s="14">
        <v>0.26762466861707601</v>
      </c>
    </row>
    <row r="810" spans="2:75" x14ac:dyDescent="0.35">
      <c r="B810" t="s">
        <v>92</v>
      </c>
      <c r="C810" s="14">
        <v>0.25383741921143999</v>
      </c>
      <c r="D810" s="14">
        <v>0.14745912282433599</v>
      </c>
      <c r="E810" s="14">
        <v>0.354232345643262</v>
      </c>
      <c r="F810" s="14"/>
      <c r="G810" s="14">
        <v>0.25338882070212698</v>
      </c>
      <c r="H810" s="14">
        <v>0.20646584308629701</v>
      </c>
      <c r="I810" s="14">
        <v>0.29227156788250302</v>
      </c>
      <c r="J810" s="14">
        <v>0.30592105655815699</v>
      </c>
      <c r="K810" s="14">
        <v>0.225249256762835</v>
      </c>
      <c r="L810" s="14">
        <v>0.24180857250007601</v>
      </c>
      <c r="M810" s="14"/>
      <c r="N810" s="14">
        <v>0.206930568434639</v>
      </c>
      <c r="O810" s="14">
        <v>0.34162023995088098</v>
      </c>
      <c r="P810" s="14"/>
      <c r="Q810" s="14">
        <v>0.42279940138713701</v>
      </c>
      <c r="R810" s="14">
        <v>0.40431330030124302</v>
      </c>
      <c r="S810" s="14">
        <v>0.24475487898784501</v>
      </c>
      <c r="T810" s="14">
        <v>0.16609727074463401</v>
      </c>
      <c r="U810" s="14">
        <v>0.23795744685219899</v>
      </c>
      <c r="V810" s="14">
        <v>0.21326580001634399</v>
      </c>
      <c r="W810" s="14">
        <v>0.11300294583897801</v>
      </c>
      <c r="X810" s="14">
        <v>0</v>
      </c>
      <c r="Y810" s="14">
        <v>0</v>
      </c>
      <c r="Z810" s="14">
        <v>0.560868522698863</v>
      </c>
      <c r="AA810" s="14"/>
      <c r="AB810" s="14">
        <v>0.16502857421956901</v>
      </c>
      <c r="AC810" s="14">
        <v>0.31650160493426099</v>
      </c>
      <c r="AD810" s="14">
        <v>7.3461783535094097E-2</v>
      </c>
      <c r="AE810" s="14"/>
      <c r="AF810" s="14">
        <v>0.16687101586056199</v>
      </c>
      <c r="AG810" s="14">
        <v>0.16754699478694501</v>
      </c>
      <c r="AH810" s="14">
        <v>0.16633144771410099</v>
      </c>
      <c r="AI810" s="14">
        <v>0.28190809111280801</v>
      </c>
      <c r="AJ810" s="14">
        <v>0.32909876953685502</v>
      </c>
      <c r="AK810" s="14">
        <v>0.21235754813378599</v>
      </c>
      <c r="AL810" s="14">
        <v>0.28234971794609298</v>
      </c>
      <c r="AM810" s="14">
        <v>0.38039193830071799</v>
      </c>
      <c r="AN810" s="14"/>
      <c r="AO810" s="14">
        <v>0.15078192300849</v>
      </c>
      <c r="AP810" s="14">
        <v>0.18147847489666699</v>
      </c>
      <c r="AQ810" s="14">
        <v>0.13822054402245099</v>
      </c>
      <c r="AR810" s="14">
        <v>0.221841253600953</v>
      </c>
      <c r="AS810" s="14">
        <v>0.331566100617321</v>
      </c>
      <c r="AT810" s="14">
        <v>0.19070904695777399</v>
      </c>
      <c r="AU810" s="14">
        <v>0.237274492371773</v>
      </c>
      <c r="AV810" s="14">
        <v>0.378219146593051</v>
      </c>
      <c r="AW810" s="14"/>
      <c r="AX810" s="14">
        <v>0.16816350147005399</v>
      </c>
      <c r="AY810" s="14">
        <v>0.16723883643472101</v>
      </c>
      <c r="AZ810" s="14">
        <v>0.23481667411724699</v>
      </c>
      <c r="BA810" s="14"/>
      <c r="BB810" s="14">
        <v>0.17621389073573901</v>
      </c>
      <c r="BC810" s="14">
        <v>0.24826979884344599</v>
      </c>
      <c r="BD810" s="14">
        <v>0.166759523270402</v>
      </c>
      <c r="BE810" s="14"/>
      <c r="BF810" s="14">
        <v>0.121283103310232</v>
      </c>
      <c r="BG810" s="14">
        <v>0.221105043989577</v>
      </c>
      <c r="BH810" s="14">
        <v>0.17571951814881301</v>
      </c>
      <c r="BI810" s="14"/>
      <c r="BJ810" s="14">
        <v>0.107553974447073</v>
      </c>
      <c r="BK810" s="14">
        <v>0.28265017347933902</v>
      </c>
      <c r="BL810" s="14"/>
      <c r="BM810" s="14">
        <v>0.108072015126294</v>
      </c>
      <c r="BN810" s="14">
        <v>0.30925231002974601</v>
      </c>
      <c r="BO810" s="14"/>
      <c r="BP810" s="14">
        <v>0.31256780913536802</v>
      </c>
      <c r="BQ810" s="14">
        <v>0.33536225917970902</v>
      </c>
      <c r="BR810" s="14">
        <v>0.29184232638487501</v>
      </c>
      <c r="BS810" s="14">
        <v>0.25717014085101397</v>
      </c>
      <c r="BT810" s="14">
        <v>0.21253407501459801</v>
      </c>
      <c r="BU810" s="14">
        <v>0.23749573105004601</v>
      </c>
      <c r="BV810" s="14">
        <v>0.19337203880030401</v>
      </c>
      <c r="BW810" s="14">
        <v>0.26848577167029403</v>
      </c>
    </row>
    <row r="811" spans="2:75" x14ac:dyDescent="0.35">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c r="AD811" s="14"/>
      <c r="AE811" s="14"/>
      <c r="AF811" s="14"/>
      <c r="AG811" s="14"/>
      <c r="AH811" s="14"/>
      <c r="AI811" s="14"/>
      <c r="AJ811" s="14"/>
      <c r="AK811" s="14"/>
      <c r="AL811" s="14"/>
      <c r="AM811" s="14"/>
      <c r="AN811" s="14"/>
      <c r="AO811" s="14"/>
      <c r="AP811" s="14"/>
      <c r="AQ811" s="14"/>
      <c r="AR811" s="14"/>
      <c r="AS811" s="14"/>
      <c r="AT811" s="14"/>
      <c r="AU811" s="14"/>
      <c r="AV811" s="14"/>
      <c r="AW811" s="14"/>
      <c r="AX811" s="14"/>
      <c r="AY811" s="14"/>
      <c r="AZ811" s="14"/>
      <c r="BA811" s="14"/>
      <c r="BB811" s="14"/>
      <c r="BC811" s="14"/>
      <c r="BD811" s="14"/>
      <c r="BE811" s="14"/>
      <c r="BF811" s="14"/>
      <c r="BG811" s="14"/>
      <c r="BH811" s="14"/>
      <c r="BI811" s="14"/>
      <c r="BJ811" s="14"/>
      <c r="BK811" s="14"/>
      <c r="BL811" s="14"/>
      <c r="BM811" s="14"/>
      <c r="BN811" s="14"/>
      <c r="BO811" s="14"/>
      <c r="BP811" s="14"/>
      <c r="BQ811" s="14"/>
      <c r="BR811" s="14"/>
      <c r="BS811" s="14"/>
      <c r="BT811" s="14"/>
      <c r="BU811" s="14"/>
      <c r="BV811" s="14"/>
      <c r="BW811" s="14"/>
    </row>
    <row r="812" spans="2:75" x14ac:dyDescent="0.35">
      <c r="B812" s="6" t="s">
        <v>417</v>
      </c>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c r="AD812" s="14"/>
      <c r="AE812" s="14"/>
      <c r="AF812" s="14"/>
      <c r="AG812" s="14"/>
      <c r="AH812" s="14"/>
      <c r="AI812" s="14"/>
      <c r="AJ812" s="14"/>
      <c r="AK812" s="14"/>
      <c r="AL812" s="14"/>
      <c r="AM812" s="14"/>
      <c r="AN812" s="14"/>
      <c r="AO812" s="14"/>
      <c r="AP812" s="14"/>
      <c r="AQ812" s="14"/>
      <c r="AR812" s="14"/>
      <c r="AS812" s="14"/>
      <c r="AT812" s="14"/>
      <c r="AU812" s="14"/>
      <c r="AV812" s="14"/>
      <c r="AW812" s="14"/>
      <c r="AX812" s="14"/>
      <c r="AY812" s="14"/>
      <c r="AZ812" s="14"/>
      <c r="BA812" s="14"/>
      <c r="BB812" s="14"/>
      <c r="BC812" s="14"/>
      <c r="BD812" s="14"/>
      <c r="BE812" s="14"/>
      <c r="BF812" s="14"/>
      <c r="BG812" s="14"/>
      <c r="BH812" s="14"/>
      <c r="BI812" s="14"/>
      <c r="BJ812" s="14"/>
      <c r="BK812" s="14"/>
      <c r="BL812" s="14"/>
      <c r="BM812" s="14"/>
      <c r="BN812" s="14"/>
      <c r="BO812" s="14"/>
      <c r="BP812" s="14"/>
      <c r="BQ812" s="14"/>
      <c r="BR812" s="14"/>
      <c r="BS812" s="14"/>
      <c r="BT812" s="14"/>
      <c r="BU812" s="14"/>
      <c r="BV812" s="14"/>
      <c r="BW812" s="14"/>
    </row>
    <row r="813" spans="2:75" x14ac:dyDescent="0.35">
      <c r="B813" s="21" t="s">
        <v>96</v>
      </c>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c r="AD813" s="14"/>
      <c r="AE813" s="14"/>
      <c r="AF813" s="14"/>
      <c r="AG813" s="14"/>
      <c r="AH813" s="14"/>
      <c r="AI813" s="14"/>
      <c r="AJ813" s="14"/>
      <c r="AK813" s="14"/>
      <c r="AL813" s="14"/>
      <c r="AM813" s="14"/>
      <c r="AN813" s="14"/>
      <c r="AO813" s="14"/>
      <c r="AP813" s="14"/>
      <c r="AQ813" s="14"/>
      <c r="AR813" s="14"/>
      <c r="AS813" s="14"/>
      <c r="AT813" s="14"/>
      <c r="AU813" s="14"/>
      <c r="AV813" s="14"/>
      <c r="AW813" s="14"/>
      <c r="AX813" s="14"/>
      <c r="AY813" s="14"/>
      <c r="AZ813" s="14"/>
      <c r="BA813" s="14"/>
      <c r="BB813" s="14"/>
      <c r="BC813" s="14"/>
      <c r="BD813" s="14"/>
      <c r="BE813" s="14"/>
      <c r="BF813" s="14"/>
      <c r="BG813" s="14"/>
      <c r="BH813" s="14"/>
      <c r="BI813" s="14"/>
      <c r="BJ813" s="14"/>
      <c r="BK813" s="14"/>
      <c r="BL813" s="14"/>
      <c r="BM813" s="14"/>
      <c r="BN813" s="14"/>
      <c r="BO813" s="14"/>
      <c r="BP813" s="14"/>
      <c r="BQ813" s="14"/>
      <c r="BR813" s="14"/>
      <c r="BS813" s="14"/>
      <c r="BT813" s="14"/>
      <c r="BU813" s="14"/>
      <c r="BV813" s="14"/>
      <c r="BW813" s="14"/>
    </row>
    <row r="814" spans="2:75" x14ac:dyDescent="0.35">
      <c r="B814" t="s">
        <v>338</v>
      </c>
      <c r="C814" s="14">
        <v>5.0505708832778599E-2</v>
      </c>
      <c r="D814" s="14">
        <v>4.18762378937323E-2</v>
      </c>
      <c r="E814" s="14">
        <v>5.8649805227389898E-2</v>
      </c>
      <c r="F814" s="14"/>
      <c r="G814" s="14">
        <v>4.0633913707924102E-2</v>
      </c>
      <c r="H814" s="14">
        <v>4.2327997845099899E-2</v>
      </c>
      <c r="I814" s="14">
        <v>6.17411922846288E-2</v>
      </c>
      <c r="J814" s="14">
        <v>3.1687933209467202E-2</v>
      </c>
      <c r="K814" s="14">
        <v>6.2521792289187E-2</v>
      </c>
      <c r="L814" s="14">
        <v>5.50928581534601E-2</v>
      </c>
      <c r="M814" s="14"/>
      <c r="N814" s="14">
        <v>5.0384829281169399E-2</v>
      </c>
      <c r="O814" s="14">
        <v>5.07319262793616E-2</v>
      </c>
      <c r="P814" s="14"/>
      <c r="Q814" s="14">
        <v>3.8164641168900199E-2</v>
      </c>
      <c r="R814" s="14">
        <v>2.63068823364653E-2</v>
      </c>
      <c r="S814" s="14">
        <v>7.7938120887009899E-3</v>
      </c>
      <c r="T814" s="14">
        <v>6.1514350384779003E-2</v>
      </c>
      <c r="U814" s="14">
        <v>3.8082572785559203E-2</v>
      </c>
      <c r="V814" s="14">
        <v>8.4328369299589298E-2</v>
      </c>
      <c r="W814" s="14">
        <v>5.8507910523886701E-2</v>
      </c>
      <c r="X814" s="14">
        <v>0</v>
      </c>
      <c r="Y814" s="14">
        <v>0.31767777732357899</v>
      </c>
      <c r="Z814" s="14">
        <v>7.3547522168520604E-2</v>
      </c>
      <c r="AA814" s="14"/>
      <c r="AB814" s="14">
        <v>9.3234331760346401E-2</v>
      </c>
      <c r="AC814" s="14">
        <v>4.7392567579046502E-2</v>
      </c>
      <c r="AD814" s="14">
        <v>5.2713971524345198E-2</v>
      </c>
      <c r="AE814" s="14"/>
      <c r="AF814" s="14">
        <v>5.7950368142758599E-2</v>
      </c>
      <c r="AG814" s="14">
        <v>1.8911859288800799E-2</v>
      </c>
      <c r="AH814" s="14">
        <v>5.9708489952404603E-2</v>
      </c>
      <c r="AI814" s="14">
        <v>7.5089226173617796E-2</v>
      </c>
      <c r="AJ814" s="14">
        <v>0</v>
      </c>
      <c r="AK814" s="14">
        <v>6.1911743707957302E-2</v>
      </c>
      <c r="AL814" s="14">
        <v>5.9534754183953299E-2</v>
      </c>
      <c r="AM814" s="14">
        <v>4.1583050189924302E-2</v>
      </c>
      <c r="AN814" s="14"/>
      <c r="AO814" s="14">
        <v>4.2447919999304001E-2</v>
      </c>
      <c r="AP814" s="14">
        <v>2.8259707145126999E-2</v>
      </c>
      <c r="AQ814" s="14">
        <v>6.3026815813688797E-2</v>
      </c>
      <c r="AR814" s="14">
        <v>4.6015692165844502E-2</v>
      </c>
      <c r="AS814" s="14">
        <v>0</v>
      </c>
      <c r="AT814" s="14">
        <v>7.2302703193978302E-2</v>
      </c>
      <c r="AU814" s="14">
        <v>9.6030590782044206E-2</v>
      </c>
      <c r="AV814" s="14">
        <v>4.9850554419479998E-2</v>
      </c>
      <c r="AW814" s="14"/>
      <c r="AX814" s="14">
        <v>0.149270669932246</v>
      </c>
      <c r="AY814" s="14">
        <v>4.1082664427504301E-2</v>
      </c>
      <c r="AZ814" s="14">
        <v>5.4405346937838203E-2</v>
      </c>
      <c r="BA814" s="14"/>
      <c r="BB814" s="14">
        <v>0.102641807339999</v>
      </c>
      <c r="BC814" s="14">
        <v>3.8738822127039101E-2</v>
      </c>
      <c r="BD814" s="14">
        <v>7.2989860236592596E-2</v>
      </c>
      <c r="BE814" s="14"/>
      <c r="BF814" s="14">
        <v>0.108220142770793</v>
      </c>
      <c r="BG814" s="14">
        <v>4.9964529711751901E-2</v>
      </c>
      <c r="BH814" s="14">
        <v>5.4464688167775901E-2</v>
      </c>
      <c r="BI814" s="14"/>
      <c r="BJ814" s="14">
        <v>6.2024981443444503E-2</v>
      </c>
      <c r="BK814" s="14">
        <v>4.92375679713484E-2</v>
      </c>
      <c r="BL814" s="14"/>
      <c r="BM814" s="14">
        <v>8.8043327629201695E-2</v>
      </c>
      <c r="BN814" s="14">
        <v>4.0816492084408698E-2</v>
      </c>
      <c r="BO814" s="14"/>
      <c r="BP814" s="14">
        <v>2.85372634395679E-2</v>
      </c>
      <c r="BQ814" s="14">
        <v>4.4285951592356099E-2</v>
      </c>
      <c r="BR814" s="14">
        <v>1.0564019892885799E-2</v>
      </c>
      <c r="BS814" s="14">
        <v>8.3773363973668594E-2</v>
      </c>
      <c r="BT814" s="14">
        <v>5.00715110776817E-2</v>
      </c>
      <c r="BU814" s="14">
        <v>8.2479937181047597E-2</v>
      </c>
      <c r="BV814" s="14">
        <v>1.85712615926285E-2</v>
      </c>
      <c r="BW814" s="14">
        <v>1.1527322433574299E-2</v>
      </c>
    </row>
    <row r="815" spans="2:75" x14ac:dyDescent="0.35">
      <c r="B815" t="s">
        <v>339</v>
      </c>
      <c r="C815" s="14">
        <v>0.30594190842616797</v>
      </c>
      <c r="D815" s="14">
        <v>0.36959141371725301</v>
      </c>
      <c r="E815" s="14">
        <v>0.245872442960512</v>
      </c>
      <c r="F815" s="14"/>
      <c r="G815" s="14">
        <v>0.19671267238298501</v>
      </c>
      <c r="H815" s="14">
        <v>0.24491052513230099</v>
      </c>
      <c r="I815" s="14">
        <v>0.22200380028429401</v>
      </c>
      <c r="J815" s="14">
        <v>0.20309793906468299</v>
      </c>
      <c r="K815" s="14">
        <v>0.39577951177739101</v>
      </c>
      <c r="L815" s="14">
        <v>0.39654884489574799</v>
      </c>
      <c r="M815" s="14"/>
      <c r="N815" s="14">
        <v>0.34059418149451798</v>
      </c>
      <c r="O815" s="14">
        <v>0.24109265454111301</v>
      </c>
      <c r="P815" s="14"/>
      <c r="Q815" s="14">
        <v>0.215079246896693</v>
      </c>
      <c r="R815" s="14">
        <v>0.25735415811588802</v>
      </c>
      <c r="S815" s="14">
        <v>0.32928078209136802</v>
      </c>
      <c r="T815" s="14">
        <v>0.32129420114844498</v>
      </c>
      <c r="U815" s="14">
        <v>0.356360795079669</v>
      </c>
      <c r="V815" s="14">
        <v>0.28872334287474899</v>
      </c>
      <c r="W815" s="14">
        <v>0.38319344645493503</v>
      </c>
      <c r="X815" s="14">
        <v>0.33054401142170298</v>
      </c>
      <c r="Y815" s="14">
        <v>0</v>
      </c>
      <c r="Z815" s="14">
        <v>0.14242622835466401</v>
      </c>
      <c r="AA815" s="14"/>
      <c r="AB815" s="14">
        <v>0.453641501672231</v>
      </c>
      <c r="AC815" s="14">
        <v>0.295706131639631</v>
      </c>
      <c r="AD815" s="14">
        <v>0.25965094061177801</v>
      </c>
      <c r="AE815" s="14"/>
      <c r="AF815" s="14">
        <v>0.45559001554700201</v>
      </c>
      <c r="AG815" s="14">
        <v>0.281564410809101</v>
      </c>
      <c r="AH815" s="14">
        <v>0.29830323877286802</v>
      </c>
      <c r="AI815" s="14">
        <v>0.39847897752267702</v>
      </c>
      <c r="AJ815" s="14">
        <v>0.36775232930082702</v>
      </c>
      <c r="AK815" s="14">
        <v>0.33746053359207501</v>
      </c>
      <c r="AL815" s="14">
        <v>0.324257547221872</v>
      </c>
      <c r="AM815" s="14">
        <v>0.13084061454981999</v>
      </c>
      <c r="AN815" s="14"/>
      <c r="AO815" s="14">
        <v>0.45306565487393402</v>
      </c>
      <c r="AP815" s="14">
        <v>0.30803062371853002</v>
      </c>
      <c r="AQ815" s="14">
        <v>0.44404974605131797</v>
      </c>
      <c r="AR815" s="14">
        <v>0.33814830191589901</v>
      </c>
      <c r="AS815" s="14">
        <v>0.372842635310838</v>
      </c>
      <c r="AT815" s="14">
        <v>0.34403678533392101</v>
      </c>
      <c r="AU815" s="14">
        <v>0.38059861572139098</v>
      </c>
      <c r="AV815" s="14">
        <v>0.22185017746397401</v>
      </c>
      <c r="AW815" s="14"/>
      <c r="AX815" s="14">
        <v>0.334744285422439</v>
      </c>
      <c r="AY815" s="14">
        <v>0.38643284849716197</v>
      </c>
      <c r="AZ815" s="14">
        <v>0.26585557919229003</v>
      </c>
      <c r="BA815" s="14"/>
      <c r="BB815" s="14">
        <v>0.49616758296589403</v>
      </c>
      <c r="BC815" s="14">
        <v>0.33443646118116799</v>
      </c>
      <c r="BD815" s="14">
        <v>0.19683841094517099</v>
      </c>
      <c r="BE815" s="14"/>
      <c r="BF815" s="14">
        <v>0.49383139795842201</v>
      </c>
      <c r="BG815" s="14">
        <v>0.37731350723131102</v>
      </c>
      <c r="BH815" s="14">
        <v>0.27266425440095499</v>
      </c>
      <c r="BI815" s="14"/>
      <c r="BJ815" s="14">
        <v>0.354777714050241</v>
      </c>
      <c r="BK815" s="14">
        <v>0.29927369246542601</v>
      </c>
      <c r="BL815" s="14"/>
      <c r="BM815" s="14">
        <v>0.34250116024197402</v>
      </c>
      <c r="BN815" s="14">
        <v>0.29501958579446302</v>
      </c>
      <c r="BO815" s="14"/>
      <c r="BP815" s="14">
        <v>0.31814904766040297</v>
      </c>
      <c r="BQ815" s="14">
        <v>0.36989840554638198</v>
      </c>
      <c r="BR815" s="14">
        <v>0.35468179156438301</v>
      </c>
      <c r="BS815" s="14">
        <v>0.248881924203634</v>
      </c>
      <c r="BT815" s="14">
        <v>0.298027466534662</v>
      </c>
      <c r="BU815" s="14">
        <v>0.28574238388110301</v>
      </c>
      <c r="BV815" s="14">
        <v>0.44662898935420098</v>
      </c>
      <c r="BW815" s="14">
        <v>0.351915110208538</v>
      </c>
    </row>
    <row r="816" spans="2:75" x14ac:dyDescent="0.35">
      <c r="B816" t="s">
        <v>341</v>
      </c>
      <c r="C816" s="14">
        <v>0.27436320443945</v>
      </c>
      <c r="D816" s="14">
        <v>0.31176239416302098</v>
      </c>
      <c r="E816" s="14">
        <v>0.23906757527046399</v>
      </c>
      <c r="F816" s="14"/>
      <c r="G816" s="14">
        <v>0.253087131093781</v>
      </c>
      <c r="H816" s="14">
        <v>0.309023022297859</v>
      </c>
      <c r="I816" s="14">
        <v>0.27000177244904799</v>
      </c>
      <c r="J816" s="14">
        <v>0.347838076059168</v>
      </c>
      <c r="K816" s="14">
        <v>0.24602416186446699</v>
      </c>
      <c r="L816" s="14">
        <v>0.24473329340002201</v>
      </c>
      <c r="M816" s="14"/>
      <c r="N816" s="14">
        <v>0.29144045796774998</v>
      </c>
      <c r="O816" s="14">
        <v>0.24240434426506099</v>
      </c>
      <c r="P816" s="14"/>
      <c r="Q816" s="14">
        <v>0.21663755320181199</v>
      </c>
      <c r="R816" s="14">
        <v>0.27426877046610398</v>
      </c>
      <c r="S816" s="14">
        <v>0.28986635967383501</v>
      </c>
      <c r="T816" s="14">
        <v>0.31887926000560002</v>
      </c>
      <c r="U816" s="14">
        <v>0.304812305785785</v>
      </c>
      <c r="V816" s="14">
        <v>0.21811600019187399</v>
      </c>
      <c r="W816" s="14">
        <v>0.268742823526331</v>
      </c>
      <c r="X816" s="14">
        <v>0.24901961159165001</v>
      </c>
      <c r="Y816" s="14">
        <v>0.11182982956972801</v>
      </c>
      <c r="Z816" s="14">
        <v>0.203052391116574</v>
      </c>
      <c r="AA816" s="14"/>
      <c r="AB816" s="14">
        <v>0.17415507182694501</v>
      </c>
      <c r="AC816" s="14">
        <v>0.26882098189346898</v>
      </c>
      <c r="AD816" s="14">
        <v>0.360573743915027</v>
      </c>
      <c r="AE816" s="14"/>
      <c r="AF816" s="14">
        <v>0.25448965090558301</v>
      </c>
      <c r="AG816" s="14">
        <v>0.40187453868258899</v>
      </c>
      <c r="AH816" s="14">
        <v>0.28265635518991999</v>
      </c>
      <c r="AI816" s="14">
        <v>0.188268084726054</v>
      </c>
      <c r="AJ816" s="14">
        <v>0.27714149894374202</v>
      </c>
      <c r="AK816" s="14">
        <v>0.287293699611264</v>
      </c>
      <c r="AL816" s="14">
        <v>0.16560971682789699</v>
      </c>
      <c r="AM816" s="14">
        <v>0.31075870496421998</v>
      </c>
      <c r="AN816" s="14"/>
      <c r="AO816" s="14">
        <v>0.30015913362637497</v>
      </c>
      <c r="AP816" s="14">
        <v>0.34473594226374499</v>
      </c>
      <c r="AQ816" s="14">
        <v>0.16487152496645199</v>
      </c>
      <c r="AR816" s="14">
        <v>0.31053587787186099</v>
      </c>
      <c r="AS816" s="14">
        <v>0.26976489769258799</v>
      </c>
      <c r="AT816" s="14">
        <v>0.30101384027296202</v>
      </c>
      <c r="AU816" s="14">
        <v>0.17619560007577301</v>
      </c>
      <c r="AV816" s="14">
        <v>0.218576079869716</v>
      </c>
      <c r="AW816" s="14"/>
      <c r="AX816" s="14">
        <v>0.236414143549875</v>
      </c>
      <c r="AY816" s="14">
        <v>0.30254561167091898</v>
      </c>
      <c r="AZ816" s="14">
        <v>0.27908142518072399</v>
      </c>
      <c r="BA816" s="14"/>
      <c r="BB816" s="14">
        <v>0.16370888847376899</v>
      </c>
      <c r="BC816" s="14">
        <v>0.32447129744626402</v>
      </c>
      <c r="BD816" s="14">
        <v>0.28611312498802599</v>
      </c>
      <c r="BE816" s="14"/>
      <c r="BF816" s="14">
        <v>0.237697135196381</v>
      </c>
      <c r="BG816" s="14">
        <v>0.28400909871580698</v>
      </c>
      <c r="BH816" s="14">
        <v>0.28332145558295402</v>
      </c>
      <c r="BI816" s="14"/>
      <c r="BJ816" s="14">
        <v>0.30343177953731598</v>
      </c>
      <c r="BK816" s="14">
        <v>0.27024149501366401</v>
      </c>
      <c r="BL816" s="14"/>
      <c r="BM816" s="14">
        <v>0.333123360639005</v>
      </c>
      <c r="BN816" s="14">
        <v>0.250637978131105</v>
      </c>
      <c r="BO816" s="14"/>
      <c r="BP816" s="14">
        <v>0.288076701903002</v>
      </c>
      <c r="BQ816" s="14">
        <v>0.207477511195753</v>
      </c>
      <c r="BR816" s="14">
        <v>0.26056095628632497</v>
      </c>
      <c r="BS816" s="14">
        <v>0.27365298635469898</v>
      </c>
      <c r="BT816" s="14">
        <v>0.27722119044986798</v>
      </c>
      <c r="BU816" s="14">
        <v>0.31585155232388401</v>
      </c>
      <c r="BV816" s="14">
        <v>0.23004728699725499</v>
      </c>
      <c r="BW816" s="14">
        <v>0.24457857231802599</v>
      </c>
    </row>
    <row r="817" spans="2:75" x14ac:dyDescent="0.35">
      <c r="B817" t="s">
        <v>342</v>
      </c>
      <c r="C817" s="14">
        <v>0.14707516784097199</v>
      </c>
      <c r="D817" s="14">
        <v>0.14921905274882699</v>
      </c>
      <c r="E817" s="14">
        <v>0.14505186821207899</v>
      </c>
      <c r="F817" s="14"/>
      <c r="G817" s="14">
        <v>0.28258361414650002</v>
      </c>
      <c r="H817" s="14">
        <v>0.24657979578895001</v>
      </c>
      <c r="I817" s="14">
        <v>0.159234619444034</v>
      </c>
      <c r="J817" s="14">
        <v>0.13401484029320501</v>
      </c>
      <c r="K817" s="14">
        <v>0.108286714314953</v>
      </c>
      <c r="L817" s="14">
        <v>0.101043542567997</v>
      </c>
      <c r="M817" s="14"/>
      <c r="N817" s="14">
        <v>0.1569288391708</v>
      </c>
      <c r="O817" s="14">
        <v>0.12863472578086499</v>
      </c>
      <c r="P817" s="14"/>
      <c r="Q817" s="14">
        <v>0.13320923952025199</v>
      </c>
      <c r="R817" s="14">
        <v>0.149995764984313</v>
      </c>
      <c r="S817" s="14">
        <v>0.15288857199606501</v>
      </c>
      <c r="T817" s="14">
        <v>0.14339297006225399</v>
      </c>
      <c r="U817" s="14">
        <v>0.10187988723494799</v>
      </c>
      <c r="V817" s="14">
        <v>0.22990362647058499</v>
      </c>
      <c r="W817" s="14">
        <v>0.175761688181237</v>
      </c>
      <c r="X817" s="14">
        <v>0.42043637698664699</v>
      </c>
      <c r="Y817" s="14">
        <v>0.57049239310669397</v>
      </c>
      <c r="Z817" s="14">
        <v>5.0726656783981097E-2</v>
      </c>
      <c r="AA817" s="14"/>
      <c r="AB817" s="14">
        <v>0.15325553075624501</v>
      </c>
      <c r="AC817" s="14">
        <v>0.11182253576241501</v>
      </c>
      <c r="AD817" s="14">
        <v>0.25204544096574799</v>
      </c>
      <c r="AE817" s="14"/>
      <c r="AF817" s="14">
        <v>8.7430943700510494E-2</v>
      </c>
      <c r="AG817" s="14">
        <v>0.15477810790907001</v>
      </c>
      <c r="AH817" s="14">
        <v>0.21196119096431301</v>
      </c>
      <c r="AI817" s="14">
        <v>0.16123053343808499</v>
      </c>
      <c r="AJ817" s="14">
        <v>4.1304052043443E-2</v>
      </c>
      <c r="AK817" s="14">
        <v>0.105851208510805</v>
      </c>
      <c r="AL817" s="14">
        <v>0.20635224415110201</v>
      </c>
      <c r="AM817" s="14">
        <v>0.172052077198421</v>
      </c>
      <c r="AN817" s="14"/>
      <c r="AO817" s="14">
        <v>8.1880170088725598E-2</v>
      </c>
      <c r="AP817" s="14">
        <v>0.18150945734847801</v>
      </c>
      <c r="AQ817" s="14">
        <v>0.18974792191621301</v>
      </c>
      <c r="AR817" s="14">
        <v>0.11989807504781801</v>
      </c>
      <c r="AS817" s="14">
        <v>4.5900901379454198E-2</v>
      </c>
      <c r="AT817" s="14">
        <v>9.7254613664623304E-2</v>
      </c>
      <c r="AU817" s="14">
        <v>0.18491058913141101</v>
      </c>
      <c r="AV817" s="14">
        <v>0.18767144935512001</v>
      </c>
      <c r="AW817" s="14"/>
      <c r="AX817" s="14">
        <v>9.6280498075890397E-2</v>
      </c>
      <c r="AY817" s="14">
        <v>0.12662916886894601</v>
      </c>
      <c r="AZ817" s="14">
        <v>0.203754045073649</v>
      </c>
      <c r="BA817" s="14"/>
      <c r="BB817" s="14">
        <v>6.3396187565525799E-2</v>
      </c>
      <c r="BC817" s="14">
        <v>0.107960517373305</v>
      </c>
      <c r="BD817" s="14">
        <v>0.30873311384422097</v>
      </c>
      <c r="BE817" s="14"/>
      <c r="BF817" s="14">
        <v>7.0791610989612799E-2</v>
      </c>
      <c r="BG817" s="14">
        <v>0.105590772295898</v>
      </c>
      <c r="BH817" s="14">
        <v>0.24087323922868401</v>
      </c>
      <c r="BI817" s="14"/>
      <c r="BJ817" s="14">
        <v>0.15680734776353</v>
      </c>
      <c r="BK817" s="14">
        <v>0.144697714272323</v>
      </c>
      <c r="BL817" s="14"/>
      <c r="BM817" s="14">
        <v>0.15552601861979301</v>
      </c>
      <c r="BN817" s="14">
        <v>0.13958723156199601</v>
      </c>
      <c r="BO817" s="14"/>
      <c r="BP817" s="14">
        <v>9.5061730485923701E-2</v>
      </c>
      <c r="BQ817" s="14">
        <v>0.16724654774150999</v>
      </c>
      <c r="BR817" s="14">
        <v>0.123591422359903</v>
      </c>
      <c r="BS817" s="14">
        <v>0.16814757598602401</v>
      </c>
      <c r="BT817" s="14">
        <v>0.176546347749791</v>
      </c>
      <c r="BU817" s="14">
        <v>0.11364035891499499</v>
      </c>
      <c r="BV817" s="14">
        <v>7.6582577577049102E-2</v>
      </c>
      <c r="BW817" s="14">
        <v>0.155447760100454</v>
      </c>
    </row>
    <row r="818" spans="2:75" x14ac:dyDescent="0.35">
      <c r="B818" t="s">
        <v>92</v>
      </c>
      <c r="C818" s="14">
        <v>0.22211401046063101</v>
      </c>
      <c r="D818" s="14">
        <v>0.127550901477166</v>
      </c>
      <c r="E818" s="14">
        <v>0.31135830832955602</v>
      </c>
      <c r="F818" s="14"/>
      <c r="G818" s="14">
        <v>0.22698266866881001</v>
      </c>
      <c r="H818" s="14">
        <v>0.15715865893579001</v>
      </c>
      <c r="I818" s="14">
        <v>0.28701861553799501</v>
      </c>
      <c r="J818" s="14">
        <v>0.28336121137347697</v>
      </c>
      <c r="K818" s="14">
        <v>0.18738781975400101</v>
      </c>
      <c r="L818" s="14">
        <v>0.20258146098277299</v>
      </c>
      <c r="M818" s="14"/>
      <c r="N818" s="14">
        <v>0.16065169208576299</v>
      </c>
      <c r="O818" s="14">
        <v>0.33713634913359902</v>
      </c>
      <c r="P818" s="14"/>
      <c r="Q818" s="14">
        <v>0.39690931921234301</v>
      </c>
      <c r="R818" s="14">
        <v>0.29207442409723</v>
      </c>
      <c r="S818" s="14">
        <v>0.22017047415003099</v>
      </c>
      <c r="T818" s="14">
        <v>0.154919218398922</v>
      </c>
      <c r="U818" s="14">
        <v>0.19886443911404</v>
      </c>
      <c r="V818" s="14">
        <v>0.178928661163202</v>
      </c>
      <c r="W818" s="14">
        <v>0.11379413131361001</v>
      </c>
      <c r="X818" s="14">
        <v>0</v>
      </c>
      <c r="Y818" s="14">
        <v>0</v>
      </c>
      <c r="Z818" s="14">
        <v>0.53024720157626104</v>
      </c>
      <c r="AA818" s="14"/>
      <c r="AB818" s="14">
        <v>0.125713563984233</v>
      </c>
      <c r="AC818" s="14">
        <v>0.27625778312543797</v>
      </c>
      <c r="AD818" s="14">
        <v>7.5015902983100902E-2</v>
      </c>
      <c r="AE818" s="14"/>
      <c r="AF818" s="14">
        <v>0.14453902170414601</v>
      </c>
      <c r="AG818" s="14">
        <v>0.14287108331043899</v>
      </c>
      <c r="AH818" s="14">
        <v>0.14737072512049501</v>
      </c>
      <c r="AI818" s="14">
        <v>0.17693317813956599</v>
      </c>
      <c r="AJ818" s="14">
        <v>0.31380211971198801</v>
      </c>
      <c r="AK818" s="14">
        <v>0.20748281457789899</v>
      </c>
      <c r="AL818" s="14">
        <v>0.24424573761517601</v>
      </c>
      <c r="AM818" s="14">
        <v>0.34476555309761497</v>
      </c>
      <c r="AN818" s="14"/>
      <c r="AO818" s="14">
        <v>0.122447121411661</v>
      </c>
      <c r="AP818" s="14">
        <v>0.13746426952412</v>
      </c>
      <c r="AQ818" s="14">
        <v>0.13830399125232801</v>
      </c>
      <c r="AR818" s="14">
        <v>0.18540205299857701</v>
      </c>
      <c r="AS818" s="14">
        <v>0.31149156561711999</v>
      </c>
      <c r="AT818" s="14">
        <v>0.18539205753451601</v>
      </c>
      <c r="AU818" s="14">
        <v>0.162264604289381</v>
      </c>
      <c r="AV818" s="14">
        <v>0.32205173889171002</v>
      </c>
      <c r="AW818" s="14"/>
      <c r="AX818" s="14">
        <v>0.18329040301954999</v>
      </c>
      <c r="AY818" s="14">
        <v>0.14330970653546901</v>
      </c>
      <c r="AZ818" s="14">
        <v>0.196903603615498</v>
      </c>
      <c r="BA818" s="14"/>
      <c r="BB818" s="14">
        <v>0.174085533654813</v>
      </c>
      <c r="BC818" s="14">
        <v>0.19439290187222499</v>
      </c>
      <c r="BD818" s="14">
        <v>0.13532548998599001</v>
      </c>
      <c r="BE818" s="14"/>
      <c r="BF818" s="14">
        <v>8.9459713084791295E-2</v>
      </c>
      <c r="BG818" s="14">
        <v>0.183122092045231</v>
      </c>
      <c r="BH818" s="14">
        <v>0.14867636261963199</v>
      </c>
      <c r="BI818" s="14"/>
      <c r="BJ818" s="14">
        <v>0.122958177205469</v>
      </c>
      <c r="BK818" s="14">
        <v>0.23654953027723799</v>
      </c>
      <c r="BL818" s="14"/>
      <c r="BM818" s="14">
        <v>8.0806132870026096E-2</v>
      </c>
      <c r="BN818" s="14">
        <v>0.27393871242802598</v>
      </c>
      <c r="BO818" s="14"/>
      <c r="BP818" s="14">
        <v>0.27017525651110402</v>
      </c>
      <c r="BQ818" s="14">
        <v>0.21109158392399799</v>
      </c>
      <c r="BR818" s="14">
        <v>0.25060180989650299</v>
      </c>
      <c r="BS818" s="14">
        <v>0.22554414948197499</v>
      </c>
      <c r="BT818" s="14">
        <v>0.198133484187998</v>
      </c>
      <c r="BU818" s="14">
        <v>0.202285767698972</v>
      </c>
      <c r="BV818" s="14">
        <v>0.22816988447886699</v>
      </c>
      <c r="BW818" s="14">
        <v>0.236531234939408</v>
      </c>
    </row>
    <row r="819" spans="2:75" x14ac:dyDescent="0.35">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c r="AD819" s="14"/>
      <c r="AE819" s="14"/>
      <c r="AF819" s="14"/>
      <c r="AG819" s="14"/>
      <c r="AH819" s="14"/>
      <c r="AI819" s="14"/>
      <c r="AJ819" s="14"/>
      <c r="AK819" s="14"/>
      <c r="AL819" s="14"/>
      <c r="AM819" s="14"/>
      <c r="AN819" s="14"/>
      <c r="AO819" s="14"/>
      <c r="AP819" s="14"/>
      <c r="AQ819" s="14"/>
      <c r="AR819" s="14"/>
      <c r="AS819" s="14"/>
      <c r="AT819" s="14"/>
      <c r="AU819" s="14"/>
      <c r="AV819" s="14"/>
      <c r="AW819" s="14"/>
      <c r="AX819" s="14"/>
      <c r="AY819" s="14"/>
      <c r="AZ819" s="14"/>
      <c r="BA819" s="14"/>
      <c r="BB819" s="14"/>
      <c r="BC819" s="14"/>
      <c r="BD819" s="14"/>
      <c r="BE819" s="14"/>
      <c r="BF819" s="14"/>
      <c r="BG819" s="14"/>
      <c r="BH819" s="14"/>
      <c r="BI819" s="14"/>
      <c r="BJ819" s="14"/>
      <c r="BK819" s="14"/>
      <c r="BL819" s="14"/>
      <c r="BM819" s="14"/>
      <c r="BN819" s="14"/>
      <c r="BO819" s="14"/>
      <c r="BP819" s="14"/>
      <c r="BQ819" s="14"/>
      <c r="BR819" s="14"/>
      <c r="BS819" s="14"/>
      <c r="BT819" s="14"/>
      <c r="BU819" s="14"/>
      <c r="BV819" s="14"/>
      <c r="BW819" s="14"/>
    </row>
    <row r="820" spans="2:75" x14ac:dyDescent="0.35">
      <c r="B820" s="6" t="s">
        <v>425</v>
      </c>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c r="AD820" s="14"/>
      <c r="AE820" s="14"/>
      <c r="AF820" s="14"/>
      <c r="AG820" s="14"/>
      <c r="AH820" s="14"/>
      <c r="AI820" s="14"/>
      <c r="AJ820" s="14"/>
      <c r="AK820" s="14"/>
      <c r="AL820" s="14"/>
      <c r="AM820" s="14"/>
      <c r="AN820" s="14"/>
      <c r="AO820" s="14"/>
      <c r="AP820" s="14"/>
      <c r="AQ820" s="14"/>
      <c r="AR820" s="14"/>
      <c r="AS820" s="14"/>
      <c r="AT820" s="14"/>
      <c r="AU820" s="14"/>
      <c r="AV820" s="14"/>
      <c r="AW820" s="14"/>
      <c r="AX820" s="14"/>
      <c r="AY820" s="14"/>
      <c r="AZ820" s="14"/>
      <c r="BA820" s="14"/>
      <c r="BB820" s="14"/>
      <c r="BC820" s="14"/>
      <c r="BD820" s="14"/>
      <c r="BE820" s="14"/>
      <c r="BF820" s="14"/>
      <c r="BG820" s="14"/>
      <c r="BH820" s="14"/>
      <c r="BI820" s="14"/>
      <c r="BJ820" s="14"/>
      <c r="BK820" s="14"/>
      <c r="BL820" s="14"/>
      <c r="BM820" s="14"/>
      <c r="BN820" s="14"/>
      <c r="BO820" s="14"/>
      <c r="BP820" s="14"/>
      <c r="BQ820" s="14"/>
      <c r="BR820" s="14"/>
      <c r="BS820" s="14"/>
      <c r="BT820" s="14"/>
      <c r="BU820" s="14"/>
      <c r="BV820" s="14"/>
      <c r="BW820" s="14"/>
    </row>
    <row r="821" spans="2:75" x14ac:dyDescent="0.35">
      <c r="B821" s="21" t="s">
        <v>96</v>
      </c>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c r="AD821" s="14"/>
      <c r="AE821" s="14"/>
      <c r="AF821" s="14"/>
      <c r="AG821" s="14"/>
      <c r="AH821" s="14"/>
      <c r="AI821" s="14"/>
      <c r="AJ821" s="14"/>
      <c r="AK821" s="14"/>
      <c r="AL821" s="14"/>
      <c r="AM821" s="14"/>
      <c r="AN821" s="14"/>
      <c r="AO821" s="14"/>
      <c r="AP821" s="14"/>
      <c r="AQ821" s="14"/>
      <c r="AR821" s="14"/>
      <c r="AS821" s="14"/>
      <c r="AT821" s="14"/>
      <c r="AU821" s="14"/>
      <c r="AV821" s="14"/>
      <c r="AW821" s="14"/>
      <c r="AX821" s="14"/>
      <c r="AY821" s="14"/>
      <c r="AZ821" s="14"/>
      <c r="BA821" s="14"/>
      <c r="BB821" s="14"/>
      <c r="BC821" s="14"/>
      <c r="BD821" s="14"/>
      <c r="BE821" s="14"/>
      <c r="BF821" s="14"/>
      <c r="BG821" s="14"/>
      <c r="BH821" s="14"/>
      <c r="BI821" s="14"/>
      <c r="BJ821" s="14"/>
      <c r="BK821" s="14"/>
      <c r="BL821" s="14"/>
      <c r="BM821" s="14"/>
      <c r="BN821" s="14"/>
      <c r="BO821" s="14"/>
      <c r="BP821" s="14"/>
      <c r="BQ821" s="14"/>
      <c r="BR821" s="14"/>
      <c r="BS821" s="14"/>
      <c r="BT821" s="14"/>
      <c r="BU821" s="14"/>
      <c r="BV821" s="14"/>
      <c r="BW821" s="14"/>
    </row>
    <row r="822" spans="2:75" x14ac:dyDescent="0.35">
      <c r="B822" t="s">
        <v>338</v>
      </c>
      <c r="C822" s="14">
        <v>0.115052886605736</v>
      </c>
      <c r="D822" s="14">
        <v>0.12760322094333901</v>
      </c>
      <c r="E822" s="14">
        <v>0.10320846029594199</v>
      </c>
      <c r="F822" s="14"/>
      <c r="G822" s="14">
        <v>9.6494124742953102E-2</v>
      </c>
      <c r="H822" s="14">
        <v>9.4968004245643306E-2</v>
      </c>
      <c r="I822" s="14">
        <v>0.13161142264100201</v>
      </c>
      <c r="J822" s="14">
        <v>8.0307648800198098E-2</v>
      </c>
      <c r="K822" s="14">
        <v>0.101360923415881</v>
      </c>
      <c r="L822" s="14">
        <v>0.14306133479101199</v>
      </c>
      <c r="M822" s="14"/>
      <c r="N822" s="14">
        <v>0.118460676524205</v>
      </c>
      <c r="O822" s="14">
        <v>0.108675451186886</v>
      </c>
      <c r="P822" s="14"/>
      <c r="Q822" s="14">
        <v>0.10639342011191601</v>
      </c>
      <c r="R822" s="14">
        <v>7.57405376020511E-2</v>
      </c>
      <c r="S822" s="14">
        <v>0.104875458332569</v>
      </c>
      <c r="T822" s="14">
        <v>0.11620128738970099</v>
      </c>
      <c r="U822" s="14">
        <v>0.12795478977357799</v>
      </c>
      <c r="V822" s="14">
        <v>0.12442258507691099</v>
      </c>
      <c r="W822" s="14">
        <v>0.14097686125703601</v>
      </c>
      <c r="X822" s="14">
        <v>0</v>
      </c>
      <c r="Y822" s="14">
        <v>0.31767777732357899</v>
      </c>
      <c r="Z822" s="14">
        <v>9.3788356812406104E-2</v>
      </c>
      <c r="AA822" s="14"/>
      <c r="AB822" s="14">
        <v>0.249566752997362</v>
      </c>
      <c r="AC822" s="14">
        <v>8.3032257004199694E-2</v>
      </c>
      <c r="AD822" s="14">
        <v>0.124469570737417</v>
      </c>
      <c r="AE822" s="14"/>
      <c r="AF822" s="14">
        <v>0.17000645259591701</v>
      </c>
      <c r="AG822" s="14">
        <v>6.1963042733962602E-2</v>
      </c>
      <c r="AH822" s="14">
        <v>0.13710642037162399</v>
      </c>
      <c r="AI822" s="14">
        <v>0.16560120385526</v>
      </c>
      <c r="AJ822" s="14">
        <v>1.7843832061432099E-2</v>
      </c>
      <c r="AK822" s="14">
        <v>0.131770253955832</v>
      </c>
      <c r="AL822" s="14">
        <v>0.22019587714891001</v>
      </c>
      <c r="AM822" s="14">
        <v>8.3928249139919905E-2</v>
      </c>
      <c r="AN822" s="14"/>
      <c r="AO822" s="14">
        <v>0.164600215737886</v>
      </c>
      <c r="AP822" s="14">
        <v>8.6993777858610705E-2</v>
      </c>
      <c r="AQ822" s="14">
        <v>0.145987203411126</v>
      </c>
      <c r="AR822" s="14">
        <v>0.173564201672427</v>
      </c>
      <c r="AS822" s="14">
        <v>0</v>
      </c>
      <c r="AT822" s="14">
        <v>0.14327161499368299</v>
      </c>
      <c r="AU822" s="14">
        <v>0.245245609122832</v>
      </c>
      <c r="AV822" s="14">
        <v>8.9553918622727199E-2</v>
      </c>
      <c r="AW822" s="14"/>
      <c r="AX822" s="14">
        <v>0.176474078760951</v>
      </c>
      <c r="AY822" s="14">
        <v>9.2686664293704202E-2</v>
      </c>
      <c r="AZ822" s="14">
        <v>0.15598209418961401</v>
      </c>
      <c r="BA822" s="14"/>
      <c r="BB822" s="14">
        <v>0.276384996031939</v>
      </c>
      <c r="BC822" s="14">
        <v>9.5290298243993099E-2</v>
      </c>
      <c r="BD822" s="14">
        <v>9.8454655906111105E-2</v>
      </c>
      <c r="BE822" s="14"/>
      <c r="BF822" s="14">
        <v>0.16871144151415099</v>
      </c>
      <c r="BG822" s="14">
        <v>0.154404033666768</v>
      </c>
      <c r="BH822" s="14">
        <v>9.7215555088654801E-2</v>
      </c>
      <c r="BI822" s="14"/>
      <c r="BJ822" s="14">
        <v>0.20090767519974101</v>
      </c>
      <c r="BK822" s="14">
        <v>9.5658160859316096E-2</v>
      </c>
      <c r="BL822" s="14"/>
      <c r="BM822" s="14">
        <v>0.188695199328371</v>
      </c>
      <c r="BN822" s="14">
        <v>8.7448858843848801E-2</v>
      </c>
      <c r="BO822" s="14"/>
      <c r="BP822" s="14">
        <v>0.110843771240783</v>
      </c>
      <c r="BQ822" s="14">
        <v>0.17482440505242999</v>
      </c>
      <c r="BR822" s="14">
        <v>0.17206822467055499</v>
      </c>
      <c r="BS822" s="14">
        <v>6.2147988979086001E-2</v>
      </c>
      <c r="BT822" s="14">
        <v>0.126332015232762</v>
      </c>
      <c r="BU822" s="14">
        <v>0.13018500182252499</v>
      </c>
      <c r="BV822" s="14">
        <v>0.13526729853039199</v>
      </c>
      <c r="BW822" s="14">
        <v>9.0290155710523498E-2</v>
      </c>
    </row>
    <row r="823" spans="2:75" x14ac:dyDescent="0.35">
      <c r="B823" t="s">
        <v>339</v>
      </c>
      <c r="C823" s="14">
        <v>0.35615420855517099</v>
      </c>
      <c r="D823" s="14">
        <v>0.38459786651210898</v>
      </c>
      <c r="E823" s="14">
        <v>0.32931039694112302</v>
      </c>
      <c r="F823" s="14"/>
      <c r="G823" s="14">
        <v>0.28628763035719801</v>
      </c>
      <c r="H823" s="14">
        <v>0.249466438737694</v>
      </c>
      <c r="I823" s="14">
        <v>0.30092647467817901</v>
      </c>
      <c r="J823" s="14">
        <v>0.32921121987676599</v>
      </c>
      <c r="K823" s="14">
        <v>0.41691898938786298</v>
      </c>
      <c r="L823" s="14">
        <v>0.41743912053163901</v>
      </c>
      <c r="M823" s="14"/>
      <c r="N823" s="14">
        <v>0.36386828834665602</v>
      </c>
      <c r="O823" s="14">
        <v>0.34171785923110498</v>
      </c>
      <c r="P823" s="14"/>
      <c r="Q823" s="14">
        <v>0.22144258116065399</v>
      </c>
      <c r="R823" s="14">
        <v>0.33033069969956602</v>
      </c>
      <c r="S823" s="14">
        <v>0.40317307880469599</v>
      </c>
      <c r="T823" s="14">
        <v>0.380279793794017</v>
      </c>
      <c r="U823" s="14">
        <v>0.37135685889494302</v>
      </c>
      <c r="V823" s="14">
        <v>0.36790554863866398</v>
      </c>
      <c r="W823" s="14">
        <v>0.32902143535501699</v>
      </c>
      <c r="X823" s="14">
        <v>0.91334800059728605</v>
      </c>
      <c r="Y823" s="14">
        <v>0</v>
      </c>
      <c r="Z823" s="14">
        <v>0.28810617218103302</v>
      </c>
      <c r="AA823" s="14"/>
      <c r="AB823" s="14">
        <v>0.41327558960079902</v>
      </c>
      <c r="AC823" s="14">
        <v>0.34109038956050902</v>
      </c>
      <c r="AD823" s="14">
        <v>0.37972134179316402</v>
      </c>
      <c r="AE823" s="14"/>
      <c r="AF823" s="14">
        <v>0.42498685845304601</v>
      </c>
      <c r="AG823" s="14">
        <v>0.34148048539278802</v>
      </c>
      <c r="AH823" s="14">
        <v>0.34566196221043999</v>
      </c>
      <c r="AI823" s="14">
        <v>0.46731148247903498</v>
      </c>
      <c r="AJ823" s="14">
        <v>0.42613178160030302</v>
      </c>
      <c r="AK823" s="14">
        <v>0.382304209788833</v>
      </c>
      <c r="AL823" s="14">
        <v>0.40316529511066301</v>
      </c>
      <c r="AM823" s="14">
        <v>0.26468364788802401</v>
      </c>
      <c r="AN823" s="14"/>
      <c r="AO823" s="14">
        <v>0.463875944319737</v>
      </c>
      <c r="AP823" s="14">
        <v>0.37564026779778797</v>
      </c>
      <c r="AQ823" s="14">
        <v>0.40123147856102997</v>
      </c>
      <c r="AR823" s="14">
        <v>0.46999814122303701</v>
      </c>
      <c r="AS823" s="14">
        <v>0.45516879518196002</v>
      </c>
      <c r="AT823" s="14">
        <v>0.39208343144832902</v>
      </c>
      <c r="AU823" s="14">
        <v>0.27659306440319298</v>
      </c>
      <c r="AV823" s="14">
        <v>0.296809874024894</v>
      </c>
      <c r="AW823" s="14"/>
      <c r="AX823" s="14">
        <v>0.3537388647743</v>
      </c>
      <c r="AY823" s="14">
        <v>0.45634758218331301</v>
      </c>
      <c r="AZ823" s="14">
        <v>0.30420090009399298</v>
      </c>
      <c r="BA823" s="14"/>
      <c r="BB823" s="14">
        <v>0.40020093116862498</v>
      </c>
      <c r="BC823" s="14">
        <v>0.42442953388239502</v>
      </c>
      <c r="BD823" s="14">
        <v>0.26784444397878099</v>
      </c>
      <c r="BE823" s="14"/>
      <c r="BF823" s="14">
        <v>0.45149235384750402</v>
      </c>
      <c r="BG823" s="14">
        <v>0.43320505541468901</v>
      </c>
      <c r="BH823" s="14">
        <v>0.33685301747287799</v>
      </c>
      <c r="BI823" s="14"/>
      <c r="BJ823" s="14">
        <v>0.40506850303369701</v>
      </c>
      <c r="BK823" s="14">
        <v>0.35187073482327802</v>
      </c>
      <c r="BL823" s="14"/>
      <c r="BM823" s="14">
        <v>0.40853439972768102</v>
      </c>
      <c r="BN823" s="14">
        <v>0.33692057299614098</v>
      </c>
      <c r="BO823" s="14"/>
      <c r="BP823" s="14">
        <v>0.37663553647977399</v>
      </c>
      <c r="BQ823" s="14">
        <v>0.29762705257946698</v>
      </c>
      <c r="BR823" s="14">
        <v>0.269446844382837</v>
      </c>
      <c r="BS823" s="14">
        <v>0.40101433994667002</v>
      </c>
      <c r="BT823" s="14">
        <v>0.367196875938749</v>
      </c>
      <c r="BU823" s="14">
        <v>0.36009460964829498</v>
      </c>
      <c r="BV823" s="14">
        <v>0.32224052555312399</v>
      </c>
      <c r="BW823" s="14">
        <v>0.24522653961502</v>
      </c>
    </row>
    <row r="824" spans="2:75" x14ac:dyDescent="0.35">
      <c r="B824" t="s">
        <v>341</v>
      </c>
      <c r="C824" s="14">
        <v>0.205714123930821</v>
      </c>
      <c r="D824" s="14">
        <v>0.23311487044713</v>
      </c>
      <c r="E824" s="14">
        <v>0.17985456400074401</v>
      </c>
      <c r="F824" s="14"/>
      <c r="G824" s="14">
        <v>0.215714762886865</v>
      </c>
      <c r="H824" s="14">
        <v>0.224701595166695</v>
      </c>
      <c r="I824" s="14">
        <v>0.20528838874606201</v>
      </c>
      <c r="J824" s="14">
        <v>0.23880234255812899</v>
      </c>
      <c r="K824" s="14">
        <v>0.20603614544868701</v>
      </c>
      <c r="L824" s="14">
        <v>0.180342248047826</v>
      </c>
      <c r="M824" s="14"/>
      <c r="N824" s="14">
        <v>0.22742390755803499</v>
      </c>
      <c r="O824" s="14">
        <v>0.16508581457132099</v>
      </c>
      <c r="P824" s="14"/>
      <c r="Q824" s="14">
        <v>4.9511184897706499E-2</v>
      </c>
      <c r="R824" s="14">
        <v>0.16046195480403899</v>
      </c>
      <c r="S824" s="14">
        <v>0.20609436024309499</v>
      </c>
      <c r="T824" s="14">
        <v>0.25277068176380002</v>
      </c>
      <c r="U824" s="14">
        <v>0.29297952864150201</v>
      </c>
      <c r="V824" s="14">
        <v>0.167519621847255</v>
      </c>
      <c r="W824" s="14">
        <v>0.19250105259339401</v>
      </c>
      <c r="X824" s="14">
        <v>8.66519994027138E-2</v>
      </c>
      <c r="Y824" s="14">
        <v>0.11182982956972801</v>
      </c>
      <c r="Z824" s="14">
        <v>0.105944709902092</v>
      </c>
      <c r="AA824" s="14"/>
      <c r="AB824" s="14">
        <v>0.19191791366848901</v>
      </c>
      <c r="AC824" s="14">
        <v>0.20730697016046201</v>
      </c>
      <c r="AD824" s="14">
        <v>0.22919071418096801</v>
      </c>
      <c r="AE824" s="14"/>
      <c r="AF824" s="14">
        <v>0.230166479778837</v>
      </c>
      <c r="AG824" s="14">
        <v>0.29409828967727503</v>
      </c>
      <c r="AH824" s="14">
        <v>0.24611262643107401</v>
      </c>
      <c r="AI824" s="14">
        <v>0.102235157008772</v>
      </c>
      <c r="AJ824" s="14">
        <v>0.146763212157973</v>
      </c>
      <c r="AK824" s="14">
        <v>0.17137895579349799</v>
      </c>
      <c r="AL824" s="14">
        <v>0.17098328801893001</v>
      </c>
      <c r="AM824" s="14">
        <v>0.179457416394601</v>
      </c>
      <c r="AN824" s="14"/>
      <c r="AO824" s="14">
        <v>0.24815853076442301</v>
      </c>
      <c r="AP824" s="14">
        <v>0.25898243087663497</v>
      </c>
      <c r="AQ824" s="14">
        <v>0.16495156279696899</v>
      </c>
      <c r="AR824" s="14">
        <v>0.16894700090443601</v>
      </c>
      <c r="AS824" s="14">
        <v>0.16627277706770699</v>
      </c>
      <c r="AT824" s="14">
        <v>0.17131562219268301</v>
      </c>
      <c r="AU824" s="14">
        <v>0.17346456875448499</v>
      </c>
      <c r="AV824" s="14">
        <v>0.14366742980799099</v>
      </c>
      <c r="AW824" s="14"/>
      <c r="AX824" s="14">
        <v>0.203072340273419</v>
      </c>
      <c r="AY824" s="14">
        <v>0.20704778696770901</v>
      </c>
      <c r="AZ824" s="14">
        <v>0.22427102374621799</v>
      </c>
      <c r="BA824" s="14"/>
      <c r="BB824" s="14">
        <v>0.18465271305556999</v>
      </c>
      <c r="BC824" s="14">
        <v>0.19124557883639401</v>
      </c>
      <c r="BD824" s="14">
        <v>0.27186987587622402</v>
      </c>
      <c r="BE824" s="14"/>
      <c r="BF824" s="14">
        <v>0.22934529333477699</v>
      </c>
      <c r="BG824" s="14">
        <v>0.19010733826273299</v>
      </c>
      <c r="BH824" s="14">
        <v>0.21866157771129999</v>
      </c>
      <c r="BI824" s="14"/>
      <c r="BJ824" s="14">
        <v>0.19382110196814101</v>
      </c>
      <c r="BK824" s="14">
        <v>0.21449888796823</v>
      </c>
      <c r="BL824" s="14"/>
      <c r="BM824" s="14">
        <v>0.221404081936384</v>
      </c>
      <c r="BN824" s="14">
        <v>0.20289603592800001</v>
      </c>
      <c r="BO824" s="14"/>
      <c r="BP824" s="14">
        <v>0.19104701227840901</v>
      </c>
      <c r="BQ824" s="14">
        <v>0.20711063874683699</v>
      </c>
      <c r="BR824" s="14">
        <v>0.27939074142355302</v>
      </c>
      <c r="BS824" s="14">
        <v>0.20722342509806499</v>
      </c>
      <c r="BT824" s="14">
        <v>0.19437802058077699</v>
      </c>
      <c r="BU824" s="14">
        <v>0.205644204136748</v>
      </c>
      <c r="BV824" s="14">
        <v>0.29191841609647701</v>
      </c>
      <c r="BW824" s="14">
        <v>0.21299048474822599</v>
      </c>
    </row>
    <row r="825" spans="2:75" x14ac:dyDescent="0.35">
      <c r="B825" t="s">
        <v>342</v>
      </c>
      <c r="C825" s="14">
        <v>0.118544590875167</v>
      </c>
      <c r="D825" s="14">
        <v>0.13660389603543699</v>
      </c>
      <c r="E825" s="14">
        <v>0.10150105215954799</v>
      </c>
      <c r="F825" s="14"/>
      <c r="G825" s="14">
        <v>0.14645913832337101</v>
      </c>
      <c r="H825" s="14">
        <v>0.24106105355708399</v>
      </c>
      <c r="I825" s="14">
        <v>0.141400928773916</v>
      </c>
      <c r="J825" s="14">
        <v>9.65206238315999E-2</v>
      </c>
      <c r="K825" s="14">
        <v>9.0250149080481498E-2</v>
      </c>
      <c r="L825" s="14">
        <v>8.40541958568604E-2</v>
      </c>
      <c r="M825" s="14"/>
      <c r="N825" s="14">
        <v>0.127601203579435</v>
      </c>
      <c r="O825" s="14">
        <v>0.101595787100036</v>
      </c>
      <c r="P825" s="14"/>
      <c r="Q825" s="14">
        <v>0.209041257159506</v>
      </c>
      <c r="R825" s="14">
        <v>0.132958166392601</v>
      </c>
      <c r="S825" s="14">
        <v>9.8170276516701294E-2</v>
      </c>
      <c r="T825" s="14">
        <v>0.114815843346615</v>
      </c>
      <c r="U825" s="14">
        <v>7.4027105548996094E-2</v>
      </c>
      <c r="V825" s="14">
        <v>0.13773441557421701</v>
      </c>
      <c r="W825" s="14">
        <v>0.18686175583316</v>
      </c>
      <c r="X825" s="14">
        <v>0</v>
      </c>
      <c r="Y825" s="14">
        <v>0.57049239310669397</v>
      </c>
      <c r="Z825" s="14">
        <v>5.8164609956452097E-2</v>
      </c>
      <c r="AA825" s="14"/>
      <c r="AB825" s="14">
        <v>8.9108101133547807E-2</v>
      </c>
      <c r="AC825" s="14">
        <v>0.108846337870613</v>
      </c>
      <c r="AD825" s="14">
        <v>0.172898242844649</v>
      </c>
      <c r="AE825" s="14"/>
      <c r="AF825" s="14">
        <v>3.0377473723769401E-2</v>
      </c>
      <c r="AG825" s="14">
        <v>0.16155097924487999</v>
      </c>
      <c r="AH825" s="14">
        <v>0.17148258033994301</v>
      </c>
      <c r="AI825" s="14">
        <v>3.9460583159561802E-2</v>
      </c>
      <c r="AJ825" s="14">
        <v>0.109440507543125</v>
      </c>
      <c r="AK825" s="14">
        <v>0.147598742415155</v>
      </c>
      <c r="AL825" s="14">
        <v>0.138414054104539</v>
      </c>
      <c r="AM825" s="14">
        <v>0.11881947896492</v>
      </c>
      <c r="AN825" s="14"/>
      <c r="AO825" s="14">
        <v>2.2793036193508798E-2</v>
      </c>
      <c r="AP825" s="14">
        <v>0.172112340521686</v>
      </c>
      <c r="AQ825" s="14">
        <v>0.19135298353889599</v>
      </c>
      <c r="AR825" s="14">
        <v>4.1894812809935497E-2</v>
      </c>
      <c r="AS825" s="14">
        <v>3.2534005193863499E-2</v>
      </c>
      <c r="AT825" s="14">
        <v>0.107920335798129</v>
      </c>
      <c r="AU825" s="14">
        <v>0.217469521756153</v>
      </c>
      <c r="AV825" s="14">
        <v>0.155693444783327</v>
      </c>
      <c r="AW825" s="14"/>
      <c r="AX825" s="14">
        <v>5.0640711259740102E-2</v>
      </c>
      <c r="AY825" s="14">
        <v>0.110834547421631</v>
      </c>
      <c r="AZ825" s="14">
        <v>0.15156631415765101</v>
      </c>
      <c r="BA825" s="14"/>
      <c r="BB825" s="14">
        <v>3.94902387112257E-2</v>
      </c>
      <c r="BC825" s="14">
        <v>0.103925180632222</v>
      </c>
      <c r="BD825" s="14">
        <v>0.214790435845996</v>
      </c>
      <c r="BE825" s="14"/>
      <c r="BF825" s="14">
        <v>7.2414921951295799E-2</v>
      </c>
      <c r="BG825" s="14">
        <v>6.9556574724301004E-2</v>
      </c>
      <c r="BH825" s="14">
        <v>0.19681134608227799</v>
      </c>
      <c r="BI825" s="14"/>
      <c r="BJ825" s="14">
        <v>0.123229937598653</v>
      </c>
      <c r="BK825" s="14">
        <v>0.11038497931013</v>
      </c>
      <c r="BL825" s="14"/>
      <c r="BM825" s="14">
        <v>0.117583175653818</v>
      </c>
      <c r="BN825" s="14">
        <v>0.11441117581190099</v>
      </c>
      <c r="BO825" s="14"/>
      <c r="BP825" s="14">
        <v>8.4393154387314095E-2</v>
      </c>
      <c r="BQ825" s="14">
        <v>0.100699214172865</v>
      </c>
      <c r="BR825" s="14">
        <v>6.8640966604797196E-2</v>
      </c>
      <c r="BS825" s="14">
        <v>0.132499891762624</v>
      </c>
      <c r="BT825" s="14">
        <v>0.13217769146434999</v>
      </c>
      <c r="BU825" s="14">
        <v>0.10520608489942999</v>
      </c>
      <c r="BV825" s="14">
        <v>0.118831207575348</v>
      </c>
      <c r="BW825" s="14">
        <v>0.16287899387603</v>
      </c>
    </row>
    <row r="826" spans="2:75" x14ac:dyDescent="0.35">
      <c r="B826" t="s">
        <v>92</v>
      </c>
      <c r="C826" s="14">
        <v>0.204534190033105</v>
      </c>
      <c r="D826" s="14">
        <v>0.118080146061984</v>
      </c>
      <c r="E826" s="14">
        <v>0.28612552660264301</v>
      </c>
      <c r="F826" s="14"/>
      <c r="G826" s="14">
        <v>0.25504434368961298</v>
      </c>
      <c r="H826" s="14">
        <v>0.18980290829288299</v>
      </c>
      <c r="I826" s="14">
        <v>0.22077278516084101</v>
      </c>
      <c r="J826" s="14">
        <v>0.25515816493330701</v>
      </c>
      <c r="K826" s="14">
        <v>0.18543379266708701</v>
      </c>
      <c r="L826" s="14">
        <v>0.175103100772663</v>
      </c>
      <c r="M826" s="14"/>
      <c r="N826" s="14">
        <v>0.162645923991668</v>
      </c>
      <c r="O826" s="14">
        <v>0.28292508791065202</v>
      </c>
      <c r="P826" s="14"/>
      <c r="Q826" s="14">
        <v>0.41361155667021698</v>
      </c>
      <c r="R826" s="14">
        <v>0.300508641501742</v>
      </c>
      <c r="S826" s="14">
        <v>0.18768682610293799</v>
      </c>
      <c r="T826" s="14">
        <v>0.13593239370586699</v>
      </c>
      <c r="U826" s="14">
        <v>0.13368171714098101</v>
      </c>
      <c r="V826" s="14">
        <v>0.20241782886295301</v>
      </c>
      <c r="W826" s="14">
        <v>0.15063889496139399</v>
      </c>
      <c r="X826" s="14">
        <v>0</v>
      </c>
      <c r="Y826" s="14">
        <v>0</v>
      </c>
      <c r="Z826" s="14">
        <v>0.453996151148017</v>
      </c>
      <c r="AA826" s="14"/>
      <c r="AB826" s="14">
        <v>5.6131642599802599E-2</v>
      </c>
      <c r="AC826" s="14">
        <v>0.25972404540421701</v>
      </c>
      <c r="AD826" s="14">
        <v>9.37201304438013E-2</v>
      </c>
      <c r="AE826" s="14"/>
      <c r="AF826" s="14">
        <v>0.144462735448431</v>
      </c>
      <c r="AG826" s="14">
        <v>0.14090720295109399</v>
      </c>
      <c r="AH826" s="14">
        <v>9.9636410646917695E-2</v>
      </c>
      <c r="AI826" s="14">
        <v>0.22539157349737099</v>
      </c>
      <c r="AJ826" s="14">
        <v>0.299820666637167</v>
      </c>
      <c r="AK826" s="14">
        <v>0.16694783804668201</v>
      </c>
      <c r="AL826" s="14">
        <v>6.7241485616957503E-2</v>
      </c>
      <c r="AM826" s="14">
        <v>0.353111207612536</v>
      </c>
      <c r="AN826" s="14"/>
      <c r="AO826" s="14">
        <v>0.100572272984445</v>
      </c>
      <c r="AP826" s="14">
        <v>0.10627118294528</v>
      </c>
      <c r="AQ826" s="14">
        <v>9.6476771691978894E-2</v>
      </c>
      <c r="AR826" s="14">
        <v>0.14559584339016399</v>
      </c>
      <c r="AS826" s="14">
        <v>0.34602442255646998</v>
      </c>
      <c r="AT826" s="14">
        <v>0.18540899556717699</v>
      </c>
      <c r="AU826" s="14">
        <v>8.7227235963336494E-2</v>
      </c>
      <c r="AV826" s="14">
        <v>0.31427533276106101</v>
      </c>
      <c r="AW826" s="14"/>
      <c r="AX826" s="14">
        <v>0.21607400493159001</v>
      </c>
      <c r="AY826" s="14">
        <v>0.13308341913364299</v>
      </c>
      <c r="AZ826" s="14">
        <v>0.16397966781252499</v>
      </c>
      <c r="BA826" s="14"/>
      <c r="BB826" s="14">
        <v>9.92711210326407E-2</v>
      </c>
      <c r="BC826" s="14">
        <v>0.18510940840499601</v>
      </c>
      <c r="BD826" s="14">
        <v>0.147040588392887</v>
      </c>
      <c r="BE826" s="14"/>
      <c r="BF826" s="14">
        <v>7.8035989352271296E-2</v>
      </c>
      <c r="BG826" s="14">
        <v>0.15272699793150801</v>
      </c>
      <c r="BH826" s="14">
        <v>0.150458503644889</v>
      </c>
      <c r="BI826" s="14"/>
      <c r="BJ826" s="14">
        <v>7.6972782199768996E-2</v>
      </c>
      <c r="BK826" s="14">
        <v>0.22758723703904599</v>
      </c>
      <c r="BL826" s="14"/>
      <c r="BM826" s="14">
        <v>6.3783143353745395E-2</v>
      </c>
      <c r="BN826" s="14">
        <v>0.25832335642010901</v>
      </c>
      <c r="BO826" s="14"/>
      <c r="BP826" s="14">
        <v>0.23708052561371901</v>
      </c>
      <c r="BQ826" s="14">
        <v>0.219738689448401</v>
      </c>
      <c r="BR826" s="14">
        <v>0.21045322291825799</v>
      </c>
      <c r="BS826" s="14">
        <v>0.197114354213555</v>
      </c>
      <c r="BT826" s="14">
        <v>0.17991539678336299</v>
      </c>
      <c r="BU826" s="14">
        <v>0.19887009949300199</v>
      </c>
      <c r="BV826" s="14">
        <v>0.131742552244659</v>
      </c>
      <c r="BW826" s="14">
        <v>0.28861382605019997</v>
      </c>
    </row>
    <row r="827" spans="2:75" x14ac:dyDescent="0.35">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c r="AD827" s="14"/>
      <c r="AE827" s="14"/>
      <c r="AF827" s="14"/>
      <c r="AG827" s="14"/>
      <c r="AH827" s="14"/>
      <c r="AI827" s="14"/>
      <c r="AJ827" s="14"/>
      <c r="AK827" s="14"/>
      <c r="AL827" s="14"/>
      <c r="AM827" s="14"/>
      <c r="AN827" s="14"/>
      <c r="AO827" s="14"/>
      <c r="AP827" s="14"/>
      <c r="AQ827" s="14"/>
      <c r="AR827" s="14"/>
      <c r="AS827" s="14"/>
      <c r="AT827" s="14"/>
      <c r="AU827" s="14"/>
      <c r="AV827" s="14"/>
      <c r="AW827" s="14"/>
      <c r="AX827" s="14"/>
      <c r="AY827" s="14"/>
      <c r="AZ827" s="14"/>
      <c r="BA827" s="14"/>
      <c r="BB827" s="14"/>
      <c r="BC827" s="14"/>
      <c r="BD827" s="14"/>
      <c r="BE827" s="14"/>
      <c r="BF827" s="14"/>
      <c r="BG827" s="14"/>
      <c r="BH827" s="14"/>
      <c r="BI827" s="14"/>
      <c r="BJ827" s="14"/>
      <c r="BK827" s="14"/>
      <c r="BL827" s="14"/>
      <c r="BM827" s="14"/>
      <c r="BN827" s="14"/>
      <c r="BO827" s="14"/>
      <c r="BP827" s="14"/>
      <c r="BQ827" s="14"/>
      <c r="BR827" s="14"/>
      <c r="BS827" s="14"/>
      <c r="BT827" s="14"/>
      <c r="BU827" s="14"/>
      <c r="BV827" s="14"/>
      <c r="BW827" s="14"/>
    </row>
    <row r="828" spans="2:75" x14ac:dyDescent="0.35">
      <c r="B828" s="6" t="s">
        <v>426</v>
      </c>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c r="AD828" s="14"/>
      <c r="AE828" s="14"/>
      <c r="AF828" s="14"/>
      <c r="AG828" s="14"/>
      <c r="AH828" s="14"/>
      <c r="AI828" s="14"/>
      <c r="AJ828" s="14"/>
      <c r="AK828" s="14"/>
      <c r="AL828" s="14"/>
      <c r="AM828" s="14"/>
      <c r="AN828" s="14"/>
      <c r="AO828" s="14"/>
      <c r="AP828" s="14"/>
      <c r="AQ828" s="14"/>
      <c r="AR828" s="14"/>
      <c r="AS828" s="14"/>
      <c r="AT828" s="14"/>
      <c r="AU828" s="14"/>
      <c r="AV828" s="14"/>
      <c r="AW828" s="14"/>
      <c r="AX828" s="14"/>
      <c r="AY828" s="14"/>
      <c r="AZ828" s="14"/>
      <c r="BA828" s="14"/>
      <c r="BB828" s="14"/>
      <c r="BC828" s="14"/>
      <c r="BD828" s="14"/>
      <c r="BE828" s="14"/>
      <c r="BF828" s="14"/>
      <c r="BG828" s="14"/>
      <c r="BH828" s="14"/>
      <c r="BI828" s="14"/>
      <c r="BJ828" s="14"/>
      <c r="BK828" s="14"/>
      <c r="BL828" s="14"/>
      <c r="BM828" s="14"/>
      <c r="BN828" s="14"/>
      <c r="BO828" s="14"/>
      <c r="BP828" s="14"/>
      <c r="BQ828" s="14"/>
      <c r="BR828" s="14"/>
      <c r="BS828" s="14"/>
      <c r="BT828" s="14"/>
      <c r="BU828" s="14"/>
      <c r="BV828" s="14"/>
      <c r="BW828" s="14"/>
    </row>
    <row r="829" spans="2:75" x14ac:dyDescent="0.35">
      <c r="B829" s="21" t="s">
        <v>96</v>
      </c>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c r="AD829" s="14"/>
      <c r="AE829" s="14"/>
      <c r="AF829" s="14"/>
      <c r="AG829" s="14"/>
      <c r="AH829" s="14"/>
      <c r="AI829" s="14"/>
      <c r="AJ829" s="14"/>
      <c r="AK829" s="14"/>
      <c r="AL829" s="14"/>
      <c r="AM829" s="14"/>
      <c r="AN829" s="14"/>
      <c r="AO829" s="14"/>
      <c r="AP829" s="14"/>
      <c r="AQ829" s="14"/>
      <c r="AR829" s="14"/>
      <c r="AS829" s="14"/>
      <c r="AT829" s="14"/>
      <c r="AU829" s="14"/>
      <c r="AV829" s="14"/>
      <c r="AW829" s="14"/>
      <c r="AX829" s="14"/>
      <c r="AY829" s="14"/>
      <c r="AZ829" s="14"/>
      <c r="BA829" s="14"/>
      <c r="BB829" s="14"/>
      <c r="BC829" s="14"/>
      <c r="BD829" s="14"/>
      <c r="BE829" s="14"/>
      <c r="BF829" s="14"/>
      <c r="BG829" s="14"/>
      <c r="BH829" s="14"/>
      <c r="BI829" s="14"/>
      <c r="BJ829" s="14"/>
      <c r="BK829" s="14"/>
      <c r="BL829" s="14"/>
      <c r="BM829" s="14"/>
      <c r="BN829" s="14"/>
      <c r="BO829" s="14"/>
      <c r="BP829" s="14"/>
      <c r="BQ829" s="14"/>
      <c r="BR829" s="14"/>
      <c r="BS829" s="14"/>
      <c r="BT829" s="14"/>
      <c r="BU829" s="14"/>
      <c r="BV829" s="14"/>
      <c r="BW829" s="14"/>
    </row>
    <row r="830" spans="2:75" x14ac:dyDescent="0.35">
      <c r="B830" t="s">
        <v>338</v>
      </c>
      <c r="C830" s="14">
        <v>5.1972211440447197E-2</v>
      </c>
      <c r="D830" s="14">
        <v>5.6921614444614702E-2</v>
      </c>
      <c r="E830" s="14">
        <v>4.7301193315879002E-2</v>
      </c>
      <c r="F830" s="14"/>
      <c r="G830" s="14">
        <v>5.84327902972459E-2</v>
      </c>
      <c r="H830" s="14">
        <v>4.3965702016141403E-2</v>
      </c>
      <c r="I830" s="14">
        <v>9.7035415884287102E-2</v>
      </c>
      <c r="J830" s="14">
        <v>2.7998845697476401E-2</v>
      </c>
      <c r="K830" s="14">
        <v>4.3149810529290497E-2</v>
      </c>
      <c r="L830" s="14">
        <v>5.1178248938527598E-2</v>
      </c>
      <c r="M830" s="14"/>
      <c r="N830" s="14">
        <v>5.3842923686904798E-2</v>
      </c>
      <c r="O830" s="14">
        <v>4.8471307093504903E-2</v>
      </c>
      <c r="P830" s="14"/>
      <c r="Q830" s="14">
        <v>1.2554234655262E-2</v>
      </c>
      <c r="R830" s="14">
        <v>2.2607781601102401E-2</v>
      </c>
      <c r="S830" s="14">
        <v>6.9495106325606695E-2</v>
      </c>
      <c r="T830" s="14">
        <v>4.6880091956155903E-2</v>
      </c>
      <c r="U830" s="14">
        <v>7.6953523344020197E-2</v>
      </c>
      <c r="V830" s="14">
        <v>3.9095910795733803E-2</v>
      </c>
      <c r="W830" s="14">
        <v>5.0207615218504899E-2</v>
      </c>
      <c r="X830" s="14">
        <v>0.243932132258352</v>
      </c>
      <c r="Y830" s="14">
        <v>0.31767777732357899</v>
      </c>
      <c r="Z830" s="14">
        <v>3.0917660430755299E-2</v>
      </c>
      <c r="AA830" s="14"/>
      <c r="AB830" s="14">
        <v>0.144419284542501</v>
      </c>
      <c r="AC830" s="14">
        <v>3.5316364208729897E-2</v>
      </c>
      <c r="AD830" s="14">
        <v>4.5523551266621103E-2</v>
      </c>
      <c r="AE830" s="14"/>
      <c r="AF830" s="14">
        <v>5.8708994743463798E-2</v>
      </c>
      <c r="AG830" s="14">
        <v>1.41063423455793E-2</v>
      </c>
      <c r="AH830" s="14">
        <v>8.4442270865174404E-2</v>
      </c>
      <c r="AI830" s="14">
        <v>6.7959425836956494E-2</v>
      </c>
      <c r="AJ830" s="14">
        <v>0</v>
      </c>
      <c r="AK830" s="14">
        <v>5.6145046870551503E-2</v>
      </c>
      <c r="AL830" s="14">
        <v>0.20557364539400599</v>
      </c>
      <c r="AM830" s="14">
        <v>3.2729971445448897E-2</v>
      </c>
      <c r="AN830" s="14"/>
      <c r="AO830" s="14">
        <v>4.4193215915780799E-2</v>
      </c>
      <c r="AP830" s="14">
        <v>2.8735022802689501E-2</v>
      </c>
      <c r="AQ830" s="14">
        <v>0.111793650828033</v>
      </c>
      <c r="AR830" s="14">
        <v>6.7110362101640494E-2</v>
      </c>
      <c r="AS830" s="14">
        <v>0</v>
      </c>
      <c r="AT830" s="14">
        <v>6.2104719640395198E-2</v>
      </c>
      <c r="AU830" s="14">
        <v>0.18993846371863601</v>
      </c>
      <c r="AV830" s="14">
        <v>4.3450905163212102E-2</v>
      </c>
      <c r="AW830" s="14"/>
      <c r="AX830" s="14">
        <v>0.15397402693078499</v>
      </c>
      <c r="AY830" s="14">
        <v>4.6649672066615501E-2</v>
      </c>
      <c r="AZ830" s="14">
        <v>4.9192663881618699E-2</v>
      </c>
      <c r="BA830" s="14"/>
      <c r="BB830" s="14">
        <v>0.12517408137438399</v>
      </c>
      <c r="BC830" s="14">
        <v>2.8434363248986599E-2</v>
      </c>
      <c r="BD830" s="14">
        <v>6.8391242189013005E-2</v>
      </c>
      <c r="BE830" s="14"/>
      <c r="BF830" s="14">
        <v>0.170285647552815</v>
      </c>
      <c r="BG830" s="14">
        <v>4.8648654348674499E-2</v>
      </c>
      <c r="BH830" s="14">
        <v>5.1632521105417703E-2</v>
      </c>
      <c r="BI830" s="14"/>
      <c r="BJ830" s="14">
        <v>7.8009000379288901E-2</v>
      </c>
      <c r="BK830" s="14">
        <v>4.6740238749196E-2</v>
      </c>
      <c r="BL830" s="14"/>
      <c r="BM830" s="14">
        <v>8.6621620100896399E-2</v>
      </c>
      <c r="BN830" s="14">
        <v>4.1172976512214202E-2</v>
      </c>
      <c r="BO830" s="14"/>
      <c r="BP830" s="14">
        <v>5.58838043225202E-2</v>
      </c>
      <c r="BQ830" s="14">
        <v>9.04503451740898E-2</v>
      </c>
      <c r="BR830" s="14">
        <v>0.122479231306342</v>
      </c>
      <c r="BS830" s="14">
        <v>4.3263146911064199E-2</v>
      </c>
      <c r="BT830" s="14">
        <v>4.68022557948998E-2</v>
      </c>
      <c r="BU830" s="14">
        <v>5.6342958508706797E-2</v>
      </c>
      <c r="BV830" s="14">
        <v>4.4581607118989897E-2</v>
      </c>
      <c r="BW830" s="14">
        <v>1.462440102832E-2</v>
      </c>
    </row>
    <row r="831" spans="2:75" x14ac:dyDescent="0.35">
      <c r="B831" t="s">
        <v>339</v>
      </c>
      <c r="C831" s="14">
        <v>0.30435711247649799</v>
      </c>
      <c r="D831" s="14">
        <v>0.32682346391452399</v>
      </c>
      <c r="E831" s="14">
        <v>0.28315440688320198</v>
      </c>
      <c r="F831" s="14"/>
      <c r="G831" s="14">
        <v>0.238050101885735</v>
      </c>
      <c r="H831" s="14">
        <v>0.28271971786501099</v>
      </c>
      <c r="I831" s="14">
        <v>0.22440912480318301</v>
      </c>
      <c r="J831" s="14">
        <v>0.25386910178259298</v>
      </c>
      <c r="K831" s="14">
        <v>0.38397287044795902</v>
      </c>
      <c r="L831" s="14">
        <v>0.348422777057038</v>
      </c>
      <c r="M831" s="14"/>
      <c r="N831" s="14">
        <v>0.32661310027416701</v>
      </c>
      <c r="O831" s="14">
        <v>0.26270662102657399</v>
      </c>
      <c r="P831" s="14"/>
      <c r="Q831" s="14">
        <v>0.179991275697339</v>
      </c>
      <c r="R831" s="14">
        <v>0.25170141770012899</v>
      </c>
      <c r="S831" s="14">
        <v>0.194967039698446</v>
      </c>
      <c r="T831" s="14">
        <v>0.3437594596727</v>
      </c>
      <c r="U831" s="14">
        <v>0.36790571535036398</v>
      </c>
      <c r="V831" s="14">
        <v>0.35053936296701699</v>
      </c>
      <c r="W831" s="14">
        <v>0.38039118268932398</v>
      </c>
      <c r="X831" s="14">
        <v>0.26187207182115801</v>
      </c>
      <c r="Y831" s="14">
        <v>0</v>
      </c>
      <c r="Z831" s="14">
        <v>0.17643219689146</v>
      </c>
      <c r="AA831" s="14"/>
      <c r="AB831" s="14">
        <v>0.32440685179060202</v>
      </c>
      <c r="AC831" s="14">
        <v>0.28263334532793799</v>
      </c>
      <c r="AD831" s="14">
        <v>0.38217213674350903</v>
      </c>
      <c r="AE831" s="14"/>
      <c r="AF831" s="14">
        <v>0.40265742580256902</v>
      </c>
      <c r="AG831" s="14">
        <v>0.29506356690223501</v>
      </c>
      <c r="AH831" s="14">
        <v>0.39478591227031001</v>
      </c>
      <c r="AI831" s="14">
        <v>0.31378957772902999</v>
      </c>
      <c r="AJ831" s="14">
        <v>0.252529552435104</v>
      </c>
      <c r="AK831" s="14">
        <v>0.37154078993509299</v>
      </c>
      <c r="AL831" s="14">
        <v>0.27034899990172601</v>
      </c>
      <c r="AM831" s="14">
        <v>0.16341326570768699</v>
      </c>
      <c r="AN831" s="14"/>
      <c r="AO831" s="14">
        <v>0.43030090544864602</v>
      </c>
      <c r="AP831" s="14">
        <v>0.32575889126308799</v>
      </c>
      <c r="AQ831" s="14">
        <v>0.50188549513606395</v>
      </c>
      <c r="AR831" s="14">
        <v>0.31509846852986301</v>
      </c>
      <c r="AS831" s="14">
        <v>0.23722348383858</v>
      </c>
      <c r="AT831" s="14">
        <v>0.397246777147297</v>
      </c>
      <c r="AU831" s="14">
        <v>0.27827035568738401</v>
      </c>
      <c r="AV831" s="14">
        <v>0.18109265270920799</v>
      </c>
      <c r="AW831" s="14"/>
      <c r="AX831" s="14">
        <v>0.29965214226956499</v>
      </c>
      <c r="AY831" s="14">
        <v>0.38339766074901099</v>
      </c>
      <c r="AZ831" s="14">
        <v>0.26212053519817502</v>
      </c>
      <c r="BA831" s="14"/>
      <c r="BB831" s="14">
        <v>0.43944771999950899</v>
      </c>
      <c r="BC831" s="14">
        <v>0.33657778320815701</v>
      </c>
      <c r="BD831" s="14">
        <v>0.21961854026618199</v>
      </c>
      <c r="BE831" s="14"/>
      <c r="BF831" s="14">
        <v>0.39200970550866998</v>
      </c>
      <c r="BG831" s="14">
        <v>0.40428722313513299</v>
      </c>
      <c r="BH831" s="14">
        <v>0.26331824149895799</v>
      </c>
      <c r="BI831" s="14"/>
      <c r="BJ831" s="14">
        <v>0.39877879044491299</v>
      </c>
      <c r="BK831" s="14">
        <v>0.28749155746239302</v>
      </c>
      <c r="BL831" s="14"/>
      <c r="BM831" s="14">
        <v>0.30582138584676299</v>
      </c>
      <c r="BN831" s="14">
        <v>0.30978940857777998</v>
      </c>
      <c r="BO831" s="14"/>
      <c r="BP831" s="14">
        <v>0.362931798957775</v>
      </c>
      <c r="BQ831" s="14">
        <v>0.33560627429016798</v>
      </c>
      <c r="BR831" s="14">
        <v>0.17756101349172801</v>
      </c>
      <c r="BS831" s="14">
        <v>0.28424581365432799</v>
      </c>
      <c r="BT831" s="14">
        <v>0.31836996239148002</v>
      </c>
      <c r="BU831" s="14">
        <v>0.27072426385761</v>
      </c>
      <c r="BV831" s="14">
        <v>0.37347821594682401</v>
      </c>
      <c r="BW831" s="14">
        <v>0.217142033916433</v>
      </c>
    </row>
    <row r="832" spans="2:75" x14ac:dyDescent="0.35">
      <c r="B832" t="s">
        <v>341</v>
      </c>
      <c r="C832" s="14">
        <v>0.26451782949820002</v>
      </c>
      <c r="D832" s="14">
        <v>0.288641831205385</v>
      </c>
      <c r="E832" s="14">
        <v>0.24175071008672999</v>
      </c>
      <c r="F832" s="14"/>
      <c r="G832" s="14">
        <v>0.30619559498931997</v>
      </c>
      <c r="H832" s="14">
        <v>0.23419795609548</v>
      </c>
      <c r="I832" s="14">
        <v>0.30988363828134302</v>
      </c>
      <c r="J832" s="14">
        <v>0.298015967348852</v>
      </c>
      <c r="K832" s="14">
        <v>0.206294123654336</v>
      </c>
      <c r="L832" s="14">
        <v>0.256878965735441</v>
      </c>
      <c r="M832" s="14"/>
      <c r="N832" s="14">
        <v>0.28090053413273602</v>
      </c>
      <c r="O832" s="14">
        <v>0.23385876796785501</v>
      </c>
      <c r="P832" s="14"/>
      <c r="Q832" s="14">
        <v>0.27604714106550299</v>
      </c>
      <c r="R832" s="14">
        <v>0.23637335382514099</v>
      </c>
      <c r="S832" s="14">
        <v>0.29144878770703198</v>
      </c>
      <c r="T832" s="14">
        <v>0.30275957198667502</v>
      </c>
      <c r="U832" s="14">
        <v>0.25160271924875899</v>
      </c>
      <c r="V832" s="14">
        <v>0.26280479990219602</v>
      </c>
      <c r="W832" s="14">
        <v>0.275446436136698</v>
      </c>
      <c r="X832" s="14">
        <v>0.24901961159165001</v>
      </c>
      <c r="Y832" s="14">
        <v>0.57049239310669397</v>
      </c>
      <c r="Z832" s="14">
        <v>0.17027555251232501</v>
      </c>
      <c r="AA832" s="14"/>
      <c r="AB832" s="14">
        <v>0.28354286816514102</v>
      </c>
      <c r="AC832" s="14">
        <v>0.261306506895015</v>
      </c>
      <c r="AD832" s="14">
        <v>0.27428254787822798</v>
      </c>
      <c r="AE832" s="14"/>
      <c r="AF832" s="14">
        <v>0.28554470008078098</v>
      </c>
      <c r="AG832" s="14">
        <v>0.40595513043061099</v>
      </c>
      <c r="AH832" s="14">
        <v>0.241817825181703</v>
      </c>
      <c r="AI832" s="14">
        <v>0.30842046540263102</v>
      </c>
      <c r="AJ832" s="14">
        <v>0.348390015759733</v>
      </c>
      <c r="AK832" s="14">
        <v>0.21922193987784999</v>
      </c>
      <c r="AL832" s="14">
        <v>0.108671626260264</v>
      </c>
      <c r="AM832" s="14">
        <v>0.23303437135907601</v>
      </c>
      <c r="AN832" s="14"/>
      <c r="AO832" s="14">
        <v>0.304369604305118</v>
      </c>
      <c r="AP832" s="14">
        <v>0.34784626383692302</v>
      </c>
      <c r="AQ832" s="14">
        <v>0.15604057184789299</v>
      </c>
      <c r="AR832" s="14">
        <v>0.36477622608031701</v>
      </c>
      <c r="AS832" s="14">
        <v>0.431945199828981</v>
      </c>
      <c r="AT832" s="14">
        <v>0.20158722580204899</v>
      </c>
      <c r="AU832" s="14">
        <v>0.22119145250244501</v>
      </c>
      <c r="AV832" s="14">
        <v>0.20084136271265199</v>
      </c>
      <c r="AW832" s="14"/>
      <c r="AX832" s="14">
        <v>0.28185540094265299</v>
      </c>
      <c r="AY832" s="14">
        <v>0.301274723828721</v>
      </c>
      <c r="AZ832" s="14">
        <v>0.26772697375044602</v>
      </c>
      <c r="BA832" s="14"/>
      <c r="BB832" s="14">
        <v>0.22379338121314599</v>
      </c>
      <c r="BC832" s="14">
        <v>0.28344832010793702</v>
      </c>
      <c r="BD832" s="14">
        <v>0.30655865379915598</v>
      </c>
      <c r="BE832" s="14"/>
      <c r="BF832" s="14">
        <v>0.237269439417825</v>
      </c>
      <c r="BG832" s="14">
        <v>0.246573781723464</v>
      </c>
      <c r="BH832" s="14">
        <v>0.313763318642866</v>
      </c>
      <c r="BI832" s="14"/>
      <c r="BJ832" s="14">
        <v>0.25620576315285798</v>
      </c>
      <c r="BK832" s="14">
        <v>0.26599857475899003</v>
      </c>
      <c r="BL832" s="14"/>
      <c r="BM832" s="14">
        <v>0.33122632096501198</v>
      </c>
      <c r="BN832" s="14">
        <v>0.237395300642707</v>
      </c>
      <c r="BO832" s="14"/>
      <c r="BP832" s="14">
        <v>0.202088009796526</v>
      </c>
      <c r="BQ832" s="14">
        <v>0.17389594523640101</v>
      </c>
      <c r="BR832" s="14">
        <v>0.29074799586142303</v>
      </c>
      <c r="BS832" s="14">
        <v>0.269789395913621</v>
      </c>
      <c r="BT832" s="14">
        <v>0.27875783085218098</v>
      </c>
      <c r="BU832" s="14">
        <v>0.31772781950129902</v>
      </c>
      <c r="BV832" s="14">
        <v>0.297962657768648</v>
      </c>
      <c r="BW832" s="14">
        <v>0.29214559579933103</v>
      </c>
    </row>
    <row r="833" spans="2:75" x14ac:dyDescent="0.35">
      <c r="B833" t="s">
        <v>342</v>
      </c>
      <c r="C833" s="14">
        <v>0.120061153092033</v>
      </c>
      <c r="D833" s="14">
        <v>0.139286170927336</v>
      </c>
      <c r="E833" s="14">
        <v>0.101917468555083</v>
      </c>
      <c r="F833" s="14"/>
      <c r="G833" s="14">
        <v>0.162636410953898</v>
      </c>
      <c r="H833" s="14">
        <v>0.19984920944962201</v>
      </c>
      <c r="I833" s="14">
        <v>0.11821594091636201</v>
      </c>
      <c r="J833" s="14">
        <v>9.8148792107395702E-2</v>
      </c>
      <c r="K833" s="14">
        <v>0.120522956712484</v>
      </c>
      <c r="L833" s="14">
        <v>9.4185041345957496E-2</v>
      </c>
      <c r="M833" s="14"/>
      <c r="N833" s="14">
        <v>0.13046394971891001</v>
      </c>
      <c r="O833" s="14">
        <v>0.10059306226173299</v>
      </c>
      <c r="P833" s="14"/>
      <c r="Q833" s="14">
        <v>0.16673795991087001</v>
      </c>
      <c r="R833" s="14">
        <v>9.7106963513867703E-2</v>
      </c>
      <c r="S833" s="14">
        <v>0.146729402667508</v>
      </c>
      <c r="T833" s="14">
        <v>0.11233352535633701</v>
      </c>
      <c r="U833" s="14">
        <v>8.8628088236440403E-2</v>
      </c>
      <c r="V833" s="14">
        <v>0.17566458493174</v>
      </c>
      <c r="W833" s="14">
        <v>0.15358606522730101</v>
      </c>
      <c r="X833" s="14">
        <v>0.24517618432884</v>
      </c>
      <c r="Y833" s="14">
        <v>0.11182982956972801</v>
      </c>
      <c r="Z833" s="14">
        <v>4.5795390027658103E-2</v>
      </c>
      <c r="AA833" s="14"/>
      <c r="AB833" s="14">
        <v>9.5610239738596697E-2</v>
      </c>
      <c r="AC833" s="14">
        <v>0.105637516771433</v>
      </c>
      <c r="AD833" s="14">
        <v>0.16436873823568901</v>
      </c>
      <c r="AE833" s="14"/>
      <c r="AF833" s="14">
        <v>5.3753800452666797E-2</v>
      </c>
      <c r="AG833" s="14">
        <v>0.122590561777099</v>
      </c>
      <c r="AH833" s="14">
        <v>0.131254772819583</v>
      </c>
      <c r="AI833" s="14">
        <v>5.0656828482081903E-2</v>
      </c>
      <c r="AJ833" s="14">
        <v>5.7405311166211601E-2</v>
      </c>
      <c r="AK833" s="14">
        <v>0.12117249748083</v>
      </c>
      <c r="AL833" s="14">
        <v>0.23059426355988499</v>
      </c>
      <c r="AM833" s="14">
        <v>0.18635070988203201</v>
      </c>
      <c r="AN833" s="14"/>
      <c r="AO833" s="14">
        <v>3.8389370128434401E-2</v>
      </c>
      <c r="AP833" s="14">
        <v>0.15616049249570299</v>
      </c>
      <c r="AQ833" s="14">
        <v>0.100593169747487</v>
      </c>
      <c r="AR833" s="14">
        <v>0.102019371308168</v>
      </c>
      <c r="AS833" s="14">
        <v>3.2534005193863499E-2</v>
      </c>
      <c r="AT833" s="14">
        <v>9.4351258581192907E-2</v>
      </c>
      <c r="AU833" s="14">
        <v>0.15576262645860001</v>
      </c>
      <c r="AV833" s="14">
        <v>0.24969417842485001</v>
      </c>
      <c r="AW833" s="14"/>
      <c r="AX833" s="14">
        <v>0</v>
      </c>
      <c r="AY833" s="14">
        <v>8.0722276613223301E-2</v>
      </c>
      <c r="AZ833" s="14">
        <v>0.19698057512710601</v>
      </c>
      <c r="BA833" s="14"/>
      <c r="BB833" s="14">
        <v>2.2762754339480301E-2</v>
      </c>
      <c r="BC833" s="14">
        <v>0.114530326112478</v>
      </c>
      <c r="BD833" s="14">
        <v>0.224352981160647</v>
      </c>
      <c r="BE833" s="14"/>
      <c r="BF833" s="14">
        <v>7.2756626772001703E-2</v>
      </c>
      <c r="BG833" s="14">
        <v>7.6578283096616906E-2</v>
      </c>
      <c r="BH833" s="14">
        <v>0.19231585112977301</v>
      </c>
      <c r="BI833" s="14"/>
      <c r="BJ833" s="14">
        <v>0.11825137217126</v>
      </c>
      <c r="BK833" s="14">
        <v>0.120273430467526</v>
      </c>
      <c r="BL833" s="14"/>
      <c r="BM833" s="14">
        <v>0.13019860197930799</v>
      </c>
      <c r="BN833" s="14">
        <v>0.109483197228027</v>
      </c>
      <c r="BO833" s="14"/>
      <c r="BP833" s="14">
        <v>6.3399700725353794E-2</v>
      </c>
      <c r="BQ833" s="14">
        <v>0.10400429292515</v>
      </c>
      <c r="BR833" s="14">
        <v>6.3362403431300396E-2</v>
      </c>
      <c r="BS833" s="14">
        <v>0.174843954677045</v>
      </c>
      <c r="BT833" s="14">
        <v>0.13055197864159501</v>
      </c>
      <c r="BU833" s="14">
        <v>0.10365930400505</v>
      </c>
      <c r="BV833" s="14">
        <v>3.2580373491063901E-2</v>
      </c>
      <c r="BW833" s="14">
        <v>0.174915435086889</v>
      </c>
    </row>
    <row r="834" spans="2:75" x14ac:dyDescent="0.35">
      <c r="B834" t="s">
        <v>92</v>
      </c>
      <c r="C834" s="14">
        <v>0.25909169349282202</v>
      </c>
      <c r="D834" s="14">
        <v>0.18832691950814001</v>
      </c>
      <c r="E834" s="14">
        <v>0.32587622115910603</v>
      </c>
      <c r="F834" s="14"/>
      <c r="G834" s="14">
        <v>0.23468510187380101</v>
      </c>
      <c r="H834" s="14">
        <v>0.23926741457374601</v>
      </c>
      <c r="I834" s="14">
        <v>0.250455880114824</v>
      </c>
      <c r="J834" s="14">
        <v>0.32196729306368299</v>
      </c>
      <c r="K834" s="14">
        <v>0.24606023865593099</v>
      </c>
      <c r="L834" s="14">
        <v>0.249334966923035</v>
      </c>
      <c r="M834" s="14"/>
      <c r="N834" s="14">
        <v>0.20817949218728199</v>
      </c>
      <c r="O834" s="14">
        <v>0.35437024165033199</v>
      </c>
      <c r="P834" s="14"/>
      <c r="Q834" s="14">
        <v>0.36466938867102699</v>
      </c>
      <c r="R834" s="14">
        <v>0.39221048335976</v>
      </c>
      <c r="S834" s="14">
        <v>0.29735966360140698</v>
      </c>
      <c r="T834" s="14">
        <v>0.194267351028131</v>
      </c>
      <c r="U834" s="14">
        <v>0.214909953820416</v>
      </c>
      <c r="V834" s="14">
        <v>0.171895341403313</v>
      </c>
      <c r="W834" s="14">
        <v>0.14036870072817301</v>
      </c>
      <c r="X834" s="14">
        <v>0</v>
      </c>
      <c r="Y834" s="14">
        <v>0</v>
      </c>
      <c r="Z834" s="14">
        <v>0.57657920013780295</v>
      </c>
      <c r="AA834" s="14"/>
      <c r="AB834" s="14">
        <v>0.15202075576315899</v>
      </c>
      <c r="AC834" s="14">
        <v>0.31510626679688403</v>
      </c>
      <c r="AD834" s="14">
        <v>0.13365302587595199</v>
      </c>
      <c r="AE834" s="14"/>
      <c r="AF834" s="14">
        <v>0.19933507892051899</v>
      </c>
      <c r="AG834" s="14">
        <v>0.16228439854447499</v>
      </c>
      <c r="AH834" s="14">
        <v>0.14769921886323001</v>
      </c>
      <c r="AI834" s="14">
        <v>0.259173702549301</v>
      </c>
      <c r="AJ834" s="14">
        <v>0.341675120638952</v>
      </c>
      <c r="AK834" s="14">
        <v>0.23191972583567599</v>
      </c>
      <c r="AL834" s="14">
        <v>0.18481146488412001</v>
      </c>
      <c r="AM834" s="14">
        <v>0.38447168160575601</v>
      </c>
      <c r="AN834" s="14"/>
      <c r="AO834" s="14">
        <v>0.182746904202021</v>
      </c>
      <c r="AP834" s="14">
        <v>0.141499329601597</v>
      </c>
      <c r="AQ834" s="14">
        <v>0.129687112440523</v>
      </c>
      <c r="AR834" s="14">
        <v>0.15099557198001201</v>
      </c>
      <c r="AS834" s="14">
        <v>0.29829731113857499</v>
      </c>
      <c r="AT834" s="14">
        <v>0.24471001882906701</v>
      </c>
      <c r="AU834" s="14">
        <v>0.15483710163293399</v>
      </c>
      <c r="AV834" s="14">
        <v>0.32492090099007698</v>
      </c>
      <c r="AW834" s="14"/>
      <c r="AX834" s="14">
        <v>0.26451842985699697</v>
      </c>
      <c r="AY834" s="14">
        <v>0.187955666742429</v>
      </c>
      <c r="AZ834" s="14">
        <v>0.22397925204265501</v>
      </c>
      <c r="BA834" s="14"/>
      <c r="BB834" s="14">
        <v>0.18882206307348101</v>
      </c>
      <c r="BC834" s="14">
        <v>0.23700920732244199</v>
      </c>
      <c r="BD834" s="14">
        <v>0.18107858258500101</v>
      </c>
      <c r="BE834" s="14"/>
      <c r="BF834" s="14">
        <v>0.12767858074868799</v>
      </c>
      <c r="BG834" s="14">
        <v>0.223912057696111</v>
      </c>
      <c r="BH834" s="14">
        <v>0.17897006762298501</v>
      </c>
      <c r="BI834" s="14"/>
      <c r="BJ834" s="14">
        <v>0.14875507385167999</v>
      </c>
      <c r="BK834" s="14">
        <v>0.279496198561895</v>
      </c>
      <c r="BL834" s="14"/>
      <c r="BM834" s="14">
        <v>0.14613207110802101</v>
      </c>
      <c r="BN834" s="14">
        <v>0.30215911703927201</v>
      </c>
      <c r="BO834" s="14"/>
      <c r="BP834" s="14">
        <v>0.31569668619782598</v>
      </c>
      <c r="BQ834" s="14">
        <v>0.29604314237419099</v>
      </c>
      <c r="BR834" s="14">
        <v>0.34584935590920601</v>
      </c>
      <c r="BS834" s="14">
        <v>0.227857688843942</v>
      </c>
      <c r="BT834" s="14">
        <v>0.225517972319844</v>
      </c>
      <c r="BU834" s="14">
        <v>0.25154565412733398</v>
      </c>
      <c r="BV834" s="14">
        <v>0.25139714567447402</v>
      </c>
      <c r="BW834" s="14">
        <v>0.30117253416902701</v>
      </c>
    </row>
    <row r="835" spans="2:75" x14ac:dyDescent="0.35">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c r="AD835" s="14"/>
      <c r="AE835" s="14"/>
      <c r="AF835" s="14"/>
      <c r="AG835" s="14"/>
      <c r="AH835" s="14"/>
      <c r="AI835" s="14"/>
      <c r="AJ835" s="14"/>
      <c r="AK835" s="14"/>
      <c r="AL835" s="14"/>
      <c r="AM835" s="14"/>
      <c r="AN835" s="14"/>
      <c r="AO835" s="14"/>
      <c r="AP835" s="14"/>
      <c r="AQ835" s="14"/>
      <c r="AR835" s="14"/>
      <c r="AS835" s="14"/>
      <c r="AT835" s="14"/>
      <c r="AU835" s="14"/>
      <c r="AV835" s="14"/>
      <c r="AW835" s="14"/>
      <c r="AX835" s="14"/>
      <c r="AY835" s="14"/>
      <c r="AZ835" s="14"/>
      <c r="BA835" s="14"/>
      <c r="BB835" s="14"/>
      <c r="BC835" s="14"/>
      <c r="BD835" s="14"/>
      <c r="BE835" s="14"/>
      <c r="BF835" s="14"/>
      <c r="BG835" s="14"/>
      <c r="BH835" s="14"/>
      <c r="BI835" s="14"/>
      <c r="BJ835" s="14"/>
      <c r="BK835" s="14"/>
      <c r="BL835" s="14"/>
      <c r="BM835" s="14"/>
      <c r="BN835" s="14"/>
      <c r="BO835" s="14"/>
      <c r="BP835" s="14"/>
      <c r="BQ835" s="14"/>
      <c r="BR835" s="14"/>
      <c r="BS835" s="14"/>
      <c r="BT835" s="14"/>
      <c r="BU835" s="14"/>
      <c r="BV835" s="14"/>
      <c r="BW835" s="14"/>
    </row>
    <row r="836" spans="2:75" x14ac:dyDescent="0.35">
      <c r="B836" s="6" t="s">
        <v>427</v>
      </c>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c r="AD836" s="14"/>
      <c r="AE836" s="14"/>
      <c r="AF836" s="14"/>
      <c r="AG836" s="14"/>
      <c r="AH836" s="14"/>
      <c r="AI836" s="14"/>
      <c r="AJ836" s="14"/>
      <c r="AK836" s="14"/>
      <c r="AL836" s="14"/>
      <c r="AM836" s="14"/>
      <c r="AN836" s="14"/>
      <c r="AO836" s="14"/>
      <c r="AP836" s="14"/>
      <c r="AQ836" s="14"/>
      <c r="AR836" s="14"/>
      <c r="AS836" s="14"/>
      <c r="AT836" s="14"/>
      <c r="AU836" s="14"/>
      <c r="AV836" s="14"/>
      <c r="AW836" s="14"/>
      <c r="AX836" s="14"/>
      <c r="AY836" s="14"/>
      <c r="AZ836" s="14"/>
      <c r="BA836" s="14"/>
      <c r="BB836" s="14"/>
      <c r="BC836" s="14"/>
      <c r="BD836" s="14"/>
      <c r="BE836" s="14"/>
      <c r="BF836" s="14"/>
      <c r="BG836" s="14"/>
      <c r="BH836" s="14"/>
      <c r="BI836" s="14"/>
      <c r="BJ836" s="14"/>
      <c r="BK836" s="14"/>
      <c r="BL836" s="14"/>
      <c r="BM836" s="14"/>
      <c r="BN836" s="14"/>
      <c r="BO836" s="14"/>
      <c r="BP836" s="14"/>
      <c r="BQ836" s="14"/>
      <c r="BR836" s="14"/>
      <c r="BS836" s="14"/>
      <c r="BT836" s="14"/>
      <c r="BU836" s="14"/>
      <c r="BV836" s="14"/>
      <c r="BW836" s="14"/>
    </row>
    <row r="837" spans="2:75" x14ac:dyDescent="0.35">
      <c r="B837" s="21" t="s">
        <v>96</v>
      </c>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c r="AD837" s="14"/>
      <c r="AE837" s="14"/>
      <c r="AF837" s="14"/>
      <c r="AG837" s="14"/>
      <c r="AH837" s="14"/>
      <c r="AI837" s="14"/>
      <c r="AJ837" s="14"/>
      <c r="AK837" s="14"/>
      <c r="AL837" s="14"/>
      <c r="AM837" s="14"/>
      <c r="AN837" s="14"/>
      <c r="AO837" s="14"/>
      <c r="AP837" s="14"/>
      <c r="AQ837" s="14"/>
      <c r="AR837" s="14"/>
      <c r="AS837" s="14"/>
      <c r="AT837" s="14"/>
      <c r="AU837" s="14"/>
      <c r="AV837" s="14"/>
      <c r="AW837" s="14"/>
      <c r="AX837" s="14"/>
      <c r="AY837" s="14"/>
      <c r="AZ837" s="14"/>
      <c r="BA837" s="14"/>
      <c r="BB837" s="14"/>
      <c r="BC837" s="14"/>
      <c r="BD837" s="14"/>
      <c r="BE837" s="14"/>
      <c r="BF837" s="14"/>
      <c r="BG837" s="14"/>
      <c r="BH837" s="14"/>
      <c r="BI837" s="14"/>
      <c r="BJ837" s="14"/>
      <c r="BK837" s="14"/>
      <c r="BL837" s="14"/>
      <c r="BM837" s="14"/>
      <c r="BN837" s="14"/>
      <c r="BO837" s="14"/>
      <c r="BP837" s="14"/>
      <c r="BQ837" s="14"/>
      <c r="BR837" s="14"/>
      <c r="BS837" s="14"/>
      <c r="BT837" s="14"/>
      <c r="BU837" s="14"/>
      <c r="BV837" s="14"/>
      <c r="BW837" s="14"/>
    </row>
    <row r="838" spans="2:75" x14ac:dyDescent="0.35">
      <c r="B838" t="s">
        <v>338</v>
      </c>
      <c r="C838" s="14">
        <v>3.7624792239071003E-2</v>
      </c>
      <c r="D838" s="14">
        <v>4.05815875269551E-2</v>
      </c>
      <c r="E838" s="14">
        <v>3.4834305311917502E-2</v>
      </c>
      <c r="F838" s="14"/>
      <c r="G838" s="14">
        <v>1.0116193841254501E-2</v>
      </c>
      <c r="H838" s="14">
        <v>8.0291169351874997E-3</v>
      </c>
      <c r="I838" s="14">
        <v>7.9070877938891199E-2</v>
      </c>
      <c r="J838" s="14">
        <v>1.51355708015693E-2</v>
      </c>
      <c r="K838" s="14">
        <v>5.31560872531123E-2</v>
      </c>
      <c r="L838" s="14">
        <v>4.1779059706589697E-2</v>
      </c>
      <c r="M838" s="14"/>
      <c r="N838" s="14">
        <v>3.6209249678506597E-2</v>
      </c>
      <c r="O838" s="14">
        <v>4.0273879030984401E-2</v>
      </c>
      <c r="P838" s="14"/>
      <c r="Q838" s="14">
        <v>0</v>
      </c>
      <c r="R838" s="14">
        <v>1.3048950174961599E-2</v>
      </c>
      <c r="S838" s="14">
        <v>2.07540183785506E-2</v>
      </c>
      <c r="T838" s="14">
        <v>1.77671427337956E-2</v>
      </c>
      <c r="U838" s="14">
        <v>7.5509832155375198E-2</v>
      </c>
      <c r="V838" s="14">
        <v>3.16334980199411E-2</v>
      </c>
      <c r="W838" s="14">
        <v>5.7818160823197899E-2</v>
      </c>
      <c r="X838" s="14">
        <v>0</v>
      </c>
      <c r="Y838" s="14">
        <v>0.31767777732357899</v>
      </c>
      <c r="Z838" s="14">
        <v>3.4609672655295798E-2</v>
      </c>
      <c r="AA838" s="14"/>
      <c r="AB838" s="14">
        <v>5.9656096537250097E-2</v>
      </c>
      <c r="AC838" s="14">
        <v>2.35910378211697E-2</v>
      </c>
      <c r="AD838" s="14">
        <v>7.0353212354375097E-2</v>
      </c>
      <c r="AE838" s="14"/>
      <c r="AF838" s="14">
        <v>3.9419600359757098E-2</v>
      </c>
      <c r="AG838" s="14">
        <v>1.38249702564267E-2</v>
      </c>
      <c r="AH838" s="14">
        <v>3.5751476063282002E-2</v>
      </c>
      <c r="AI838" s="14">
        <v>2.8163051827813899E-2</v>
      </c>
      <c r="AJ838" s="14">
        <v>0</v>
      </c>
      <c r="AK838" s="14">
        <v>8.4035117024965106E-2</v>
      </c>
      <c r="AL838" s="14">
        <v>7.9576941774550894E-2</v>
      </c>
      <c r="AM838" s="14">
        <v>1.98522250190293E-2</v>
      </c>
      <c r="AN838" s="14"/>
      <c r="AO838" s="14">
        <v>4.3651166636242099E-3</v>
      </c>
      <c r="AP838" s="14">
        <v>2.3658771500226598E-2</v>
      </c>
      <c r="AQ838" s="14">
        <v>7.6263465933510605E-2</v>
      </c>
      <c r="AR838" s="14">
        <v>1.5338564055281501E-2</v>
      </c>
      <c r="AS838" s="14">
        <v>0</v>
      </c>
      <c r="AT838" s="14">
        <v>8.4742599863262102E-2</v>
      </c>
      <c r="AU838" s="14">
        <v>0.113100552391357</v>
      </c>
      <c r="AV838" s="14">
        <v>1.7424096978161802E-2</v>
      </c>
      <c r="AW838" s="14"/>
      <c r="AX838" s="14">
        <v>0.12673476045472801</v>
      </c>
      <c r="AY838" s="14">
        <v>2.7570136803249299E-2</v>
      </c>
      <c r="AZ838" s="14">
        <v>4.7516718892155203E-2</v>
      </c>
      <c r="BA838" s="14"/>
      <c r="BB838" s="14">
        <v>5.9111332732554901E-2</v>
      </c>
      <c r="BC838" s="14">
        <v>3.0523151182246799E-2</v>
      </c>
      <c r="BD838" s="14">
        <v>5.0759138498467603E-2</v>
      </c>
      <c r="BE838" s="14"/>
      <c r="BF838" s="14">
        <v>0.12394671611270899</v>
      </c>
      <c r="BG838" s="14">
        <v>3.10307263224061E-2</v>
      </c>
      <c r="BH838" s="14">
        <v>4.6783015598116803E-2</v>
      </c>
      <c r="BI838" s="14"/>
      <c r="BJ838" s="14">
        <v>4.5270186449030497E-2</v>
      </c>
      <c r="BK838" s="14">
        <v>3.6939241480203298E-2</v>
      </c>
      <c r="BL838" s="14"/>
      <c r="BM838" s="14">
        <v>4.5672049010595898E-2</v>
      </c>
      <c r="BN838" s="14">
        <v>3.6654760924756002E-2</v>
      </c>
      <c r="BO838" s="14"/>
      <c r="BP838" s="14">
        <v>1.8814920337100399E-2</v>
      </c>
      <c r="BQ838" s="14">
        <v>3.25360332277152E-2</v>
      </c>
      <c r="BR838" s="14">
        <v>8.2919032344160301E-2</v>
      </c>
      <c r="BS838" s="14">
        <v>1.2688503858973899E-2</v>
      </c>
      <c r="BT838" s="14">
        <v>5.6469058553469599E-2</v>
      </c>
      <c r="BU838" s="14">
        <v>3.6332311166448597E-2</v>
      </c>
      <c r="BV838" s="14">
        <v>9.7315180380417393E-2</v>
      </c>
      <c r="BW838" s="14">
        <v>9.6998169576867303E-3</v>
      </c>
    </row>
    <row r="839" spans="2:75" x14ac:dyDescent="0.35">
      <c r="B839" t="s">
        <v>339</v>
      </c>
      <c r="C839" s="14">
        <v>0.25082593800272701</v>
      </c>
      <c r="D839" s="14">
        <v>0.30626455624285298</v>
      </c>
      <c r="E839" s="14">
        <v>0.19850552877708999</v>
      </c>
      <c r="F839" s="14"/>
      <c r="G839" s="14">
        <v>0.173921949809206</v>
      </c>
      <c r="H839" s="14">
        <v>0.23387033161694201</v>
      </c>
      <c r="I839" s="14">
        <v>0.23675139165057599</v>
      </c>
      <c r="J839" s="14">
        <v>0.23128595164893201</v>
      </c>
      <c r="K839" s="14">
        <v>0.25517764789561598</v>
      </c>
      <c r="L839" s="14">
        <v>0.28740994711297602</v>
      </c>
      <c r="M839" s="14"/>
      <c r="N839" s="14">
        <v>0.27583229536542198</v>
      </c>
      <c r="O839" s="14">
        <v>0.204028326366825</v>
      </c>
      <c r="P839" s="14"/>
      <c r="Q839" s="14">
        <v>0.17303373267379499</v>
      </c>
      <c r="R839" s="14">
        <v>0.17276840442821201</v>
      </c>
      <c r="S839" s="14">
        <v>0.169198091093514</v>
      </c>
      <c r="T839" s="14">
        <v>0.320573596031207</v>
      </c>
      <c r="U839" s="14">
        <v>0.32194363684050198</v>
      </c>
      <c r="V839" s="14">
        <v>0.323084318636706</v>
      </c>
      <c r="W839" s="14">
        <v>0.26717830573865298</v>
      </c>
      <c r="X839" s="14">
        <v>0.406299744447288</v>
      </c>
      <c r="Y839" s="14">
        <v>0</v>
      </c>
      <c r="Z839" s="14">
        <v>5.8153777708066103E-2</v>
      </c>
      <c r="AA839" s="14"/>
      <c r="AB839" s="14">
        <v>0.31423040501196597</v>
      </c>
      <c r="AC839" s="14">
        <v>0.21765309919600301</v>
      </c>
      <c r="AD839" s="14">
        <v>0.30061492024048603</v>
      </c>
      <c r="AE839" s="14"/>
      <c r="AF839" s="14">
        <v>0.29836537287035297</v>
      </c>
      <c r="AG839" s="14">
        <v>0.26813394511677402</v>
      </c>
      <c r="AH839" s="14">
        <v>0.25395210080040997</v>
      </c>
      <c r="AI839" s="14">
        <v>0.27789159342067099</v>
      </c>
      <c r="AJ839" s="14">
        <v>0.27869529387521302</v>
      </c>
      <c r="AK839" s="14">
        <v>0.28625535567976002</v>
      </c>
      <c r="AL839" s="14">
        <v>0.23113916444793001</v>
      </c>
      <c r="AM839" s="14">
        <v>0.171689715819035</v>
      </c>
      <c r="AN839" s="14"/>
      <c r="AO839" s="14">
        <v>0.33928480788523102</v>
      </c>
      <c r="AP839" s="14">
        <v>0.29225622479883101</v>
      </c>
      <c r="AQ839" s="14">
        <v>0.34557828858793199</v>
      </c>
      <c r="AR839" s="14">
        <v>0.35482100024708502</v>
      </c>
      <c r="AS839" s="14">
        <v>0.288953801381717</v>
      </c>
      <c r="AT839" s="14">
        <v>0.30203726541487502</v>
      </c>
      <c r="AU839" s="14">
        <v>0.21030560544635599</v>
      </c>
      <c r="AV839" s="14">
        <v>0.17236162935480701</v>
      </c>
      <c r="AW839" s="14"/>
      <c r="AX839" s="14">
        <v>0.23608080632268499</v>
      </c>
      <c r="AY839" s="14">
        <v>0.31818495341410502</v>
      </c>
      <c r="AZ839" s="14">
        <v>0.22404692201003301</v>
      </c>
      <c r="BA839" s="14"/>
      <c r="BB839" s="14">
        <v>0.37955751560552797</v>
      </c>
      <c r="BC839" s="14">
        <v>0.27007175974046999</v>
      </c>
      <c r="BD839" s="14">
        <v>0.207373349207151</v>
      </c>
      <c r="BE839" s="14"/>
      <c r="BF839" s="14">
        <v>0.26391371810243303</v>
      </c>
      <c r="BG839" s="14">
        <v>0.326317320388058</v>
      </c>
      <c r="BH839" s="14">
        <v>0.23714226359707899</v>
      </c>
      <c r="BI839" s="14"/>
      <c r="BJ839" s="14">
        <v>0.34332383662332899</v>
      </c>
      <c r="BK839" s="14">
        <v>0.233615354965829</v>
      </c>
      <c r="BL839" s="14"/>
      <c r="BM839" s="14">
        <v>0.29252802935695899</v>
      </c>
      <c r="BN839" s="14">
        <v>0.22661419212220801</v>
      </c>
      <c r="BO839" s="14"/>
      <c r="BP839" s="14">
        <v>0.31446167140318498</v>
      </c>
      <c r="BQ839" s="14">
        <v>0.27661950686720099</v>
      </c>
      <c r="BR839" s="14">
        <v>0.14814409302699599</v>
      </c>
      <c r="BS839" s="14">
        <v>0.2305624110242</v>
      </c>
      <c r="BT839" s="14">
        <v>0.26041390137098402</v>
      </c>
      <c r="BU839" s="14">
        <v>0.23614640227918801</v>
      </c>
      <c r="BV839" s="14">
        <v>0.35793876434820099</v>
      </c>
      <c r="BW839" s="14">
        <v>0.11796810401439101</v>
      </c>
    </row>
    <row r="840" spans="2:75" x14ac:dyDescent="0.35">
      <c r="B840" t="s">
        <v>341</v>
      </c>
      <c r="C840" s="14">
        <v>0.255544078486658</v>
      </c>
      <c r="D840" s="14">
        <v>0.29944047012368602</v>
      </c>
      <c r="E840" s="14">
        <v>0.21411669001838299</v>
      </c>
      <c r="F840" s="14"/>
      <c r="G840" s="14">
        <v>0.330780332908088</v>
      </c>
      <c r="H840" s="14">
        <v>0.24301369709430501</v>
      </c>
      <c r="I840" s="14">
        <v>0.25438367938026402</v>
      </c>
      <c r="J840" s="14">
        <v>0.26008855127325697</v>
      </c>
      <c r="K840" s="14">
        <v>0.26208763460669698</v>
      </c>
      <c r="L840" s="14">
        <v>0.23835037028328501</v>
      </c>
      <c r="M840" s="14"/>
      <c r="N840" s="14">
        <v>0.27678665847235601</v>
      </c>
      <c r="O840" s="14">
        <v>0.215790107370567</v>
      </c>
      <c r="P840" s="14"/>
      <c r="Q840" s="14">
        <v>0.25573083757382098</v>
      </c>
      <c r="R840" s="14">
        <v>0.197305131453134</v>
      </c>
      <c r="S840" s="14">
        <v>0.290731518897686</v>
      </c>
      <c r="T840" s="14">
        <v>0.30943463043818098</v>
      </c>
      <c r="U840" s="14">
        <v>0.224790395987988</v>
      </c>
      <c r="V840" s="14">
        <v>0.235156059708441</v>
      </c>
      <c r="W840" s="14">
        <v>0.29297414471805899</v>
      </c>
      <c r="X840" s="14">
        <v>0.593700255552712</v>
      </c>
      <c r="Y840" s="14">
        <v>0</v>
      </c>
      <c r="Z840" s="14">
        <v>0.17994852117377799</v>
      </c>
      <c r="AA840" s="14"/>
      <c r="AB840" s="14">
        <v>0.216324068606533</v>
      </c>
      <c r="AC840" s="14">
        <v>0.243822387154672</v>
      </c>
      <c r="AD840" s="14">
        <v>0.31448895888860401</v>
      </c>
      <c r="AE840" s="14"/>
      <c r="AF840" s="14">
        <v>0.30656919688541101</v>
      </c>
      <c r="AG840" s="14">
        <v>0.33065822366655601</v>
      </c>
      <c r="AH840" s="14">
        <v>0.28862114841392</v>
      </c>
      <c r="AI840" s="14">
        <v>0.16413097742452701</v>
      </c>
      <c r="AJ840" s="14">
        <v>0.30562563875826998</v>
      </c>
      <c r="AK840" s="14">
        <v>0.24312887528591601</v>
      </c>
      <c r="AL840" s="14">
        <v>0.19864014806095301</v>
      </c>
      <c r="AM840" s="14">
        <v>0.18355465211648</v>
      </c>
      <c r="AN840" s="14"/>
      <c r="AO840" s="14">
        <v>0.320983747159791</v>
      </c>
      <c r="AP840" s="14">
        <v>0.273548974461156</v>
      </c>
      <c r="AQ840" s="14">
        <v>0.245289576488158</v>
      </c>
      <c r="AR840" s="14">
        <v>0.201417351456678</v>
      </c>
      <c r="AS840" s="14">
        <v>0.31130788583095298</v>
      </c>
      <c r="AT840" s="14">
        <v>0.22536993397764599</v>
      </c>
      <c r="AU840" s="14">
        <v>0.289257488564725</v>
      </c>
      <c r="AV840" s="14">
        <v>0.20742620956954599</v>
      </c>
      <c r="AW840" s="14"/>
      <c r="AX840" s="14">
        <v>0.28111378737069698</v>
      </c>
      <c r="AY840" s="14">
        <v>0.27206964598264</v>
      </c>
      <c r="AZ840" s="14">
        <v>0.273306608439362</v>
      </c>
      <c r="BA840" s="14"/>
      <c r="BB840" s="14">
        <v>0.20856764119414101</v>
      </c>
      <c r="BC840" s="14">
        <v>0.27394712774616498</v>
      </c>
      <c r="BD840" s="14">
        <v>0.29033432134123499</v>
      </c>
      <c r="BE840" s="14"/>
      <c r="BF840" s="14">
        <v>0.44877929052126098</v>
      </c>
      <c r="BG840" s="14">
        <v>0.248896616554275</v>
      </c>
      <c r="BH840" s="14">
        <v>0.26917138104845401</v>
      </c>
      <c r="BI840" s="14"/>
      <c r="BJ840" s="14">
        <v>0.325267107981696</v>
      </c>
      <c r="BK840" s="14">
        <v>0.238979272873211</v>
      </c>
      <c r="BL840" s="14"/>
      <c r="BM840" s="14">
        <v>0.32894182186520299</v>
      </c>
      <c r="BN840" s="14">
        <v>0.216497655595457</v>
      </c>
      <c r="BO840" s="14"/>
      <c r="BP840" s="14">
        <v>0.236043128178553</v>
      </c>
      <c r="BQ840" s="14">
        <v>0.204969173546031</v>
      </c>
      <c r="BR840" s="14">
        <v>0.25009356786734399</v>
      </c>
      <c r="BS840" s="14">
        <v>0.27917301955229501</v>
      </c>
      <c r="BT840" s="14">
        <v>0.233786496009663</v>
      </c>
      <c r="BU840" s="14">
        <v>0.30582693785349602</v>
      </c>
      <c r="BV840" s="14">
        <v>0.275250720865444</v>
      </c>
      <c r="BW840" s="14">
        <v>0.30411667320429597</v>
      </c>
    </row>
    <row r="841" spans="2:75" x14ac:dyDescent="0.35">
      <c r="B841" t="s">
        <v>342</v>
      </c>
      <c r="C841" s="14">
        <v>0.116550092394995</v>
      </c>
      <c r="D841" s="14">
        <v>0.122119438754933</v>
      </c>
      <c r="E841" s="14">
        <v>0.111294000343617</v>
      </c>
      <c r="F841" s="14"/>
      <c r="G841" s="14">
        <v>0.197774948584266</v>
      </c>
      <c r="H841" s="14">
        <v>0.22523578750405401</v>
      </c>
      <c r="I841" s="14">
        <v>0.116777559459718</v>
      </c>
      <c r="J841" s="14">
        <v>0.12381524023349801</v>
      </c>
      <c r="K841" s="14">
        <v>9.1509051606049802E-2</v>
      </c>
      <c r="L841" s="14">
        <v>6.7937906476945101E-2</v>
      </c>
      <c r="M841" s="14"/>
      <c r="N841" s="14">
        <v>0.12540601995459699</v>
      </c>
      <c r="O841" s="14">
        <v>9.9976856533452702E-2</v>
      </c>
      <c r="P841" s="14"/>
      <c r="Q841" s="14">
        <v>0.158517826909962</v>
      </c>
      <c r="R841" s="14">
        <v>0.12775497609612599</v>
      </c>
      <c r="S841" s="14">
        <v>0.16441871644815001</v>
      </c>
      <c r="T841" s="14">
        <v>9.3493688487233606E-2</v>
      </c>
      <c r="U841" s="14">
        <v>9.1405696863979397E-2</v>
      </c>
      <c r="V841" s="14">
        <v>0.13803545190389099</v>
      </c>
      <c r="W841" s="14">
        <v>0.14041576447680501</v>
      </c>
      <c r="X841" s="14">
        <v>0</v>
      </c>
      <c r="Y841" s="14">
        <v>0.57049239310669397</v>
      </c>
      <c r="Z841" s="14">
        <v>4.9623648448577903E-2</v>
      </c>
      <c r="AA841" s="14"/>
      <c r="AB841" s="14">
        <v>9.0762371068850003E-2</v>
      </c>
      <c r="AC841" s="14">
        <v>0.11852980676897699</v>
      </c>
      <c r="AD841" s="14">
        <v>0.146508882470511</v>
      </c>
      <c r="AE841" s="14"/>
      <c r="AF841" s="14">
        <v>5.1034268358690099E-2</v>
      </c>
      <c r="AG841" s="14">
        <v>0.18621863961556501</v>
      </c>
      <c r="AH841" s="14">
        <v>0.16924307099066199</v>
      </c>
      <c r="AI841" s="14">
        <v>8.2627856391331606E-2</v>
      </c>
      <c r="AJ841" s="14">
        <v>5.3175740958992301E-2</v>
      </c>
      <c r="AK841" s="14">
        <v>7.4900306144813494E-2</v>
      </c>
      <c r="AL841" s="14">
        <v>0.17656314039806201</v>
      </c>
      <c r="AM841" s="14">
        <v>0.13312149540784299</v>
      </c>
      <c r="AN841" s="14"/>
      <c r="AO841" s="14">
        <v>4.7091954254558102E-2</v>
      </c>
      <c r="AP841" s="14">
        <v>0.19246666566867901</v>
      </c>
      <c r="AQ841" s="14">
        <v>0.13194121714187801</v>
      </c>
      <c r="AR841" s="14">
        <v>6.7182423324474494E-2</v>
      </c>
      <c r="AS841" s="14">
        <v>4.79573135191841E-2</v>
      </c>
      <c r="AT841" s="14">
        <v>5.3414534379649298E-2</v>
      </c>
      <c r="AU841" s="14">
        <v>0.12581005159911399</v>
      </c>
      <c r="AV841" s="14">
        <v>0.168935416235963</v>
      </c>
      <c r="AW841" s="14"/>
      <c r="AX841" s="14">
        <v>8.7739468775228802E-3</v>
      </c>
      <c r="AY841" s="14">
        <v>0.11137197832342</v>
      </c>
      <c r="AZ841" s="14">
        <v>0.16127185430819199</v>
      </c>
      <c r="BA841" s="14"/>
      <c r="BB841" s="14">
        <v>3.5641722072837501E-2</v>
      </c>
      <c r="BC841" s="14">
        <v>0.10115816633057099</v>
      </c>
      <c r="BD841" s="14">
        <v>0.22987556404241299</v>
      </c>
      <c r="BE841" s="14"/>
      <c r="BF841" s="14">
        <v>3.3980662179639701E-2</v>
      </c>
      <c r="BG841" s="14">
        <v>5.7963540119886602E-2</v>
      </c>
      <c r="BH841" s="14">
        <v>0.20700493141651399</v>
      </c>
      <c r="BI841" s="14"/>
      <c r="BJ841" s="14">
        <v>0.111058218597689</v>
      </c>
      <c r="BK841" s="14">
        <v>0.116895418160691</v>
      </c>
      <c r="BL841" s="14"/>
      <c r="BM841" s="14">
        <v>0.115765986818746</v>
      </c>
      <c r="BN841" s="14">
        <v>0.118377840873001</v>
      </c>
      <c r="BO841" s="14"/>
      <c r="BP841" s="14">
        <v>8.5922370820837701E-2</v>
      </c>
      <c r="BQ841" s="14">
        <v>8.0242672069508997E-2</v>
      </c>
      <c r="BR841" s="14">
        <v>0.12331502944766499</v>
      </c>
      <c r="BS841" s="14">
        <v>0.14735719626829699</v>
      </c>
      <c r="BT841" s="14">
        <v>0.11790133405676401</v>
      </c>
      <c r="BU841" s="14">
        <v>0.11672631162915</v>
      </c>
      <c r="BV841" s="14">
        <v>4.6431556740112699E-2</v>
      </c>
      <c r="BW841" s="14">
        <v>0.16086471806626501</v>
      </c>
    </row>
    <row r="842" spans="2:75" x14ac:dyDescent="0.35">
      <c r="B842" t="s">
        <v>92</v>
      </c>
      <c r="C842" s="14">
        <v>0.33945509887654901</v>
      </c>
      <c r="D842" s="14">
        <v>0.23159394735157299</v>
      </c>
      <c r="E842" s="14">
        <v>0.44124947554899302</v>
      </c>
      <c r="F842" s="14"/>
      <c r="G842" s="14">
        <v>0.28740657485718502</v>
      </c>
      <c r="H842" s="14">
        <v>0.28985106684951201</v>
      </c>
      <c r="I842" s="14">
        <v>0.313016491570551</v>
      </c>
      <c r="J842" s="14">
        <v>0.36967468604274301</v>
      </c>
      <c r="K842" s="14">
        <v>0.33806957863852599</v>
      </c>
      <c r="L842" s="14">
        <v>0.36452271642020501</v>
      </c>
      <c r="M842" s="14"/>
      <c r="N842" s="14">
        <v>0.285765776529118</v>
      </c>
      <c r="O842" s="14">
        <v>0.43993083069817102</v>
      </c>
      <c r="P842" s="14"/>
      <c r="Q842" s="14">
        <v>0.41271760284242198</v>
      </c>
      <c r="R842" s="14">
        <v>0.48912253784756599</v>
      </c>
      <c r="S842" s="14">
        <v>0.35489765518209998</v>
      </c>
      <c r="T842" s="14">
        <v>0.25873094230958199</v>
      </c>
      <c r="U842" s="14">
        <v>0.28635043815215599</v>
      </c>
      <c r="V842" s="14">
        <v>0.27209067173102103</v>
      </c>
      <c r="W842" s="14">
        <v>0.241613624243285</v>
      </c>
      <c r="X842" s="14">
        <v>0</v>
      </c>
      <c r="Y842" s="14">
        <v>0.11182982956972801</v>
      </c>
      <c r="Z842" s="14">
        <v>0.67766438001428198</v>
      </c>
      <c r="AA842" s="14"/>
      <c r="AB842" s="14">
        <v>0.319027058775401</v>
      </c>
      <c r="AC842" s="14">
        <v>0.39640366905917901</v>
      </c>
      <c r="AD842" s="14">
        <v>0.16803402604602299</v>
      </c>
      <c r="AE842" s="14"/>
      <c r="AF842" s="14">
        <v>0.304611561525789</v>
      </c>
      <c r="AG842" s="14">
        <v>0.20116422134467801</v>
      </c>
      <c r="AH842" s="14">
        <v>0.25243220373172598</v>
      </c>
      <c r="AI842" s="14">
        <v>0.44718652093565597</v>
      </c>
      <c r="AJ842" s="14">
        <v>0.36250332640752497</v>
      </c>
      <c r="AK842" s="14">
        <v>0.31168034586454602</v>
      </c>
      <c r="AL842" s="14">
        <v>0.31408060531850401</v>
      </c>
      <c r="AM842" s="14">
        <v>0.49178191163761298</v>
      </c>
      <c r="AN842" s="14"/>
      <c r="AO842" s="14">
        <v>0.28827437403679601</v>
      </c>
      <c r="AP842" s="14">
        <v>0.21806936357110701</v>
      </c>
      <c r="AQ842" s="14">
        <v>0.20092745184852201</v>
      </c>
      <c r="AR842" s="14">
        <v>0.36124066091648099</v>
      </c>
      <c r="AS842" s="14">
        <v>0.35178099926814599</v>
      </c>
      <c r="AT842" s="14">
        <v>0.33443566636456801</v>
      </c>
      <c r="AU842" s="14">
        <v>0.26152630199844801</v>
      </c>
      <c r="AV842" s="14">
        <v>0.433852647861523</v>
      </c>
      <c r="AW842" s="14"/>
      <c r="AX842" s="14">
        <v>0.34729669897436699</v>
      </c>
      <c r="AY842" s="14">
        <v>0.270803285476585</v>
      </c>
      <c r="AZ842" s="14">
        <v>0.293857896350258</v>
      </c>
      <c r="BA842" s="14"/>
      <c r="BB842" s="14">
        <v>0.31712178839493799</v>
      </c>
      <c r="BC842" s="14">
        <v>0.32429979500054701</v>
      </c>
      <c r="BD842" s="14">
        <v>0.22165762691073301</v>
      </c>
      <c r="BE842" s="14"/>
      <c r="BF842" s="14">
        <v>0.12937961308395601</v>
      </c>
      <c r="BG842" s="14">
        <v>0.33579179661537401</v>
      </c>
      <c r="BH842" s="14">
        <v>0.239898408339836</v>
      </c>
      <c r="BI842" s="14"/>
      <c r="BJ842" s="14">
        <v>0.17508065034825501</v>
      </c>
      <c r="BK842" s="14">
        <v>0.37357071252006502</v>
      </c>
      <c r="BL842" s="14"/>
      <c r="BM842" s="14">
        <v>0.21709211294849601</v>
      </c>
      <c r="BN842" s="14">
        <v>0.40185555048457899</v>
      </c>
      <c r="BO842" s="14"/>
      <c r="BP842" s="14">
        <v>0.34475790926032401</v>
      </c>
      <c r="BQ842" s="14">
        <v>0.405632614289543</v>
      </c>
      <c r="BR842" s="14">
        <v>0.395528277313835</v>
      </c>
      <c r="BS842" s="14">
        <v>0.33021886929623401</v>
      </c>
      <c r="BT842" s="14">
        <v>0.33142921000912001</v>
      </c>
      <c r="BU842" s="14">
        <v>0.30496803707171799</v>
      </c>
      <c r="BV842" s="14">
        <v>0.223063777665825</v>
      </c>
      <c r="BW842" s="14">
        <v>0.407350687757361</v>
      </c>
    </row>
    <row r="843" spans="2:75" x14ac:dyDescent="0.35">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c r="AD843" s="14"/>
      <c r="AE843" s="14"/>
      <c r="AF843" s="14"/>
      <c r="AG843" s="14"/>
      <c r="AH843" s="14"/>
      <c r="AI843" s="14"/>
      <c r="AJ843" s="14"/>
      <c r="AK843" s="14"/>
      <c r="AL843" s="14"/>
      <c r="AM843" s="14"/>
      <c r="AN843" s="14"/>
      <c r="AO843" s="14"/>
      <c r="AP843" s="14"/>
      <c r="AQ843" s="14"/>
      <c r="AR843" s="14"/>
      <c r="AS843" s="14"/>
      <c r="AT843" s="14"/>
      <c r="AU843" s="14"/>
      <c r="AV843" s="14"/>
      <c r="AW843" s="14"/>
      <c r="AX843" s="14"/>
      <c r="AY843" s="14"/>
      <c r="AZ843" s="14"/>
      <c r="BA843" s="14"/>
      <c r="BB843" s="14"/>
      <c r="BC843" s="14"/>
      <c r="BD843" s="14"/>
      <c r="BE843" s="14"/>
      <c r="BF843" s="14"/>
      <c r="BG843" s="14"/>
      <c r="BH843" s="14"/>
      <c r="BI843" s="14"/>
      <c r="BJ843" s="14"/>
      <c r="BK843" s="14"/>
      <c r="BL843" s="14"/>
      <c r="BM843" s="14"/>
      <c r="BN843" s="14"/>
      <c r="BO843" s="14"/>
      <c r="BP843" s="14"/>
      <c r="BQ843" s="14"/>
      <c r="BR843" s="14"/>
      <c r="BS843" s="14"/>
      <c r="BT843" s="14"/>
      <c r="BU843" s="14"/>
      <c r="BV843" s="14"/>
      <c r="BW843" s="14"/>
    </row>
    <row r="844" spans="2:75" x14ac:dyDescent="0.35">
      <c r="B844" s="6" t="s">
        <v>428</v>
      </c>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c r="AD844" s="14"/>
      <c r="AE844" s="14"/>
      <c r="AF844" s="14"/>
      <c r="AG844" s="14"/>
      <c r="AH844" s="14"/>
      <c r="AI844" s="14"/>
      <c r="AJ844" s="14"/>
      <c r="AK844" s="14"/>
      <c r="AL844" s="14"/>
      <c r="AM844" s="14"/>
      <c r="AN844" s="14"/>
      <c r="AO844" s="14"/>
      <c r="AP844" s="14"/>
      <c r="AQ844" s="14"/>
      <c r="AR844" s="14"/>
      <c r="AS844" s="14"/>
      <c r="AT844" s="14"/>
      <c r="AU844" s="14"/>
      <c r="AV844" s="14"/>
      <c r="AW844" s="14"/>
      <c r="AX844" s="14"/>
      <c r="AY844" s="14"/>
      <c r="AZ844" s="14"/>
      <c r="BA844" s="14"/>
      <c r="BB844" s="14"/>
      <c r="BC844" s="14"/>
      <c r="BD844" s="14"/>
      <c r="BE844" s="14"/>
      <c r="BF844" s="14"/>
      <c r="BG844" s="14"/>
      <c r="BH844" s="14"/>
      <c r="BI844" s="14"/>
      <c r="BJ844" s="14"/>
      <c r="BK844" s="14"/>
      <c r="BL844" s="14"/>
      <c r="BM844" s="14"/>
      <c r="BN844" s="14"/>
      <c r="BO844" s="14"/>
      <c r="BP844" s="14"/>
      <c r="BQ844" s="14"/>
      <c r="BR844" s="14"/>
      <c r="BS844" s="14"/>
      <c r="BT844" s="14"/>
      <c r="BU844" s="14"/>
      <c r="BV844" s="14"/>
      <c r="BW844" s="14"/>
    </row>
    <row r="845" spans="2:75" x14ac:dyDescent="0.35">
      <c r="B845" s="21" t="s">
        <v>96</v>
      </c>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c r="AD845" s="14"/>
      <c r="AE845" s="14"/>
      <c r="AF845" s="14"/>
      <c r="AG845" s="14"/>
      <c r="AH845" s="14"/>
      <c r="AI845" s="14"/>
      <c r="AJ845" s="14"/>
      <c r="AK845" s="14"/>
      <c r="AL845" s="14"/>
      <c r="AM845" s="14"/>
      <c r="AN845" s="14"/>
      <c r="AO845" s="14"/>
      <c r="AP845" s="14"/>
      <c r="AQ845" s="14"/>
      <c r="AR845" s="14"/>
      <c r="AS845" s="14"/>
      <c r="AT845" s="14"/>
      <c r="AU845" s="14"/>
      <c r="AV845" s="14"/>
      <c r="AW845" s="14"/>
      <c r="AX845" s="14"/>
      <c r="AY845" s="14"/>
      <c r="AZ845" s="14"/>
      <c r="BA845" s="14"/>
      <c r="BB845" s="14"/>
      <c r="BC845" s="14"/>
      <c r="BD845" s="14"/>
      <c r="BE845" s="14"/>
      <c r="BF845" s="14"/>
      <c r="BG845" s="14"/>
      <c r="BH845" s="14"/>
      <c r="BI845" s="14"/>
      <c r="BJ845" s="14"/>
      <c r="BK845" s="14"/>
      <c r="BL845" s="14"/>
      <c r="BM845" s="14"/>
      <c r="BN845" s="14"/>
      <c r="BO845" s="14"/>
      <c r="BP845" s="14"/>
      <c r="BQ845" s="14"/>
      <c r="BR845" s="14"/>
      <c r="BS845" s="14"/>
      <c r="BT845" s="14"/>
      <c r="BU845" s="14"/>
      <c r="BV845" s="14"/>
      <c r="BW845" s="14"/>
    </row>
    <row r="846" spans="2:75" x14ac:dyDescent="0.35">
      <c r="B846" t="s">
        <v>338</v>
      </c>
      <c r="C846" s="14">
        <v>0.155298821626323</v>
      </c>
      <c r="D846" s="14">
        <v>0.14940954222181499</v>
      </c>
      <c r="E846" s="14">
        <v>0.160856851719232</v>
      </c>
      <c r="F846" s="14"/>
      <c r="G846" s="14">
        <v>4.3867944186031502E-2</v>
      </c>
      <c r="H846" s="14">
        <v>0.13139378967097301</v>
      </c>
      <c r="I846" s="14">
        <v>0.17081967390144301</v>
      </c>
      <c r="J846" s="14">
        <v>0.109108761413152</v>
      </c>
      <c r="K846" s="14">
        <v>0.19420029154672599</v>
      </c>
      <c r="L846" s="14">
        <v>0.188032125741288</v>
      </c>
      <c r="M846" s="14"/>
      <c r="N846" s="14">
        <v>0.1666874344382</v>
      </c>
      <c r="O846" s="14">
        <v>0.13398584622123899</v>
      </c>
      <c r="P846" s="14"/>
      <c r="Q846" s="14">
        <v>0.146655982556017</v>
      </c>
      <c r="R846" s="14">
        <v>8.5096085446244099E-2</v>
      </c>
      <c r="S846" s="14">
        <v>0.158621961129846</v>
      </c>
      <c r="T846" s="14">
        <v>0.13292093015685599</v>
      </c>
      <c r="U846" s="14">
        <v>0.20653371054628</v>
      </c>
      <c r="V846" s="14">
        <v>0.15141237151668299</v>
      </c>
      <c r="W846" s="14">
        <v>0.210320634564889</v>
      </c>
      <c r="X846" s="14">
        <v>0</v>
      </c>
      <c r="Y846" s="14">
        <v>0.31767777732357899</v>
      </c>
      <c r="Z846" s="14">
        <v>0.104621155376692</v>
      </c>
      <c r="AA846" s="14"/>
      <c r="AB846" s="14">
        <v>0.329300204474264</v>
      </c>
      <c r="AC846" s="14">
        <v>0.119640086571555</v>
      </c>
      <c r="AD846" s="14">
        <v>0.16937212517495201</v>
      </c>
      <c r="AE846" s="14"/>
      <c r="AF846" s="14">
        <v>0.26718537419020999</v>
      </c>
      <c r="AG846" s="14">
        <v>0.101515560400886</v>
      </c>
      <c r="AH846" s="14">
        <v>0.14989885006609799</v>
      </c>
      <c r="AI846" s="14">
        <v>0.189913176717219</v>
      </c>
      <c r="AJ846" s="14">
        <v>0.12378472966965701</v>
      </c>
      <c r="AK846" s="14">
        <v>0.16347378406414101</v>
      </c>
      <c r="AL846" s="14">
        <v>0.25916884214650499</v>
      </c>
      <c r="AM846" s="14">
        <v>9.9110524080291099E-2</v>
      </c>
      <c r="AN846" s="14"/>
      <c r="AO846" s="14">
        <v>0.28227405073266698</v>
      </c>
      <c r="AP846" s="14">
        <v>0.112235328487525</v>
      </c>
      <c r="AQ846" s="14">
        <v>0.153164450632613</v>
      </c>
      <c r="AR846" s="14">
        <v>0.205192071810263</v>
      </c>
      <c r="AS846" s="14">
        <v>7.9368266123489004E-2</v>
      </c>
      <c r="AT846" s="14">
        <v>0.17007834777943601</v>
      </c>
      <c r="AU846" s="14">
        <v>0.28536752570326102</v>
      </c>
      <c r="AV846" s="14">
        <v>0.101164701061412</v>
      </c>
      <c r="AW846" s="14"/>
      <c r="AX846" s="14">
        <v>0.23298918184253101</v>
      </c>
      <c r="AY846" s="14">
        <v>0.14483478396986099</v>
      </c>
      <c r="AZ846" s="14">
        <v>0.19100754688024801</v>
      </c>
      <c r="BA846" s="14"/>
      <c r="BB846" s="14">
        <v>0.35505462417363198</v>
      </c>
      <c r="BC846" s="14">
        <v>0.132823743833095</v>
      </c>
      <c r="BD846" s="14">
        <v>0.13377371348013001</v>
      </c>
      <c r="BE846" s="14"/>
      <c r="BF846" s="14">
        <v>0.197009590468774</v>
      </c>
      <c r="BG846" s="14">
        <v>0.20485620704879201</v>
      </c>
      <c r="BH846" s="14">
        <v>0.14146180971165601</v>
      </c>
      <c r="BI846" s="14"/>
      <c r="BJ846" s="14">
        <v>0.264264360269228</v>
      </c>
      <c r="BK846" s="14">
        <v>0.13033138962174301</v>
      </c>
      <c r="BL846" s="14"/>
      <c r="BM846" s="14">
        <v>0.21491795293886301</v>
      </c>
      <c r="BN846" s="14">
        <v>0.13934993699923301</v>
      </c>
      <c r="BO846" s="14"/>
      <c r="BP846" s="14">
        <v>0.125719854326896</v>
      </c>
      <c r="BQ846" s="14">
        <v>0.13519996641707099</v>
      </c>
      <c r="BR846" s="14">
        <v>0.22078705404804799</v>
      </c>
      <c r="BS846" s="14">
        <v>0.110522420529385</v>
      </c>
      <c r="BT846" s="14">
        <v>0.18535756574425299</v>
      </c>
      <c r="BU846" s="14">
        <v>0.174296007534258</v>
      </c>
      <c r="BV846" s="14">
        <v>0.153259157090016</v>
      </c>
      <c r="BW846" s="14">
        <v>0.14351944554416199</v>
      </c>
    </row>
    <row r="847" spans="2:75" x14ac:dyDescent="0.35">
      <c r="B847" t="s">
        <v>339</v>
      </c>
      <c r="C847" s="14">
        <v>0.38964621261955001</v>
      </c>
      <c r="D847" s="14">
        <v>0.44492177613519501</v>
      </c>
      <c r="E847" s="14">
        <v>0.33747968691738101</v>
      </c>
      <c r="F847" s="14"/>
      <c r="G847" s="14">
        <v>0.40700650742616801</v>
      </c>
      <c r="H847" s="14">
        <v>0.30110627431264297</v>
      </c>
      <c r="I847" s="14">
        <v>0.28469654863131799</v>
      </c>
      <c r="J847" s="14">
        <v>0.33208831429997199</v>
      </c>
      <c r="K847" s="14">
        <v>0.472205665947658</v>
      </c>
      <c r="L847" s="14">
        <v>0.45057500082728902</v>
      </c>
      <c r="M847" s="14"/>
      <c r="N847" s="14">
        <v>0.39113671371487202</v>
      </c>
      <c r="O847" s="14">
        <v>0.38685684628401901</v>
      </c>
      <c r="P847" s="14"/>
      <c r="Q847" s="14">
        <v>0.22213479368719499</v>
      </c>
      <c r="R847" s="14">
        <v>0.35875928967022702</v>
      </c>
      <c r="S847" s="14">
        <v>0.40647581934459598</v>
      </c>
      <c r="T847" s="14">
        <v>0.43394208229329001</v>
      </c>
      <c r="U847" s="14">
        <v>0.40408446721917601</v>
      </c>
      <c r="V847" s="14">
        <v>0.39512548802954101</v>
      </c>
      <c r="W847" s="14">
        <v>0.351175663942698</v>
      </c>
      <c r="X847" s="14">
        <v>0.75606786774164803</v>
      </c>
      <c r="Y847" s="14">
        <v>0</v>
      </c>
      <c r="Z847" s="14">
        <v>0.37266705992850802</v>
      </c>
      <c r="AA847" s="14"/>
      <c r="AB847" s="14">
        <v>0.43017985064081299</v>
      </c>
      <c r="AC847" s="14">
        <v>0.37123575910942003</v>
      </c>
      <c r="AD847" s="14">
        <v>0.42167316341044703</v>
      </c>
      <c r="AE847" s="14"/>
      <c r="AF847" s="14">
        <v>0.43011842665475197</v>
      </c>
      <c r="AG847" s="14">
        <v>0.34393240908009798</v>
      </c>
      <c r="AH847" s="14">
        <v>0.42680025025152701</v>
      </c>
      <c r="AI847" s="14">
        <v>0.43193030930836701</v>
      </c>
      <c r="AJ847" s="14">
        <v>0.25822861369171302</v>
      </c>
      <c r="AK847" s="14">
        <v>0.43967803946232997</v>
      </c>
      <c r="AL847" s="14">
        <v>0.41072775858306598</v>
      </c>
      <c r="AM847" s="14">
        <v>0.31745785589682501</v>
      </c>
      <c r="AN847" s="14"/>
      <c r="AO847" s="14">
        <v>0.45738583208439099</v>
      </c>
      <c r="AP847" s="14">
        <v>0.37963072339680998</v>
      </c>
      <c r="AQ847" s="14">
        <v>0.51114362162115601</v>
      </c>
      <c r="AR847" s="14">
        <v>0.51013593861134199</v>
      </c>
      <c r="AS847" s="14">
        <v>0.35965751501163501</v>
      </c>
      <c r="AT847" s="14">
        <v>0.47779021712956299</v>
      </c>
      <c r="AU847" s="14">
        <v>0.333598894050117</v>
      </c>
      <c r="AV847" s="14">
        <v>0.26233372626783602</v>
      </c>
      <c r="AW847" s="14"/>
      <c r="AX847" s="14">
        <v>0.38264844668270198</v>
      </c>
      <c r="AY847" s="14">
        <v>0.466977624479543</v>
      </c>
      <c r="AZ847" s="14">
        <v>0.347893316855511</v>
      </c>
      <c r="BA847" s="14"/>
      <c r="BB847" s="14">
        <v>0.40623167727017601</v>
      </c>
      <c r="BC847" s="14">
        <v>0.45913049618158802</v>
      </c>
      <c r="BD847" s="14">
        <v>0.306324442131093</v>
      </c>
      <c r="BE847" s="14"/>
      <c r="BF847" s="14">
        <v>0.46845112336066103</v>
      </c>
      <c r="BG847" s="14">
        <v>0.46196141887075298</v>
      </c>
      <c r="BH847" s="14">
        <v>0.36398467406310497</v>
      </c>
      <c r="BI847" s="14"/>
      <c r="BJ847" s="14">
        <v>0.40793052146893799</v>
      </c>
      <c r="BK847" s="14">
        <v>0.39250446676687301</v>
      </c>
      <c r="BL847" s="14"/>
      <c r="BM847" s="14">
        <v>0.44572090766586298</v>
      </c>
      <c r="BN847" s="14">
        <v>0.36819430326265301</v>
      </c>
      <c r="BO847" s="14"/>
      <c r="BP847" s="14">
        <v>0.46568444933184699</v>
      </c>
      <c r="BQ847" s="14">
        <v>0.38144869972691098</v>
      </c>
      <c r="BR847" s="14">
        <v>0.41945915232289099</v>
      </c>
      <c r="BS847" s="14">
        <v>0.41084795835187699</v>
      </c>
      <c r="BT847" s="14">
        <v>0.35058797166670203</v>
      </c>
      <c r="BU847" s="14">
        <v>0.39616764929291698</v>
      </c>
      <c r="BV847" s="14">
        <v>0.504321883274922</v>
      </c>
      <c r="BW847" s="14">
        <v>0.27443587028350802</v>
      </c>
    </row>
    <row r="848" spans="2:75" x14ac:dyDescent="0.35">
      <c r="B848" t="s">
        <v>341</v>
      </c>
      <c r="C848" s="14">
        <v>0.196070146828738</v>
      </c>
      <c r="D848" s="14">
        <v>0.21046217748611701</v>
      </c>
      <c r="E848" s="14">
        <v>0.18248761253251</v>
      </c>
      <c r="F848" s="14"/>
      <c r="G848" s="14">
        <v>0.21297138150481701</v>
      </c>
      <c r="H848" s="14">
        <v>0.23619723507812199</v>
      </c>
      <c r="I848" s="14">
        <v>0.23401283709128001</v>
      </c>
      <c r="J848" s="14">
        <v>0.21087504751833</v>
      </c>
      <c r="K848" s="14">
        <v>0.164309381729878</v>
      </c>
      <c r="L848" s="14">
        <v>0.16988142214204499</v>
      </c>
      <c r="M848" s="14"/>
      <c r="N848" s="14">
        <v>0.21142522023277299</v>
      </c>
      <c r="O848" s="14">
        <v>0.167334223744044</v>
      </c>
      <c r="P848" s="14"/>
      <c r="Q848" s="14">
        <v>0.123674353743709</v>
      </c>
      <c r="R848" s="14">
        <v>0.172294438355066</v>
      </c>
      <c r="S848" s="14">
        <v>0.216758474972191</v>
      </c>
      <c r="T848" s="14">
        <v>0.243798138213284</v>
      </c>
      <c r="U848" s="14">
        <v>0.19594055046207801</v>
      </c>
      <c r="V848" s="14">
        <v>0.168459138614794</v>
      </c>
      <c r="W848" s="14">
        <v>0.22329989753556401</v>
      </c>
      <c r="X848" s="14">
        <v>0.15728013285563799</v>
      </c>
      <c r="Y848" s="14">
        <v>0.11182982956972801</v>
      </c>
      <c r="Z848" s="14">
        <v>0.11362867890094901</v>
      </c>
      <c r="AA848" s="14"/>
      <c r="AB848" s="14">
        <v>0.13444237465036701</v>
      </c>
      <c r="AC848" s="14">
        <v>0.211947838043059</v>
      </c>
      <c r="AD848" s="14">
        <v>0.212271909832043</v>
      </c>
      <c r="AE848" s="14"/>
      <c r="AF848" s="14">
        <v>0.15394316807349101</v>
      </c>
      <c r="AG848" s="14">
        <v>0.29375497193750699</v>
      </c>
      <c r="AH848" s="14">
        <v>0.24488588228111799</v>
      </c>
      <c r="AI848" s="14">
        <v>0.16801709793612701</v>
      </c>
      <c r="AJ848" s="14">
        <v>0.30208437442587699</v>
      </c>
      <c r="AK848" s="14">
        <v>0.21344533915900801</v>
      </c>
      <c r="AL848" s="14">
        <v>0.14995697614029699</v>
      </c>
      <c r="AM848" s="14">
        <v>0.147725764167465</v>
      </c>
      <c r="AN848" s="14"/>
      <c r="AO848" s="14">
        <v>0.164375553015047</v>
      </c>
      <c r="AP848" s="14">
        <v>0.27677044527734701</v>
      </c>
      <c r="AQ848" s="14">
        <v>0.130301486072634</v>
      </c>
      <c r="AR848" s="14">
        <v>0.18659818681194701</v>
      </c>
      <c r="AS848" s="14">
        <v>0.28653034940446898</v>
      </c>
      <c r="AT848" s="14">
        <v>0.20151650595166601</v>
      </c>
      <c r="AU848" s="14">
        <v>0.141278405351348</v>
      </c>
      <c r="AV848" s="14">
        <v>0.13746411559944499</v>
      </c>
      <c r="AW848" s="14"/>
      <c r="AX848" s="14">
        <v>0.26587951227613399</v>
      </c>
      <c r="AY848" s="14">
        <v>0.19575517967072201</v>
      </c>
      <c r="AZ848" s="14">
        <v>0.21128482751154001</v>
      </c>
      <c r="BA848" s="14"/>
      <c r="BB848" s="14">
        <v>0.14579539042319101</v>
      </c>
      <c r="BC848" s="14">
        <v>0.18069401225906001</v>
      </c>
      <c r="BD848" s="14">
        <v>0.26227945123080099</v>
      </c>
      <c r="BE848" s="14"/>
      <c r="BF848" s="14">
        <v>0.24272820672484299</v>
      </c>
      <c r="BG848" s="14">
        <v>0.14682865852506399</v>
      </c>
      <c r="BH848" s="14">
        <v>0.244329670285442</v>
      </c>
      <c r="BI848" s="14"/>
      <c r="BJ848" s="14">
        <v>0.168610834516115</v>
      </c>
      <c r="BK848" s="14">
        <v>0.204293576336154</v>
      </c>
      <c r="BL848" s="14"/>
      <c r="BM848" s="14">
        <v>0.22944433153357499</v>
      </c>
      <c r="BN848" s="14">
        <v>0.18437100451029401</v>
      </c>
      <c r="BO848" s="14"/>
      <c r="BP848" s="14">
        <v>0.17104409454948799</v>
      </c>
      <c r="BQ848" s="14">
        <v>0.19100240240922101</v>
      </c>
      <c r="BR848" s="14">
        <v>0.13288675109039</v>
      </c>
      <c r="BS848" s="14">
        <v>0.20057478553220701</v>
      </c>
      <c r="BT848" s="14">
        <v>0.20896389861102399</v>
      </c>
      <c r="BU848" s="14">
        <v>0.19603461030962899</v>
      </c>
      <c r="BV848" s="14">
        <v>0.25866135813757701</v>
      </c>
      <c r="BW848" s="14">
        <v>0.195508245823451</v>
      </c>
    </row>
    <row r="849" spans="2:75" x14ac:dyDescent="0.35">
      <c r="B849" t="s">
        <v>342</v>
      </c>
      <c r="C849" s="14">
        <v>9.1421212445958799E-2</v>
      </c>
      <c r="D849" s="14">
        <v>9.5766605455363502E-2</v>
      </c>
      <c r="E849" s="14">
        <v>8.7320231077456498E-2</v>
      </c>
      <c r="F849" s="14"/>
      <c r="G849" s="14">
        <v>0.135667638886211</v>
      </c>
      <c r="H849" s="14">
        <v>0.204973783715759</v>
      </c>
      <c r="I849" s="14">
        <v>0.12782132372431701</v>
      </c>
      <c r="J849" s="14">
        <v>9.1443928750548506E-2</v>
      </c>
      <c r="K849" s="14">
        <v>3.8310694277506802E-2</v>
      </c>
      <c r="L849" s="14">
        <v>5.10537287022374E-2</v>
      </c>
      <c r="M849" s="14"/>
      <c r="N849" s="14">
        <v>9.3545834287125706E-2</v>
      </c>
      <c r="O849" s="14">
        <v>8.7445134428918006E-2</v>
      </c>
      <c r="P849" s="14"/>
      <c r="Q849" s="14">
        <v>0.126965459768552</v>
      </c>
      <c r="R849" s="14">
        <v>9.59777693868996E-2</v>
      </c>
      <c r="S849" s="14">
        <v>6.5988829620569095E-2</v>
      </c>
      <c r="T849" s="14">
        <v>8.5906181032477394E-2</v>
      </c>
      <c r="U849" s="14">
        <v>7.4467819488351294E-2</v>
      </c>
      <c r="V849" s="14">
        <v>0.14286291031581799</v>
      </c>
      <c r="W849" s="14">
        <v>0.11639963577104299</v>
      </c>
      <c r="X849" s="14">
        <v>8.66519994027138E-2</v>
      </c>
      <c r="Y849" s="14">
        <v>0.57049239310669397</v>
      </c>
      <c r="Z849" s="14">
        <v>2.8387587412551998E-2</v>
      </c>
      <c r="AA849" s="14"/>
      <c r="AB849" s="14">
        <v>5.3467662013528101E-2</v>
      </c>
      <c r="AC849" s="14">
        <v>8.5720045019021099E-2</v>
      </c>
      <c r="AD849" s="14">
        <v>0.13087356985394799</v>
      </c>
      <c r="AE849" s="14"/>
      <c r="AF849" s="14">
        <v>1.9024799952956899E-2</v>
      </c>
      <c r="AG849" s="14">
        <v>0.15723365279023599</v>
      </c>
      <c r="AH849" s="14">
        <v>9.5460025278580093E-2</v>
      </c>
      <c r="AI849" s="14">
        <v>6.6039195176952198E-2</v>
      </c>
      <c r="AJ849" s="14">
        <v>6.3798662696741504E-2</v>
      </c>
      <c r="AK849" s="14">
        <v>7.9791640678130799E-2</v>
      </c>
      <c r="AL849" s="14">
        <v>0.128826116529662</v>
      </c>
      <c r="AM849" s="14">
        <v>0.139138715946518</v>
      </c>
      <c r="AN849" s="14"/>
      <c r="AO849" s="14">
        <v>9.5290023352030007E-3</v>
      </c>
      <c r="AP849" s="14">
        <v>0.16590671537433899</v>
      </c>
      <c r="AQ849" s="14">
        <v>9.3847620435126303E-2</v>
      </c>
      <c r="AR849" s="14">
        <v>2.56888693358652E-2</v>
      </c>
      <c r="AS849" s="14">
        <v>5.9991796110420402E-2</v>
      </c>
      <c r="AT849" s="14">
        <v>3.7400469467211997E-2</v>
      </c>
      <c r="AU849" s="14">
        <v>0.12581005159911399</v>
      </c>
      <c r="AV849" s="14">
        <v>0.20484648824286</v>
      </c>
      <c r="AW849" s="14"/>
      <c r="AX849" s="14">
        <v>3.4164617787366097E-2</v>
      </c>
      <c r="AY849" s="14">
        <v>7.0874408560112803E-2</v>
      </c>
      <c r="AZ849" s="14">
        <v>0.133123391105987</v>
      </c>
      <c r="BA849" s="14"/>
      <c r="BB849" s="14">
        <v>2.87084855212539E-2</v>
      </c>
      <c r="BC849" s="14">
        <v>6.8623864152317499E-2</v>
      </c>
      <c r="BD849" s="14">
        <v>0.19552209693215999</v>
      </c>
      <c r="BE849" s="14"/>
      <c r="BF849" s="14">
        <v>3.23540278739054E-2</v>
      </c>
      <c r="BG849" s="14">
        <v>6.0612005436003799E-2</v>
      </c>
      <c r="BH849" s="14">
        <v>0.14475874182707901</v>
      </c>
      <c r="BI849" s="14"/>
      <c r="BJ849" s="14">
        <v>8.5523959400007205E-2</v>
      </c>
      <c r="BK849" s="14">
        <v>8.7961278544486293E-2</v>
      </c>
      <c r="BL849" s="14"/>
      <c r="BM849" s="14">
        <v>8.5054141433354394E-2</v>
      </c>
      <c r="BN849" s="14">
        <v>8.7829478320984505E-2</v>
      </c>
      <c r="BO849" s="14"/>
      <c r="BP849" s="14">
        <v>6.1662300479298597E-2</v>
      </c>
      <c r="BQ849" s="14">
        <v>9.6689431324611705E-2</v>
      </c>
      <c r="BR849" s="14">
        <v>4.4400358231132003E-2</v>
      </c>
      <c r="BS849" s="14">
        <v>0.110321421052611</v>
      </c>
      <c r="BT849" s="14">
        <v>0.102387375645446</v>
      </c>
      <c r="BU849" s="14">
        <v>9.1196890865214805E-2</v>
      </c>
      <c r="BV849" s="14">
        <v>3.2580373491063901E-2</v>
      </c>
      <c r="BW849" s="14">
        <v>0.109300583548673</v>
      </c>
    </row>
    <row r="850" spans="2:75" x14ac:dyDescent="0.35">
      <c r="B850" t="s">
        <v>92</v>
      </c>
      <c r="C850" s="14">
        <v>0.167563606479431</v>
      </c>
      <c r="D850" s="14">
        <v>9.9439898701508295E-2</v>
      </c>
      <c r="E850" s="14">
        <v>0.23185561775342001</v>
      </c>
      <c r="F850" s="14"/>
      <c r="G850" s="14">
        <v>0.200486527996773</v>
      </c>
      <c r="H850" s="14">
        <v>0.126328917222503</v>
      </c>
      <c r="I850" s="14">
        <v>0.18264961665164101</v>
      </c>
      <c r="J850" s="14">
        <v>0.25648394801799801</v>
      </c>
      <c r="K850" s="14">
        <v>0.13097396649823101</v>
      </c>
      <c r="L850" s="14">
        <v>0.14045772258714001</v>
      </c>
      <c r="M850" s="14"/>
      <c r="N850" s="14">
        <v>0.13720479732703</v>
      </c>
      <c r="O850" s="14">
        <v>0.22437794932177901</v>
      </c>
      <c r="P850" s="14"/>
      <c r="Q850" s="14">
        <v>0.38056941024452601</v>
      </c>
      <c r="R850" s="14">
        <v>0.28787241714156397</v>
      </c>
      <c r="S850" s="14">
        <v>0.15215491493279901</v>
      </c>
      <c r="T850" s="14">
        <v>0.10343266830409199</v>
      </c>
      <c r="U850" s="14">
        <v>0.118973452284114</v>
      </c>
      <c r="V850" s="14">
        <v>0.14214009152316401</v>
      </c>
      <c r="W850" s="14">
        <v>9.8804168185807298E-2</v>
      </c>
      <c r="X850" s="14">
        <v>0</v>
      </c>
      <c r="Y850" s="14">
        <v>0</v>
      </c>
      <c r="Z850" s="14">
        <v>0.380695518381299</v>
      </c>
      <c r="AA850" s="14"/>
      <c r="AB850" s="14">
        <v>5.2609908221028102E-2</v>
      </c>
      <c r="AC850" s="14">
        <v>0.21145627125694499</v>
      </c>
      <c r="AD850" s="14">
        <v>6.5809231728609793E-2</v>
      </c>
      <c r="AE850" s="14"/>
      <c r="AF850" s="14">
        <v>0.12972823112859</v>
      </c>
      <c r="AG850" s="14">
        <v>0.103563405791274</v>
      </c>
      <c r="AH850" s="14">
        <v>8.2954992122676194E-2</v>
      </c>
      <c r="AI850" s="14">
        <v>0.144100220861335</v>
      </c>
      <c r="AJ850" s="14">
        <v>0.25210361951601101</v>
      </c>
      <c r="AK850" s="14">
        <v>0.103611196636391</v>
      </c>
      <c r="AL850" s="14">
        <v>5.1320306600469802E-2</v>
      </c>
      <c r="AM850" s="14">
        <v>0.29656713990889999</v>
      </c>
      <c r="AN850" s="14"/>
      <c r="AO850" s="14">
        <v>8.6435561832691896E-2</v>
      </c>
      <c r="AP850" s="14">
        <v>6.5456787463978303E-2</v>
      </c>
      <c r="AQ850" s="14">
        <v>0.11154282123847099</v>
      </c>
      <c r="AR850" s="14">
        <v>7.2384933430581902E-2</v>
      </c>
      <c r="AS850" s="14">
        <v>0.21445207334998601</v>
      </c>
      <c r="AT850" s="14">
        <v>0.113214459672122</v>
      </c>
      <c r="AU850" s="14">
        <v>0.11394512329615999</v>
      </c>
      <c r="AV850" s="14">
        <v>0.29419096882844697</v>
      </c>
      <c r="AW850" s="14"/>
      <c r="AX850" s="14">
        <v>8.4318241411265801E-2</v>
      </c>
      <c r="AY850" s="14">
        <v>0.12155800331976099</v>
      </c>
      <c r="AZ850" s="14">
        <v>0.11669091764671401</v>
      </c>
      <c r="BA850" s="14"/>
      <c r="BB850" s="14">
        <v>6.4209822611747402E-2</v>
      </c>
      <c r="BC850" s="14">
        <v>0.15872788357393999</v>
      </c>
      <c r="BD850" s="14">
        <v>0.102100296225816</v>
      </c>
      <c r="BE850" s="14"/>
      <c r="BF850" s="14">
        <v>5.9457051571817E-2</v>
      </c>
      <c r="BG850" s="14">
        <v>0.12574171011938701</v>
      </c>
      <c r="BH850" s="14">
        <v>0.10546510411271801</v>
      </c>
      <c r="BI850" s="14"/>
      <c r="BJ850" s="14">
        <v>7.3670324345711594E-2</v>
      </c>
      <c r="BK850" s="14">
        <v>0.184909288730744</v>
      </c>
      <c r="BL850" s="14"/>
      <c r="BM850" s="14">
        <v>2.48626664283449E-2</v>
      </c>
      <c r="BN850" s="14">
        <v>0.220255276906836</v>
      </c>
      <c r="BO850" s="14"/>
      <c r="BP850" s="14">
        <v>0.17588930131246999</v>
      </c>
      <c r="BQ850" s="14">
        <v>0.195659500122186</v>
      </c>
      <c r="BR850" s="14">
        <v>0.18246668430754001</v>
      </c>
      <c r="BS850" s="14">
        <v>0.16773341453391999</v>
      </c>
      <c r="BT850" s="14">
        <v>0.15270318833257501</v>
      </c>
      <c r="BU850" s="14">
        <v>0.14230484199798099</v>
      </c>
      <c r="BV850" s="14">
        <v>5.1177228006421098E-2</v>
      </c>
      <c r="BW850" s="14">
        <v>0.27723585480020602</v>
      </c>
    </row>
    <row r="851" spans="2:75" x14ac:dyDescent="0.35">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c r="AD851" s="14"/>
      <c r="AE851" s="14"/>
      <c r="AF851" s="14"/>
      <c r="AG851" s="14"/>
      <c r="AH851" s="14"/>
      <c r="AI851" s="14"/>
      <c r="AJ851" s="14"/>
      <c r="AK851" s="14"/>
      <c r="AL851" s="14"/>
      <c r="AM851" s="14"/>
      <c r="AN851" s="14"/>
      <c r="AO851" s="14"/>
      <c r="AP851" s="14"/>
      <c r="AQ851" s="14"/>
      <c r="AR851" s="14"/>
      <c r="AS851" s="14"/>
      <c r="AT851" s="14"/>
      <c r="AU851" s="14"/>
      <c r="AV851" s="14"/>
      <c r="AW851" s="14"/>
      <c r="AX851" s="14"/>
      <c r="AY851" s="14"/>
      <c r="AZ851" s="14"/>
      <c r="BA851" s="14"/>
      <c r="BB851" s="14"/>
      <c r="BC851" s="14"/>
      <c r="BD851" s="14"/>
      <c r="BE851" s="14"/>
      <c r="BF851" s="14"/>
      <c r="BG851" s="14"/>
      <c r="BH851" s="14"/>
      <c r="BI851" s="14"/>
      <c r="BJ851" s="14"/>
      <c r="BK851" s="14"/>
      <c r="BL851" s="14"/>
      <c r="BM851" s="14"/>
      <c r="BN851" s="14"/>
      <c r="BO851" s="14"/>
      <c r="BP851" s="14"/>
      <c r="BQ851" s="14"/>
      <c r="BR851" s="14"/>
      <c r="BS851" s="14"/>
      <c r="BT851" s="14"/>
      <c r="BU851" s="14"/>
      <c r="BV851" s="14"/>
      <c r="BW851" s="14"/>
    </row>
    <row r="852" spans="2:75" x14ac:dyDescent="0.35">
      <c r="B852" s="6" t="s">
        <v>429</v>
      </c>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c r="AD852" s="14"/>
      <c r="AE852" s="14"/>
      <c r="AF852" s="14"/>
      <c r="AG852" s="14"/>
      <c r="AH852" s="14"/>
      <c r="AI852" s="14"/>
      <c r="AJ852" s="14"/>
      <c r="AK852" s="14"/>
      <c r="AL852" s="14"/>
      <c r="AM852" s="14"/>
      <c r="AN852" s="14"/>
      <c r="AO852" s="14"/>
      <c r="AP852" s="14"/>
      <c r="AQ852" s="14"/>
      <c r="AR852" s="14"/>
      <c r="AS852" s="14"/>
      <c r="AT852" s="14"/>
      <c r="AU852" s="14"/>
      <c r="AV852" s="14"/>
      <c r="AW852" s="14"/>
      <c r="AX852" s="14"/>
      <c r="AY852" s="14"/>
      <c r="AZ852" s="14"/>
      <c r="BA852" s="14"/>
      <c r="BB852" s="14"/>
      <c r="BC852" s="14"/>
      <c r="BD852" s="14"/>
      <c r="BE852" s="14"/>
      <c r="BF852" s="14"/>
      <c r="BG852" s="14"/>
      <c r="BH852" s="14"/>
      <c r="BI852" s="14"/>
      <c r="BJ852" s="14"/>
      <c r="BK852" s="14"/>
      <c r="BL852" s="14"/>
      <c r="BM852" s="14"/>
      <c r="BN852" s="14"/>
      <c r="BO852" s="14"/>
      <c r="BP852" s="14"/>
      <c r="BQ852" s="14"/>
      <c r="BR852" s="14"/>
      <c r="BS852" s="14"/>
      <c r="BT852" s="14"/>
      <c r="BU852" s="14"/>
      <c r="BV852" s="14"/>
      <c r="BW852" s="14"/>
    </row>
    <row r="853" spans="2:75" x14ac:dyDescent="0.35">
      <c r="B853" s="21" t="s">
        <v>96</v>
      </c>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c r="AD853" s="14"/>
      <c r="AE853" s="14"/>
      <c r="AF853" s="14"/>
      <c r="AG853" s="14"/>
      <c r="AH853" s="14"/>
      <c r="AI853" s="14"/>
      <c r="AJ853" s="14"/>
      <c r="AK853" s="14"/>
      <c r="AL853" s="14"/>
      <c r="AM853" s="14"/>
      <c r="AN853" s="14"/>
      <c r="AO853" s="14"/>
      <c r="AP853" s="14"/>
      <c r="AQ853" s="14"/>
      <c r="AR853" s="14"/>
      <c r="AS853" s="14"/>
      <c r="AT853" s="14"/>
      <c r="AU853" s="14"/>
      <c r="AV853" s="14"/>
      <c r="AW853" s="14"/>
      <c r="AX853" s="14"/>
      <c r="AY853" s="14"/>
      <c r="AZ853" s="14"/>
      <c r="BA853" s="14"/>
      <c r="BB853" s="14"/>
      <c r="BC853" s="14"/>
      <c r="BD853" s="14"/>
      <c r="BE853" s="14"/>
      <c r="BF853" s="14"/>
      <c r="BG853" s="14"/>
      <c r="BH853" s="14"/>
      <c r="BI853" s="14"/>
      <c r="BJ853" s="14"/>
      <c r="BK853" s="14"/>
      <c r="BL853" s="14"/>
      <c r="BM853" s="14"/>
      <c r="BN853" s="14"/>
      <c r="BO853" s="14"/>
      <c r="BP853" s="14"/>
      <c r="BQ853" s="14"/>
      <c r="BR853" s="14"/>
      <c r="BS853" s="14"/>
      <c r="BT853" s="14"/>
      <c r="BU853" s="14"/>
      <c r="BV853" s="14"/>
      <c r="BW853" s="14"/>
    </row>
    <row r="854" spans="2:75" x14ac:dyDescent="0.35">
      <c r="B854" t="s">
        <v>338</v>
      </c>
      <c r="C854" s="14">
        <v>3.3217977799883398E-2</v>
      </c>
      <c r="D854" s="14">
        <v>4.2282038409488097E-2</v>
      </c>
      <c r="E854" s="14">
        <v>2.4663735731901101E-2</v>
      </c>
      <c r="F854" s="14"/>
      <c r="G854" s="14">
        <v>5.4456365183059303E-2</v>
      </c>
      <c r="H854" s="14">
        <v>4.7293798589382603E-2</v>
      </c>
      <c r="I854" s="14">
        <v>6.2683735609066704E-2</v>
      </c>
      <c r="J854" s="14">
        <v>2.2293386411824399E-2</v>
      </c>
      <c r="K854" s="14">
        <v>1.3576305517239101E-2</v>
      </c>
      <c r="L854" s="14">
        <v>2.59853705354459E-2</v>
      </c>
      <c r="M854" s="14"/>
      <c r="N854" s="14">
        <v>3.0553627990745399E-2</v>
      </c>
      <c r="O854" s="14">
        <v>3.82041181569844E-2</v>
      </c>
      <c r="P854" s="14"/>
      <c r="Q854" s="14">
        <v>1.6290385849560898E-2</v>
      </c>
      <c r="R854" s="14">
        <v>1.4194953205848401E-2</v>
      </c>
      <c r="S854" s="14">
        <v>3.8438142270547399E-2</v>
      </c>
      <c r="T854" s="14">
        <v>3.5291928689095302E-2</v>
      </c>
      <c r="U854" s="14">
        <v>2.2507246855097199E-2</v>
      </c>
      <c r="V854" s="14">
        <v>4.4265066941156497E-3</v>
      </c>
      <c r="W854" s="14">
        <v>6.9781451629281302E-2</v>
      </c>
      <c r="X854" s="14">
        <v>0</v>
      </c>
      <c r="Y854" s="14">
        <v>0.31767777732357899</v>
      </c>
      <c r="Z854" s="14">
        <v>4.2060693572213197E-2</v>
      </c>
      <c r="AA854" s="14"/>
      <c r="AB854" s="14">
        <v>9.4414767564017205E-2</v>
      </c>
      <c r="AC854" s="14">
        <v>2.25040950965344E-2</v>
      </c>
      <c r="AD854" s="14">
        <v>2.48561760645972E-2</v>
      </c>
      <c r="AE854" s="14"/>
      <c r="AF854" s="14">
        <v>2.5300165598840799E-2</v>
      </c>
      <c r="AG854" s="14">
        <v>3.8596520136209497E-2</v>
      </c>
      <c r="AH854" s="14">
        <v>5.4336590737385802E-2</v>
      </c>
      <c r="AI854" s="14">
        <v>2.8163051827813899E-2</v>
      </c>
      <c r="AJ854" s="14">
        <v>7.0058922192853507E-2</v>
      </c>
      <c r="AK854" s="14">
        <v>3.4150419922236698E-2</v>
      </c>
      <c r="AL854" s="14">
        <v>9.6654467958010706E-2</v>
      </c>
      <c r="AM854" s="14">
        <v>1.23136286696921E-2</v>
      </c>
      <c r="AN854" s="14"/>
      <c r="AO854" s="14">
        <v>2.1819517231892401E-2</v>
      </c>
      <c r="AP854" s="14">
        <v>3.11585041449003E-2</v>
      </c>
      <c r="AQ854" s="14">
        <v>3.9535336122597797E-2</v>
      </c>
      <c r="AR854" s="14">
        <v>1.5338564055281501E-2</v>
      </c>
      <c r="AS854" s="14">
        <v>7.9368266123489004E-2</v>
      </c>
      <c r="AT854" s="14">
        <v>3.10447971026424E-2</v>
      </c>
      <c r="AU854" s="14">
        <v>0.12764550737773001</v>
      </c>
      <c r="AV854" s="14">
        <v>2.3195901571769598E-2</v>
      </c>
      <c r="AW854" s="14"/>
      <c r="AX854" s="14">
        <v>9.1318227834132001E-2</v>
      </c>
      <c r="AY854" s="14">
        <v>3.6565885067354503E-2</v>
      </c>
      <c r="AZ854" s="14">
        <v>3.25120044966885E-2</v>
      </c>
      <c r="BA854" s="14"/>
      <c r="BB854" s="14">
        <v>8.4368101080457003E-2</v>
      </c>
      <c r="BC854" s="14">
        <v>1.8561744618464701E-2</v>
      </c>
      <c r="BD854" s="14">
        <v>5.2437436589563402E-2</v>
      </c>
      <c r="BE854" s="14"/>
      <c r="BF854" s="14">
        <v>8.6503554266772795E-2</v>
      </c>
      <c r="BG854" s="14">
        <v>5.13234653148038E-2</v>
      </c>
      <c r="BH854" s="14">
        <v>2.0229849995005302E-2</v>
      </c>
      <c r="BI854" s="14"/>
      <c r="BJ854" s="14">
        <v>4.9821856807913602E-2</v>
      </c>
      <c r="BK854" s="14">
        <v>2.98843527463547E-2</v>
      </c>
      <c r="BL854" s="14"/>
      <c r="BM854" s="14">
        <v>5.5694804545501402E-2</v>
      </c>
      <c r="BN854" s="14">
        <v>2.52324287823542E-2</v>
      </c>
      <c r="BO854" s="14"/>
      <c r="BP854" s="14">
        <v>4.8053718540296199E-2</v>
      </c>
      <c r="BQ854" s="14">
        <v>0</v>
      </c>
      <c r="BR854" s="14">
        <v>3.3748784693175E-2</v>
      </c>
      <c r="BS854" s="14">
        <v>0</v>
      </c>
      <c r="BT854" s="14">
        <v>5.3551286810826597E-2</v>
      </c>
      <c r="BU854" s="14">
        <v>3.6332311166448597E-2</v>
      </c>
      <c r="BV854" s="14">
        <v>4.4581607118989897E-2</v>
      </c>
      <c r="BW854" s="14">
        <v>0</v>
      </c>
    </row>
    <row r="855" spans="2:75" x14ac:dyDescent="0.35">
      <c r="B855" t="s">
        <v>339</v>
      </c>
      <c r="C855" s="14">
        <v>0.23221678560567999</v>
      </c>
      <c r="D855" s="14">
        <v>0.25683035802856102</v>
      </c>
      <c r="E855" s="14">
        <v>0.208987631947989</v>
      </c>
      <c r="F855" s="14"/>
      <c r="G855" s="14">
        <v>0.22811147787915001</v>
      </c>
      <c r="H855" s="14">
        <v>0.18521252448075601</v>
      </c>
      <c r="I855" s="14">
        <v>0.182488401156189</v>
      </c>
      <c r="J855" s="14">
        <v>0.15214252065253001</v>
      </c>
      <c r="K855" s="14">
        <v>0.23027980871846501</v>
      </c>
      <c r="L855" s="14">
        <v>0.31035943418272399</v>
      </c>
      <c r="M855" s="14"/>
      <c r="N855" s="14">
        <v>0.24808782160503401</v>
      </c>
      <c r="O855" s="14">
        <v>0.20251527537831801</v>
      </c>
      <c r="P855" s="14"/>
      <c r="Q855" s="14">
        <v>0.15910981908552099</v>
      </c>
      <c r="R855" s="14">
        <v>0.154259366701055</v>
      </c>
      <c r="S855" s="14">
        <v>0.22044828100236999</v>
      </c>
      <c r="T855" s="14">
        <v>0.27667737924533597</v>
      </c>
      <c r="U855" s="14">
        <v>0.24414765340436001</v>
      </c>
      <c r="V855" s="14">
        <v>0.27158123459629102</v>
      </c>
      <c r="W855" s="14">
        <v>0.29491412180830501</v>
      </c>
      <c r="X855" s="14">
        <v>0.33054401142170298</v>
      </c>
      <c r="Y855" s="14">
        <v>0</v>
      </c>
      <c r="Z855" s="14">
        <v>9.5775133407198398E-2</v>
      </c>
      <c r="AA855" s="14"/>
      <c r="AB855" s="14">
        <v>0.27648286250838799</v>
      </c>
      <c r="AC855" s="14">
        <v>0.21697553975812001</v>
      </c>
      <c r="AD855" s="14">
        <v>0.30136100779474601</v>
      </c>
      <c r="AE855" s="14"/>
      <c r="AF855" s="14">
        <v>0.28422994085888298</v>
      </c>
      <c r="AG855" s="14">
        <v>0.23609809634635501</v>
      </c>
      <c r="AH855" s="14">
        <v>0.29779076024534501</v>
      </c>
      <c r="AI855" s="14">
        <v>0.18275731992115299</v>
      </c>
      <c r="AJ855" s="14">
        <v>0.24489096560381199</v>
      </c>
      <c r="AK855" s="14">
        <v>0.33100542840389902</v>
      </c>
      <c r="AL855" s="14">
        <v>8.3179407869424807E-2</v>
      </c>
      <c r="AM855" s="14">
        <v>0.11022305426237</v>
      </c>
      <c r="AN855" s="14"/>
      <c r="AO855" s="14">
        <v>0.30102951229949798</v>
      </c>
      <c r="AP855" s="14">
        <v>0.25459887871981801</v>
      </c>
      <c r="AQ855" s="14">
        <v>0.383923159156354</v>
      </c>
      <c r="AR855" s="14">
        <v>0.252883690938075</v>
      </c>
      <c r="AS855" s="14">
        <v>0.21049971282133001</v>
      </c>
      <c r="AT855" s="14">
        <v>0.33912958036539198</v>
      </c>
      <c r="AU855" s="14">
        <v>0.13006619502441899</v>
      </c>
      <c r="AV855" s="14">
        <v>0.14251262135711401</v>
      </c>
      <c r="AW855" s="14"/>
      <c r="AX855" s="14">
        <v>0.25671889291935801</v>
      </c>
      <c r="AY855" s="14">
        <v>0.34501160698685002</v>
      </c>
      <c r="AZ855" s="14">
        <v>0.14947490204143701</v>
      </c>
      <c r="BA855" s="14"/>
      <c r="BB855" s="14">
        <v>0.26762026087797203</v>
      </c>
      <c r="BC855" s="14">
        <v>0.28675934894857902</v>
      </c>
      <c r="BD855" s="14">
        <v>0.13062060970737399</v>
      </c>
      <c r="BE855" s="14"/>
      <c r="BF855" s="14">
        <v>0.28431019885445402</v>
      </c>
      <c r="BG855" s="14">
        <v>0.29188174706745701</v>
      </c>
      <c r="BH855" s="14">
        <v>0.21068194991068201</v>
      </c>
      <c r="BI855" s="14"/>
      <c r="BJ855" s="14">
        <v>0.35101550776505702</v>
      </c>
      <c r="BK855" s="14">
        <v>0.20424559932876399</v>
      </c>
      <c r="BL855" s="14"/>
      <c r="BM855" s="14">
        <v>0.27232398223527898</v>
      </c>
      <c r="BN855" s="14">
        <v>0.22483856131999899</v>
      </c>
      <c r="BO855" s="14"/>
      <c r="BP855" s="14">
        <v>0.30246006671625097</v>
      </c>
      <c r="BQ855" s="14">
        <v>0.16947641697360299</v>
      </c>
      <c r="BR855" s="14">
        <v>0.14262363002898201</v>
      </c>
      <c r="BS855" s="14">
        <v>0.17666818146747501</v>
      </c>
      <c r="BT855" s="14">
        <v>0.246927181992628</v>
      </c>
      <c r="BU855" s="14">
        <v>0.20018066675860499</v>
      </c>
      <c r="BV855" s="14">
        <v>0.42824083910052702</v>
      </c>
      <c r="BW855" s="14">
        <v>0.20267928527464499</v>
      </c>
    </row>
    <row r="856" spans="2:75" x14ac:dyDescent="0.35">
      <c r="B856" t="s">
        <v>341</v>
      </c>
      <c r="C856" s="14">
        <v>0.27022583490146102</v>
      </c>
      <c r="D856" s="14">
        <v>0.319765778692706</v>
      </c>
      <c r="E856" s="14">
        <v>0.22347232237800099</v>
      </c>
      <c r="F856" s="14"/>
      <c r="G856" s="14">
        <v>0.22424970959082099</v>
      </c>
      <c r="H856" s="14">
        <v>0.26080149876413899</v>
      </c>
      <c r="I856" s="14">
        <v>0.29806763994645202</v>
      </c>
      <c r="J856" s="14">
        <v>0.29595540859872599</v>
      </c>
      <c r="K856" s="14">
        <v>0.27093916296443299</v>
      </c>
      <c r="L856" s="14">
        <v>0.25945788425192601</v>
      </c>
      <c r="M856" s="14"/>
      <c r="N856" s="14">
        <v>0.286390197372069</v>
      </c>
      <c r="O856" s="14">
        <v>0.239975385135036</v>
      </c>
      <c r="P856" s="14"/>
      <c r="Q856" s="14">
        <v>0.199067687724785</v>
      </c>
      <c r="R856" s="14">
        <v>0.17648405044877</v>
      </c>
      <c r="S856" s="14">
        <v>0.30687048078728801</v>
      </c>
      <c r="T856" s="14">
        <v>0.34141173961398003</v>
      </c>
      <c r="U856" s="14">
        <v>0.29202518134780397</v>
      </c>
      <c r="V856" s="14">
        <v>0.22040123494945901</v>
      </c>
      <c r="W856" s="14">
        <v>0.320482275285211</v>
      </c>
      <c r="X856" s="14">
        <v>0</v>
      </c>
      <c r="Y856" s="14">
        <v>0</v>
      </c>
      <c r="Z856" s="14">
        <v>0.166710795898877</v>
      </c>
      <c r="AA856" s="14"/>
      <c r="AB856" s="14">
        <v>0.27182831926889101</v>
      </c>
      <c r="AC856" s="14">
        <v>0.27595311332192801</v>
      </c>
      <c r="AD856" s="14">
        <v>0.29579983761600498</v>
      </c>
      <c r="AE856" s="14"/>
      <c r="AF856" s="14">
        <v>0.36307312421927301</v>
      </c>
      <c r="AG856" s="14">
        <v>0.37651716132081398</v>
      </c>
      <c r="AH856" s="14">
        <v>0.292904721324733</v>
      </c>
      <c r="AI856" s="14">
        <v>0.26332687213297201</v>
      </c>
      <c r="AJ856" s="14">
        <v>0.236026108719469</v>
      </c>
      <c r="AK856" s="14">
        <v>0.21896704810419601</v>
      </c>
      <c r="AL856" s="14">
        <v>0.30329784540275301</v>
      </c>
      <c r="AM856" s="14">
        <v>0.19587435228870501</v>
      </c>
      <c r="AN856" s="14"/>
      <c r="AO856" s="14">
        <v>0.37323539062889499</v>
      </c>
      <c r="AP856" s="14">
        <v>0.308553391208084</v>
      </c>
      <c r="AQ856" s="14">
        <v>0.202099098529049</v>
      </c>
      <c r="AR856" s="14">
        <v>0.26773458317923798</v>
      </c>
      <c r="AS856" s="14">
        <v>0.23986191308794899</v>
      </c>
      <c r="AT856" s="14">
        <v>0.256078085301574</v>
      </c>
      <c r="AU856" s="14">
        <v>0.326093573877834</v>
      </c>
      <c r="AV856" s="14">
        <v>0.176334027018138</v>
      </c>
      <c r="AW856" s="14"/>
      <c r="AX856" s="14">
        <v>0.32737633537546701</v>
      </c>
      <c r="AY856" s="14">
        <v>0.28217186133911798</v>
      </c>
      <c r="AZ856" s="14">
        <v>0.28095279238052701</v>
      </c>
      <c r="BA856" s="14"/>
      <c r="BB856" s="14">
        <v>0.28390214841787498</v>
      </c>
      <c r="BC856" s="14">
        <v>0.276654084423677</v>
      </c>
      <c r="BD856" s="14">
        <v>0.31131904653328302</v>
      </c>
      <c r="BE856" s="14"/>
      <c r="BF856" s="14">
        <v>0.329417532091344</v>
      </c>
      <c r="BG856" s="14">
        <v>0.26928453016032899</v>
      </c>
      <c r="BH856" s="14">
        <v>0.295921670473694</v>
      </c>
      <c r="BI856" s="14"/>
      <c r="BJ856" s="14">
        <v>0.304170830642776</v>
      </c>
      <c r="BK856" s="14">
        <v>0.26262341095819602</v>
      </c>
      <c r="BL856" s="14"/>
      <c r="BM856" s="14">
        <v>0.29445567202233902</v>
      </c>
      <c r="BN856" s="14">
        <v>0.26782729703341002</v>
      </c>
      <c r="BO856" s="14"/>
      <c r="BP856" s="14">
        <v>0.21501075087645699</v>
      </c>
      <c r="BQ856" s="14">
        <v>0.28318779688666701</v>
      </c>
      <c r="BR856" s="14">
        <v>0.31630226961331198</v>
      </c>
      <c r="BS856" s="14">
        <v>0.26519603089460098</v>
      </c>
      <c r="BT856" s="14">
        <v>0.27821187541679299</v>
      </c>
      <c r="BU856" s="14">
        <v>0.30564684494893601</v>
      </c>
      <c r="BV856" s="14">
        <v>0.26466202133686301</v>
      </c>
      <c r="BW856" s="14">
        <v>0.28585079644042699</v>
      </c>
    </row>
    <row r="857" spans="2:75" x14ac:dyDescent="0.35">
      <c r="B857" t="s">
        <v>342</v>
      </c>
      <c r="C857" s="14">
        <v>0.177943845161361</v>
      </c>
      <c r="D857" s="14">
        <v>0.191779028858445</v>
      </c>
      <c r="E857" s="14">
        <v>0.16488683732599299</v>
      </c>
      <c r="F857" s="14"/>
      <c r="G857" s="14">
        <v>0.24930161146642499</v>
      </c>
      <c r="H857" s="14">
        <v>0.27099229701002597</v>
      </c>
      <c r="I857" s="14">
        <v>0.170430473171477</v>
      </c>
      <c r="J857" s="14">
        <v>0.144271389864079</v>
      </c>
      <c r="K857" s="14">
        <v>0.18683164866514201</v>
      </c>
      <c r="L857" s="14">
        <v>0.145383876838304</v>
      </c>
      <c r="M857" s="14"/>
      <c r="N857" s="14">
        <v>0.20254961972708499</v>
      </c>
      <c r="O857" s="14">
        <v>0.13189589561693299</v>
      </c>
      <c r="P857" s="14"/>
      <c r="Q857" s="14">
        <v>0.21706430088466899</v>
      </c>
      <c r="R857" s="14">
        <v>0.20130362600416701</v>
      </c>
      <c r="S857" s="14">
        <v>0.16586014016004599</v>
      </c>
      <c r="T857" s="14">
        <v>0.15069433409285399</v>
      </c>
      <c r="U857" s="14">
        <v>0.190623165454717</v>
      </c>
      <c r="V857" s="14">
        <v>0.23346885525470301</v>
      </c>
      <c r="W857" s="14">
        <v>0.171845761043527</v>
      </c>
      <c r="X857" s="14">
        <v>0.26315624413100902</v>
      </c>
      <c r="Y857" s="14">
        <v>0.68232222267642095</v>
      </c>
      <c r="Z857" s="14">
        <v>9.7686274741777199E-2</v>
      </c>
      <c r="AA857" s="14"/>
      <c r="AB857" s="14">
        <v>0.15996253891500001</v>
      </c>
      <c r="AC857" s="14">
        <v>0.136140738864824</v>
      </c>
      <c r="AD857" s="14">
        <v>0.26440673290991801</v>
      </c>
      <c r="AE857" s="14"/>
      <c r="AF857" s="14">
        <v>0.120872880915519</v>
      </c>
      <c r="AG857" s="14">
        <v>0.16259266212492501</v>
      </c>
      <c r="AH857" s="14">
        <v>0.164711795069166</v>
      </c>
      <c r="AI857" s="14">
        <v>0.15034589669133</v>
      </c>
      <c r="AJ857" s="14">
        <v>0.102081401885578</v>
      </c>
      <c r="AK857" s="14">
        <v>0.180137256505811</v>
      </c>
      <c r="AL857" s="14">
        <v>0.25658943247409299</v>
      </c>
      <c r="AM857" s="14">
        <v>0.24518484367174401</v>
      </c>
      <c r="AN857" s="14"/>
      <c r="AO857" s="14">
        <v>0.108542891632948</v>
      </c>
      <c r="AP857" s="14">
        <v>0.23029740348883199</v>
      </c>
      <c r="AQ857" s="14">
        <v>0.183820476276118</v>
      </c>
      <c r="AR857" s="14">
        <v>0.13833223211564499</v>
      </c>
      <c r="AS857" s="14">
        <v>0.103361498880208</v>
      </c>
      <c r="AT857" s="14">
        <v>0.118074861478018</v>
      </c>
      <c r="AU857" s="14">
        <v>0.205896074383914</v>
      </c>
      <c r="AV857" s="14">
        <v>0.28489468054184203</v>
      </c>
      <c r="AW857" s="14"/>
      <c r="AX857" s="14">
        <v>3.5111544321062303E-2</v>
      </c>
      <c r="AY857" s="14">
        <v>0.137278955461233</v>
      </c>
      <c r="AZ857" s="14">
        <v>0.27904164463050402</v>
      </c>
      <c r="BA857" s="14"/>
      <c r="BB857" s="14">
        <v>0.10790784584629801</v>
      </c>
      <c r="BC857" s="14">
        <v>0.16240742158931001</v>
      </c>
      <c r="BD857" s="14">
        <v>0.29708252025791199</v>
      </c>
      <c r="BE857" s="14"/>
      <c r="BF857" s="14">
        <v>0.147638638891887</v>
      </c>
      <c r="BG857" s="14">
        <v>0.126965679344126</v>
      </c>
      <c r="BH857" s="14">
        <v>0.27382864040624399</v>
      </c>
      <c r="BI857" s="14"/>
      <c r="BJ857" s="14">
        <v>0.143930530179016</v>
      </c>
      <c r="BK857" s="14">
        <v>0.188966310858973</v>
      </c>
      <c r="BL857" s="14"/>
      <c r="BM857" s="14">
        <v>0.19995787019840999</v>
      </c>
      <c r="BN857" s="14">
        <v>0.15239844248051501</v>
      </c>
      <c r="BO857" s="14"/>
      <c r="BP857" s="14">
        <v>9.3987356216409801E-2</v>
      </c>
      <c r="BQ857" s="14">
        <v>0.224845085715211</v>
      </c>
      <c r="BR857" s="14">
        <v>9.8619397339858098E-2</v>
      </c>
      <c r="BS857" s="14">
        <v>0.26528385643444602</v>
      </c>
      <c r="BT857" s="14">
        <v>0.19208852716830199</v>
      </c>
      <c r="BU857" s="14">
        <v>0.17476633139189199</v>
      </c>
      <c r="BV857" s="14">
        <v>5.1151635083692401E-2</v>
      </c>
      <c r="BW857" s="14">
        <v>0.155250185814855</v>
      </c>
    </row>
    <row r="858" spans="2:75" x14ac:dyDescent="0.35">
      <c r="B858" t="s">
        <v>92</v>
      </c>
      <c r="C858" s="14">
        <v>0.28639555653161503</v>
      </c>
      <c r="D858" s="14">
        <v>0.18934279601080001</v>
      </c>
      <c r="E858" s="14">
        <v>0.37798947261611598</v>
      </c>
      <c r="F858" s="14"/>
      <c r="G858" s="14">
        <v>0.24388083588054499</v>
      </c>
      <c r="H858" s="14">
        <v>0.23569988115569701</v>
      </c>
      <c r="I858" s="14">
        <v>0.286329750116816</v>
      </c>
      <c r="J858" s="14">
        <v>0.38533729447284099</v>
      </c>
      <c r="K858" s="14">
        <v>0.29837307413472097</v>
      </c>
      <c r="L858" s="14">
        <v>0.25881343419160002</v>
      </c>
      <c r="M858" s="14"/>
      <c r="N858" s="14">
        <v>0.23241873330506599</v>
      </c>
      <c r="O858" s="14">
        <v>0.38740932571273001</v>
      </c>
      <c r="P858" s="14"/>
      <c r="Q858" s="14">
        <v>0.40846780645546399</v>
      </c>
      <c r="R858" s="14">
        <v>0.45375800364016</v>
      </c>
      <c r="S858" s="14">
        <v>0.26838295577974802</v>
      </c>
      <c r="T858" s="14">
        <v>0.19592461835873501</v>
      </c>
      <c r="U858" s="14">
        <v>0.25069675293802102</v>
      </c>
      <c r="V858" s="14">
        <v>0.27012216850543103</v>
      </c>
      <c r="W858" s="14">
        <v>0.142976390233676</v>
      </c>
      <c r="X858" s="14">
        <v>0.406299744447288</v>
      </c>
      <c r="Y858" s="14">
        <v>0</v>
      </c>
      <c r="Z858" s="14">
        <v>0.59776710237993402</v>
      </c>
      <c r="AA858" s="14"/>
      <c r="AB858" s="14">
        <v>0.19731151174370401</v>
      </c>
      <c r="AC858" s="14">
        <v>0.348426512958593</v>
      </c>
      <c r="AD858" s="14">
        <v>0.11357624561473301</v>
      </c>
      <c r="AE858" s="14"/>
      <c r="AF858" s="14">
        <v>0.20652388840748401</v>
      </c>
      <c r="AG858" s="14">
        <v>0.18619556007169699</v>
      </c>
      <c r="AH858" s="14">
        <v>0.19025613262336999</v>
      </c>
      <c r="AI858" s="14">
        <v>0.37540685942673102</v>
      </c>
      <c r="AJ858" s="14">
        <v>0.34694260159828699</v>
      </c>
      <c r="AK858" s="14">
        <v>0.235739847063858</v>
      </c>
      <c r="AL858" s="14">
        <v>0.26027884629571901</v>
      </c>
      <c r="AM858" s="14">
        <v>0.436404121107488</v>
      </c>
      <c r="AN858" s="14"/>
      <c r="AO858" s="14">
        <v>0.19537268820676701</v>
      </c>
      <c r="AP858" s="14">
        <v>0.17539182243836601</v>
      </c>
      <c r="AQ858" s="14">
        <v>0.190621929915882</v>
      </c>
      <c r="AR858" s="14">
        <v>0.32571092971176002</v>
      </c>
      <c r="AS858" s="14">
        <v>0.366908609087024</v>
      </c>
      <c r="AT858" s="14">
        <v>0.25567267575237401</v>
      </c>
      <c r="AU858" s="14">
        <v>0.21029864933610301</v>
      </c>
      <c r="AV858" s="14">
        <v>0.37306276951113698</v>
      </c>
      <c r="AW858" s="14"/>
      <c r="AX858" s="14">
        <v>0.28947499954998002</v>
      </c>
      <c r="AY858" s="14">
        <v>0.198971691145444</v>
      </c>
      <c r="AZ858" s="14">
        <v>0.25801865645084299</v>
      </c>
      <c r="BA858" s="14"/>
      <c r="BB858" s="14">
        <v>0.25620164377739801</v>
      </c>
      <c r="BC858" s="14">
        <v>0.255617400419969</v>
      </c>
      <c r="BD858" s="14">
        <v>0.20854038691186799</v>
      </c>
      <c r="BE858" s="14"/>
      <c r="BF858" s="14">
        <v>0.152130075895543</v>
      </c>
      <c r="BG858" s="14">
        <v>0.26054457811328402</v>
      </c>
      <c r="BH858" s="14">
        <v>0.19933788921437501</v>
      </c>
      <c r="BI858" s="14"/>
      <c r="BJ858" s="14">
        <v>0.15106127460523699</v>
      </c>
      <c r="BK858" s="14">
        <v>0.314280326107712</v>
      </c>
      <c r="BL858" s="14"/>
      <c r="BM858" s="14">
        <v>0.17756767099847101</v>
      </c>
      <c r="BN858" s="14">
        <v>0.32970327038372199</v>
      </c>
      <c r="BO858" s="14"/>
      <c r="BP858" s="14">
        <v>0.34048810765058701</v>
      </c>
      <c r="BQ858" s="14">
        <v>0.322490700424518</v>
      </c>
      <c r="BR858" s="14">
        <v>0.40870591832467301</v>
      </c>
      <c r="BS858" s="14">
        <v>0.29285193120347802</v>
      </c>
      <c r="BT858" s="14">
        <v>0.229221128611449</v>
      </c>
      <c r="BU858" s="14">
        <v>0.28307384573411898</v>
      </c>
      <c r="BV858" s="14">
        <v>0.211363897359928</v>
      </c>
      <c r="BW858" s="14">
        <v>0.35621973247007199</v>
      </c>
    </row>
    <row r="859" spans="2:75" x14ac:dyDescent="0.35">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c r="AD859" s="14"/>
      <c r="AE859" s="14"/>
      <c r="AF859" s="14"/>
      <c r="AG859" s="14"/>
      <c r="AH859" s="14"/>
      <c r="AI859" s="14"/>
      <c r="AJ859" s="14"/>
      <c r="AK859" s="14"/>
      <c r="AL859" s="14"/>
      <c r="AM859" s="14"/>
      <c r="AN859" s="14"/>
      <c r="AO859" s="14"/>
      <c r="AP859" s="14"/>
      <c r="AQ859" s="14"/>
      <c r="AR859" s="14"/>
      <c r="AS859" s="14"/>
      <c r="AT859" s="14"/>
      <c r="AU859" s="14"/>
      <c r="AV859" s="14"/>
      <c r="AW859" s="14"/>
      <c r="AX859" s="14"/>
      <c r="AY859" s="14"/>
      <c r="AZ859" s="14"/>
      <c r="BA859" s="14"/>
      <c r="BB859" s="14"/>
      <c r="BC859" s="14"/>
      <c r="BD859" s="14"/>
      <c r="BE859" s="14"/>
      <c r="BF859" s="14"/>
      <c r="BG859" s="14"/>
      <c r="BH859" s="14"/>
      <c r="BI859" s="14"/>
      <c r="BJ859" s="14"/>
      <c r="BK859" s="14"/>
      <c r="BL859" s="14"/>
      <c r="BM859" s="14"/>
      <c r="BN859" s="14"/>
      <c r="BO859" s="14"/>
      <c r="BP859" s="14"/>
      <c r="BQ859" s="14"/>
      <c r="BR859" s="14"/>
      <c r="BS859" s="14"/>
      <c r="BT859" s="14"/>
      <c r="BU859" s="14"/>
      <c r="BV859" s="14"/>
      <c r="BW859" s="14"/>
    </row>
    <row r="860" spans="2:75" x14ac:dyDescent="0.35">
      <c r="B860" s="6" t="s">
        <v>430</v>
      </c>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c r="AD860" s="14"/>
      <c r="AE860" s="14"/>
      <c r="AF860" s="14"/>
      <c r="AG860" s="14"/>
      <c r="AH860" s="14"/>
      <c r="AI860" s="14"/>
      <c r="AJ860" s="14"/>
      <c r="AK860" s="14"/>
      <c r="AL860" s="14"/>
      <c r="AM860" s="14"/>
      <c r="AN860" s="14"/>
      <c r="AO860" s="14"/>
      <c r="AP860" s="14"/>
      <c r="AQ860" s="14"/>
      <c r="AR860" s="14"/>
      <c r="AS860" s="14"/>
      <c r="AT860" s="14"/>
      <c r="AU860" s="14"/>
      <c r="AV860" s="14"/>
      <c r="AW860" s="14"/>
      <c r="AX860" s="14"/>
      <c r="AY860" s="14"/>
      <c r="AZ860" s="14"/>
      <c r="BA860" s="14"/>
      <c r="BB860" s="14"/>
      <c r="BC860" s="14"/>
      <c r="BD860" s="14"/>
      <c r="BE860" s="14"/>
      <c r="BF860" s="14"/>
      <c r="BG860" s="14"/>
      <c r="BH860" s="14"/>
      <c r="BI860" s="14"/>
      <c r="BJ860" s="14"/>
      <c r="BK860" s="14"/>
      <c r="BL860" s="14"/>
      <c r="BM860" s="14"/>
      <c r="BN860" s="14"/>
      <c r="BO860" s="14"/>
      <c r="BP860" s="14"/>
      <c r="BQ860" s="14"/>
      <c r="BR860" s="14"/>
      <c r="BS860" s="14"/>
      <c r="BT860" s="14"/>
      <c r="BU860" s="14"/>
      <c r="BV860" s="14"/>
      <c r="BW860" s="14"/>
    </row>
    <row r="861" spans="2:75" x14ac:dyDescent="0.35">
      <c r="B861" s="21" t="s">
        <v>96</v>
      </c>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c r="AD861" s="14"/>
      <c r="AE861" s="14"/>
      <c r="AF861" s="14"/>
      <c r="AG861" s="14"/>
      <c r="AH861" s="14"/>
      <c r="AI861" s="14"/>
      <c r="AJ861" s="14"/>
      <c r="AK861" s="14"/>
      <c r="AL861" s="14"/>
      <c r="AM861" s="14"/>
      <c r="AN861" s="14"/>
      <c r="AO861" s="14"/>
      <c r="AP861" s="14"/>
      <c r="AQ861" s="14"/>
      <c r="AR861" s="14"/>
      <c r="AS861" s="14"/>
      <c r="AT861" s="14"/>
      <c r="AU861" s="14"/>
      <c r="AV861" s="14"/>
      <c r="AW861" s="14"/>
      <c r="AX861" s="14"/>
      <c r="AY861" s="14"/>
      <c r="AZ861" s="14"/>
      <c r="BA861" s="14"/>
      <c r="BB861" s="14"/>
      <c r="BC861" s="14"/>
      <c r="BD861" s="14"/>
      <c r="BE861" s="14"/>
      <c r="BF861" s="14"/>
      <c r="BG861" s="14"/>
      <c r="BH861" s="14"/>
      <c r="BI861" s="14"/>
      <c r="BJ861" s="14"/>
      <c r="BK861" s="14"/>
      <c r="BL861" s="14"/>
      <c r="BM861" s="14"/>
      <c r="BN861" s="14"/>
      <c r="BO861" s="14"/>
      <c r="BP861" s="14"/>
      <c r="BQ861" s="14"/>
      <c r="BR861" s="14"/>
      <c r="BS861" s="14"/>
      <c r="BT861" s="14"/>
      <c r="BU861" s="14"/>
      <c r="BV861" s="14"/>
      <c r="BW861" s="14"/>
    </row>
    <row r="862" spans="2:75" x14ac:dyDescent="0.35">
      <c r="B862" t="s">
        <v>338</v>
      </c>
      <c r="C862" s="14">
        <v>0.100204641866436</v>
      </c>
      <c r="D862" s="14">
        <v>0.125304418495987</v>
      </c>
      <c r="E862" s="14">
        <v>7.6516631118368303E-2</v>
      </c>
      <c r="F862" s="14"/>
      <c r="G862" s="14">
        <v>6.2229128153152798E-2</v>
      </c>
      <c r="H862" s="14">
        <v>8.4220993410026299E-2</v>
      </c>
      <c r="I862" s="14">
        <v>0.13770553828850299</v>
      </c>
      <c r="J862" s="14">
        <v>7.4427244268057705E-2</v>
      </c>
      <c r="K862" s="14">
        <v>0.13061967441776001</v>
      </c>
      <c r="L862" s="14">
        <v>9.8520464646264599E-2</v>
      </c>
      <c r="M862" s="14"/>
      <c r="N862" s="14">
        <v>0.110832832418313</v>
      </c>
      <c r="O862" s="14">
        <v>8.0314742405068501E-2</v>
      </c>
      <c r="P862" s="14"/>
      <c r="Q862" s="14">
        <v>3.7940778101593998E-2</v>
      </c>
      <c r="R862" s="14">
        <v>5.6499154826738E-2</v>
      </c>
      <c r="S862" s="14">
        <v>8.5982912959533295E-2</v>
      </c>
      <c r="T862" s="14">
        <v>7.6049517299042302E-2</v>
      </c>
      <c r="U862" s="14">
        <v>0.14973437584721599</v>
      </c>
      <c r="V862" s="14">
        <v>8.8797708188091198E-2</v>
      </c>
      <c r="W862" s="14">
        <v>0.153329151851721</v>
      </c>
      <c r="X862" s="14">
        <v>0</v>
      </c>
      <c r="Y862" s="14">
        <v>0.31767777732357899</v>
      </c>
      <c r="Z862" s="14">
        <v>7.3638225808388594E-2</v>
      </c>
      <c r="AA862" s="14"/>
      <c r="AB862" s="14">
        <v>0.204186538451853</v>
      </c>
      <c r="AC862" s="14">
        <v>5.99883030771955E-2</v>
      </c>
      <c r="AD862" s="14">
        <v>0.162933690979949</v>
      </c>
      <c r="AE862" s="14"/>
      <c r="AF862" s="14">
        <v>0.13830760589244101</v>
      </c>
      <c r="AG862" s="14">
        <v>0.12907656955990901</v>
      </c>
      <c r="AH862" s="14">
        <v>6.4704781247921006E-2</v>
      </c>
      <c r="AI862" s="14">
        <v>8.6932271154238697E-2</v>
      </c>
      <c r="AJ862" s="14">
        <v>0</v>
      </c>
      <c r="AK862" s="14">
        <v>0.13645029994181701</v>
      </c>
      <c r="AL862" s="14">
        <v>0.173850970582452</v>
      </c>
      <c r="AM862" s="14">
        <v>5.2354055824535103E-2</v>
      </c>
      <c r="AN862" s="14"/>
      <c r="AO862" s="14">
        <v>0.14555390799645901</v>
      </c>
      <c r="AP862" s="14">
        <v>0.159195197147114</v>
      </c>
      <c r="AQ862" s="14">
        <v>7.0765086603492594E-2</v>
      </c>
      <c r="AR862" s="14">
        <v>0.104034895956583</v>
      </c>
      <c r="AS862" s="14">
        <v>0</v>
      </c>
      <c r="AT862" s="14">
        <v>0.14986175685877001</v>
      </c>
      <c r="AU862" s="14">
        <v>0.18146637761617301</v>
      </c>
      <c r="AV862" s="14">
        <v>4.9312379885602199E-2</v>
      </c>
      <c r="AW862" s="14"/>
      <c r="AX862" s="14">
        <v>0.24962828333307299</v>
      </c>
      <c r="AY862" s="14">
        <v>9.2974468295723006E-2</v>
      </c>
      <c r="AZ862" s="14">
        <v>0.113780063703472</v>
      </c>
      <c r="BA862" s="14"/>
      <c r="BB862" s="14">
        <v>0.18764847389289799</v>
      </c>
      <c r="BC862" s="14">
        <v>8.6074502007773404E-2</v>
      </c>
      <c r="BD862" s="14">
        <v>0.116979553577006</v>
      </c>
      <c r="BE862" s="14"/>
      <c r="BF862" s="14">
        <v>0.135101417013583</v>
      </c>
      <c r="BG862" s="14">
        <v>0.114128337496783</v>
      </c>
      <c r="BH862" s="14">
        <v>0.11067834564453199</v>
      </c>
      <c r="BI862" s="14"/>
      <c r="BJ862" s="14">
        <v>0.117042402479114</v>
      </c>
      <c r="BK862" s="14">
        <v>9.9354546601785707E-2</v>
      </c>
      <c r="BL862" s="14"/>
      <c r="BM862" s="14">
        <v>0.159454538912604</v>
      </c>
      <c r="BN862" s="14">
        <v>7.5769771368562694E-2</v>
      </c>
      <c r="BO862" s="14"/>
      <c r="BP862" s="14">
        <v>8.4898507195537196E-2</v>
      </c>
      <c r="BQ862" s="14">
        <v>6.0611288859687001E-2</v>
      </c>
      <c r="BR862" s="14">
        <v>7.8697260112553805E-2</v>
      </c>
      <c r="BS862" s="14">
        <v>8.9667878622986599E-2</v>
      </c>
      <c r="BT862" s="14">
        <v>0.11542364544287</v>
      </c>
      <c r="BU862" s="14">
        <v>0.12089109647492099</v>
      </c>
      <c r="BV862" s="14">
        <v>9.7315180380417393E-2</v>
      </c>
      <c r="BW862" s="14">
        <v>0.102436584263115</v>
      </c>
    </row>
    <row r="863" spans="2:75" x14ac:dyDescent="0.35">
      <c r="B863" t="s">
        <v>339</v>
      </c>
      <c r="C863" s="14">
        <v>0.36120928380970602</v>
      </c>
      <c r="D863" s="14">
        <v>0.396150504449025</v>
      </c>
      <c r="E863" s="14">
        <v>0.328233372419309</v>
      </c>
      <c r="F863" s="14"/>
      <c r="G863" s="14">
        <v>0.30715607306062798</v>
      </c>
      <c r="H863" s="14">
        <v>0.32254720784276197</v>
      </c>
      <c r="I863" s="14">
        <v>0.257247394473409</v>
      </c>
      <c r="J863" s="14">
        <v>0.30236345966026401</v>
      </c>
      <c r="K863" s="14">
        <v>0.40288256644303</v>
      </c>
      <c r="L863" s="14">
        <v>0.43924838896914098</v>
      </c>
      <c r="M863" s="14"/>
      <c r="N863" s="14">
        <v>0.38240804992086702</v>
      </c>
      <c r="O863" s="14">
        <v>0.32153730723024598</v>
      </c>
      <c r="P863" s="14"/>
      <c r="Q863" s="14">
        <v>0.27803285095587199</v>
      </c>
      <c r="R863" s="14">
        <v>0.31361100633754002</v>
      </c>
      <c r="S863" s="14">
        <v>0.33431043618267398</v>
      </c>
      <c r="T863" s="14">
        <v>0.410919136554666</v>
      </c>
      <c r="U863" s="14">
        <v>0.34148012179625398</v>
      </c>
      <c r="V863" s="14">
        <v>0.40320415168403301</v>
      </c>
      <c r="W863" s="14">
        <v>0.40216299599247102</v>
      </c>
      <c r="X863" s="14">
        <v>0.593700255552712</v>
      </c>
      <c r="Y863" s="14">
        <v>0</v>
      </c>
      <c r="Z863" s="14">
        <v>0.29280472968914101</v>
      </c>
      <c r="AA863" s="14"/>
      <c r="AB863" s="14">
        <v>0.44548399741800498</v>
      </c>
      <c r="AC863" s="14">
        <v>0.35709125824849802</v>
      </c>
      <c r="AD863" s="14">
        <v>0.35016057096734299</v>
      </c>
      <c r="AE863" s="14"/>
      <c r="AF863" s="14">
        <v>0.42269949237195298</v>
      </c>
      <c r="AG863" s="14">
        <v>0.36557151009720801</v>
      </c>
      <c r="AH863" s="14">
        <v>0.41600407380042198</v>
      </c>
      <c r="AI863" s="14">
        <v>0.45563139977377198</v>
      </c>
      <c r="AJ863" s="14">
        <v>0.38459957274659701</v>
      </c>
      <c r="AK863" s="14">
        <v>0.38364381292441602</v>
      </c>
      <c r="AL863" s="14">
        <v>0.33739549636230298</v>
      </c>
      <c r="AM863" s="14">
        <v>0.24483580096097399</v>
      </c>
      <c r="AN863" s="14"/>
      <c r="AO863" s="14">
        <v>0.42628442162097602</v>
      </c>
      <c r="AP863" s="14">
        <v>0.31703540546902598</v>
      </c>
      <c r="AQ863" s="14">
        <v>0.42095273725712501</v>
      </c>
      <c r="AR863" s="14">
        <v>0.48252859932797199</v>
      </c>
      <c r="AS863" s="14">
        <v>0.38283074777787901</v>
      </c>
      <c r="AT863" s="14">
        <v>0.395543538778937</v>
      </c>
      <c r="AU863" s="14">
        <v>0.30788113024053199</v>
      </c>
      <c r="AV863" s="14">
        <v>0.27148187137131702</v>
      </c>
      <c r="AW863" s="14"/>
      <c r="AX863" s="14">
        <v>0.40921234605072399</v>
      </c>
      <c r="AY863" s="14">
        <v>0.43862744591749098</v>
      </c>
      <c r="AZ863" s="14">
        <v>0.33000511070104799</v>
      </c>
      <c r="BA863" s="14"/>
      <c r="BB863" s="14">
        <v>0.46762966451266003</v>
      </c>
      <c r="BC863" s="14">
        <v>0.40345437937839601</v>
      </c>
      <c r="BD863" s="14">
        <v>0.274692763332402</v>
      </c>
      <c r="BE863" s="14"/>
      <c r="BF863" s="14">
        <v>0.41174128854384101</v>
      </c>
      <c r="BG863" s="14">
        <v>0.453231132715122</v>
      </c>
      <c r="BH863" s="14">
        <v>0.33058799873121902</v>
      </c>
      <c r="BI863" s="14"/>
      <c r="BJ863" s="14">
        <v>0.42034430802040501</v>
      </c>
      <c r="BK863" s="14">
        <v>0.35251046619141901</v>
      </c>
      <c r="BL863" s="14"/>
      <c r="BM863" s="14">
        <v>0.39539299300483099</v>
      </c>
      <c r="BN863" s="14">
        <v>0.351138676617406</v>
      </c>
      <c r="BO863" s="14"/>
      <c r="BP863" s="14">
        <v>0.42098013816176699</v>
      </c>
      <c r="BQ863" s="14">
        <v>0.38482395224000698</v>
      </c>
      <c r="BR863" s="14">
        <v>0.32041046699535902</v>
      </c>
      <c r="BS863" s="14">
        <v>0.29886979957440601</v>
      </c>
      <c r="BT863" s="14">
        <v>0.36210485794473501</v>
      </c>
      <c r="BU863" s="14">
        <v>0.386232817138216</v>
      </c>
      <c r="BV863" s="14">
        <v>0.54850190093802298</v>
      </c>
      <c r="BW863" s="14">
        <v>0.255649598776236</v>
      </c>
    </row>
    <row r="864" spans="2:75" x14ac:dyDescent="0.35">
      <c r="B864" t="s">
        <v>341</v>
      </c>
      <c r="C864" s="14">
        <v>0.22258046133967699</v>
      </c>
      <c r="D864" s="14">
        <v>0.246870073961384</v>
      </c>
      <c r="E864" s="14">
        <v>0.19965704599055301</v>
      </c>
      <c r="F864" s="14"/>
      <c r="G864" s="14">
        <v>0.20032296535822999</v>
      </c>
      <c r="H864" s="14">
        <v>0.158764613083447</v>
      </c>
      <c r="I864" s="14">
        <v>0.26043174188701401</v>
      </c>
      <c r="J864" s="14">
        <v>0.257812402402401</v>
      </c>
      <c r="K864" s="14">
        <v>0.22288526975157699</v>
      </c>
      <c r="L864" s="14">
        <v>0.216901484984105</v>
      </c>
      <c r="M864" s="14"/>
      <c r="N864" s="14">
        <v>0.228493623502764</v>
      </c>
      <c r="O864" s="14">
        <v>0.21151440072018499</v>
      </c>
      <c r="P864" s="14"/>
      <c r="Q864" s="14">
        <v>0.19120286861150801</v>
      </c>
      <c r="R864" s="14">
        <v>0.17346167445656099</v>
      </c>
      <c r="S864" s="14">
        <v>0.29539418336773199</v>
      </c>
      <c r="T864" s="14">
        <v>0.26298457093731498</v>
      </c>
      <c r="U864" s="14">
        <v>0.22675037733755901</v>
      </c>
      <c r="V864" s="14">
        <v>0.20596357748940899</v>
      </c>
      <c r="W864" s="14">
        <v>0.16740039856317199</v>
      </c>
      <c r="X864" s="14">
        <v>0.406299744447288</v>
      </c>
      <c r="Y864" s="14">
        <v>0.11182982956972801</v>
      </c>
      <c r="Z864" s="14">
        <v>0.19063647592287</v>
      </c>
      <c r="AA864" s="14"/>
      <c r="AB864" s="14">
        <v>0.132907582417466</v>
      </c>
      <c r="AC864" s="14">
        <v>0.227960866289414</v>
      </c>
      <c r="AD864" s="14">
        <v>0.264784128048828</v>
      </c>
      <c r="AE864" s="14"/>
      <c r="AF864" s="14">
        <v>0.26068493012778898</v>
      </c>
      <c r="AG864" s="14">
        <v>0.258888735522327</v>
      </c>
      <c r="AH864" s="14">
        <v>0.235563776611382</v>
      </c>
      <c r="AI864" s="14">
        <v>0.13127605883037399</v>
      </c>
      <c r="AJ864" s="14">
        <v>0.26469978595202898</v>
      </c>
      <c r="AK864" s="14">
        <v>0.23264243746457</v>
      </c>
      <c r="AL864" s="14">
        <v>0.15584993634837799</v>
      </c>
      <c r="AM864" s="14">
        <v>0.206231013397637</v>
      </c>
      <c r="AN864" s="14"/>
      <c r="AO864" s="14">
        <v>0.27596435454537499</v>
      </c>
      <c r="AP864" s="14">
        <v>0.265100916032947</v>
      </c>
      <c r="AQ864" s="14">
        <v>0.19860837689913199</v>
      </c>
      <c r="AR864" s="14">
        <v>0.175894977822313</v>
      </c>
      <c r="AS864" s="14">
        <v>0.320080419185508</v>
      </c>
      <c r="AT864" s="14">
        <v>0.241621856091597</v>
      </c>
      <c r="AU864" s="14">
        <v>0.16828864821647599</v>
      </c>
      <c r="AV864" s="14">
        <v>0.18120444338664099</v>
      </c>
      <c r="AW864" s="14"/>
      <c r="AX864" s="14">
        <v>0.22174881467664501</v>
      </c>
      <c r="AY864" s="14">
        <v>0.26209227368795401</v>
      </c>
      <c r="AZ864" s="14">
        <v>0.19575387920140799</v>
      </c>
      <c r="BA864" s="14"/>
      <c r="BB864" s="14">
        <v>0.17173302792571399</v>
      </c>
      <c r="BC864" s="14">
        <v>0.24134492619037001</v>
      </c>
      <c r="BD864" s="14">
        <v>0.229166496666842</v>
      </c>
      <c r="BE864" s="14"/>
      <c r="BF864" s="14">
        <v>0.273990700828324</v>
      </c>
      <c r="BG864" s="14">
        <v>0.20810309478990699</v>
      </c>
      <c r="BH864" s="14">
        <v>0.24049157571145599</v>
      </c>
      <c r="BI864" s="14"/>
      <c r="BJ864" s="14">
        <v>0.24645152376206</v>
      </c>
      <c r="BK864" s="14">
        <v>0.219266671621726</v>
      </c>
      <c r="BL864" s="14"/>
      <c r="BM864" s="14">
        <v>0.23206765279137101</v>
      </c>
      <c r="BN864" s="14">
        <v>0.21981612997213401</v>
      </c>
      <c r="BO864" s="14"/>
      <c r="BP864" s="14">
        <v>0.235103916685829</v>
      </c>
      <c r="BQ864" s="14">
        <v>0.222969443224521</v>
      </c>
      <c r="BR864" s="14">
        <v>0.21338451919263299</v>
      </c>
      <c r="BS864" s="14">
        <v>0.26096593574760502</v>
      </c>
      <c r="BT864" s="14">
        <v>0.21597815553107799</v>
      </c>
      <c r="BU864" s="14">
        <v>0.18144317235378499</v>
      </c>
      <c r="BV864" s="14">
        <v>0.139592875980801</v>
      </c>
      <c r="BW864" s="14">
        <v>0.233208851848002</v>
      </c>
    </row>
    <row r="865" spans="2:75" x14ac:dyDescent="0.35">
      <c r="B865" t="s">
        <v>342</v>
      </c>
      <c r="C865" s="14">
        <v>0.108860273124844</v>
      </c>
      <c r="D865" s="14">
        <v>0.11811212809643599</v>
      </c>
      <c r="E865" s="14">
        <v>0.100128799405328</v>
      </c>
      <c r="F865" s="14"/>
      <c r="G865" s="14">
        <v>0.220653663556998</v>
      </c>
      <c r="H865" s="14">
        <v>0.210395280216993</v>
      </c>
      <c r="I865" s="14">
        <v>0.13778519555765201</v>
      </c>
      <c r="J865" s="14">
        <v>7.5293656192869193E-2</v>
      </c>
      <c r="K865" s="14">
        <v>8.0524445188814797E-2</v>
      </c>
      <c r="L865" s="14">
        <v>6.6277445856021105E-2</v>
      </c>
      <c r="M865" s="14"/>
      <c r="N865" s="14">
        <v>0.117021989095834</v>
      </c>
      <c r="O865" s="14">
        <v>9.35862046648471E-2</v>
      </c>
      <c r="P865" s="14"/>
      <c r="Q865" s="14">
        <v>0.126965459768552</v>
      </c>
      <c r="R865" s="14">
        <v>0.11070519585067801</v>
      </c>
      <c r="S865" s="14">
        <v>8.1107926117032506E-2</v>
      </c>
      <c r="T865" s="14">
        <v>0.10222188248000801</v>
      </c>
      <c r="U865" s="14">
        <v>0.101087966136966</v>
      </c>
      <c r="V865" s="14">
        <v>0.14004478172551399</v>
      </c>
      <c r="W865" s="14">
        <v>0.156111637097791</v>
      </c>
      <c r="X865" s="14">
        <v>0</v>
      </c>
      <c r="Y865" s="14">
        <v>0.57049239310669397</v>
      </c>
      <c r="Z865" s="14">
        <v>4.1861404733747498E-2</v>
      </c>
      <c r="AA865" s="14"/>
      <c r="AB865" s="14">
        <v>0.107851120740419</v>
      </c>
      <c r="AC865" s="14">
        <v>0.10188220462011099</v>
      </c>
      <c r="AD865" s="14">
        <v>0.139171123195411</v>
      </c>
      <c r="AE865" s="14"/>
      <c r="AF865" s="14">
        <v>4.6897005020651403E-2</v>
      </c>
      <c r="AG865" s="14">
        <v>0.139337614374104</v>
      </c>
      <c r="AH865" s="14">
        <v>0.15545413833337701</v>
      </c>
      <c r="AI865" s="14">
        <v>9.5191271433050107E-3</v>
      </c>
      <c r="AJ865" s="14">
        <v>0.115004897658477</v>
      </c>
      <c r="AK865" s="14">
        <v>9.7951686182247297E-2</v>
      </c>
      <c r="AL865" s="14">
        <v>0.18618429563014</v>
      </c>
      <c r="AM865" s="14">
        <v>0.141647560181872</v>
      </c>
      <c r="AN865" s="14"/>
      <c r="AO865" s="14">
        <v>3.8379191186647198E-2</v>
      </c>
      <c r="AP865" s="14">
        <v>0.15296163099584001</v>
      </c>
      <c r="AQ865" s="14">
        <v>0.19072957850687</v>
      </c>
      <c r="AR865" s="14">
        <v>2.8589542239314199E-2</v>
      </c>
      <c r="AS865" s="14">
        <v>5.1122139553590198E-2</v>
      </c>
      <c r="AT865" s="14">
        <v>7.0119559472926501E-2</v>
      </c>
      <c r="AU865" s="14">
        <v>0.215335643756563</v>
      </c>
      <c r="AV865" s="14">
        <v>0.19498081131244299</v>
      </c>
      <c r="AW865" s="14"/>
      <c r="AX865" s="14">
        <v>8.5230887145490396E-3</v>
      </c>
      <c r="AY865" s="14">
        <v>7.4127355675871198E-2</v>
      </c>
      <c r="AZ865" s="14">
        <v>0.173140815457689</v>
      </c>
      <c r="BA865" s="14"/>
      <c r="BB865" s="14">
        <v>5.3812845768600501E-2</v>
      </c>
      <c r="BC865" s="14">
        <v>8.0861387442522206E-2</v>
      </c>
      <c r="BD865" s="14">
        <v>0.22807741786188401</v>
      </c>
      <c r="BE865" s="14"/>
      <c r="BF865" s="14">
        <v>8.1495241770021098E-2</v>
      </c>
      <c r="BG865" s="14">
        <v>7.2954349850942804E-2</v>
      </c>
      <c r="BH865" s="14">
        <v>0.16561153314049501</v>
      </c>
      <c r="BI865" s="14"/>
      <c r="BJ865" s="14">
        <v>9.3734521078216906E-2</v>
      </c>
      <c r="BK865" s="14">
        <v>0.105939635918695</v>
      </c>
      <c r="BL865" s="14"/>
      <c r="BM865" s="14">
        <v>0.139365117421342</v>
      </c>
      <c r="BN865" s="14">
        <v>9.6739609584383005E-2</v>
      </c>
      <c r="BO865" s="14"/>
      <c r="BP865" s="14">
        <v>6.91398654812104E-2</v>
      </c>
      <c r="BQ865" s="14">
        <v>8.7449120209835196E-2</v>
      </c>
      <c r="BR865" s="14">
        <v>8.7603011804965603E-2</v>
      </c>
      <c r="BS865" s="14">
        <v>0.107202826146296</v>
      </c>
      <c r="BT865" s="14">
        <v>0.122915900814174</v>
      </c>
      <c r="BU865" s="14">
        <v>0.124592562318959</v>
      </c>
      <c r="BV865" s="14">
        <v>0.11941061060835299</v>
      </c>
      <c r="BW865" s="14">
        <v>0.14001358614445</v>
      </c>
    </row>
    <row r="866" spans="2:75" x14ac:dyDescent="0.35">
      <c r="B866" t="s">
        <v>92</v>
      </c>
      <c r="C866" s="14">
        <v>0.207145339859337</v>
      </c>
      <c r="D866" s="14">
        <v>0.11356287499716899</v>
      </c>
      <c r="E866" s="14">
        <v>0.29546415106644303</v>
      </c>
      <c r="F866" s="14"/>
      <c r="G866" s="14">
        <v>0.20963816987099099</v>
      </c>
      <c r="H866" s="14">
        <v>0.224071905446772</v>
      </c>
      <c r="I866" s="14">
        <v>0.206830129793422</v>
      </c>
      <c r="J866" s="14">
        <v>0.29010323747640798</v>
      </c>
      <c r="K866" s="14">
        <v>0.16308804419881801</v>
      </c>
      <c r="L866" s="14">
        <v>0.17905221554446801</v>
      </c>
      <c r="M866" s="14"/>
      <c r="N866" s="14">
        <v>0.16124350506222199</v>
      </c>
      <c r="O866" s="14">
        <v>0.29304734497965401</v>
      </c>
      <c r="P866" s="14"/>
      <c r="Q866" s="14">
        <v>0.36585804256247401</v>
      </c>
      <c r="R866" s="14">
        <v>0.345722968528483</v>
      </c>
      <c r="S866" s="14">
        <v>0.20320454137302901</v>
      </c>
      <c r="T866" s="14">
        <v>0.14782489272896901</v>
      </c>
      <c r="U866" s="14">
        <v>0.18094715888200399</v>
      </c>
      <c r="V866" s="14">
        <v>0.16198978091295299</v>
      </c>
      <c r="W866" s="14">
        <v>0.120995816494845</v>
      </c>
      <c r="X866" s="14">
        <v>0</v>
      </c>
      <c r="Y866" s="14">
        <v>0</v>
      </c>
      <c r="Z866" s="14">
        <v>0.401059163845853</v>
      </c>
      <c r="AA866" s="14"/>
      <c r="AB866" s="14">
        <v>0.109570760972257</v>
      </c>
      <c r="AC866" s="14">
        <v>0.25307736776478201</v>
      </c>
      <c r="AD866" s="14">
        <v>8.2950486808468796E-2</v>
      </c>
      <c r="AE866" s="14"/>
      <c r="AF866" s="14">
        <v>0.131410966587165</v>
      </c>
      <c r="AG866" s="14">
        <v>0.107125570446451</v>
      </c>
      <c r="AH866" s="14">
        <v>0.128273230006898</v>
      </c>
      <c r="AI866" s="14">
        <v>0.31664114309831098</v>
      </c>
      <c r="AJ866" s="14">
        <v>0.235695743642898</v>
      </c>
      <c r="AK866" s="14">
        <v>0.14931176348694999</v>
      </c>
      <c r="AL866" s="14">
        <v>0.14671930107672701</v>
      </c>
      <c r="AM866" s="14">
        <v>0.35493156963498101</v>
      </c>
      <c r="AN866" s="14"/>
      <c r="AO866" s="14">
        <v>0.113818124650543</v>
      </c>
      <c r="AP866" s="14">
        <v>0.105706850355073</v>
      </c>
      <c r="AQ866" s="14">
        <v>0.11894422073338</v>
      </c>
      <c r="AR866" s="14">
        <v>0.20895198465381701</v>
      </c>
      <c r="AS866" s="14">
        <v>0.245966693483023</v>
      </c>
      <c r="AT866" s="14">
        <v>0.14285328879777001</v>
      </c>
      <c r="AU866" s="14">
        <v>0.12702820017025501</v>
      </c>
      <c r="AV866" s="14">
        <v>0.303020494043998</v>
      </c>
      <c r="AW866" s="14"/>
      <c r="AX866" s="14">
        <v>0.110887467225009</v>
      </c>
      <c r="AY866" s="14">
        <v>0.13217845642296</v>
      </c>
      <c r="AZ866" s="14">
        <v>0.187320130936383</v>
      </c>
      <c r="BA866" s="14"/>
      <c r="BB866" s="14">
        <v>0.119175987900127</v>
      </c>
      <c r="BC866" s="14">
        <v>0.18826480498093801</v>
      </c>
      <c r="BD866" s="14">
        <v>0.15108376856186601</v>
      </c>
      <c r="BE866" s="14"/>
      <c r="BF866" s="14">
        <v>9.7671351844232202E-2</v>
      </c>
      <c r="BG866" s="14">
        <v>0.151583085147245</v>
      </c>
      <c r="BH866" s="14">
        <v>0.15263054677229901</v>
      </c>
      <c r="BI866" s="14"/>
      <c r="BJ866" s="14">
        <v>0.12242724466020399</v>
      </c>
      <c r="BK866" s="14">
        <v>0.222928679666374</v>
      </c>
      <c r="BL866" s="14"/>
      <c r="BM866" s="14">
        <v>7.3719697869852593E-2</v>
      </c>
      <c r="BN866" s="14">
        <v>0.256535812457514</v>
      </c>
      <c r="BO866" s="14"/>
      <c r="BP866" s="14">
        <v>0.18987757247565701</v>
      </c>
      <c r="BQ866" s="14">
        <v>0.24414619546595001</v>
      </c>
      <c r="BR866" s="14">
        <v>0.29990474189448901</v>
      </c>
      <c r="BS866" s="14">
        <v>0.24329355990870699</v>
      </c>
      <c r="BT866" s="14">
        <v>0.18357744026714301</v>
      </c>
      <c r="BU866" s="14">
        <v>0.186840351714118</v>
      </c>
      <c r="BV866" s="14">
        <v>9.5179432092406299E-2</v>
      </c>
      <c r="BW866" s="14">
        <v>0.268691378968198</v>
      </c>
    </row>
    <row r="867" spans="2:75" x14ac:dyDescent="0.35">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c r="AD867" s="14"/>
      <c r="AE867" s="14"/>
      <c r="AF867" s="14"/>
      <c r="AG867" s="14"/>
      <c r="AH867" s="14"/>
      <c r="AI867" s="14"/>
      <c r="AJ867" s="14"/>
      <c r="AK867" s="14"/>
      <c r="AL867" s="14"/>
      <c r="AM867" s="14"/>
      <c r="AN867" s="14"/>
      <c r="AO867" s="14"/>
      <c r="AP867" s="14"/>
      <c r="AQ867" s="14"/>
      <c r="AR867" s="14"/>
      <c r="AS867" s="14"/>
      <c r="AT867" s="14"/>
      <c r="AU867" s="14"/>
      <c r="AV867" s="14"/>
      <c r="AW867" s="14"/>
      <c r="AX867" s="14"/>
      <c r="AY867" s="14"/>
      <c r="AZ867" s="14"/>
      <c r="BA867" s="14"/>
      <c r="BB867" s="14"/>
      <c r="BC867" s="14"/>
      <c r="BD867" s="14"/>
      <c r="BE867" s="14"/>
      <c r="BF867" s="14"/>
      <c r="BG867" s="14"/>
      <c r="BH867" s="14"/>
      <c r="BI867" s="14"/>
      <c r="BJ867" s="14"/>
      <c r="BK867" s="14"/>
      <c r="BL867" s="14"/>
      <c r="BM867" s="14"/>
      <c r="BN867" s="14"/>
      <c r="BO867" s="14"/>
      <c r="BP867" s="14"/>
      <c r="BQ867" s="14"/>
      <c r="BR867" s="14"/>
      <c r="BS867" s="14"/>
      <c r="BT867" s="14"/>
      <c r="BU867" s="14"/>
      <c r="BV867" s="14"/>
      <c r="BW867" s="14"/>
    </row>
    <row r="868" spans="2:75" x14ac:dyDescent="0.35">
      <c r="B868" s="6" t="s">
        <v>431</v>
      </c>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c r="AD868" s="14"/>
      <c r="AE868" s="14"/>
      <c r="AF868" s="14"/>
      <c r="AG868" s="14"/>
      <c r="AH868" s="14"/>
      <c r="AI868" s="14"/>
      <c r="AJ868" s="14"/>
      <c r="AK868" s="14"/>
      <c r="AL868" s="14"/>
      <c r="AM868" s="14"/>
      <c r="AN868" s="14"/>
      <c r="AO868" s="14"/>
      <c r="AP868" s="14"/>
      <c r="AQ868" s="14"/>
      <c r="AR868" s="14"/>
      <c r="AS868" s="14"/>
      <c r="AT868" s="14"/>
      <c r="AU868" s="14"/>
      <c r="AV868" s="14"/>
      <c r="AW868" s="14"/>
      <c r="AX868" s="14"/>
      <c r="AY868" s="14"/>
      <c r="AZ868" s="14"/>
      <c r="BA868" s="14"/>
      <c r="BB868" s="14"/>
      <c r="BC868" s="14"/>
      <c r="BD868" s="14"/>
      <c r="BE868" s="14"/>
      <c r="BF868" s="14"/>
      <c r="BG868" s="14"/>
      <c r="BH868" s="14"/>
      <c r="BI868" s="14"/>
      <c r="BJ868" s="14"/>
      <c r="BK868" s="14"/>
      <c r="BL868" s="14"/>
      <c r="BM868" s="14"/>
      <c r="BN868" s="14"/>
      <c r="BO868" s="14"/>
      <c r="BP868" s="14"/>
      <c r="BQ868" s="14"/>
      <c r="BR868" s="14"/>
      <c r="BS868" s="14"/>
      <c r="BT868" s="14"/>
      <c r="BU868" s="14"/>
      <c r="BV868" s="14"/>
      <c r="BW868" s="14"/>
    </row>
    <row r="869" spans="2:75" x14ac:dyDescent="0.35">
      <c r="B869" s="21" t="s">
        <v>96</v>
      </c>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c r="AD869" s="14"/>
      <c r="AE869" s="14"/>
      <c r="AF869" s="14"/>
      <c r="AG869" s="14"/>
      <c r="AH869" s="14"/>
      <c r="AI869" s="14"/>
      <c r="AJ869" s="14"/>
      <c r="AK869" s="14"/>
      <c r="AL869" s="14"/>
      <c r="AM869" s="14"/>
      <c r="AN869" s="14"/>
      <c r="AO869" s="14"/>
      <c r="AP869" s="14"/>
      <c r="AQ869" s="14"/>
      <c r="AR869" s="14"/>
      <c r="AS869" s="14"/>
      <c r="AT869" s="14"/>
      <c r="AU869" s="14"/>
      <c r="AV869" s="14"/>
      <c r="AW869" s="14"/>
      <c r="AX869" s="14"/>
      <c r="AY869" s="14"/>
      <c r="AZ869" s="14"/>
      <c r="BA869" s="14"/>
      <c r="BB869" s="14"/>
      <c r="BC869" s="14"/>
      <c r="BD869" s="14"/>
      <c r="BE869" s="14"/>
      <c r="BF869" s="14"/>
      <c r="BG869" s="14"/>
      <c r="BH869" s="14"/>
      <c r="BI869" s="14"/>
      <c r="BJ869" s="14"/>
      <c r="BK869" s="14"/>
      <c r="BL869" s="14"/>
      <c r="BM869" s="14"/>
      <c r="BN869" s="14"/>
      <c r="BO869" s="14"/>
      <c r="BP869" s="14"/>
      <c r="BQ869" s="14"/>
      <c r="BR869" s="14"/>
      <c r="BS869" s="14"/>
      <c r="BT869" s="14"/>
      <c r="BU869" s="14"/>
      <c r="BV869" s="14"/>
      <c r="BW869" s="14"/>
    </row>
    <row r="870" spans="2:75" x14ac:dyDescent="0.35">
      <c r="B870" t="s">
        <v>338</v>
      </c>
      <c r="C870" s="14">
        <v>6.6155573347039406E-2</v>
      </c>
      <c r="D870" s="14">
        <v>8.1020829571623904E-2</v>
      </c>
      <c r="E870" s="14">
        <v>5.2126430601355397E-2</v>
      </c>
      <c r="F870" s="14"/>
      <c r="G870" s="14">
        <v>6.3941154191584901E-2</v>
      </c>
      <c r="H870" s="14">
        <v>5.7586907826856402E-2</v>
      </c>
      <c r="I870" s="14">
        <v>3.7187527718843302E-2</v>
      </c>
      <c r="J870" s="14">
        <v>3.65305365212285E-2</v>
      </c>
      <c r="K870" s="14">
        <v>0.111084315464599</v>
      </c>
      <c r="L870" s="14">
        <v>7.5967652050634202E-2</v>
      </c>
      <c r="M870" s="14"/>
      <c r="N870" s="14">
        <v>6.8258304454641594E-2</v>
      </c>
      <c r="O870" s="14">
        <v>6.2220462274241002E-2</v>
      </c>
      <c r="P870" s="14"/>
      <c r="Q870" s="14">
        <v>2.2224748646078901E-2</v>
      </c>
      <c r="R870" s="14">
        <v>8.2713704694662493E-2</v>
      </c>
      <c r="S870" s="14">
        <v>4.6838085502599797E-2</v>
      </c>
      <c r="T870" s="14">
        <v>5.0180920171151999E-2</v>
      </c>
      <c r="U870" s="14">
        <v>9.2900413817218697E-2</v>
      </c>
      <c r="V870" s="14">
        <v>5.2106876590625802E-2</v>
      </c>
      <c r="W870" s="14">
        <v>0.103370267738778</v>
      </c>
      <c r="X870" s="14">
        <v>0.24517618432884</v>
      </c>
      <c r="Y870" s="14">
        <v>0</v>
      </c>
      <c r="Z870" s="14">
        <v>2.4165978441247699E-2</v>
      </c>
      <c r="AA870" s="14"/>
      <c r="AB870" s="14">
        <v>0.11168287284155</v>
      </c>
      <c r="AC870" s="14">
        <v>5.0812552406601201E-2</v>
      </c>
      <c r="AD870" s="14">
        <v>8.2435569459496302E-2</v>
      </c>
      <c r="AE870" s="14"/>
      <c r="AF870" s="14">
        <v>9.72008949276746E-2</v>
      </c>
      <c r="AG870" s="14">
        <v>6.3293200291691804E-2</v>
      </c>
      <c r="AH870" s="14">
        <v>6.1069952858705798E-2</v>
      </c>
      <c r="AI870" s="14">
        <v>5.6714857194157399E-2</v>
      </c>
      <c r="AJ870" s="14">
        <v>0.114477506002662</v>
      </c>
      <c r="AK870" s="14">
        <v>9.5940443358856306E-2</v>
      </c>
      <c r="AL870" s="14">
        <v>3.9296288857532301E-2</v>
      </c>
      <c r="AM870" s="14">
        <v>4.38703867884951E-2</v>
      </c>
      <c r="AN870" s="14"/>
      <c r="AO870" s="14">
        <v>0.102533069629415</v>
      </c>
      <c r="AP870" s="14">
        <v>6.2738136424610097E-2</v>
      </c>
      <c r="AQ870" s="14">
        <v>7.8001020856627107E-2</v>
      </c>
      <c r="AR870" s="14">
        <v>0.134004021460398</v>
      </c>
      <c r="AS870" s="14">
        <v>0.129689137046122</v>
      </c>
      <c r="AT870" s="14">
        <v>0.103339550893909</v>
      </c>
      <c r="AU870" s="14">
        <v>6.2094838156658901E-2</v>
      </c>
      <c r="AV870" s="14">
        <v>1.2382437086217999E-2</v>
      </c>
      <c r="AW870" s="14"/>
      <c r="AX870" s="14">
        <v>0.11724394827383799</v>
      </c>
      <c r="AY870" s="14">
        <v>9.6376893019987295E-2</v>
      </c>
      <c r="AZ870" s="14">
        <v>4.3055238555058398E-2</v>
      </c>
      <c r="BA870" s="14"/>
      <c r="BB870" s="14">
        <v>0.163622515709171</v>
      </c>
      <c r="BC870" s="14">
        <v>6.2101086572743103E-2</v>
      </c>
      <c r="BD870" s="14">
        <v>3.0655748901860298E-2</v>
      </c>
      <c r="BE870" s="14"/>
      <c r="BF870" s="14">
        <v>0.14375145198820399</v>
      </c>
      <c r="BG870" s="14">
        <v>9.7813139929871298E-2</v>
      </c>
      <c r="BH870" s="14">
        <v>3.29306270701877E-2</v>
      </c>
      <c r="BI870" s="14"/>
      <c r="BJ870" s="14">
        <v>0.13328387696135399</v>
      </c>
      <c r="BK870" s="14">
        <v>5.00857125870749E-2</v>
      </c>
      <c r="BL870" s="14"/>
      <c r="BM870" s="14">
        <v>0.11135204908040799</v>
      </c>
      <c r="BN870" s="14">
        <v>4.6627982613344797E-2</v>
      </c>
      <c r="BO870" s="14"/>
      <c r="BP870" s="14">
        <v>8.0048093808364695E-2</v>
      </c>
      <c r="BQ870" s="14">
        <v>0.123260507068361</v>
      </c>
      <c r="BR870" s="14">
        <v>3.1222717220293902E-2</v>
      </c>
      <c r="BS870" s="14">
        <v>3.3453326543942202E-2</v>
      </c>
      <c r="BT870" s="14">
        <v>8.0520114893123398E-2</v>
      </c>
      <c r="BU870" s="14">
        <v>6.3021364262766805E-2</v>
      </c>
      <c r="BV870" s="14">
        <v>8.5156018103104705E-2</v>
      </c>
      <c r="BW870" s="14">
        <v>1.5731585023243101E-2</v>
      </c>
    </row>
    <row r="871" spans="2:75" x14ac:dyDescent="0.35">
      <c r="B871" t="s">
        <v>339</v>
      </c>
      <c r="C871" s="14">
        <v>0.34854857089286301</v>
      </c>
      <c r="D871" s="14">
        <v>0.36536411200624902</v>
      </c>
      <c r="E871" s="14">
        <v>0.332678839281009</v>
      </c>
      <c r="F871" s="14"/>
      <c r="G871" s="14">
        <v>0.29603585807299998</v>
      </c>
      <c r="H871" s="14">
        <v>0.174236163804283</v>
      </c>
      <c r="I871" s="14">
        <v>0.29883777501858999</v>
      </c>
      <c r="J871" s="14">
        <v>0.30561359669521299</v>
      </c>
      <c r="K871" s="14">
        <v>0.39441833339784999</v>
      </c>
      <c r="L871" s="14">
        <v>0.441985159754126</v>
      </c>
      <c r="M871" s="14"/>
      <c r="N871" s="14">
        <v>0.36705258163506399</v>
      </c>
      <c r="O871" s="14">
        <v>0.31391963650388799</v>
      </c>
      <c r="P871" s="14"/>
      <c r="Q871" s="14">
        <v>0.31158265071261299</v>
      </c>
      <c r="R871" s="14">
        <v>0.28321200949722197</v>
      </c>
      <c r="S871" s="14">
        <v>0.36945429419343101</v>
      </c>
      <c r="T871" s="14">
        <v>0.34955518464748597</v>
      </c>
      <c r="U871" s="14">
        <v>0.42356976538311603</v>
      </c>
      <c r="V871" s="14">
        <v>0.35376773248635801</v>
      </c>
      <c r="W871" s="14">
        <v>0.27628546334462101</v>
      </c>
      <c r="X871" s="14">
        <v>0.33438743868451198</v>
      </c>
      <c r="Y871" s="14">
        <v>0</v>
      </c>
      <c r="Z871" s="14">
        <v>0.37115813489488703</v>
      </c>
      <c r="AA871" s="14"/>
      <c r="AB871" s="14">
        <v>0.47277816769044001</v>
      </c>
      <c r="AC871" s="14">
        <v>0.34186204920851698</v>
      </c>
      <c r="AD871" s="14">
        <v>0.32719766396335898</v>
      </c>
      <c r="AE871" s="14"/>
      <c r="AF871" s="14">
        <v>0.49263312311125801</v>
      </c>
      <c r="AG871" s="14">
        <v>0.32708791714937102</v>
      </c>
      <c r="AH871" s="14">
        <v>0.27891509325488401</v>
      </c>
      <c r="AI871" s="14">
        <v>0.33866051337331798</v>
      </c>
      <c r="AJ871" s="14">
        <v>0.28508075478518202</v>
      </c>
      <c r="AK871" s="14">
        <v>0.40397802614553102</v>
      </c>
      <c r="AL871" s="14">
        <v>0.34188850008944699</v>
      </c>
      <c r="AM871" s="14">
        <v>0.22810988136604801</v>
      </c>
      <c r="AN871" s="14"/>
      <c r="AO871" s="14">
        <v>0.48560248733910499</v>
      </c>
      <c r="AP871" s="14">
        <v>0.34658508932735099</v>
      </c>
      <c r="AQ871" s="14">
        <v>0.267531298335701</v>
      </c>
      <c r="AR871" s="14">
        <v>0.29564939938611801</v>
      </c>
      <c r="AS871" s="14">
        <v>0.39449027632351902</v>
      </c>
      <c r="AT871" s="14">
        <v>0.43311428049801998</v>
      </c>
      <c r="AU871" s="14">
        <v>0.36302827297651802</v>
      </c>
      <c r="AV871" s="14">
        <v>0.182101346742263</v>
      </c>
      <c r="AW871" s="14"/>
      <c r="AX871" s="14">
        <v>0.38924096568129002</v>
      </c>
      <c r="AY871" s="14">
        <v>0.41857663992640798</v>
      </c>
      <c r="AZ871" s="14">
        <v>0.30972967882973401</v>
      </c>
      <c r="BA871" s="14"/>
      <c r="BB871" s="14">
        <v>0.478505599043964</v>
      </c>
      <c r="BC871" s="14">
        <v>0.41716754753665403</v>
      </c>
      <c r="BD871" s="14">
        <v>0.206910523869169</v>
      </c>
      <c r="BE871" s="14"/>
      <c r="BF871" s="14">
        <v>0.424657902131714</v>
      </c>
      <c r="BG871" s="14">
        <v>0.43904068245119698</v>
      </c>
      <c r="BH871" s="14">
        <v>0.30159773302211301</v>
      </c>
      <c r="BI871" s="14"/>
      <c r="BJ871" s="14">
        <v>0.37897696116428098</v>
      </c>
      <c r="BK871" s="14">
        <v>0.34791104906090597</v>
      </c>
      <c r="BL871" s="14"/>
      <c r="BM871" s="14">
        <v>0.36806245128655901</v>
      </c>
      <c r="BN871" s="14">
        <v>0.35453444875142898</v>
      </c>
      <c r="BO871" s="14"/>
      <c r="BP871" s="14">
        <v>0.38550066199130101</v>
      </c>
      <c r="BQ871" s="14">
        <v>0.34459509328855797</v>
      </c>
      <c r="BR871" s="14">
        <v>0.54303964344728695</v>
      </c>
      <c r="BS871" s="14">
        <v>0.26683529574169801</v>
      </c>
      <c r="BT871" s="14">
        <v>0.33979896515083802</v>
      </c>
      <c r="BU871" s="14">
        <v>0.32525125520064502</v>
      </c>
      <c r="BV871" s="14">
        <v>0.38793590873252098</v>
      </c>
      <c r="BW871" s="14">
        <v>0.422566337475064</v>
      </c>
    </row>
    <row r="872" spans="2:75" x14ac:dyDescent="0.35">
      <c r="B872" t="s">
        <v>340</v>
      </c>
      <c r="C872" s="14">
        <v>0.27235199569743102</v>
      </c>
      <c r="D872" s="14">
        <v>0.288998987580249</v>
      </c>
      <c r="E872" s="14">
        <v>0.25664133307030101</v>
      </c>
      <c r="F872" s="14"/>
      <c r="G872" s="14">
        <v>0.295379460823052</v>
      </c>
      <c r="H872" s="14">
        <v>0.24674053915725699</v>
      </c>
      <c r="I872" s="14">
        <v>0.28513484103711001</v>
      </c>
      <c r="J872" s="14">
        <v>0.28807527916021503</v>
      </c>
      <c r="K872" s="14">
        <v>0.305622191450028</v>
      </c>
      <c r="L872" s="14">
        <v>0.24827132328510099</v>
      </c>
      <c r="M872" s="14"/>
      <c r="N872" s="14">
        <v>0.262337321208505</v>
      </c>
      <c r="O872" s="14">
        <v>0.29109374366956497</v>
      </c>
      <c r="P872" s="14"/>
      <c r="Q872" s="14">
        <v>0.28082289854961601</v>
      </c>
      <c r="R872" s="14">
        <v>0.26798849492170901</v>
      </c>
      <c r="S872" s="14">
        <v>0.25407247041930803</v>
      </c>
      <c r="T872" s="14">
        <v>0.31475545188148901</v>
      </c>
      <c r="U872" s="14">
        <v>0.192541633174865</v>
      </c>
      <c r="V872" s="14">
        <v>0.33063056196489898</v>
      </c>
      <c r="W872" s="14">
        <v>0.318762816398865</v>
      </c>
      <c r="X872" s="14">
        <v>0.15728013285563799</v>
      </c>
      <c r="Y872" s="14">
        <v>0.57049239310669397</v>
      </c>
      <c r="Z872" s="14">
        <v>0.211774712160918</v>
      </c>
      <c r="AA872" s="14"/>
      <c r="AB872" s="14">
        <v>0.17080418689121701</v>
      </c>
      <c r="AC872" s="14">
        <v>0.29794474923203101</v>
      </c>
      <c r="AD872" s="14">
        <v>0.24581026373422801</v>
      </c>
      <c r="AE872" s="14"/>
      <c r="AF872" s="14">
        <v>0.27182287711166397</v>
      </c>
      <c r="AG872" s="14">
        <v>0.25906900469201599</v>
      </c>
      <c r="AH872" s="14">
        <v>0.28906496258432002</v>
      </c>
      <c r="AI872" s="14">
        <v>0.38930120168962801</v>
      </c>
      <c r="AJ872" s="14">
        <v>0.35379397021263098</v>
      </c>
      <c r="AK872" s="14">
        <v>0.22014295113392199</v>
      </c>
      <c r="AL872" s="14">
        <v>0.25156421768792397</v>
      </c>
      <c r="AM872" s="14">
        <v>0.29839457295488703</v>
      </c>
      <c r="AN872" s="14"/>
      <c r="AO872" s="14">
        <v>0.25987014624391502</v>
      </c>
      <c r="AP872" s="14">
        <v>0.25491220843887302</v>
      </c>
      <c r="AQ872" s="14">
        <v>0.39277675916913202</v>
      </c>
      <c r="AR872" s="14">
        <v>0.38841247415427899</v>
      </c>
      <c r="AS872" s="14">
        <v>0.33079834782917</v>
      </c>
      <c r="AT872" s="14">
        <v>0.21249511154967601</v>
      </c>
      <c r="AU872" s="14">
        <v>0.14856971087352699</v>
      </c>
      <c r="AV872" s="14">
        <v>0.31588195509800299</v>
      </c>
      <c r="AW872" s="14"/>
      <c r="AX872" s="14">
        <v>0.288895583143296</v>
      </c>
      <c r="AY872" s="14">
        <v>0.27607778464075999</v>
      </c>
      <c r="AZ872" s="14">
        <v>0.25081230243277203</v>
      </c>
      <c r="BA872" s="14"/>
      <c r="BB872" s="14">
        <v>0.16270902547444199</v>
      </c>
      <c r="BC872" s="14">
        <v>0.31219538752425002</v>
      </c>
      <c r="BD872" s="14">
        <v>0.22830248794071101</v>
      </c>
      <c r="BE872" s="14"/>
      <c r="BF872" s="14">
        <v>0.204638625754228</v>
      </c>
      <c r="BG872" s="14">
        <v>0.25891497605393499</v>
      </c>
      <c r="BH872" s="14">
        <v>0.26004717724519799</v>
      </c>
      <c r="BI872" s="14"/>
      <c r="BJ872" s="14">
        <v>0.23372351782160999</v>
      </c>
      <c r="BK872" s="14">
        <v>0.282186542174449</v>
      </c>
      <c r="BL872" s="14"/>
      <c r="BM872" s="14">
        <v>0.27846486939366599</v>
      </c>
      <c r="BN872" s="14">
        <v>0.26751347296473499</v>
      </c>
      <c r="BO872" s="14"/>
      <c r="BP872" s="14">
        <v>0.25900081207919501</v>
      </c>
      <c r="BQ872" s="14">
        <v>0.17877182842668399</v>
      </c>
      <c r="BR872" s="14">
        <v>0.21652969731258401</v>
      </c>
      <c r="BS872" s="14">
        <v>0.37688948158999203</v>
      </c>
      <c r="BT872" s="14">
        <v>0.25394864665978001</v>
      </c>
      <c r="BU872" s="14">
        <v>0.24615115535308901</v>
      </c>
      <c r="BV872" s="14">
        <v>0.30778287389639503</v>
      </c>
      <c r="BW872" s="14">
        <v>0.264554240469419</v>
      </c>
    </row>
    <row r="873" spans="2:75" x14ac:dyDescent="0.35">
      <c r="B873" t="s">
        <v>341</v>
      </c>
      <c r="C873" s="14">
        <v>0.130777092721928</v>
      </c>
      <c r="D873" s="14">
        <v>0.132151626299779</v>
      </c>
      <c r="E873" s="14">
        <v>0.12947987137026901</v>
      </c>
      <c r="F873" s="14"/>
      <c r="G873" s="14">
        <v>5.4765708837304403E-2</v>
      </c>
      <c r="H873" s="14">
        <v>0.25065255500204198</v>
      </c>
      <c r="I873" s="14">
        <v>0.13276775743602001</v>
      </c>
      <c r="J873" s="14">
        <v>0.175046365481487</v>
      </c>
      <c r="K873" s="14">
        <v>9.2310233988485202E-2</v>
      </c>
      <c r="L873" s="14">
        <v>0.100243183826714</v>
      </c>
      <c r="M873" s="14"/>
      <c r="N873" s="14">
        <v>0.148584469167377</v>
      </c>
      <c r="O873" s="14">
        <v>9.74518596597308E-2</v>
      </c>
      <c r="P873" s="14"/>
      <c r="Q873" s="14">
        <v>0.111703907350631</v>
      </c>
      <c r="R873" s="14">
        <v>0.109293777605903</v>
      </c>
      <c r="S873" s="14">
        <v>0.10897508328316401</v>
      </c>
      <c r="T873" s="14">
        <v>0.15760294828159499</v>
      </c>
      <c r="U873" s="14">
        <v>0.16392142071176999</v>
      </c>
      <c r="V873" s="14">
        <v>0.14413374041823299</v>
      </c>
      <c r="W873" s="14">
        <v>0.119373328723359</v>
      </c>
      <c r="X873" s="14">
        <v>0.26315624413100902</v>
      </c>
      <c r="Y873" s="14">
        <v>0.11182982956972801</v>
      </c>
      <c r="Z873" s="14">
        <v>5.6756528665230503E-2</v>
      </c>
      <c r="AA873" s="14"/>
      <c r="AB873" s="14">
        <v>0.17237171310108701</v>
      </c>
      <c r="AC873" s="14">
        <v>0.10326402361538101</v>
      </c>
      <c r="AD873" s="14">
        <v>0.19740643399187099</v>
      </c>
      <c r="AE873" s="14"/>
      <c r="AF873" s="14">
        <v>8.1895948303553498E-2</v>
      </c>
      <c r="AG873" s="14">
        <v>0.22045286042221399</v>
      </c>
      <c r="AH873" s="14">
        <v>0.16563828531751301</v>
      </c>
      <c r="AI873" s="14">
        <v>5.6046111628954801E-2</v>
      </c>
      <c r="AJ873" s="14">
        <v>0.135521602562825</v>
      </c>
      <c r="AK873" s="14">
        <v>0.12337021987900799</v>
      </c>
      <c r="AL873" s="14">
        <v>0.16421264762356899</v>
      </c>
      <c r="AM873" s="14">
        <v>0.120571680525908</v>
      </c>
      <c r="AN873" s="14"/>
      <c r="AO873" s="14">
        <v>8.4459610148387598E-2</v>
      </c>
      <c r="AP873" s="14">
        <v>0.19227376656221101</v>
      </c>
      <c r="AQ873" s="14">
        <v>7.8141097340933593E-2</v>
      </c>
      <c r="AR873" s="14">
        <v>8.8249929595050097E-2</v>
      </c>
      <c r="AS873" s="14">
        <v>5.1881086340754598E-2</v>
      </c>
      <c r="AT873" s="14">
        <v>0.13172993825513901</v>
      </c>
      <c r="AU873" s="14">
        <v>0.189004568132072</v>
      </c>
      <c r="AV873" s="14">
        <v>0.14502427349765201</v>
      </c>
      <c r="AW873" s="14"/>
      <c r="AX873" s="14">
        <v>7.6676120037880005E-2</v>
      </c>
      <c r="AY873" s="14">
        <v>0.12224509021371301</v>
      </c>
      <c r="AZ873" s="14">
        <v>0.16044746455258599</v>
      </c>
      <c r="BA873" s="14"/>
      <c r="BB873" s="14">
        <v>9.0141346807331102E-2</v>
      </c>
      <c r="BC873" s="14">
        <v>9.4203970124802E-2</v>
      </c>
      <c r="BD873" s="14">
        <v>0.24634122504955799</v>
      </c>
      <c r="BE873" s="14"/>
      <c r="BF873" s="14">
        <v>0.142106350474799</v>
      </c>
      <c r="BG873" s="14">
        <v>8.7689483601606305E-2</v>
      </c>
      <c r="BH873" s="14">
        <v>0.195457145055628</v>
      </c>
      <c r="BI873" s="14"/>
      <c r="BJ873" s="14">
        <v>0.12957813818101899</v>
      </c>
      <c r="BK873" s="14">
        <v>0.12625056208775601</v>
      </c>
      <c r="BL873" s="14"/>
      <c r="BM873" s="14">
        <v>0.123822947334676</v>
      </c>
      <c r="BN873" s="14">
        <v>0.124638585772544</v>
      </c>
      <c r="BO873" s="14"/>
      <c r="BP873" s="14">
        <v>0.12937122675349999</v>
      </c>
      <c r="BQ873" s="14">
        <v>0.158557277758026</v>
      </c>
      <c r="BR873" s="14">
        <v>3.2876246311110302E-2</v>
      </c>
      <c r="BS873" s="14">
        <v>0.109282078286411</v>
      </c>
      <c r="BT873" s="14">
        <v>0.142548299613632</v>
      </c>
      <c r="BU873" s="14">
        <v>0.18580559548690101</v>
      </c>
      <c r="BV873" s="14">
        <v>0.10424269264390799</v>
      </c>
      <c r="BW873" s="14">
        <v>8.7397289888203195E-2</v>
      </c>
    </row>
    <row r="874" spans="2:75" x14ac:dyDescent="0.35">
      <c r="B874" t="s">
        <v>342</v>
      </c>
      <c r="C874" s="14">
        <v>7.7665343058861996E-2</v>
      </c>
      <c r="D874" s="14">
        <v>8.2571469244753198E-2</v>
      </c>
      <c r="E874" s="14">
        <v>7.3035167598019604E-2</v>
      </c>
      <c r="F874" s="14"/>
      <c r="G874" s="14">
        <v>0.14752504882172801</v>
      </c>
      <c r="H874" s="14">
        <v>0.170653372614123</v>
      </c>
      <c r="I874" s="14">
        <v>0.113427849331588</v>
      </c>
      <c r="J874" s="14">
        <v>5.3565422095869598E-2</v>
      </c>
      <c r="K874" s="14">
        <v>4.7439280292435E-2</v>
      </c>
      <c r="L874" s="14">
        <v>4.0818529451935197E-2</v>
      </c>
      <c r="M874" s="14"/>
      <c r="N874" s="14">
        <v>7.4631655468631597E-2</v>
      </c>
      <c r="O874" s="14">
        <v>8.33426726920075E-2</v>
      </c>
      <c r="P874" s="14"/>
      <c r="Q874" s="14">
        <v>8.2882925652921505E-2</v>
      </c>
      <c r="R874" s="14">
        <v>8.3696455632279704E-2</v>
      </c>
      <c r="S874" s="14">
        <v>7.8869754773869497E-2</v>
      </c>
      <c r="T874" s="14">
        <v>6.7162450107233304E-2</v>
      </c>
      <c r="U874" s="14">
        <v>5.4623500828739402E-2</v>
      </c>
      <c r="V874" s="14">
        <v>8.7726512248288993E-2</v>
      </c>
      <c r="W874" s="14">
        <v>0.131709438552542</v>
      </c>
      <c r="X874" s="14">
        <v>0</v>
      </c>
      <c r="Y874" s="14">
        <v>0.31767777732357899</v>
      </c>
      <c r="Z874" s="14">
        <v>3.6469816211192101E-2</v>
      </c>
      <c r="AA874" s="14"/>
      <c r="AB874" s="14">
        <v>3.01807992462374E-2</v>
      </c>
      <c r="AC874" s="14">
        <v>7.7183504076655404E-2</v>
      </c>
      <c r="AD874" s="14">
        <v>0.119633489480844</v>
      </c>
      <c r="AE874" s="14"/>
      <c r="AF874" s="14">
        <v>2.09933694111047E-2</v>
      </c>
      <c r="AG874" s="14">
        <v>8.3891114693841501E-2</v>
      </c>
      <c r="AH874" s="14">
        <v>0.118193315190774</v>
      </c>
      <c r="AI874" s="14">
        <v>4.6292462582371498E-2</v>
      </c>
      <c r="AJ874" s="14">
        <v>2.8687317819192801E-2</v>
      </c>
      <c r="AK874" s="14">
        <v>4.9298943499654399E-2</v>
      </c>
      <c r="AL874" s="14">
        <v>0.160799167931795</v>
      </c>
      <c r="AM874" s="14">
        <v>0.127103933534056</v>
      </c>
      <c r="AN874" s="14"/>
      <c r="AO874" s="14">
        <v>2.6764270859307299E-2</v>
      </c>
      <c r="AP874" s="14">
        <v>0.1015706004734</v>
      </c>
      <c r="AQ874" s="14">
        <v>7.9661826619063195E-2</v>
      </c>
      <c r="AR874" s="14">
        <v>0</v>
      </c>
      <c r="AS874" s="14">
        <v>1.2032285312607201E-2</v>
      </c>
      <c r="AT874" s="14">
        <v>2.0376804489691001E-2</v>
      </c>
      <c r="AU874" s="14">
        <v>0.18842143322993701</v>
      </c>
      <c r="AV874" s="14">
        <v>0.17313934197511999</v>
      </c>
      <c r="AW874" s="14"/>
      <c r="AX874" s="14">
        <v>0</v>
      </c>
      <c r="AY874" s="14">
        <v>3.0200503372131499E-2</v>
      </c>
      <c r="AZ874" s="14">
        <v>0.14089766853412</v>
      </c>
      <c r="BA874" s="14"/>
      <c r="BB874" s="14">
        <v>3.1379246444876698E-2</v>
      </c>
      <c r="BC874" s="14">
        <v>3.9941130194916498E-2</v>
      </c>
      <c r="BD874" s="14">
        <v>0.208960646548253</v>
      </c>
      <c r="BE874" s="14"/>
      <c r="BF874" s="14">
        <v>4.9186948615171797E-2</v>
      </c>
      <c r="BG874" s="14">
        <v>3.9774435325384501E-2</v>
      </c>
      <c r="BH874" s="14">
        <v>0.137861953576881</v>
      </c>
      <c r="BI874" s="14"/>
      <c r="BJ874" s="14">
        <v>7.7168648224941905E-2</v>
      </c>
      <c r="BK874" s="14">
        <v>7.9206513494259195E-2</v>
      </c>
      <c r="BL874" s="14"/>
      <c r="BM874" s="14">
        <v>7.9335082165809298E-2</v>
      </c>
      <c r="BN874" s="14">
        <v>7.8900202570921604E-2</v>
      </c>
      <c r="BO874" s="14"/>
      <c r="BP874" s="14">
        <v>2.6542136724898201E-2</v>
      </c>
      <c r="BQ874" s="14">
        <v>5.3960051846332402E-2</v>
      </c>
      <c r="BR874" s="14">
        <v>2.5533026071918E-2</v>
      </c>
      <c r="BS874" s="14">
        <v>9.2766086966324005E-2</v>
      </c>
      <c r="BT874" s="14">
        <v>0.106332596344044</v>
      </c>
      <c r="BU874" s="14">
        <v>6.9327403410671798E-2</v>
      </c>
      <c r="BV874" s="14">
        <v>6.9722896676320895E-2</v>
      </c>
      <c r="BW874" s="14">
        <v>8.8466048343617806E-2</v>
      </c>
    </row>
    <row r="875" spans="2:75" x14ac:dyDescent="0.35">
      <c r="B875" t="s">
        <v>92</v>
      </c>
      <c r="C875" s="14">
        <v>0.104501424281876</v>
      </c>
      <c r="D875" s="14">
        <v>4.9892975297346299E-2</v>
      </c>
      <c r="E875" s="14">
        <v>0.15603835807904601</v>
      </c>
      <c r="F875" s="14"/>
      <c r="G875" s="14">
        <v>0.14235276925333001</v>
      </c>
      <c r="H875" s="14">
        <v>0.10013046159543899</v>
      </c>
      <c r="I875" s="14">
        <v>0.132644249457848</v>
      </c>
      <c r="J875" s="14">
        <v>0.141168800045987</v>
      </c>
      <c r="K875" s="14">
        <v>4.91256454066024E-2</v>
      </c>
      <c r="L875" s="14">
        <v>9.2714151631489994E-2</v>
      </c>
      <c r="M875" s="14"/>
      <c r="N875" s="14">
        <v>7.9135668065781706E-2</v>
      </c>
      <c r="O875" s="14">
        <v>0.15197162520056801</v>
      </c>
      <c r="P875" s="14"/>
      <c r="Q875" s="14">
        <v>0.19078286908813999</v>
      </c>
      <c r="R875" s="14">
        <v>0.17309555764822299</v>
      </c>
      <c r="S875" s="14">
        <v>0.141790311827627</v>
      </c>
      <c r="T875" s="14">
        <v>6.0743044911044597E-2</v>
      </c>
      <c r="U875" s="14">
        <v>7.2443266084290706E-2</v>
      </c>
      <c r="V875" s="14">
        <v>3.16345762915946E-2</v>
      </c>
      <c r="W875" s="14">
        <v>5.0498685241834797E-2</v>
      </c>
      <c r="X875" s="14">
        <v>0</v>
      </c>
      <c r="Y875" s="14">
        <v>0</v>
      </c>
      <c r="Z875" s="14">
        <v>0.29967482962652497</v>
      </c>
      <c r="AA875" s="14"/>
      <c r="AB875" s="14">
        <v>4.2182260229468201E-2</v>
      </c>
      <c r="AC875" s="14">
        <v>0.12893312146081501</v>
      </c>
      <c r="AD875" s="14">
        <v>2.7516579370201699E-2</v>
      </c>
      <c r="AE875" s="14"/>
      <c r="AF875" s="14">
        <v>3.5453787134745299E-2</v>
      </c>
      <c r="AG875" s="14">
        <v>4.6205902750865398E-2</v>
      </c>
      <c r="AH875" s="14">
        <v>8.7118390793802902E-2</v>
      </c>
      <c r="AI875" s="14">
        <v>0.11298485353157101</v>
      </c>
      <c r="AJ875" s="14">
        <v>8.2438848617506805E-2</v>
      </c>
      <c r="AK875" s="14">
        <v>0.107269415983028</v>
      </c>
      <c r="AL875" s="14">
        <v>4.2239177809733602E-2</v>
      </c>
      <c r="AM875" s="14">
        <v>0.18194954483060599</v>
      </c>
      <c r="AN875" s="14"/>
      <c r="AO875" s="14">
        <v>4.0770415779869701E-2</v>
      </c>
      <c r="AP875" s="14">
        <v>4.1920198773554497E-2</v>
      </c>
      <c r="AQ875" s="14">
        <v>0.103887997678543</v>
      </c>
      <c r="AR875" s="14">
        <v>9.3684175404155204E-2</v>
      </c>
      <c r="AS875" s="14">
        <v>8.1108867147826696E-2</v>
      </c>
      <c r="AT875" s="14">
        <v>9.8944314313564902E-2</v>
      </c>
      <c r="AU875" s="14">
        <v>4.8881176631287701E-2</v>
      </c>
      <c r="AV875" s="14">
        <v>0.17147064560074499</v>
      </c>
      <c r="AW875" s="14"/>
      <c r="AX875" s="14">
        <v>0.127943382863697</v>
      </c>
      <c r="AY875" s="14">
        <v>5.6523088827000897E-2</v>
      </c>
      <c r="AZ875" s="14">
        <v>9.5057647095729406E-2</v>
      </c>
      <c r="BA875" s="14"/>
      <c r="BB875" s="14">
        <v>7.3642266520214994E-2</v>
      </c>
      <c r="BC875" s="14">
        <v>7.4390878046634204E-2</v>
      </c>
      <c r="BD875" s="14">
        <v>7.8829367690448696E-2</v>
      </c>
      <c r="BE875" s="14"/>
      <c r="BF875" s="14">
        <v>3.56587210358843E-2</v>
      </c>
      <c r="BG875" s="14">
        <v>7.6767282638005793E-2</v>
      </c>
      <c r="BH875" s="14">
        <v>7.2105364029991598E-2</v>
      </c>
      <c r="BI875" s="14"/>
      <c r="BJ875" s="14">
        <v>4.7268857646794803E-2</v>
      </c>
      <c r="BK875" s="14">
        <v>0.114359620595555</v>
      </c>
      <c r="BL875" s="14"/>
      <c r="BM875" s="14">
        <v>3.8962600738881498E-2</v>
      </c>
      <c r="BN875" s="14">
        <v>0.127785307327026</v>
      </c>
      <c r="BO875" s="14"/>
      <c r="BP875" s="14">
        <v>0.11953706864274199</v>
      </c>
      <c r="BQ875" s="14">
        <v>0.140855241612037</v>
      </c>
      <c r="BR875" s="14">
        <v>0.15079866963680699</v>
      </c>
      <c r="BS875" s="14">
        <v>0.120773730871632</v>
      </c>
      <c r="BT875" s="14">
        <v>7.6851377338581495E-2</v>
      </c>
      <c r="BU875" s="14">
        <v>0.110443226285927</v>
      </c>
      <c r="BV875" s="14">
        <v>4.5159609947749597E-2</v>
      </c>
      <c r="BW875" s="14">
        <v>0.121284498800453</v>
      </c>
    </row>
    <row r="876" spans="2:75" x14ac:dyDescent="0.35">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c r="AD876" s="14"/>
      <c r="AE876" s="14"/>
      <c r="AF876" s="14"/>
      <c r="AG876" s="14"/>
      <c r="AH876" s="14"/>
      <c r="AI876" s="14"/>
      <c r="AJ876" s="14"/>
      <c r="AK876" s="14"/>
      <c r="AL876" s="14"/>
      <c r="AM876" s="14"/>
      <c r="AN876" s="14"/>
      <c r="AO876" s="14"/>
      <c r="AP876" s="14"/>
      <c r="AQ876" s="14"/>
      <c r="AR876" s="14"/>
      <c r="AS876" s="14"/>
      <c r="AT876" s="14"/>
      <c r="AU876" s="14"/>
      <c r="AV876" s="14"/>
      <c r="AW876" s="14"/>
      <c r="AX876" s="14"/>
      <c r="AY876" s="14"/>
      <c r="AZ876" s="14"/>
      <c r="BA876" s="14"/>
      <c r="BB876" s="14"/>
      <c r="BC876" s="14"/>
      <c r="BD876" s="14"/>
      <c r="BE876" s="14"/>
      <c r="BF876" s="14"/>
      <c r="BG876" s="14"/>
      <c r="BH876" s="14"/>
      <c r="BI876" s="14"/>
      <c r="BJ876" s="14"/>
      <c r="BK876" s="14"/>
      <c r="BL876" s="14"/>
      <c r="BM876" s="14"/>
      <c r="BN876" s="14"/>
      <c r="BO876" s="14"/>
      <c r="BP876" s="14"/>
      <c r="BQ876" s="14"/>
      <c r="BR876" s="14"/>
      <c r="BS876" s="14"/>
      <c r="BT876" s="14"/>
      <c r="BU876" s="14"/>
      <c r="BV876" s="14"/>
      <c r="BW876" s="14"/>
    </row>
    <row r="877" spans="2:75" x14ac:dyDescent="0.35">
      <c r="B877" s="6" t="s">
        <v>432</v>
      </c>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c r="AD877" s="14"/>
      <c r="AE877" s="14"/>
      <c r="AF877" s="14"/>
      <c r="AG877" s="14"/>
      <c r="AH877" s="14"/>
      <c r="AI877" s="14"/>
      <c r="AJ877" s="14"/>
      <c r="AK877" s="14"/>
      <c r="AL877" s="14"/>
      <c r="AM877" s="14"/>
      <c r="AN877" s="14"/>
      <c r="AO877" s="14"/>
      <c r="AP877" s="14"/>
      <c r="AQ877" s="14"/>
      <c r="AR877" s="14"/>
      <c r="AS877" s="14"/>
      <c r="AT877" s="14"/>
      <c r="AU877" s="14"/>
      <c r="AV877" s="14"/>
      <c r="AW877" s="14"/>
      <c r="AX877" s="14"/>
      <c r="AY877" s="14"/>
      <c r="AZ877" s="14"/>
      <c r="BA877" s="14"/>
      <c r="BB877" s="14"/>
      <c r="BC877" s="14"/>
      <c r="BD877" s="14"/>
      <c r="BE877" s="14"/>
      <c r="BF877" s="14"/>
      <c r="BG877" s="14"/>
      <c r="BH877" s="14"/>
      <c r="BI877" s="14"/>
      <c r="BJ877" s="14"/>
      <c r="BK877" s="14"/>
      <c r="BL877" s="14"/>
      <c r="BM877" s="14"/>
      <c r="BN877" s="14"/>
      <c r="BO877" s="14"/>
      <c r="BP877" s="14"/>
      <c r="BQ877" s="14"/>
      <c r="BR877" s="14"/>
      <c r="BS877" s="14"/>
      <c r="BT877" s="14"/>
      <c r="BU877" s="14"/>
      <c r="BV877" s="14"/>
      <c r="BW877" s="14"/>
    </row>
    <row r="878" spans="2:75" x14ac:dyDescent="0.35">
      <c r="B878" s="21" t="s">
        <v>96</v>
      </c>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c r="AD878" s="14"/>
      <c r="AE878" s="14"/>
      <c r="AF878" s="14"/>
      <c r="AG878" s="14"/>
      <c r="AH878" s="14"/>
      <c r="AI878" s="14"/>
      <c r="AJ878" s="14"/>
      <c r="AK878" s="14"/>
      <c r="AL878" s="14"/>
      <c r="AM878" s="14"/>
      <c r="AN878" s="14"/>
      <c r="AO878" s="14"/>
      <c r="AP878" s="14"/>
      <c r="AQ878" s="14"/>
      <c r="AR878" s="14"/>
      <c r="AS878" s="14"/>
      <c r="AT878" s="14"/>
      <c r="AU878" s="14"/>
      <c r="AV878" s="14"/>
      <c r="AW878" s="14"/>
      <c r="AX878" s="14"/>
      <c r="AY878" s="14"/>
      <c r="AZ878" s="14"/>
      <c r="BA878" s="14"/>
      <c r="BB878" s="14"/>
      <c r="BC878" s="14"/>
      <c r="BD878" s="14"/>
      <c r="BE878" s="14"/>
      <c r="BF878" s="14"/>
      <c r="BG878" s="14"/>
      <c r="BH878" s="14"/>
      <c r="BI878" s="14"/>
      <c r="BJ878" s="14"/>
      <c r="BK878" s="14"/>
      <c r="BL878" s="14"/>
      <c r="BM878" s="14"/>
      <c r="BN878" s="14"/>
      <c r="BO878" s="14"/>
      <c r="BP878" s="14"/>
      <c r="BQ878" s="14"/>
      <c r="BR878" s="14"/>
      <c r="BS878" s="14"/>
      <c r="BT878" s="14"/>
      <c r="BU878" s="14"/>
      <c r="BV878" s="14"/>
      <c r="BW878" s="14"/>
    </row>
    <row r="879" spans="2:75" x14ac:dyDescent="0.35">
      <c r="B879" t="s">
        <v>338</v>
      </c>
      <c r="C879" s="14">
        <v>0.103509967849181</v>
      </c>
      <c r="D879" s="14">
        <v>0.10452771144687199</v>
      </c>
      <c r="E879" s="14">
        <v>0.1025494684138</v>
      </c>
      <c r="F879" s="14"/>
      <c r="G879" s="14">
        <v>3.3277659570691197E-2</v>
      </c>
      <c r="H879" s="14">
        <v>7.48324460672012E-2</v>
      </c>
      <c r="I879" s="14">
        <v>6.8875072081834798E-2</v>
      </c>
      <c r="J879" s="14">
        <v>7.5560821852876894E-2</v>
      </c>
      <c r="K879" s="14">
        <v>0.12916235517967301</v>
      </c>
      <c r="L879" s="14">
        <v>0.145610973225972</v>
      </c>
      <c r="M879" s="14"/>
      <c r="N879" s="14">
        <v>0.113122796182327</v>
      </c>
      <c r="O879" s="14">
        <v>8.55202462542929E-2</v>
      </c>
      <c r="P879" s="14"/>
      <c r="Q879" s="14">
        <v>0</v>
      </c>
      <c r="R879" s="14">
        <v>7.0756791664117205E-2</v>
      </c>
      <c r="S879" s="14">
        <v>7.6364002307012596E-2</v>
      </c>
      <c r="T879" s="14">
        <v>8.3960487105282602E-2</v>
      </c>
      <c r="U879" s="14">
        <v>0.15878699219072701</v>
      </c>
      <c r="V879" s="14">
        <v>0.112755387009686</v>
      </c>
      <c r="W879" s="14">
        <v>0.14232905326124601</v>
      </c>
      <c r="X879" s="14">
        <v>0.24517618432884</v>
      </c>
      <c r="Y879" s="14">
        <v>0</v>
      </c>
      <c r="Z879" s="14">
        <v>6.7597010553274203E-2</v>
      </c>
      <c r="AA879" s="14"/>
      <c r="AB879" s="14">
        <v>0.164792076562088</v>
      </c>
      <c r="AC879" s="14">
        <v>8.5537934951680605E-2</v>
      </c>
      <c r="AD879" s="14">
        <v>0.119355988648896</v>
      </c>
      <c r="AE879" s="14"/>
      <c r="AF879" s="14">
        <v>0.13517945256154901</v>
      </c>
      <c r="AG879" s="14">
        <v>0.13114715132015201</v>
      </c>
      <c r="AH879" s="14">
        <v>0.14651750803458999</v>
      </c>
      <c r="AI879" s="14">
        <v>9.6220981692800994E-2</v>
      </c>
      <c r="AJ879" s="14">
        <v>0.109875096300796</v>
      </c>
      <c r="AK879" s="14">
        <v>0.12964824920333701</v>
      </c>
      <c r="AL879" s="14">
        <v>5.9999846709805203E-2</v>
      </c>
      <c r="AM879" s="14">
        <v>5.1741632146549602E-2</v>
      </c>
      <c r="AN879" s="14"/>
      <c r="AO879" s="14">
        <v>0.17711239289174199</v>
      </c>
      <c r="AP879" s="14">
        <v>0.14362535703648199</v>
      </c>
      <c r="AQ879" s="14">
        <v>0.14908681077988101</v>
      </c>
      <c r="AR879" s="14">
        <v>0.219371751177658</v>
      </c>
      <c r="AS879" s="14">
        <v>0.106122297934074</v>
      </c>
      <c r="AT879" s="14">
        <v>0.142681728281915</v>
      </c>
      <c r="AU879" s="14">
        <v>3.83079699674869E-2</v>
      </c>
      <c r="AV879" s="14">
        <v>1.3979896333038399E-2</v>
      </c>
      <c r="AW879" s="14"/>
      <c r="AX879" s="14">
        <v>0.114800994597325</v>
      </c>
      <c r="AY879" s="14">
        <v>0.15995675174600499</v>
      </c>
      <c r="AZ879" s="14">
        <v>7.3564672358339897E-2</v>
      </c>
      <c r="BA879" s="14"/>
      <c r="BB879" s="14">
        <v>0.26749389800877899</v>
      </c>
      <c r="BC879" s="14">
        <v>0.112976029338709</v>
      </c>
      <c r="BD879" s="14">
        <v>3.0659811920125301E-2</v>
      </c>
      <c r="BE879" s="14"/>
      <c r="BF879" s="14">
        <v>0.113890861400191</v>
      </c>
      <c r="BG879" s="14">
        <v>0.164924164204136</v>
      </c>
      <c r="BH879" s="14">
        <v>6.67238585623397E-2</v>
      </c>
      <c r="BI879" s="14"/>
      <c r="BJ879" s="14">
        <v>0.18213626194917301</v>
      </c>
      <c r="BK879" s="14">
        <v>8.4972750696842597E-2</v>
      </c>
      <c r="BL879" s="14"/>
      <c r="BM879" s="14">
        <v>0.156052942424316</v>
      </c>
      <c r="BN879" s="14">
        <v>8.1630727036251696E-2</v>
      </c>
      <c r="BO879" s="14"/>
      <c r="BP879" s="14">
        <v>9.3816926389110794E-2</v>
      </c>
      <c r="BQ879" s="14">
        <v>7.6474574440122206E-2</v>
      </c>
      <c r="BR879" s="14">
        <v>2.5533026071918E-2</v>
      </c>
      <c r="BS879" s="14">
        <v>7.1067211782539594E-2</v>
      </c>
      <c r="BT879" s="14">
        <v>0.14758472379961701</v>
      </c>
      <c r="BU879" s="14">
        <v>9.8047854051839897E-2</v>
      </c>
      <c r="BV879" s="14">
        <v>0</v>
      </c>
      <c r="BW879" s="14">
        <v>0.113406931838339</v>
      </c>
    </row>
    <row r="880" spans="2:75" x14ac:dyDescent="0.35">
      <c r="B880" t="s">
        <v>339</v>
      </c>
      <c r="C880" s="14">
        <v>0.33072493747638199</v>
      </c>
      <c r="D880" s="14">
        <v>0.365200706874452</v>
      </c>
      <c r="E880" s="14">
        <v>0.29818829748541398</v>
      </c>
      <c r="F880" s="14"/>
      <c r="G880" s="14">
        <v>0.21807046672522601</v>
      </c>
      <c r="H880" s="14">
        <v>0.27452858348279402</v>
      </c>
      <c r="I880" s="14">
        <v>0.287466745475985</v>
      </c>
      <c r="J880" s="14">
        <v>0.25100970287876601</v>
      </c>
      <c r="K880" s="14">
        <v>0.395956989288543</v>
      </c>
      <c r="L880" s="14">
        <v>0.403545269111936</v>
      </c>
      <c r="M880" s="14"/>
      <c r="N880" s="14">
        <v>0.33480298690403898</v>
      </c>
      <c r="O880" s="14">
        <v>0.32309315926176801</v>
      </c>
      <c r="P880" s="14"/>
      <c r="Q880" s="14">
        <v>0.264146135762093</v>
      </c>
      <c r="R880" s="14">
        <v>0.292864563636339</v>
      </c>
      <c r="S880" s="14">
        <v>0.29425139111825699</v>
      </c>
      <c r="T880" s="14">
        <v>0.35498626223082602</v>
      </c>
      <c r="U880" s="14">
        <v>0.38733032814676499</v>
      </c>
      <c r="V880" s="14">
        <v>0.39663718103124401</v>
      </c>
      <c r="W880" s="14">
        <v>0.232610711579013</v>
      </c>
      <c r="X880" s="14">
        <v>0.41915220467679598</v>
      </c>
      <c r="Y880" s="14">
        <v>0</v>
      </c>
      <c r="Z880" s="14">
        <v>0.345074801383563</v>
      </c>
      <c r="AA880" s="14"/>
      <c r="AB880" s="14">
        <v>0.47240773173891198</v>
      </c>
      <c r="AC880" s="14">
        <v>0.317968645329473</v>
      </c>
      <c r="AD880" s="14">
        <v>0.340656991025862</v>
      </c>
      <c r="AE880" s="14"/>
      <c r="AF880" s="14">
        <v>0.45941818502466902</v>
      </c>
      <c r="AG880" s="14">
        <v>0.31224195825791201</v>
      </c>
      <c r="AH880" s="14">
        <v>0.24022716597834601</v>
      </c>
      <c r="AI880" s="14">
        <v>0.38226490084909898</v>
      </c>
      <c r="AJ880" s="14">
        <v>0.25205311867147501</v>
      </c>
      <c r="AK880" s="14">
        <v>0.41171586407432398</v>
      </c>
      <c r="AL880" s="14">
        <v>0.39242402400100501</v>
      </c>
      <c r="AM880" s="14">
        <v>0.221690371337529</v>
      </c>
      <c r="AN880" s="14"/>
      <c r="AO880" s="14">
        <v>0.44569206061427902</v>
      </c>
      <c r="AP880" s="14">
        <v>0.282893188406661</v>
      </c>
      <c r="AQ880" s="14">
        <v>0.26760991669736001</v>
      </c>
      <c r="AR880" s="14">
        <v>0.31652106255877699</v>
      </c>
      <c r="AS880" s="14">
        <v>0.33635773729413698</v>
      </c>
      <c r="AT880" s="14">
        <v>0.42480658940620902</v>
      </c>
      <c r="AU880" s="14">
        <v>0.35626840401403798</v>
      </c>
      <c r="AV880" s="14">
        <v>0.20233513429983199</v>
      </c>
      <c r="AW880" s="14"/>
      <c r="AX880" s="14">
        <v>0.40241013698651501</v>
      </c>
      <c r="AY880" s="14">
        <v>0.38472589503107701</v>
      </c>
      <c r="AZ880" s="14">
        <v>0.28121340619441598</v>
      </c>
      <c r="BA880" s="14"/>
      <c r="BB880" s="14">
        <v>0.436142918931261</v>
      </c>
      <c r="BC880" s="14">
        <v>0.40792585141683202</v>
      </c>
      <c r="BD880" s="14">
        <v>0.171581410551751</v>
      </c>
      <c r="BE880" s="14"/>
      <c r="BF880" s="14">
        <v>0.50397446846911198</v>
      </c>
      <c r="BG880" s="14">
        <v>0.42007526917661597</v>
      </c>
      <c r="BH880" s="14">
        <v>0.270873097453463</v>
      </c>
      <c r="BI880" s="14"/>
      <c r="BJ880" s="14">
        <v>0.38468317626246401</v>
      </c>
      <c r="BK880" s="14">
        <v>0.31731957837594599</v>
      </c>
      <c r="BL880" s="14"/>
      <c r="BM880" s="14">
        <v>0.36571624543650399</v>
      </c>
      <c r="BN880" s="14">
        <v>0.33712025758723901</v>
      </c>
      <c r="BO880" s="14"/>
      <c r="BP880" s="14">
        <v>0.40172856207159002</v>
      </c>
      <c r="BQ880" s="14">
        <v>0.47227858738777501</v>
      </c>
      <c r="BR880" s="14">
        <v>0.49618915022378102</v>
      </c>
      <c r="BS880" s="14">
        <v>0.28343244922966199</v>
      </c>
      <c r="BT880" s="14">
        <v>0.30845615869163201</v>
      </c>
      <c r="BU880" s="14">
        <v>0.273202889521243</v>
      </c>
      <c r="BV880" s="14">
        <v>0.49441486574110699</v>
      </c>
      <c r="BW880" s="14">
        <v>0.20136933662516601</v>
      </c>
    </row>
    <row r="881" spans="2:75" x14ac:dyDescent="0.35">
      <c r="B881" t="s">
        <v>340</v>
      </c>
      <c r="C881" s="14">
        <v>0.27639463899726502</v>
      </c>
      <c r="D881" s="14">
        <v>0.295035161496496</v>
      </c>
      <c r="E881" s="14">
        <v>0.25880257418217201</v>
      </c>
      <c r="F881" s="14"/>
      <c r="G881" s="14">
        <v>0.30961540924801501</v>
      </c>
      <c r="H881" s="14">
        <v>0.25844289191676401</v>
      </c>
      <c r="I881" s="14">
        <v>0.33021685808616003</v>
      </c>
      <c r="J881" s="14">
        <v>0.34650360204960001</v>
      </c>
      <c r="K881" s="14">
        <v>0.23355508790777599</v>
      </c>
      <c r="L881" s="14">
        <v>0.23776420202304999</v>
      </c>
      <c r="M881" s="14"/>
      <c r="N881" s="14">
        <v>0.276880644229267</v>
      </c>
      <c r="O881" s="14">
        <v>0.27548511492023098</v>
      </c>
      <c r="P881" s="14"/>
      <c r="Q881" s="14">
        <v>0.361294100715711</v>
      </c>
      <c r="R881" s="14">
        <v>0.23834596028684901</v>
      </c>
      <c r="S881" s="14">
        <v>0.27221344472587</v>
      </c>
      <c r="T881" s="14">
        <v>0.28540689120410101</v>
      </c>
      <c r="U881" s="14">
        <v>0.21798170264397501</v>
      </c>
      <c r="V881" s="14">
        <v>0.311236902366684</v>
      </c>
      <c r="W881" s="14">
        <v>0.37025651005163601</v>
      </c>
      <c r="X881" s="14">
        <v>0.24901961159165001</v>
      </c>
      <c r="Y881" s="14">
        <v>0.68232222267642095</v>
      </c>
      <c r="Z881" s="14">
        <v>0.19324794867381301</v>
      </c>
      <c r="AA881" s="14"/>
      <c r="AB881" s="14">
        <v>0.15408706115114401</v>
      </c>
      <c r="AC881" s="14">
        <v>0.29209937709815698</v>
      </c>
      <c r="AD881" s="14">
        <v>0.29946946201617303</v>
      </c>
      <c r="AE881" s="14"/>
      <c r="AF881" s="14">
        <v>0.26960181531218702</v>
      </c>
      <c r="AG881" s="14">
        <v>0.309438436290493</v>
      </c>
      <c r="AH881" s="14">
        <v>0.30323059705191002</v>
      </c>
      <c r="AI881" s="14">
        <v>0.26435251494871398</v>
      </c>
      <c r="AJ881" s="14">
        <v>0.39848794954799699</v>
      </c>
      <c r="AK881" s="14">
        <v>0.240273314465107</v>
      </c>
      <c r="AL881" s="14">
        <v>0.153381254647103</v>
      </c>
      <c r="AM881" s="14">
        <v>0.28984849715212102</v>
      </c>
      <c r="AN881" s="14"/>
      <c r="AO881" s="14">
        <v>0.23512459246728001</v>
      </c>
      <c r="AP881" s="14">
        <v>0.33172229160600297</v>
      </c>
      <c r="AQ881" s="14">
        <v>0.26200598381219398</v>
      </c>
      <c r="AR881" s="14">
        <v>0.254443228441184</v>
      </c>
      <c r="AS881" s="14">
        <v>0.42006130558779903</v>
      </c>
      <c r="AT881" s="14">
        <v>0.214646720608168</v>
      </c>
      <c r="AU881" s="14">
        <v>0.142235938589299</v>
      </c>
      <c r="AV881" s="14">
        <v>0.30238745158638503</v>
      </c>
      <c r="AW881" s="14"/>
      <c r="AX881" s="14">
        <v>0.328971478781796</v>
      </c>
      <c r="AY881" s="14">
        <v>0.26324382462564899</v>
      </c>
      <c r="AZ881" s="14">
        <v>0.27217239857405201</v>
      </c>
      <c r="BA881" s="14"/>
      <c r="BB881" s="14">
        <v>0.164232722913492</v>
      </c>
      <c r="BC881" s="14">
        <v>0.254758363539834</v>
      </c>
      <c r="BD881" s="14">
        <v>0.32843890296452999</v>
      </c>
      <c r="BE881" s="14"/>
      <c r="BF881" s="14">
        <v>0.246653736622924</v>
      </c>
      <c r="BG881" s="14">
        <v>0.22873070406583801</v>
      </c>
      <c r="BH881" s="14">
        <v>0.31160045572450401</v>
      </c>
      <c r="BI881" s="14"/>
      <c r="BJ881" s="14">
        <v>0.19696461577271901</v>
      </c>
      <c r="BK881" s="14">
        <v>0.30087615226526598</v>
      </c>
      <c r="BL881" s="14"/>
      <c r="BM881" s="14">
        <v>0.264286483436661</v>
      </c>
      <c r="BN881" s="14">
        <v>0.27342150367060802</v>
      </c>
      <c r="BO881" s="14"/>
      <c r="BP881" s="14">
        <v>0.25058161249067401</v>
      </c>
      <c r="BQ881" s="14">
        <v>0.19557824624969</v>
      </c>
      <c r="BR881" s="14">
        <v>0.18517472002935001</v>
      </c>
      <c r="BS881" s="14">
        <v>0.33887746908077099</v>
      </c>
      <c r="BT881" s="14">
        <v>0.24370261424953499</v>
      </c>
      <c r="BU881" s="14">
        <v>0.31688810498437497</v>
      </c>
      <c r="BV881" s="14">
        <v>0.32302305514316598</v>
      </c>
      <c r="BW881" s="14">
        <v>0.37233429587443601</v>
      </c>
    </row>
    <row r="882" spans="2:75" x14ac:dyDescent="0.35">
      <c r="B882" t="s">
        <v>341</v>
      </c>
      <c r="C882" s="14">
        <v>0.100840651559942</v>
      </c>
      <c r="D882" s="14">
        <v>9.4938000943738998E-2</v>
      </c>
      <c r="E882" s="14">
        <v>0.106411300785325</v>
      </c>
      <c r="F882" s="14"/>
      <c r="G882" s="14">
        <v>0.113945905026752</v>
      </c>
      <c r="H882" s="14">
        <v>0.122657119898068</v>
      </c>
      <c r="I882" s="14">
        <v>9.7939384566069598E-2</v>
      </c>
      <c r="J882" s="14">
        <v>0.129609241900249</v>
      </c>
      <c r="K882" s="14">
        <v>0.109112689992442</v>
      </c>
      <c r="L882" s="14">
        <v>7.3383121850225996E-2</v>
      </c>
      <c r="M882" s="14"/>
      <c r="N882" s="14">
        <v>0.105240596419411</v>
      </c>
      <c r="O882" s="14">
        <v>9.26064690372215E-2</v>
      </c>
      <c r="P882" s="14"/>
      <c r="Q882" s="14">
        <v>0.13624567737148699</v>
      </c>
      <c r="R882" s="14">
        <v>0.122858769293499</v>
      </c>
      <c r="S882" s="14">
        <v>0.133689347772427</v>
      </c>
      <c r="T882" s="14">
        <v>0.13575226485098499</v>
      </c>
      <c r="U882" s="14">
        <v>9.5737352456924996E-2</v>
      </c>
      <c r="V882" s="14">
        <v>4.7710393450515899E-2</v>
      </c>
      <c r="W882" s="14">
        <v>7.8661792124636101E-2</v>
      </c>
      <c r="X882" s="14">
        <v>0</v>
      </c>
      <c r="Y882" s="14">
        <v>0</v>
      </c>
      <c r="Z882" s="14">
        <v>6.75543364730673E-2</v>
      </c>
      <c r="AA882" s="14"/>
      <c r="AB882" s="14">
        <v>9.6151033397154806E-2</v>
      </c>
      <c r="AC882" s="14">
        <v>9.7319713483198594E-2</v>
      </c>
      <c r="AD882" s="14">
        <v>9.4349037923506504E-2</v>
      </c>
      <c r="AE882" s="14"/>
      <c r="AF882" s="14">
        <v>7.7935626222989302E-2</v>
      </c>
      <c r="AG882" s="14">
        <v>8.6695766802230206E-2</v>
      </c>
      <c r="AH882" s="14">
        <v>0.129420132588731</v>
      </c>
      <c r="AI882" s="14">
        <v>9.7217700006876795E-2</v>
      </c>
      <c r="AJ882" s="14">
        <v>9.65611465690311E-2</v>
      </c>
      <c r="AK882" s="14">
        <v>7.3922578227738803E-2</v>
      </c>
      <c r="AL882" s="14">
        <v>0.16987596058990101</v>
      </c>
      <c r="AM882" s="14">
        <v>0.107794575874369</v>
      </c>
      <c r="AN882" s="14"/>
      <c r="AO882" s="14">
        <v>6.6992034950804205E-2</v>
      </c>
      <c r="AP882" s="14">
        <v>8.5139947425584103E-2</v>
      </c>
      <c r="AQ882" s="14">
        <v>0.112952048190838</v>
      </c>
      <c r="AR882" s="14">
        <v>0.12647220397846401</v>
      </c>
      <c r="AS882" s="14">
        <v>2.0214898650825298E-2</v>
      </c>
      <c r="AT882" s="14">
        <v>7.3365168188162605E-2</v>
      </c>
      <c r="AU882" s="14">
        <v>0.21179586935828201</v>
      </c>
      <c r="AV882" s="14">
        <v>0.153175005205793</v>
      </c>
      <c r="AW882" s="14"/>
      <c r="AX882" s="14">
        <v>4.2350100243041103E-2</v>
      </c>
      <c r="AY882" s="14">
        <v>0.101070363341806</v>
      </c>
      <c r="AZ882" s="14">
        <v>0.12895797478013299</v>
      </c>
      <c r="BA882" s="14"/>
      <c r="BB882" s="14">
        <v>6.6619025631163203E-2</v>
      </c>
      <c r="BC882" s="14">
        <v>7.7903221743144402E-2</v>
      </c>
      <c r="BD882" s="14">
        <v>0.20706152063276201</v>
      </c>
      <c r="BE882" s="14"/>
      <c r="BF882" s="14">
        <v>0.11113738293691</v>
      </c>
      <c r="BG882" s="14">
        <v>6.6138679739627199E-2</v>
      </c>
      <c r="BH882" s="14">
        <v>0.131452868561582</v>
      </c>
      <c r="BI882" s="14"/>
      <c r="BJ882" s="14">
        <v>0.11017675069065699</v>
      </c>
      <c r="BK882" s="14">
        <v>9.45972959070044E-2</v>
      </c>
      <c r="BL882" s="14"/>
      <c r="BM882" s="14">
        <v>9.8183988851233903E-2</v>
      </c>
      <c r="BN882" s="14">
        <v>9.2400420847154802E-2</v>
      </c>
      <c r="BO882" s="14"/>
      <c r="BP882" s="14">
        <v>9.2217489508972197E-2</v>
      </c>
      <c r="BQ882" s="14">
        <v>5.8377583014595703E-2</v>
      </c>
      <c r="BR882" s="14">
        <v>6.07189219689728E-2</v>
      </c>
      <c r="BS882" s="14">
        <v>0.101772519850012</v>
      </c>
      <c r="BT882" s="14">
        <v>9.8666940781990106E-2</v>
      </c>
      <c r="BU882" s="14">
        <v>0.14365493286258499</v>
      </c>
      <c r="BV882" s="14">
        <v>8.62508340842843E-2</v>
      </c>
      <c r="BW882" s="14">
        <v>0.12498690537846199</v>
      </c>
    </row>
    <row r="883" spans="2:75" x14ac:dyDescent="0.35">
      <c r="B883" t="s">
        <v>342</v>
      </c>
      <c r="C883" s="14">
        <v>7.1460342217038897E-2</v>
      </c>
      <c r="D883" s="14">
        <v>7.2948927915005707E-2</v>
      </c>
      <c r="E883" s="14">
        <v>7.0055483738284699E-2</v>
      </c>
      <c r="F883" s="14"/>
      <c r="G883" s="14">
        <v>0.159920922945712</v>
      </c>
      <c r="H883" s="14">
        <v>0.16354151070405201</v>
      </c>
      <c r="I883" s="14">
        <v>9.6734429024302807E-2</v>
      </c>
      <c r="J883" s="14">
        <v>4.6508670245028402E-2</v>
      </c>
      <c r="K883" s="14">
        <v>4.5027609409538101E-2</v>
      </c>
      <c r="L883" s="14">
        <v>3.3703026188045597E-2</v>
      </c>
      <c r="M883" s="14"/>
      <c r="N883" s="14">
        <v>7.1741947142760998E-2</v>
      </c>
      <c r="O883" s="14">
        <v>7.0933338713187397E-2</v>
      </c>
      <c r="P883" s="14"/>
      <c r="Q883" s="14">
        <v>0.117016523787198</v>
      </c>
      <c r="R883" s="14">
        <v>8.2781990949205603E-2</v>
      </c>
      <c r="S883" s="14">
        <v>8.8374453630319497E-2</v>
      </c>
      <c r="T883" s="14">
        <v>4.6398706412237298E-2</v>
      </c>
      <c r="U883" s="14">
        <v>4.9109377509060297E-2</v>
      </c>
      <c r="V883" s="14">
        <v>8.6404913761421398E-2</v>
      </c>
      <c r="W883" s="14">
        <v>0.118791712112293</v>
      </c>
      <c r="X883" s="14">
        <v>8.66519994027138E-2</v>
      </c>
      <c r="Y883" s="14">
        <v>0.31767777732357899</v>
      </c>
      <c r="Z883" s="14">
        <v>1.9620738441961799E-2</v>
      </c>
      <c r="AA883" s="14"/>
      <c r="AB883" s="14">
        <v>5.7592319848856703E-2</v>
      </c>
      <c r="AC883" s="14">
        <v>6.0538750929510499E-2</v>
      </c>
      <c r="AD883" s="14">
        <v>0.12583299954671101</v>
      </c>
      <c r="AE883" s="14"/>
      <c r="AF883" s="14">
        <v>5.2104665473863502E-3</v>
      </c>
      <c r="AG883" s="14">
        <v>9.2906624251698405E-2</v>
      </c>
      <c r="AH883" s="14">
        <v>8.9161377891349397E-2</v>
      </c>
      <c r="AI883" s="14">
        <v>6.5852393456074104E-2</v>
      </c>
      <c r="AJ883" s="14">
        <v>5.3583493989522897E-2</v>
      </c>
      <c r="AK883" s="14">
        <v>3.2334577641242201E-2</v>
      </c>
      <c r="AL883" s="14">
        <v>0.157215871280346</v>
      </c>
      <c r="AM883" s="14">
        <v>0.12309410442577801</v>
      </c>
      <c r="AN883" s="14"/>
      <c r="AO883" s="14">
        <v>4.6628647809461099E-3</v>
      </c>
      <c r="AP883" s="14">
        <v>8.4152217720400005E-2</v>
      </c>
      <c r="AQ883" s="14">
        <v>0.105838818697597</v>
      </c>
      <c r="AR883" s="14">
        <v>1.24556599880779E-2</v>
      </c>
      <c r="AS883" s="14">
        <v>1.5919994734511899E-2</v>
      </c>
      <c r="AT883" s="14">
        <v>2.4926286810783099E-2</v>
      </c>
      <c r="AU883" s="14">
        <v>0.20185930121423501</v>
      </c>
      <c r="AV883" s="14">
        <v>0.14178433887109601</v>
      </c>
      <c r="AW883" s="14"/>
      <c r="AX883" s="14">
        <v>0</v>
      </c>
      <c r="AY883" s="14">
        <v>2.55420109228769E-2</v>
      </c>
      <c r="AZ883" s="14">
        <v>0.135700986058682</v>
      </c>
      <c r="BA883" s="14"/>
      <c r="BB883" s="14">
        <v>2.1206683837176998E-2</v>
      </c>
      <c r="BC883" s="14">
        <v>4.30093003473591E-2</v>
      </c>
      <c r="BD883" s="14">
        <v>0.183647718265598</v>
      </c>
      <c r="BE883" s="14"/>
      <c r="BF883" s="14">
        <v>1.55443673442161E-2</v>
      </c>
      <c r="BG883" s="14">
        <v>3.1798917036552903E-2</v>
      </c>
      <c r="BH883" s="14">
        <v>0.14157829569199901</v>
      </c>
      <c r="BI883" s="14"/>
      <c r="BJ883" s="14">
        <v>5.7946956873711403E-2</v>
      </c>
      <c r="BK883" s="14">
        <v>7.63695342133697E-2</v>
      </c>
      <c r="BL883" s="14"/>
      <c r="BM883" s="14">
        <v>7.6567165298821793E-2</v>
      </c>
      <c r="BN883" s="14">
        <v>7.1961158616080503E-2</v>
      </c>
      <c r="BO883" s="14"/>
      <c r="BP883" s="14">
        <v>2.4970116374491699E-2</v>
      </c>
      <c r="BQ883" s="14">
        <v>4.96378861071528E-2</v>
      </c>
      <c r="BR883" s="14">
        <v>6.2951275456421305E-2</v>
      </c>
      <c r="BS883" s="14">
        <v>8.4405334698043205E-2</v>
      </c>
      <c r="BT883" s="14">
        <v>9.1067898715662496E-2</v>
      </c>
      <c r="BU883" s="14">
        <v>7.8903042134651394E-2</v>
      </c>
      <c r="BV883" s="14">
        <v>7.03008995050807E-2</v>
      </c>
      <c r="BW883" s="14">
        <v>6.6402410578698501E-2</v>
      </c>
    </row>
    <row r="884" spans="2:75" x14ac:dyDescent="0.35">
      <c r="B884" t="s">
        <v>92</v>
      </c>
      <c r="C884" s="14">
        <v>0.117069461900192</v>
      </c>
      <c r="D884" s="14">
        <v>6.7349491323435498E-2</v>
      </c>
      <c r="E884" s="14">
        <v>0.16399287539500501</v>
      </c>
      <c r="F884" s="14"/>
      <c r="G884" s="14">
        <v>0.165169636483603</v>
      </c>
      <c r="H884" s="14">
        <v>0.10599744793112</v>
      </c>
      <c r="I884" s="14">
        <v>0.118767510765648</v>
      </c>
      <c r="J884" s="14">
        <v>0.15080796107347999</v>
      </c>
      <c r="K884" s="14">
        <v>8.7185268222027906E-2</v>
      </c>
      <c r="L884" s="14">
        <v>0.105993407600771</v>
      </c>
      <c r="M884" s="14"/>
      <c r="N884" s="14">
        <v>9.8211029122195106E-2</v>
      </c>
      <c r="O884" s="14">
        <v>0.15236167181329999</v>
      </c>
      <c r="P884" s="14"/>
      <c r="Q884" s="14">
        <v>0.121297562363512</v>
      </c>
      <c r="R884" s="14">
        <v>0.19239192416998999</v>
      </c>
      <c r="S884" s="14">
        <v>0.13510736044611399</v>
      </c>
      <c r="T884" s="14">
        <v>9.34953881965679E-2</v>
      </c>
      <c r="U884" s="14">
        <v>9.1054247052547194E-2</v>
      </c>
      <c r="V884" s="14">
        <v>4.5255222380448198E-2</v>
      </c>
      <c r="W884" s="14">
        <v>5.7350220871175903E-2</v>
      </c>
      <c r="X884" s="14">
        <v>0</v>
      </c>
      <c r="Y884" s="14">
        <v>0</v>
      </c>
      <c r="Z884" s="14">
        <v>0.30690516447431998</v>
      </c>
      <c r="AA884" s="14"/>
      <c r="AB884" s="14">
        <v>5.49697773018442E-2</v>
      </c>
      <c r="AC884" s="14">
        <v>0.14653557820797999</v>
      </c>
      <c r="AD884" s="14">
        <v>2.0335520838852601E-2</v>
      </c>
      <c r="AE884" s="14"/>
      <c r="AF884" s="14">
        <v>5.2654454331219298E-2</v>
      </c>
      <c r="AG884" s="14">
        <v>6.7570063077513995E-2</v>
      </c>
      <c r="AH884" s="14">
        <v>9.1443218455073805E-2</v>
      </c>
      <c r="AI884" s="14">
        <v>9.4091509046434901E-2</v>
      </c>
      <c r="AJ884" s="14">
        <v>8.9439194921178106E-2</v>
      </c>
      <c r="AK884" s="14">
        <v>0.112105416388251</v>
      </c>
      <c r="AL884" s="14">
        <v>6.7103042771840093E-2</v>
      </c>
      <c r="AM884" s="14">
        <v>0.205830819063654</v>
      </c>
      <c r="AN884" s="14"/>
      <c r="AO884" s="14">
        <v>7.0416054294949307E-2</v>
      </c>
      <c r="AP884" s="14">
        <v>7.2466997804869995E-2</v>
      </c>
      <c r="AQ884" s="14">
        <v>0.102506421822129</v>
      </c>
      <c r="AR884" s="14">
        <v>7.0736093855839302E-2</v>
      </c>
      <c r="AS884" s="14">
        <v>0.101323765798652</v>
      </c>
      <c r="AT884" s="14">
        <v>0.11957350670476199</v>
      </c>
      <c r="AU884" s="14">
        <v>4.9532516856659603E-2</v>
      </c>
      <c r="AV884" s="14">
        <v>0.186338173703855</v>
      </c>
      <c r="AW884" s="14"/>
      <c r="AX884" s="14">
        <v>0.111467289391323</v>
      </c>
      <c r="AY884" s="14">
        <v>6.5461154332586702E-2</v>
      </c>
      <c r="AZ884" s="14">
        <v>0.108390562034378</v>
      </c>
      <c r="BA884" s="14"/>
      <c r="BB884" s="14">
        <v>4.4304750678127697E-2</v>
      </c>
      <c r="BC884" s="14">
        <v>0.103427233614122</v>
      </c>
      <c r="BD884" s="14">
        <v>7.8610635665232895E-2</v>
      </c>
      <c r="BE884" s="14"/>
      <c r="BF884" s="14">
        <v>8.7991832266466393E-3</v>
      </c>
      <c r="BG884" s="14">
        <v>8.8332265777229801E-2</v>
      </c>
      <c r="BH884" s="14">
        <v>7.7771424006112796E-2</v>
      </c>
      <c r="BI884" s="14"/>
      <c r="BJ884" s="14">
        <v>6.8092238451275697E-2</v>
      </c>
      <c r="BK884" s="14">
        <v>0.12586468854157201</v>
      </c>
      <c r="BL884" s="14"/>
      <c r="BM884" s="14">
        <v>3.9193174552464002E-2</v>
      </c>
      <c r="BN884" s="14">
        <v>0.14346593224266499</v>
      </c>
      <c r="BO884" s="14"/>
      <c r="BP884" s="14">
        <v>0.13668529316516101</v>
      </c>
      <c r="BQ884" s="14">
        <v>0.147653122800665</v>
      </c>
      <c r="BR884" s="14">
        <v>0.16943290624955701</v>
      </c>
      <c r="BS884" s="14">
        <v>0.12044501535897199</v>
      </c>
      <c r="BT884" s="14">
        <v>0.110521663761564</v>
      </c>
      <c r="BU884" s="14">
        <v>8.9303176445305901E-2</v>
      </c>
      <c r="BV884" s="14">
        <v>2.60103455263614E-2</v>
      </c>
      <c r="BW884" s="14">
        <v>0.121500119704899</v>
      </c>
    </row>
    <row r="885" spans="2:75" x14ac:dyDescent="0.35">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c r="AD885" s="14"/>
      <c r="AE885" s="14"/>
      <c r="AF885" s="14"/>
      <c r="AG885" s="14"/>
      <c r="AH885" s="14"/>
      <c r="AI885" s="14"/>
      <c r="AJ885" s="14"/>
      <c r="AK885" s="14"/>
      <c r="AL885" s="14"/>
      <c r="AM885" s="14"/>
      <c r="AN885" s="14"/>
      <c r="AO885" s="14"/>
      <c r="AP885" s="14"/>
      <c r="AQ885" s="14"/>
      <c r="AR885" s="14"/>
      <c r="AS885" s="14"/>
      <c r="AT885" s="14"/>
      <c r="AU885" s="14"/>
      <c r="AV885" s="14"/>
      <c r="AW885" s="14"/>
      <c r="AX885" s="14"/>
      <c r="AY885" s="14"/>
      <c r="AZ885" s="14"/>
      <c r="BA885" s="14"/>
      <c r="BB885" s="14"/>
      <c r="BC885" s="14"/>
      <c r="BD885" s="14"/>
      <c r="BE885" s="14"/>
      <c r="BF885" s="14"/>
      <c r="BG885" s="14"/>
      <c r="BH885" s="14"/>
      <c r="BI885" s="14"/>
      <c r="BJ885" s="14"/>
      <c r="BK885" s="14"/>
      <c r="BL885" s="14"/>
      <c r="BM885" s="14"/>
      <c r="BN885" s="14"/>
      <c r="BO885" s="14"/>
      <c r="BP885" s="14"/>
      <c r="BQ885" s="14"/>
      <c r="BR885" s="14"/>
      <c r="BS885" s="14"/>
      <c r="BT885" s="14"/>
      <c r="BU885" s="14"/>
      <c r="BV885" s="14"/>
      <c r="BW885" s="14"/>
    </row>
    <row r="886" spans="2:75" x14ac:dyDescent="0.35">
      <c r="B886" s="6" t="s">
        <v>433</v>
      </c>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c r="AD886" s="14"/>
      <c r="AE886" s="14"/>
      <c r="AF886" s="14"/>
      <c r="AG886" s="14"/>
      <c r="AH886" s="14"/>
      <c r="AI886" s="14"/>
      <c r="AJ886" s="14"/>
      <c r="AK886" s="14"/>
      <c r="AL886" s="14"/>
      <c r="AM886" s="14"/>
      <c r="AN886" s="14"/>
      <c r="AO886" s="14"/>
      <c r="AP886" s="14"/>
      <c r="AQ886" s="14"/>
      <c r="AR886" s="14"/>
      <c r="AS886" s="14"/>
      <c r="AT886" s="14"/>
      <c r="AU886" s="14"/>
      <c r="AV886" s="14"/>
      <c r="AW886" s="14"/>
      <c r="AX886" s="14"/>
      <c r="AY886" s="14"/>
      <c r="AZ886" s="14"/>
      <c r="BA886" s="14"/>
      <c r="BB886" s="14"/>
      <c r="BC886" s="14"/>
      <c r="BD886" s="14"/>
      <c r="BE886" s="14"/>
      <c r="BF886" s="14"/>
      <c r="BG886" s="14"/>
      <c r="BH886" s="14"/>
      <c r="BI886" s="14"/>
      <c r="BJ886" s="14"/>
      <c r="BK886" s="14"/>
      <c r="BL886" s="14"/>
      <c r="BM886" s="14"/>
      <c r="BN886" s="14"/>
      <c r="BO886" s="14"/>
      <c r="BP886" s="14"/>
      <c r="BQ886" s="14"/>
      <c r="BR886" s="14"/>
      <c r="BS886" s="14"/>
      <c r="BT886" s="14"/>
      <c r="BU886" s="14"/>
      <c r="BV886" s="14"/>
      <c r="BW886" s="14"/>
    </row>
    <row r="887" spans="2:75" x14ac:dyDescent="0.35">
      <c r="B887" s="21" t="s">
        <v>96</v>
      </c>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c r="AD887" s="14"/>
      <c r="AE887" s="14"/>
      <c r="AF887" s="14"/>
      <c r="AG887" s="14"/>
      <c r="AH887" s="14"/>
      <c r="AI887" s="14"/>
      <c r="AJ887" s="14"/>
      <c r="AK887" s="14"/>
      <c r="AL887" s="14"/>
      <c r="AM887" s="14"/>
      <c r="AN887" s="14"/>
      <c r="AO887" s="14"/>
      <c r="AP887" s="14"/>
      <c r="AQ887" s="14"/>
      <c r="AR887" s="14"/>
      <c r="AS887" s="14"/>
      <c r="AT887" s="14"/>
      <c r="AU887" s="14"/>
      <c r="AV887" s="14"/>
      <c r="AW887" s="14"/>
      <c r="AX887" s="14"/>
      <c r="AY887" s="14"/>
      <c r="AZ887" s="14"/>
      <c r="BA887" s="14"/>
      <c r="BB887" s="14"/>
      <c r="BC887" s="14"/>
      <c r="BD887" s="14"/>
      <c r="BE887" s="14"/>
      <c r="BF887" s="14"/>
      <c r="BG887" s="14"/>
      <c r="BH887" s="14"/>
      <c r="BI887" s="14"/>
      <c r="BJ887" s="14"/>
      <c r="BK887" s="14"/>
      <c r="BL887" s="14"/>
      <c r="BM887" s="14"/>
      <c r="BN887" s="14"/>
      <c r="BO887" s="14"/>
      <c r="BP887" s="14"/>
      <c r="BQ887" s="14"/>
      <c r="BR887" s="14"/>
      <c r="BS887" s="14"/>
      <c r="BT887" s="14"/>
      <c r="BU887" s="14"/>
      <c r="BV887" s="14"/>
      <c r="BW887" s="14"/>
    </row>
    <row r="888" spans="2:75" x14ac:dyDescent="0.35">
      <c r="B888" t="s">
        <v>338</v>
      </c>
      <c r="C888" s="14">
        <v>5.0313725878687501E-2</v>
      </c>
      <c r="D888" s="14">
        <v>5.3862945947742102E-2</v>
      </c>
      <c r="E888" s="14">
        <v>4.6964135785362002E-2</v>
      </c>
      <c r="F888" s="14"/>
      <c r="G888" s="14">
        <v>5.7780345238730602E-2</v>
      </c>
      <c r="H888" s="14">
        <v>5.8977470745186597E-2</v>
      </c>
      <c r="I888" s="14">
        <v>6.2762030170650004E-2</v>
      </c>
      <c r="J888" s="14">
        <v>4.9495719291609598E-3</v>
      </c>
      <c r="K888" s="14">
        <v>5.0563944963644802E-2</v>
      </c>
      <c r="L888" s="14">
        <v>6.31896953054676E-2</v>
      </c>
      <c r="M888" s="14"/>
      <c r="N888" s="14">
        <v>5.06225525665411E-2</v>
      </c>
      <c r="O888" s="14">
        <v>4.9735778791418599E-2</v>
      </c>
      <c r="P888" s="14"/>
      <c r="Q888" s="14">
        <v>0</v>
      </c>
      <c r="R888" s="14">
        <v>3.6740771993778398E-2</v>
      </c>
      <c r="S888" s="14">
        <v>5.0751557497953299E-2</v>
      </c>
      <c r="T888" s="14">
        <v>2.8817379925002499E-2</v>
      </c>
      <c r="U888" s="14">
        <v>6.0992455068690998E-2</v>
      </c>
      <c r="V888" s="14">
        <v>9.4178727105372201E-2</v>
      </c>
      <c r="W888" s="14">
        <v>6.8922799610287203E-2</v>
      </c>
      <c r="X888" s="14">
        <v>0.24517618432884</v>
      </c>
      <c r="Y888" s="14">
        <v>0</v>
      </c>
      <c r="Z888" s="14">
        <v>1.1847858186763399E-2</v>
      </c>
      <c r="AA888" s="14"/>
      <c r="AB888" s="14">
        <v>0.104416595790037</v>
      </c>
      <c r="AC888" s="14">
        <v>2.0451350570261598E-2</v>
      </c>
      <c r="AD888" s="14">
        <v>0.11479510147164899</v>
      </c>
      <c r="AE888" s="14"/>
      <c r="AF888" s="14">
        <v>3.2559847762346897E-2</v>
      </c>
      <c r="AG888" s="14">
        <v>6.7545699501804501E-2</v>
      </c>
      <c r="AH888" s="14">
        <v>7.8571624673722806E-2</v>
      </c>
      <c r="AI888" s="14">
        <v>8.1048896180818397E-2</v>
      </c>
      <c r="AJ888" s="14">
        <v>2.9553450308092501E-2</v>
      </c>
      <c r="AK888" s="14">
        <v>8.1500892791723095E-2</v>
      </c>
      <c r="AL888" s="14">
        <v>8.7359045516873401E-2</v>
      </c>
      <c r="AM888" s="14">
        <v>1.9344905634663501E-2</v>
      </c>
      <c r="AN888" s="14"/>
      <c r="AO888" s="14">
        <v>4.5594807460894997E-2</v>
      </c>
      <c r="AP888" s="14">
        <v>4.8358717994592799E-2</v>
      </c>
      <c r="AQ888" s="14">
        <v>0.12074807892025501</v>
      </c>
      <c r="AR888" s="14">
        <v>0.10543792467096801</v>
      </c>
      <c r="AS888" s="14">
        <v>3.3480476654538897E-2</v>
      </c>
      <c r="AT888" s="14">
        <v>0.101367999825765</v>
      </c>
      <c r="AU888" s="14">
        <v>7.4403831740343804E-2</v>
      </c>
      <c r="AV888" s="14">
        <v>2.3014187771801801E-2</v>
      </c>
      <c r="AW888" s="14"/>
      <c r="AX888" s="14">
        <v>0.10789446208060301</v>
      </c>
      <c r="AY888" s="14">
        <v>5.9361478217320601E-2</v>
      </c>
      <c r="AZ888" s="14">
        <v>4.7135065343705797E-2</v>
      </c>
      <c r="BA888" s="14"/>
      <c r="BB888" s="14">
        <v>0.16384077891886201</v>
      </c>
      <c r="BC888" s="14">
        <v>3.6411977405898702E-2</v>
      </c>
      <c r="BD888" s="14">
        <v>2.6255772246293101E-2</v>
      </c>
      <c r="BE888" s="14"/>
      <c r="BF888" s="14">
        <v>0.142825581345387</v>
      </c>
      <c r="BG888" s="14">
        <v>6.1865880703594903E-2</v>
      </c>
      <c r="BH888" s="14">
        <v>4.05930670270747E-2</v>
      </c>
      <c r="BI888" s="14"/>
      <c r="BJ888" s="14">
        <v>0.102922128725472</v>
      </c>
      <c r="BK888" s="14">
        <v>3.7661494487099802E-2</v>
      </c>
      <c r="BL888" s="14"/>
      <c r="BM888" s="14">
        <v>9.1146040536350004E-2</v>
      </c>
      <c r="BN888" s="14">
        <v>3.5643047161432899E-2</v>
      </c>
      <c r="BO888" s="14"/>
      <c r="BP888" s="14">
        <v>6.7107020583899196E-2</v>
      </c>
      <c r="BQ888" s="14">
        <v>6.0387308061490098E-2</v>
      </c>
      <c r="BR888" s="14">
        <v>0.122647996129128</v>
      </c>
      <c r="BS888" s="14">
        <v>3.4626458628960098E-2</v>
      </c>
      <c r="BT888" s="14">
        <v>4.7384798970915402E-2</v>
      </c>
      <c r="BU888" s="14">
        <v>3.29322574156731E-2</v>
      </c>
      <c r="BV888" s="14">
        <v>7.1304834854056004E-2</v>
      </c>
      <c r="BW888" s="14">
        <v>3.3656706410770398E-2</v>
      </c>
    </row>
    <row r="889" spans="2:75" x14ac:dyDescent="0.35">
      <c r="B889" t="s">
        <v>339</v>
      </c>
      <c r="C889" s="14">
        <v>0.34513427420195097</v>
      </c>
      <c r="D889" s="14">
        <v>0.36924204541829198</v>
      </c>
      <c r="E889" s="14">
        <v>0.32238247237865097</v>
      </c>
      <c r="F889" s="14"/>
      <c r="G889" s="14">
        <v>0.19562098966433999</v>
      </c>
      <c r="H889" s="14">
        <v>0.22993900849145901</v>
      </c>
      <c r="I889" s="14">
        <v>0.25350886973481601</v>
      </c>
      <c r="J889" s="14">
        <v>0.33129040543232202</v>
      </c>
      <c r="K889" s="14">
        <v>0.388430206169115</v>
      </c>
      <c r="L889" s="14">
        <v>0.443067106869872</v>
      </c>
      <c r="M889" s="14"/>
      <c r="N889" s="14">
        <v>0.36667994187278802</v>
      </c>
      <c r="O889" s="14">
        <v>0.304813096132243</v>
      </c>
      <c r="P889" s="14"/>
      <c r="Q889" s="14">
        <v>0.21906388153033601</v>
      </c>
      <c r="R889" s="14">
        <v>0.27020905208461399</v>
      </c>
      <c r="S889" s="14">
        <v>0.32876449990870998</v>
      </c>
      <c r="T889" s="14">
        <v>0.37481526573401602</v>
      </c>
      <c r="U889" s="14">
        <v>0.43860838746291197</v>
      </c>
      <c r="V889" s="14">
        <v>0.293995735559064</v>
      </c>
      <c r="W889" s="14">
        <v>0.35643024683173902</v>
      </c>
      <c r="X889" s="14">
        <v>0.2426479599485</v>
      </c>
      <c r="Y889" s="14">
        <v>0</v>
      </c>
      <c r="Z889" s="14">
        <v>0.31013960853510403</v>
      </c>
      <c r="AA889" s="14"/>
      <c r="AB889" s="14">
        <v>0.354132914430422</v>
      </c>
      <c r="AC889" s="14">
        <v>0.35720916626288202</v>
      </c>
      <c r="AD889" s="14">
        <v>0.31595139212769302</v>
      </c>
      <c r="AE889" s="14"/>
      <c r="AF889" s="14">
        <v>0.58965715706265598</v>
      </c>
      <c r="AG889" s="14">
        <v>0.28608052441648701</v>
      </c>
      <c r="AH889" s="14">
        <v>0.25263387086683198</v>
      </c>
      <c r="AI889" s="14">
        <v>0.22757027013308501</v>
      </c>
      <c r="AJ889" s="14">
        <v>0.415886260003616</v>
      </c>
      <c r="AK889" s="14">
        <v>0.39748003403696602</v>
      </c>
      <c r="AL889" s="14">
        <v>0.235446990012871</v>
      </c>
      <c r="AM889" s="14">
        <v>0.23675391896385301</v>
      </c>
      <c r="AN889" s="14"/>
      <c r="AO889" s="14">
        <v>0.483684982006857</v>
      </c>
      <c r="AP889" s="14">
        <v>0.31177301007670899</v>
      </c>
      <c r="AQ889" s="14">
        <v>0.29328877083315102</v>
      </c>
      <c r="AR889" s="14">
        <v>0.34450066756325998</v>
      </c>
      <c r="AS889" s="14">
        <v>0.57160024583198898</v>
      </c>
      <c r="AT889" s="14">
        <v>0.40489623791537399</v>
      </c>
      <c r="AU889" s="14">
        <v>0.30422847182455798</v>
      </c>
      <c r="AV889" s="14">
        <v>0.14957663637269999</v>
      </c>
      <c r="AW889" s="14"/>
      <c r="AX889" s="14">
        <v>0.57413354633422098</v>
      </c>
      <c r="AY889" s="14">
        <v>0.42178658639003802</v>
      </c>
      <c r="AZ889" s="14">
        <v>0.28123401497205602</v>
      </c>
      <c r="BA889" s="14"/>
      <c r="BB889" s="14">
        <v>0.49297347118752699</v>
      </c>
      <c r="BC889" s="14">
        <v>0.41454447117981202</v>
      </c>
      <c r="BD889" s="14">
        <v>0.17215268673054099</v>
      </c>
      <c r="BE889" s="14"/>
      <c r="BF889" s="14">
        <v>0.435762350724476</v>
      </c>
      <c r="BG889" s="14">
        <v>0.44066098587088298</v>
      </c>
      <c r="BH889" s="14">
        <v>0.26246242188984498</v>
      </c>
      <c r="BI889" s="14"/>
      <c r="BJ889" s="14">
        <v>0.34006816844800197</v>
      </c>
      <c r="BK889" s="14">
        <v>0.35408477672923699</v>
      </c>
      <c r="BL889" s="14"/>
      <c r="BM889" s="14">
        <v>0.35024898918456399</v>
      </c>
      <c r="BN889" s="14">
        <v>0.34555653814225801</v>
      </c>
      <c r="BO889" s="14"/>
      <c r="BP889" s="14">
        <v>0.362848719184098</v>
      </c>
      <c r="BQ889" s="14">
        <v>0.30736752307700999</v>
      </c>
      <c r="BR889" s="14">
        <v>0.35154103784034002</v>
      </c>
      <c r="BS889" s="14">
        <v>0.284808671368463</v>
      </c>
      <c r="BT889" s="14">
        <v>0.38383855201913403</v>
      </c>
      <c r="BU889" s="14">
        <v>0.33704454846973098</v>
      </c>
      <c r="BV889" s="14">
        <v>0.284299684496293</v>
      </c>
      <c r="BW889" s="14">
        <v>0.33309866503295499</v>
      </c>
    </row>
    <row r="890" spans="2:75" x14ac:dyDescent="0.35">
      <c r="B890" t="s">
        <v>340</v>
      </c>
      <c r="C890" s="14">
        <v>0.29357618794048501</v>
      </c>
      <c r="D890" s="14">
        <v>0.29757559389529498</v>
      </c>
      <c r="E890" s="14">
        <v>0.28980173318570102</v>
      </c>
      <c r="F890" s="14"/>
      <c r="G890" s="14">
        <v>0.32049348589983301</v>
      </c>
      <c r="H890" s="14">
        <v>0.282658228059808</v>
      </c>
      <c r="I890" s="14">
        <v>0.35057606753547099</v>
      </c>
      <c r="J890" s="14">
        <v>0.31904596534976498</v>
      </c>
      <c r="K890" s="14">
        <v>0.32498791609095301</v>
      </c>
      <c r="L890" s="14">
        <v>0.24172941863143299</v>
      </c>
      <c r="M890" s="14"/>
      <c r="N890" s="14">
        <v>0.29885346520768602</v>
      </c>
      <c r="O890" s="14">
        <v>0.283700140483295</v>
      </c>
      <c r="P890" s="14"/>
      <c r="Q890" s="14">
        <v>0.35525546133556202</v>
      </c>
      <c r="R890" s="14">
        <v>0.30103846137328499</v>
      </c>
      <c r="S890" s="14">
        <v>0.284475077963871</v>
      </c>
      <c r="T890" s="14">
        <v>0.33046947640906799</v>
      </c>
      <c r="U890" s="14">
        <v>0.238598064274019</v>
      </c>
      <c r="V890" s="14">
        <v>0.35593238098922902</v>
      </c>
      <c r="W890" s="14">
        <v>0.27545731265650197</v>
      </c>
      <c r="X890" s="14">
        <v>0</v>
      </c>
      <c r="Y890" s="14">
        <v>0.68232222267642095</v>
      </c>
      <c r="Z890" s="14">
        <v>0.25040407125682401</v>
      </c>
      <c r="AA890" s="14"/>
      <c r="AB890" s="14">
        <v>0.30255339836089501</v>
      </c>
      <c r="AC890" s="14">
        <v>0.31239843687600799</v>
      </c>
      <c r="AD890" s="14">
        <v>0.228733159002588</v>
      </c>
      <c r="AE890" s="14"/>
      <c r="AF890" s="14">
        <v>0.23849730729249999</v>
      </c>
      <c r="AG890" s="14">
        <v>0.29247447518870201</v>
      </c>
      <c r="AH890" s="14">
        <v>0.35551459102412197</v>
      </c>
      <c r="AI890" s="14">
        <v>0.49870203961426701</v>
      </c>
      <c r="AJ890" s="14">
        <v>0.295264164545333</v>
      </c>
      <c r="AK890" s="14">
        <v>0.259741218925369</v>
      </c>
      <c r="AL890" s="14">
        <v>0.228218822933662</v>
      </c>
      <c r="AM890" s="14">
        <v>0.31080555891682099</v>
      </c>
      <c r="AN890" s="14"/>
      <c r="AO890" s="14">
        <v>0.29862935102265098</v>
      </c>
      <c r="AP890" s="14">
        <v>0.29191118813730998</v>
      </c>
      <c r="AQ890" s="14">
        <v>0.32244134154444198</v>
      </c>
      <c r="AR890" s="14">
        <v>0.37824144701568402</v>
      </c>
      <c r="AS890" s="14">
        <v>0.236819939235896</v>
      </c>
      <c r="AT890" s="14">
        <v>0.26144737633242798</v>
      </c>
      <c r="AU890" s="14">
        <v>0.19702183820508901</v>
      </c>
      <c r="AV890" s="14">
        <v>0.40566946221331601</v>
      </c>
      <c r="AW890" s="14"/>
      <c r="AX890" s="14">
        <v>0.10674683120734101</v>
      </c>
      <c r="AY890" s="14">
        <v>0.30972793321452402</v>
      </c>
      <c r="AZ890" s="14">
        <v>0.27766148675410501</v>
      </c>
      <c r="BA890" s="14"/>
      <c r="BB890" s="14">
        <v>0.20073359680730901</v>
      </c>
      <c r="BC890" s="14">
        <v>0.31952327071275899</v>
      </c>
      <c r="BD890" s="14">
        <v>0.28327848412138301</v>
      </c>
      <c r="BE890" s="14"/>
      <c r="BF890" s="14">
        <v>0.26048655681266503</v>
      </c>
      <c r="BG890" s="14">
        <v>0.27772004247558202</v>
      </c>
      <c r="BH890" s="14">
        <v>0.297840458796372</v>
      </c>
      <c r="BI890" s="14"/>
      <c r="BJ890" s="14">
        <v>0.28255567851071101</v>
      </c>
      <c r="BK890" s="14">
        <v>0.29395325335649197</v>
      </c>
      <c r="BL890" s="14"/>
      <c r="BM890" s="14">
        <v>0.28144135529484099</v>
      </c>
      <c r="BN890" s="14">
        <v>0.30041982761534303</v>
      </c>
      <c r="BO890" s="14"/>
      <c r="BP890" s="14">
        <v>0.30453095776322697</v>
      </c>
      <c r="BQ890" s="14">
        <v>0.33740394684976299</v>
      </c>
      <c r="BR890" s="14">
        <v>0.1879547034962</v>
      </c>
      <c r="BS890" s="14">
        <v>0.362528230068838</v>
      </c>
      <c r="BT890" s="14">
        <v>0.25198980849797598</v>
      </c>
      <c r="BU890" s="14">
        <v>0.27227575539534599</v>
      </c>
      <c r="BV890" s="14">
        <v>0.46751891137997098</v>
      </c>
      <c r="BW890" s="14">
        <v>0.27910861808821702</v>
      </c>
    </row>
    <row r="891" spans="2:75" x14ac:dyDescent="0.35">
      <c r="B891" t="s">
        <v>341</v>
      </c>
      <c r="C891" s="14">
        <v>0.123019975269944</v>
      </c>
      <c r="D891" s="14">
        <v>0.118032684638298</v>
      </c>
      <c r="E891" s="14">
        <v>0.12772674998869099</v>
      </c>
      <c r="F891" s="14"/>
      <c r="G891" s="14">
        <v>0.14734132650821799</v>
      </c>
      <c r="H891" s="14">
        <v>0.15646122796002401</v>
      </c>
      <c r="I891" s="14">
        <v>0.11489197048473899</v>
      </c>
      <c r="J891" s="14">
        <v>0.15265713675825099</v>
      </c>
      <c r="K891" s="14">
        <v>0.105663507189675</v>
      </c>
      <c r="L891" s="14">
        <v>0.10212146057613899</v>
      </c>
      <c r="M891" s="14"/>
      <c r="N891" s="14">
        <v>0.121193339224866</v>
      </c>
      <c r="O891" s="14">
        <v>0.12643839415430499</v>
      </c>
      <c r="P891" s="14"/>
      <c r="Q891" s="14">
        <v>0.13572447654347999</v>
      </c>
      <c r="R891" s="14">
        <v>0.120921938262565</v>
      </c>
      <c r="S891" s="14">
        <v>0.15535442147952699</v>
      </c>
      <c r="T891" s="14">
        <v>0.13749182168876201</v>
      </c>
      <c r="U891" s="14">
        <v>0.104578469308618</v>
      </c>
      <c r="V891" s="14">
        <v>0.101163848015616</v>
      </c>
      <c r="W891" s="14">
        <v>0.119078664102725</v>
      </c>
      <c r="X891" s="14">
        <v>0.512175855722659</v>
      </c>
      <c r="Y891" s="14">
        <v>0</v>
      </c>
      <c r="Z891" s="14">
        <v>0.10083751918686699</v>
      </c>
      <c r="AA891" s="14"/>
      <c r="AB891" s="14">
        <v>0.15148083464512199</v>
      </c>
      <c r="AC891" s="14">
        <v>0.104894256510511</v>
      </c>
      <c r="AD891" s="14">
        <v>0.155660385396865</v>
      </c>
      <c r="AE891" s="14"/>
      <c r="AF891" s="14">
        <v>7.5379023027403694E-2</v>
      </c>
      <c r="AG891" s="14">
        <v>0.205298414721934</v>
      </c>
      <c r="AH891" s="14">
        <v>9.4903824633377903E-2</v>
      </c>
      <c r="AI891" s="14">
        <v>0.117027040148955</v>
      </c>
      <c r="AJ891" s="14">
        <v>0.10155166016954099</v>
      </c>
      <c r="AK891" s="14">
        <v>0.117154506590506</v>
      </c>
      <c r="AL891" s="14">
        <v>0.222585413078011</v>
      </c>
      <c r="AM891" s="14">
        <v>0.10871592354441099</v>
      </c>
      <c r="AN891" s="14"/>
      <c r="AO891" s="14">
        <v>8.1762281874700707E-2</v>
      </c>
      <c r="AP891" s="14">
        <v>0.18554817497303899</v>
      </c>
      <c r="AQ891" s="14">
        <v>4.7363480193032902E-2</v>
      </c>
      <c r="AR891" s="14">
        <v>0.118287381789943</v>
      </c>
      <c r="AS891" s="14">
        <v>4.4392488727376098E-2</v>
      </c>
      <c r="AT891" s="14">
        <v>0.10819141995812601</v>
      </c>
      <c r="AU891" s="14">
        <v>0.18113194185592399</v>
      </c>
      <c r="AV891" s="14">
        <v>0.13526280114794201</v>
      </c>
      <c r="AW891" s="14"/>
      <c r="AX891" s="14">
        <v>4.9117159726772303E-2</v>
      </c>
      <c r="AY891" s="14">
        <v>0.110686753832623</v>
      </c>
      <c r="AZ891" s="14">
        <v>0.16272931465392601</v>
      </c>
      <c r="BA891" s="14"/>
      <c r="BB891" s="14">
        <v>4.87928685391084E-2</v>
      </c>
      <c r="BC891" s="14">
        <v>0.107901221050034</v>
      </c>
      <c r="BD891" s="14">
        <v>0.23285787586064</v>
      </c>
      <c r="BE891" s="14"/>
      <c r="BF891" s="14">
        <v>6.5440601338775398E-2</v>
      </c>
      <c r="BG891" s="14">
        <v>8.5866553244305505E-2</v>
      </c>
      <c r="BH891" s="14">
        <v>0.17993634532445299</v>
      </c>
      <c r="BI891" s="14"/>
      <c r="BJ891" s="14">
        <v>0.14841802086755801</v>
      </c>
      <c r="BK891" s="14">
        <v>0.116741346590512</v>
      </c>
      <c r="BL891" s="14"/>
      <c r="BM891" s="14">
        <v>0.149628872420076</v>
      </c>
      <c r="BN891" s="14">
        <v>0.108002431060854</v>
      </c>
      <c r="BO891" s="14"/>
      <c r="BP891" s="14">
        <v>7.0188969439263504E-2</v>
      </c>
      <c r="BQ891" s="14">
        <v>0.141308105680196</v>
      </c>
      <c r="BR891" s="14">
        <v>7.5671682521708597E-2</v>
      </c>
      <c r="BS891" s="14">
        <v>0.15894847313007099</v>
      </c>
      <c r="BT891" s="14">
        <v>0.11809021124456</v>
      </c>
      <c r="BU891" s="14">
        <v>0.17981395565467401</v>
      </c>
      <c r="BV891" s="14">
        <v>6.1994062645608902E-2</v>
      </c>
      <c r="BW891" s="14">
        <v>0.129958023273609</v>
      </c>
    </row>
    <row r="892" spans="2:75" x14ac:dyDescent="0.35">
      <c r="B892" t="s">
        <v>342</v>
      </c>
      <c r="C892" s="14">
        <v>8.9420929849762396E-2</v>
      </c>
      <c r="D892" s="14">
        <v>0.108845065695354</v>
      </c>
      <c r="E892" s="14">
        <v>7.1089326924635002E-2</v>
      </c>
      <c r="F892" s="14"/>
      <c r="G892" s="14">
        <v>0.13227740712592501</v>
      </c>
      <c r="H892" s="14">
        <v>0.19882860978417999</v>
      </c>
      <c r="I892" s="14">
        <v>0.11089690908616</v>
      </c>
      <c r="J892" s="14">
        <v>6.5223267935323306E-2</v>
      </c>
      <c r="K892" s="14">
        <v>7.8407911883777007E-2</v>
      </c>
      <c r="L892" s="14">
        <v>5.00716372801343E-2</v>
      </c>
      <c r="M892" s="14"/>
      <c r="N892" s="14">
        <v>9.1098827899475196E-2</v>
      </c>
      <c r="O892" s="14">
        <v>8.62808634995854E-2</v>
      </c>
      <c r="P892" s="14"/>
      <c r="Q892" s="14">
        <v>0.11267902846865201</v>
      </c>
      <c r="R892" s="14">
        <v>0.100352716105833</v>
      </c>
      <c r="S892" s="14">
        <v>8.8152558554485103E-2</v>
      </c>
      <c r="T892" s="14">
        <v>6.2123955062924702E-2</v>
      </c>
      <c r="U892" s="14">
        <v>8.0383422367126103E-2</v>
      </c>
      <c r="V892" s="14">
        <v>0.114361913216803</v>
      </c>
      <c r="W892" s="14">
        <v>0.126779573863082</v>
      </c>
      <c r="X892" s="14">
        <v>0</v>
      </c>
      <c r="Y892" s="14">
        <v>0.31767777732357899</v>
      </c>
      <c r="Z892" s="14">
        <v>5.6089581676707002E-2</v>
      </c>
      <c r="AA892" s="14"/>
      <c r="AB892" s="14">
        <v>4.9738263353846499E-2</v>
      </c>
      <c r="AC892" s="14">
        <v>7.8853609714498202E-2</v>
      </c>
      <c r="AD892" s="14">
        <v>0.157343382631002</v>
      </c>
      <c r="AE892" s="14"/>
      <c r="AF892" s="14">
        <v>2.2539817158306601E-2</v>
      </c>
      <c r="AG892" s="14">
        <v>9.2195165909046195E-2</v>
      </c>
      <c r="AH892" s="14">
        <v>0.15263151034171599</v>
      </c>
      <c r="AI892" s="14">
        <v>4.6292462582371498E-2</v>
      </c>
      <c r="AJ892" s="14">
        <v>5.3583493989522897E-2</v>
      </c>
      <c r="AK892" s="14">
        <v>4.8448493455222799E-2</v>
      </c>
      <c r="AL892" s="14">
        <v>0.18803072106227101</v>
      </c>
      <c r="AM892" s="14">
        <v>0.13713458231751</v>
      </c>
      <c r="AN892" s="14"/>
      <c r="AO892" s="14">
        <v>2.89298211345006E-2</v>
      </c>
      <c r="AP892" s="14">
        <v>0.108271867167357</v>
      </c>
      <c r="AQ892" s="14">
        <v>0.133921745412243</v>
      </c>
      <c r="AR892" s="14">
        <v>1.5338564055281501E-2</v>
      </c>
      <c r="AS892" s="14">
        <v>1.5919994734511899E-2</v>
      </c>
      <c r="AT892" s="14">
        <v>3.5961491550746502E-2</v>
      </c>
      <c r="AU892" s="14">
        <v>0.20526645937501301</v>
      </c>
      <c r="AV892" s="14">
        <v>0.146397783188773</v>
      </c>
      <c r="AW892" s="14"/>
      <c r="AX892" s="14">
        <v>3.4164617787366097E-2</v>
      </c>
      <c r="AY892" s="14">
        <v>4.9701661004018197E-2</v>
      </c>
      <c r="AZ892" s="14">
        <v>0.136212874518713</v>
      </c>
      <c r="BA892" s="14"/>
      <c r="BB892" s="14">
        <v>3.5964052649426301E-2</v>
      </c>
      <c r="BC892" s="14">
        <v>4.1554353565439503E-2</v>
      </c>
      <c r="BD892" s="14">
        <v>0.21897158828170299</v>
      </c>
      <c r="BE892" s="14"/>
      <c r="BF892" s="14">
        <v>4.0746523486703899E-2</v>
      </c>
      <c r="BG892" s="14">
        <v>6.3162966330983603E-2</v>
      </c>
      <c r="BH892" s="14">
        <v>0.15228329018517001</v>
      </c>
      <c r="BI892" s="14"/>
      <c r="BJ892" s="14">
        <v>8.8490180927784406E-2</v>
      </c>
      <c r="BK892" s="14">
        <v>8.76929714730149E-2</v>
      </c>
      <c r="BL892" s="14"/>
      <c r="BM892" s="14">
        <v>9.40139206171028E-2</v>
      </c>
      <c r="BN892" s="14">
        <v>8.9622908750650501E-2</v>
      </c>
      <c r="BO892" s="14"/>
      <c r="BP892" s="14">
        <v>7.6658772470227801E-2</v>
      </c>
      <c r="BQ892" s="14">
        <v>5.4184828517391599E-2</v>
      </c>
      <c r="BR892" s="14">
        <v>0.11138591037581699</v>
      </c>
      <c r="BS892" s="14">
        <v>6.5383279788833806E-2</v>
      </c>
      <c r="BT892" s="14">
        <v>0.121926908624368</v>
      </c>
      <c r="BU892" s="14">
        <v>5.3861198400386598E-2</v>
      </c>
      <c r="BV892" s="14">
        <v>6.9722896676320895E-2</v>
      </c>
      <c r="BW892" s="14">
        <v>0.10440855977419999</v>
      </c>
    </row>
    <row r="893" spans="2:75" x14ac:dyDescent="0.35">
      <c r="B893" t="s">
        <v>92</v>
      </c>
      <c r="C893" s="14">
        <v>9.8534906859169505E-2</v>
      </c>
      <c r="D893" s="14">
        <v>5.2441664405019101E-2</v>
      </c>
      <c r="E893" s="14">
        <v>0.14203558173695999</v>
      </c>
      <c r="F893" s="14"/>
      <c r="G893" s="14">
        <v>0.14648644556295301</v>
      </c>
      <c r="H893" s="14">
        <v>7.3135454959343094E-2</v>
      </c>
      <c r="I893" s="14">
        <v>0.107364152988164</v>
      </c>
      <c r="J893" s="14">
        <v>0.12683365259517801</v>
      </c>
      <c r="K893" s="14">
        <v>5.1946513702835297E-2</v>
      </c>
      <c r="L893" s="14">
        <v>9.9820681336953695E-2</v>
      </c>
      <c r="M893" s="14"/>
      <c r="N893" s="14">
        <v>7.1551873228643703E-2</v>
      </c>
      <c r="O893" s="14">
        <v>0.14903172693915301</v>
      </c>
      <c r="P893" s="14"/>
      <c r="Q893" s="14">
        <v>0.17727715212197001</v>
      </c>
      <c r="R893" s="14">
        <v>0.17073706017992399</v>
      </c>
      <c r="S893" s="14">
        <v>9.2501884595452694E-2</v>
      </c>
      <c r="T893" s="14">
        <v>6.6282101180227301E-2</v>
      </c>
      <c r="U893" s="14">
        <v>7.6839201518634395E-2</v>
      </c>
      <c r="V893" s="14">
        <v>4.03673951139156E-2</v>
      </c>
      <c r="W893" s="14">
        <v>5.3331402935665601E-2</v>
      </c>
      <c r="X893" s="14">
        <v>0</v>
      </c>
      <c r="Y893" s="14">
        <v>0</v>
      </c>
      <c r="Z893" s="14">
        <v>0.270681361157735</v>
      </c>
      <c r="AA893" s="14"/>
      <c r="AB893" s="14">
        <v>3.7677993419677702E-2</v>
      </c>
      <c r="AC893" s="14">
        <v>0.12619318006583899</v>
      </c>
      <c r="AD893" s="14">
        <v>2.7516579370201699E-2</v>
      </c>
      <c r="AE893" s="14"/>
      <c r="AF893" s="14">
        <v>4.1366847696786301E-2</v>
      </c>
      <c r="AG893" s="14">
        <v>5.64057202620264E-2</v>
      </c>
      <c r="AH893" s="14">
        <v>6.5744578460229297E-2</v>
      </c>
      <c r="AI893" s="14">
        <v>2.9359291340502702E-2</v>
      </c>
      <c r="AJ893" s="14">
        <v>0.104160970983895</v>
      </c>
      <c r="AK893" s="14">
        <v>9.5674854200213696E-2</v>
      </c>
      <c r="AL893" s="14">
        <v>3.83590073963112E-2</v>
      </c>
      <c r="AM893" s="14">
        <v>0.18724511062274099</v>
      </c>
      <c r="AN893" s="14"/>
      <c r="AO893" s="14">
        <v>6.1398756500395203E-2</v>
      </c>
      <c r="AP893" s="14">
        <v>5.4137041650991598E-2</v>
      </c>
      <c r="AQ893" s="14">
        <v>8.2236583096875607E-2</v>
      </c>
      <c r="AR893" s="14">
        <v>3.8194014904863703E-2</v>
      </c>
      <c r="AS893" s="14">
        <v>9.7786854815688801E-2</v>
      </c>
      <c r="AT893" s="14">
        <v>8.8135474417561394E-2</v>
      </c>
      <c r="AU893" s="14">
        <v>3.7947456999072898E-2</v>
      </c>
      <c r="AV893" s="14">
        <v>0.14007912930546801</v>
      </c>
      <c r="AW893" s="14"/>
      <c r="AX893" s="14">
        <v>0.127943382863697</v>
      </c>
      <c r="AY893" s="14">
        <v>4.8735587341475699E-2</v>
      </c>
      <c r="AZ893" s="14">
        <v>9.5027243757494204E-2</v>
      </c>
      <c r="BA893" s="14"/>
      <c r="BB893" s="14">
        <v>5.7695231897767603E-2</v>
      </c>
      <c r="BC893" s="14">
        <v>8.0064706086056106E-2</v>
      </c>
      <c r="BD893" s="14">
        <v>6.6483592759440796E-2</v>
      </c>
      <c r="BE893" s="14"/>
      <c r="BF893" s="14">
        <v>5.47383862919925E-2</v>
      </c>
      <c r="BG893" s="14">
        <v>7.0723571374650698E-2</v>
      </c>
      <c r="BH893" s="14">
        <v>6.6884416777085801E-2</v>
      </c>
      <c r="BI893" s="14"/>
      <c r="BJ893" s="14">
        <v>3.7545822520473303E-2</v>
      </c>
      <c r="BK893" s="14">
        <v>0.109866157363644</v>
      </c>
      <c r="BL893" s="14"/>
      <c r="BM893" s="14">
        <v>3.3520821947065203E-2</v>
      </c>
      <c r="BN893" s="14">
        <v>0.120755247269462</v>
      </c>
      <c r="BO893" s="14"/>
      <c r="BP893" s="14">
        <v>0.118665560559284</v>
      </c>
      <c r="BQ893" s="14">
        <v>9.9348287814149797E-2</v>
      </c>
      <c r="BR893" s="14">
        <v>0.15079866963680699</v>
      </c>
      <c r="BS893" s="14">
        <v>9.3704887014834495E-2</v>
      </c>
      <c r="BT893" s="14">
        <v>7.6769720643046394E-2</v>
      </c>
      <c r="BU893" s="14">
        <v>0.124072284664189</v>
      </c>
      <c r="BV893" s="14">
        <v>4.5159609947749597E-2</v>
      </c>
      <c r="BW893" s="14">
        <v>0.119769427420249</v>
      </c>
    </row>
    <row r="894" spans="2:75" x14ac:dyDescent="0.35">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c r="AD894" s="14"/>
      <c r="AE894" s="14"/>
      <c r="AF894" s="14"/>
      <c r="AG894" s="14"/>
      <c r="AH894" s="14"/>
      <c r="AI894" s="14"/>
      <c r="AJ894" s="14"/>
      <c r="AK894" s="14"/>
      <c r="AL894" s="14"/>
      <c r="AM894" s="14"/>
      <c r="AN894" s="14"/>
      <c r="AO894" s="14"/>
      <c r="AP894" s="14"/>
      <c r="AQ894" s="14"/>
      <c r="AR894" s="14"/>
      <c r="AS894" s="14"/>
      <c r="AT894" s="14"/>
      <c r="AU894" s="14"/>
      <c r="AV894" s="14"/>
      <c r="AW894" s="14"/>
      <c r="AX894" s="14"/>
      <c r="AY894" s="14"/>
      <c r="AZ894" s="14"/>
      <c r="BA894" s="14"/>
      <c r="BB894" s="14"/>
      <c r="BC894" s="14"/>
      <c r="BD894" s="14"/>
      <c r="BE894" s="14"/>
      <c r="BF894" s="14"/>
      <c r="BG894" s="14"/>
      <c r="BH894" s="14"/>
      <c r="BI894" s="14"/>
      <c r="BJ894" s="14"/>
      <c r="BK894" s="14"/>
      <c r="BL894" s="14"/>
      <c r="BM894" s="14"/>
      <c r="BN894" s="14"/>
      <c r="BO894" s="14"/>
      <c r="BP894" s="14"/>
      <c r="BQ894" s="14"/>
      <c r="BR894" s="14"/>
      <c r="BS894" s="14"/>
      <c r="BT894" s="14"/>
      <c r="BU894" s="14"/>
      <c r="BV894" s="14"/>
      <c r="BW894" s="14"/>
    </row>
    <row r="895" spans="2:75" x14ac:dyDescent="0.35">
      <c r="B895" s="6" t="s">
        <v>434</v>
      </c>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c r="AD895" s="14"/>
      <c r="AE895" s="14"/>
      <c r="AF895" s="14"/>
      <c r="AG895" s="14"/>
      <c r="AH895" s="14"/>
      <c r="AI895" s="14"/>
      <c r="AJ895" s="14"/>
      <c r="AK895" s="14"/>
      <c r="AL895" s="14"/>
      <c r="AM895" s="14"/>
      <c r="AN895" s="14"/>
      <c r="AO895" s="14"/>
      <c r="AP895" s="14"/>
      <c r="AQ895" s="14"/>
      <c r="AR895" s="14"/>
      <c r="AS895" s="14"/>
      <c r="AT895" s="14"/>
      <c r="AU895" s="14"/>
      <c r="AV895" s="14"/>
      <c r="AW895" s="14"/>
      <c r="AX895" s="14"/>
      <c r="AY895" s="14"/>
      <c r="AZ895" s="14"/>
      <c r="BA895" s="14"/>
      <c r="BB895" s="14"/>
      <c r="BC895" s="14"/>
      <c r="BD895" s="14"/>
      <c r="BE895" s="14"/>
      <c r="BF895" s="14"/>
      <c r="BG895" s="14"/>
      <c r="BH895" s="14"/>
      <c r="BI895" s="14"/>
      <c r="BJ895" s="14"/>
      <c r="BK895" s="14"/>
      <c r="BL895" s="14"/>
      <c r="BM895" s="14"/>
      <c r="BN895" s="14"/>
      <c r="BO895" s="14"/>
      <c r="BP895" s="14"/>
      <c r="BQ895" s="14"/>
      <c r="BR895" s="14"/>
      <c r="BS895" s="14"/>
      <c r="BT895" s="14"/>
      <c r="BU895" s="14"/>
      <c r="BV895" s="14"/>
      <c r="BW895" s="14"/>
    </row>
    <row r="896" spans="2:75" x14ac:dyDescent="0.35">
      <c r="B896" s="21" t="s">
        <v>96</v>
      </c>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c r="AD896" s="14"/>
      <c r="AE896" s="14"/>
      <c r="AF896" s="14"/>
      <c r="AG896" s="14"/>
      <c r="AH896" s="14"/>
      <c r="AI896" s="14"/>
      <c r="AJ896" s="14"/>
      <c r="AK896" s="14"/>
      <c r="AL896" s="14"/>
      <c r="AM896" s="14"/>
      <c r="AN896" s="14"/>
      <c r="AO896" s="14"/>
      <c r="AP896" s="14"/>
      <c r="AQ896" s="14"/>
      <c r="AR896" s="14"/>
      <c r="AS896" s="14"/>
      <c r="AT896" s="14"/>
      <c r="AU896" s="14"/>
      <c r="AV896" s="14"/>
      <c r="AW896" s="14"/>
      <c r="AX896" s="14"/>
      <c r="AY896" s="14"/>
      <c r="AZ896" s="14"/>
      <c r="BA896" s="14"/>
      <c r="BB896" s="14"/>
      <c r="BC896" s="14"/>
      <c r="BD896" s="14"/>
      <c r="BE896" s="14"/>
      <c r="BF896" s="14"/>
      <c r="BG896" s="14"/>
      <c r="BH896" s="14"/>
      <c r="BI896" s="14"/>
      <c r="BJ896" s="14"/>
      <c r="BK896" s="14"/>
      <c r="BL896" s="14"/>
      <c r="BM896" s="14"/>
      <c r="BN896" s="14"/>
      <c r="BO896" s="14"/>
      <c r="BP896" s="14"/>
      <c r="BQ896" s="14"/>
      <c r="BR896" s="14"/>
      <c r="BS896" s="14"/>
      <c r="BT896" s="14"/>
      <c r="BU896" s="14"/>
      <c r="BV896" s="14"/>
      <c r="BW896" s="14"/>
    </row>
    <row r="897" spans="2:75" x14ac:dyDescent="0.35">
      <c r="B897" t="s">
        <v>338</v>
      </c>
      <c r="C897" s="14">
        <v>6.9798830844646997E-2</v>
      </c>
      <c r="D897" s="14">
        <v>7.2693555015095807E-2</v>
      </c>
      <c r="E897" s="14">
        <v>6.7066923773348303E-2</v>
      </c>
      <c r="F897" s="14"/>
      <c r="G897" s="14">
        <v>0.107470238479127</v>
      </c>
      <c r="H897" s="14">
        <v>1.9927867077704602E-2</v>
      </c>
      <c r="I897" s="14">
        <v>6.2036147743649801E-2</v>
      </c>
      <c r="J897" s="14">
        <v>2.2795796697686999E-2</v>
      </c>
      <c r="K897" s="14">
        <v>0.11997025705348</v>
      </c>
      <c r="L897" s="14">
        <v>8.2934066124244907E-2</v>
      </c>
      <c r="M897" s="14"/>
      <c r="N897" s="14">
        <v>7.0263624301815805E-2</v>
      </c>
      <c r="O897" s="14">
        <v>6.8929003089088101E-2</v>
      </c>
      <c r="P897" s="14"/>
      <c r="Q897" s="14">
        <v>3.4778983301340903E-2</v>
      </c>
      <c r="R897" s="14">
        <v>8.8782845760733795E-2</v>
      </c>
      <c r="S897" s="14">
        <v>5.92679345644355E-2</v>
      </c>
      <c r="T897" s="14">
        <v>6.1925541612849501E-2</v>
      </c>
      <c r="U897" s="14">
        <v>8.86992879184723E-2</v>
      </c>
      <c r="V897" s="14">
        <v>0.108160456342222</v>
      </c>
      <c r="W897" s="14">
        <v>4.1302832076403201E-2</v>
      </c>
      <c r="X897" s="14">
        <v>0</v>
      </c>
      <c r="Y897" s="14">
        <v>0</v>
      </c>
      <c r="Z897" s="14">
        <v>5.1536673796889899E-2</v>
      </c>
      <c r="AA897" s="14"/>
      <c r="AB897" s="14">
        <v>0.15889200736002099</v>
      </c>
      <c r="AC897" s="14">
        <v>5.1222554088611698E-2</v>
      </c>
      <c r="AD897" s="14">
        <v>6.85282539717499E-2</v>
      </c>
      <c r="AE897" s="14"/>
      <c r="AF897" s="14">
        <v>7.2010155075165394E-2</v>
      </c>
      <c r="AG897" s="14">
        <v>8.2656283842234696E-2</v>
      </c>
      <c r="AH897" s="14">
        <v>8.6748432916697094E-2</v>
      </c>
      <c r="AI897" s="14">
        <v>0.127980846069394</v>
      </c>
      <c r="AJ897" s="14">
        <v>8.0060630858226206E-2</v>
      </c>
      <c r="AK897" s="14">
        <v>7.0446771671052399E-2</v>
      </c>
      <c r="AL897" s="14">
        <v>5.8902477884347999E-2</v>
      </c>
      <c r="AM897" s="14">
        <v>5.5337030088939698E-2</v>
      </c>
      <c r="AN897" s="14"/>
      <c r="AO897" s="14">
        <v>8.4174216331510093E-2</v>
      </c>
      <c r="AP897" s="14">
        <v>0.10323301446093799</v>
      </c>
      <c r="AQ897" s="14">
        <v>0.15989350699186899</v>
      </c>
      <c r="AR897" s="14">
        <v>0.24292113461980699</v>
      </c>
      <c r="AS897" s="14">
        <v>9.0698989608753805E-2</v>
      </c>
      <c r="AT897" s="14">
        <v>8.2982285736286798E-2</v>
      </c>
      <c r="AU897" s="14">
        <v>7.8793459127040402E-2</v>
      </c>
      <c r="AV897" s="14">
        <v>2.1220609457040698E-2</v>
      </c>
      <c r="AW897" s="14"/>
      <c r="AX897" s="14">
        <v>0.14237025908734299</v>
      </c>
      <c r="AY897" s="14">
        <v>6.3555285232405098E-2</v>
      </c>
      <c r="AZ897" s="14">
        <v>8.1414944759248098E-2</v>
      </c>
      <c r="BA897" s="14"/>
      <c r="BB897" s="14">
        <v>0.23741708006939299</v>
      </c>
      <c r="BC897" s="14">
        <v>5.3561608424170903E-2</v>
      </c>
      <c r="BD897" s="14">
        <v>3.0286636977022E-2</v>
      </c>
      <c r="BE897" s="14"/>
      <c r="BF897" s="14">
        <v>6.4647816089994398E-2</v>
      </c>
      <c r="BG897" s="14">
        <v>0.117820919727663</v>
      </c>
      <c r="BH897" s="14">
        <v>4.2113134474239103E-2</v>
      </c>
      <c r="BI897" s="14"/>
      <c r="BJ897" s="14">
        <v>9.4389184898337503E-2</v>
      </c>
      <c r="BK897" s="14">
        <v>6.4940693416295894E-2</v>
      </c>
      <c r="BL897" s="14"/>
      <c r="BM897" s="14">
        <v>0.13103976679701501</v>
      </c>
      <c r="BN897" s="14">
        <v>4.3871826978189699E-2</v>
      </c>
      <c r="BO897" s="14"/>
      <c r="BP897" s="14">
        <v>9.6165692626980603E-2</v>
      </c>
      <c r="BQ897" s="14">
        <v>6.0553968206213699E-2</v>
      </c>
      <c r="BR897" s="14">
        <v>0.122647996129128</v>
      </c>
      <c r="BS897" s="14">
        <v>2.5918507010941099E-2</v>
      </c>
      <c r="BT897" s="14">
        <v>9.1864259684537306E-2</v>
      </c>
      <c r="BU897" s="14">
        <v>4.1133317421534303E-2</v>
      </c>
      <c r="BV897" s="14">
        <v>0</v>
      </c>
      <c r="BW897" s="14">
        <v>6.3274720599446194E-2</v>
      </c>
    </row>
    <row r="898" spans="2:75" x14ac:dyDescent="0.35">
      <c r="B898" t="s">
        <v>339</v>
      </c>
      <c r="C898" s="14">
        <v>0.40061065708362198</v>
      </c>
      <c r="D898" s="14">
        <v>0.45284205028500502</v>
      </c>
      <c r="E898" s="14">
        <v>0.35131707882586599</v>
      </c>
      <c r="F898" s="14"/>
      <c r="G898" s="14">
        <v>0.25795830283544302</v>
      </c>
      <c r="H898" s="14">
        <v>0.26026508940721299</v>
      </c>
      <c r="I898" s="14">
        <v>0.31619074678019599</v>
      </c>
      <c r="J898" s="14">
        <v>0.38025584183702599</v>
      </c>
      <c r="K898" s="14">
        <v>0.45553976240682997</v>
      </c>
      <c r="L898" s="14">
        <v>0.50094462890329805</v>
      </c>
      <c r="M898" s="14"/>
      <c r="N898" s="14">
        <v>0.42421917294661299</v>
      </c>
      <c r="O898" s="14">
        <v>0.356429005968596</v>
      </c>
      <c r="P898" s="14"/>
      <c r="Q898" s="14">
        <v>0.37774993192245399</v>
      </c>
      <c r="R898" s="14">
        <v>0.32258669932436401</v>
      </c>
      <c r="S898" s="14">
        <v>0.366195329029606</v>
      </c>
      <c r="T898" s="14">
        <v>0.37683082006350499</v>
      </c>
      <c r="U898" s="14">
        <v>0.46901292167480801</v>
      </c>
      <c r="V898" s="14">
        <v>0.405358260544607</v>
      </c>
      <c r="W898" s="14">
        <v>0.40869742261575098</v>
      </c>
      <c r="X898" s="14">
        <v>1</v>
      </c>
      <c r="Y898" s="14">
        <v>0</v>
      </c>
      <c r="Z898" s="14">
        <v>0.42377249021923702</v>
      </c>
      <c r="AA898" s="14"/>
      <c r="AB898" s="14">
        <v>0.47519455281401501</v>
      </c>
      <c r="AC898" s="14">
        <v>0.38383864340040802</v>
      </c>
      <c r="AD898" s="14">
        <v>0.43745172847866998</v>
      </c>
      <c r="AE898" s="14"/>
      <c r="AF898" s="14">
        <v>0.60842723239479801</v>
      </c>
      <c r="AG898" s="14">
        <v>0.35942459698859902</v>
      </c>
      <c r="AH898" s="14">
        <v>0.33833484864951602</v>
      </c>
      <c r="AI898" s="14">
        <v>0.48158844782291599</v>
      </c>
      <c r="AJ898" s="14">
        <v>0.34592902423899502</v>
      </c>
      <c r="AK898" s="14">
        <v>0.46803327445305998</v>
      </c>
      <c r="AL898" s="14">
        <v>0.367890478887409</v>
      </c>
      <c r="AM898" s="14">
        <v>0.23756694077649301</v>
      </c>
      <c r="AN898" s="14"/>
      <c r="AO898" s="14">
        <v>0.60035671519961797</v>
      </c>
      <c r="AP898" s="14">
        <v>0.34724888921942698</v>
      </c>
      <c r="AQ898" s="14">
        <v>0.27634248154998098</v>
      </c>
      <c r="AR898" s="14">
        <v>0.40286423655058501</v>
      </c>
      <c r="AS898" s="14">
        <v>0.49503166036850399</v>
      </c>
      <c r="AT898" s="14">
        <v>0.49541439723406899</v>
      </c>
      <c r="AU898" s="14">
        <v>0.348445439869146</v>
      </c>
      <c r="AV898" s="14">
        <v>0.237841107301934</v>
      </c>
      <c r="AW898" s="14"/>
      <c r="AX898" s="14">
        <v>0.31532869267453201</v>
      </c>
      <c r="AY898" s="14">
        <v>0.53223785691358805</v>
      </c>
      <c r="AZ898" s="14">
        <v>0.32373629432741102</v>
      </c>
      <c r="BA898" s="14"/>
      <c r="BB898" s="14">
        <v>0.45792581555932899</v>
      </c>
      <c r="BC898" s="14">
        <v>0.50190130664760702</v>
      </c>
      <c r="BD898" s="14">
        <v>0.239022431115304</v>
      </c>
      <c r="BE898" s="14"/>
      <c r="BF898" s="14">
        <v>0.45880812066120902</v>
      </c>
      <c r="BG898" s="14">
        <v>0.492411841676346</v>
      </c>
      <c r="BH898" s="14">
        <v>0.34487291519098001</v>
      </c>
      <c r="BI898" s="14"/>
      <c r="BJ898" s="14">
        <v>0.48153509842900499</v>
      </c>
      <c r="BK898" s="14">
        <v>0.38786245301640698</v>
      </c>
      <c r="BL898" s="14"/>
      <c r="BM898" s="14">
        <v>0.40123792162129701</v>
      </c>
      <c r="BN898" s="14">
        <v>0.41438394609984402</v>
      </c>
      <c r="BO898" s="14"/>
      <c r="BP898" s="14">
        <v>0.38731001711232299</v>
      </c>
      <c r="BQ898" s="14">
        <v>0.45852920228280902</v>
      </c>
      <c r="BR898" s="14">
        <v>0.47445355522843502</v>
      </c>
      <c r="BS898" s="14">
        <v>0.37605322058442697</v>
      </c>
      <c r="BT898" s="14">
        <v>0.38876363503825401</v>
      </c>
      <c r="BU898" s="14">
        <v>0.41882973742223401</v>
      </c>
      <c r="BV898" s="14">
        <v>0.50846917554719395</v>
      </c>
      <c r="BW898" s="14">
        <v>0.38828653972522997</v>
      </c>
    </row>
    <row r="899" spans="2:75" x14ac:dyDescent="0.35">
      <c r="B899" t="s">
        <v>340</v>
      </c>
      <c r="C899" s="14">
        <v>0.24318225283382899</v>
      </c>
      <c r="D899" s="14">
        <v>0.24051671182002901</v>
      </c>
      <c r="E899" s="14">
        <v>0.24569786741941699</v>
      </c>
      <c r="F899" s="14"/>
      <c r="G899" s="14">
        <v>0.23413067000149601</v>
      </c>
      <c r="H899" s="14">
        <v>0.30562138579618398</v>
      </c>
      <c r="I899" s="14">
        <v>0.28520172496462298</v>
      </c>
      <c r="J899" s="14">
        <v>0.264666474738946</v>
      </c>
      <c r="K899" s="14">
        <v>0.24442706097032399</v>
      </c>
      <c r="L899" s="14">
        <v>0.19528148471121001</v>
      </c>
      <c r="M899" s="14"/>
      <c r="N899" s="14">
        <v>0.24124031661904699</v>
      </c>
      <c r="O899" s="14">
        <v>0.24681644775006301</v>
      </c>
      <c r="P899" s="14"/>
      <c r="Q899" s="14">
        <v>0.24680577906936199</v>
      </c>
      <c r="R899" s="14">
        <v>0.25613240180130997</v>
      </c>
      <c r="S899" s="14">
        <v>0.23491913175251899</v>
      </c>
      <c r="T899" s="14">
        <v>0.27998108813682399</v>
      </c>
      <c r="U899" s="14">
        <v>0.182154364815065</v>
      </c>
      <c r="V899" s="14">
        <v>0.28116259225136397</v>
      </c>
      <c r="W899" s="14">
        <v>0.29525625136276801</v>
      </c>
      <c r="X899" s="14">
        <v>0</v>
      </c>
      <c r="Y899" s="14">
        <v>0.57049239310669397</v>
      </c>
      <c r="Z899" s="14">
        <v>0.15009010461417199</v>
      </c>
      <c r="AA899" s="14"/>
      <c r="AB899" s="14">
        <v>0.13317560782730101</v>
      </c>
      <c r="AC899" s="14">
        <v>0.26045079668619697</v>
      </c>
      <c r="AD899" s="14">
        <v>0.24928990591709299</v>
      </c>
      <c r="AE899" s="14"/>
      <c r="AF899" s="14">
        <v>0.17372181130650699</v>
      </c>
      <c r="AG899" s="14">
        <v>0.25999463462845002</v>
      </c>
      <c r="AH899" s="14">
        <v>0.26165427156521398</v>
      </c>
      <c r="AI899" s="14">
        <v>0.31341598899196599</v>
      </c>
      <c r="AJ899" s="14">
        <v>0.28008984787303398</v>
      </c>
      <c r="AK899" s="14">
        <v>0.23860698816150799</v>
      </c>
      <c r="AL899" s="14">
        <v>0.19003533566338299</v>
      </c>
      <c r="AM899" s="14">
        <v>0.25867065168787301</v>
      </c>
      <c r="AN899" s="14"/>
      <c r="AO899" s="14">
        <v>0.15636414311395999</v>
      </c>
      <c r="AP899" s="14">
        <v>0.23883156086603899</v>
      </c>
      <c r="AQ899" s="14">
        <v>0.34621943942831801</v>
      </c>
      <c r="AR899" s="14">
        <v>0.30732463215624301</v>
      </c>
      <c r="AS899" s="14">
        <v>0.28127939653416001</v>
      </c>
      <c r="AT899" s="14">
        <v>0.22362557359084501</v>
      </c>
      <c r="AU899" s="14">
        <v>0.17614335124723701</v>
      </c>
      <c r="AV899" s="14">
        <v>0.31227378334973599</v>
      </c>
      <c r="AW899" s="14"/>
      <c r="AX899" s="14">
        <v>0.305565317807523</v>
      </c>
      <c r="AY899" s="14">
        <v>0.21491979115403401</v>
      </c>
      <c r="AZ899" s="14">
        <v>0.244011631568231</v>
      </c>
      <c r="BA899" s="14"/>
      <c r="BB899" s="14">
        <v>0.163774617997164</v>
      </c>
      <c r="BC899" s="14">
        <v>0.21925794933041001</v>
      </c>
      <c r="BD899" s="14">
        <v>0.31504984905184502</v>
      </c>
      <c r="BE899" s="14"/>
      <c r="BF899" s="14">
        <v>0.27078339152339398</v>
      </c>
      <c r="BG899" s="14">
        <v>0.19624007887713801</v>
      </c>
      <c r="BH899" s="14">
        <v>0.26607777737670202</v>
      </c>
      <c r="BI899" s="14"/>
      <c r="BJ899" s="14">
        <v>0.234611428227572</v>
      </c>
      <c r="BK899" s="14">
        <v>0.24446450940867701</v>
      </c>
      <c r="BL899" s="14"/>
      <c r="BM899" s="14">
        <v>0.242346046298023</v>
      </c>
      <c r="BN899" s="14">
        <v>0.24002794925537199</v>
      </c>
      <c r="BO899" s="14"/>
      <c r="BP899" s="14">
        <v>0.25059754708855703</v>
      </c>
      <c r="BQ899" s="14">
        <v>0.23289526467993199</v>
      </c>
      <c r="BR899" s="14">
        <v>0.16099078635181199</v>
      </c>
      <c r="BS899" s="14">
        <v>0.33557965700207598</v>
      </c>
      <c r="BT899" s="14">
        <v>0.22866941671192201</v>
      </c>
      <c r="BU899" s="14">
        <v>0.188507167262458</v>
      </c>
      <c r="BV899" s="14">
        <v>0.23684979763351699</v>
      </c>
      <c r="BW899" s="14">
        <v>0.20719837838653199</v>
      </c>
    </row>
    <row r="900" spans="2:75" x14ac:dyDescent="0.35">
      <c r="B900" t="s">
        <v>341</v>
      </c>
      <c r="C900" s="14">
        <v>0.11879702119579</v>
      </c>
      <c r="D900" s="14">
        <v>0.11445261954256999</v>
      </c>
      <c r="E900" s="14">
        <v>0.12289706696808</v>
      </c>
      <c r="F900" s="14"/>
      <c r="G900" s="14">
        <v>0.11940989330924399</v>
      </c>
      <c r="H900" s="14">
        <v>0.150934807535964</v>
      </c>
      <c r="I900" s="14">
        <v>0.120115748276639</v>
      </c>
      <c r="J900" s="14">
        <v>0.15139485369163699</v>
      </c>
      <c r="K900" s="14">
        <v>6.8215615170256899E-2</v>
      </c>
      <c r="L900" s="14">
        <v>0.113249691250445</v>
      </c>
      <c r="M900" s="14"/>
      <c r="N900" s="14">
        <v>0.12774364958881901</v>
      </c>
      <c r="O900" s="14">
        <v>0.102054045203122</v>
      </c>
      <c r="P900" s="14"/>
      <c r="Q900" s="14">
        <v>0.123627534400265</v>
      </c>
      <c r="R900" s="14">
        <v>6.9102644907615501E-2</v>
      </c>
      <c r="S900" s="14">
        <v>0.166474740196976</v>
      </c>
      <c r="T900" s="14">
        <v>0.18234690926967301</v>
      </c>
      <c r="U900" s="14">
        <v>0.14308357335362701</v>
      </c>
      <c r="V900" s="14">
        <v>6.2222657170808202E-2</v>
      </c>
      <c r="W900" s="14">
        <v>7.9775188199363301E-2</v>
      </c>
      <c r="X900" s="14">
        <v>0</v>
      </c>
      <c r="Y900" s="14">
        <v>0.11182982956972801</v>
      </c>
      <c r="Z900" s="14">
        <v>6.0164230347016102E-2</v>
      </c>
      <c r="AA900" s="14"/>
      <c r="AB900" s="14">
        <v>0.15348358181802399</v>
      </c>
      <c r="AC900" s="14">
        <v>0.11449282154788699</v>
      </c>
      <c r="AD900" s="14">
        <v>9.9783069955926104E-2</v>
      </c>
      <c r="AE900" s="14"/>
      <c r="AF900" s="14">
        <v>8.6232374627660299E-2</v>
      </c>
      <c r="AG900" s="14">
        <v>0.14646837401622301</v>
      </c>
      <c r="AH900" s="14">
        <v>0.11392547429652999</v>
      </c>
      <c r="AI900" s="14">
        <v>2.9656724137958401E-2</v>
      </c>
      <c r="AJ900" s="14">
        <v>0.13305397605761099</v>
      </c>
      <c r="AK900" s="14">
        <v>0.12175777039730901</v>
      </c>
      <c r="AL900" s="14">
        <v>0.17850034808187701</v>
      </c>
      <c r="AM900" s="14">
        <v>0.14493201533903299</v>
      </c>
      <c r="AN900" s="14"/>
      <c r="AO900" s="14">
        <v>8.5298040583364002E-2</v>
      </c>
      <c r="AP900" s="14">
        <v>0.15644266628182901</v>
      </c>
      <c r="AQ900" s="14">
        <v>6.9826699045118401E-2</v>
      </c>
      <c r="AR900" s="14">
        <v>2.55907546997921E-2</v>
      </c>
      <c r="AS900" s="14">
        <v>1.5746192955417401E-2</v>
      </c>
      <c r="AT900" s="14">
        <v>9.0976276141263399E-2</v>
      </c>
      <c r="AU900" s="14">
        <v>0.22738952847741101</v>
      </c>
      <c r="AV900" s="14">
        <v>0.152469908617651</v>
      </c>
      <c r="AW900" s="14"/>
      <c r="AX900" s="14">
        <v>8.2580734537364697E-2</v>
      </c>
      <c r="AY900" s="14">
        <v>0.10743426978831</v>
      </c>
      <c r="AZ900" s="14">
        <v>0.15227935867796399</v>
      </c>
      <c r="BA900" s="14"/>
      <c r="BB900" s="14">
        <v>4.3675090667917797E-2</v>
      </c>
      <c r="BC900" s="14">
        <v>0.120835925848263</v>
      </c>
      <c r="BD900" s="14">
        <v>0.18550102105571001</v>
      </c>
      <c r="BE900" s="14"/>
      <c r="BF900" s="14">
        <v>0.103057570502989</v>
      </c>
      <c r="BG900" s="14">
        <v>8.6186944853423306E-2</v>
      </c>
      <c r="BH900" s="14">
        <v>0.16054472870481401</v>
      </c>
      <c r="BI900" s="14"/>
      <c r="BJ900" s="14">
        <v>0.109274325705098</v>
      </c>
      <c r="BK900" s="14">
        <v>0.119750458305832</v>
      </c>
      <c r="BL900" s="14"/>
      <c r="BM900" s="14">
        <v>0.113953414026642</v>
      </c>
      <c r="BN900" s="14">
        <v>0.108640821334375</v>
      </c>
      <c r="BO900" s="14"/>
      <c r="BP900" s="14">
        <v>8.1866374693155802E-2</v>
      </c>
      <c r="BQ900" s="14">
        <v>7.5273770054101796E-2</v>
      </c>
      <c r="BR900" s="14">
        <v>5.7513551072286798E-2</v>
      </c>
      <c r="BS900" s="14">
        <v>0.10544526479659801</v>
      </c>
      <c r="BT900" s="14">
        <v>0.13344192846654901</v>
      </c>
      <c r="BU900" s="14">
        <v>0.16926416205695399</v>
      </c>
      <c r="BV900" s="14">
        <v>0.158369781787847</v>
      </c>
      <c r="BW900" s="14">
        <v>0.14296659366082501</v>
      </c>
    </row>
    <row r="901" spans="2:75" x14ac:dyDescent="0.35">
      <c r="B901" t="s">
        <v>342</v>
      </c>
      <c r="C901" s="14">
        <v>6.5389935929329901E-2</v>
      </c>
      <c r="D901" s="14">
        <v>6.6232391153866699E-2</v>
      </c>
      <c r="E901" s="14">
        <v>6.4594865570412802E-2</v>
      </c>
      <c r="F901" s="14"/>
      <c r="G901" s="14">
        <v>0.13533286792684501</v>
      </c>
      <c r="H901" s="14">
        <v>0.17776366742868399</v>
      </c>
      <c r="I901" s="14">
        <v>9.1586445649361997E-2</v>
      </c>
      <c r="J901" s="14">
        <v>3.7938593668748702E-2</v>
      </c>
      <c r="K901" s="14">
        <v>3.5173145557501097E-2</v>
      </c>
      <c r="L901" s="14">
        <v>2.72679736296603E-2</v>
      </c>
      <c r="M901" s="14"/>
      <c r="N901" s="14">
        <v>6.4332054958173901E-2</v>
      </c>
      <c r="O901" s="14">
        <v>6.7369684603921801E-2</v>
      </c>
      <c r="P901" s="14"/>
      <c r="Q901" s="14">
        <v>4.2886562443297901E-2</v>
      </c>
      <c r="R901" s="14">
        <v>8.1808769659510699E-2</v>
      </c>
      <c r="S901" s="14">
        <v>5.59591712709607E-2</v>
      </c>
      <c r="T901" s="14">
        <v>4.4022788107137001E-2</v>
      </c>
      <c r="U901" s="14">
        <v>5.1330466984887302E-2</v>
      </c>
      <c r="V901" s="14">
        <v>9.5044003514762193E-2</v>
      </c>
      <c r="W901" s="14">
        <v>0.115624454931232</v>
      </c>
      <c r="X901" s="14">
        <v>0</v>
      </c>
      <c r="Y901" s="14">
        <v>0.31767777732357899</v>
      </c>
      <c r="Z901" s="14">
        <v>1.9620738441961799E-2</v>
      </c>
      <c r="AA901" s="14"/>
      <c r="AB901" s="14">
        <v>3.9205836406311999E-2</v>
      </c>
      <c r="AC901" s="14">
        <v>6.28787998739848E-2</v>
      </c>
      <c r="AD901" s="14">
        <v>0.112130866036321</v>
      </c>
      <c r="AE901" s="14"/>
      <c r="AF901" s="14">
        <v>1.72265006930193E-2</v>
      </c>
      <c r="AG901" s="14">
        <v>0.103916690776117</v>
      </c>
      <c r="AH901" s="14">
        <v>0.12864998134802499</v>
      </c>
      <c r="AI901" s="14">
        <v>0</v>
      </c>
      <c r="AJ901" s="14">
        <v>4.2740008231762203E-2</v>
      </c>
      <c r="AK901" s="14">
        <v>1.0937452012484E-2</v>
      </c>
      <c r="AL901" s="14">
        <v>0.149431522696994</v>
      </c>
      <c r="AM901" s="14">
        <v>0.111578649675161</v>
      </c>
      <c r="AN901" s="14"/>
      <c r="AO901" s="14">
        <v>1.10379337112263E-2</v>
      </c>
      <c r="AP901" s="14">
        <v>0.114027469175234</v>
      </c>
      <c r="AQ901" s="14">
        <v>6.9278875735862402E-2</v>
      </c>
      <c r="AR901" s="14">
        <v>0</v>
      </c>
      <c r="AS901" s="14">
        <v>1.5919994734511899E-2</v>
      </c>
      <c r="AT901" s="14">
        <v>1.25988646413821E-2</v>
      </c>
      <c r="AU901" s="14">
        <v>0.13990352553249699</v>
      </c>
      <c r="AV901" s="14">
        <v>0.14131921315469201</v>
      </c>
      <c r="AW901" s="14"/>
      <c r="AX901" s="14">
        <v>4.2687706501915099E-2</v>
      </c>
      <c r="AY901" s="14">
        <v>3.3269735464170697E-2</v>
      </c>
      <c r="AZ901" s="14">
        <v>0.10939198614041599</v>
      </c>
      <c r="BA901" s="14"/>
      <c r="BB901" s="14">
        <v>4.2552916234097501E-2</v>
      </c>
      <c r="BC901" s="14">
        <v>3.2259421576937897E-2</v>
      </c>
      <c r="BD901" s="14">
        <v>0.14858018061976999</v>
      </c>
      <c r="BE901" s="14"/>
      <c r="BF901" s="14">
        <v>5.6405140058889497E-2</v>
      </c>
      <c r="BG901" s="14">
        <v>3.6257389160807001E-2</v>
      </c>
      <c r="BH901" s="14">
        <v>0.11626472479128599</v>
      </c>
      <c r="BI901" s="14"/>
      <c r="BJ901" s="14">
        <v>3.9719283750213698E-2</v>
      </c>
      <c r="BK901" s="14">
        <v>7.04243046545001E-2</v>
      </c>
      <c r="BL901" s="14"/>
      <c r="BM901" s="14">
        <v>7.4548040658545103E-2</v>
      </c>
      <c r="BN901" s="14">
        <v>6.66928863219379E-2</v>
      </c>
      <c r="BO901" s="14"/>
      <c r="BP901" s="14">
        <v>6.4627454201404103E-2</v>
      </c>
      <c r="BQ901" s="14">
        <v>8.6871246718063205E-2</v>
      </c>
      <c r="BR901" s="14">
        <v>2.5533026071918E-2</v>
      </c>
      <c r="BS901" s="14">
        <v>5.5217695405477697E-2</v>
      </c>
      <c r="BT901" s="14">
        <v>7.5385412639488003E-2</v>
      </c>
      <c r="BU901" s="14">
        <v>5.5257931053900797E-2</v>
      </c>
      <c r="BV901" s="14">
        <v>5.1151635083692401E-2</v>
      </c>
      <c r="BW901" s="14">
        <v>7.1480480552954903E-2</v>
      </c>
    </row>
    <row r="902" spans="2:75" x14ac:dyDescent="0.35">
      <c r="B902" t="s">
        <v>92</v>
      </c>
      <c r="C902" s="14">
        <v>0.10222130211278301</v>
      </c>
      <c r="D902" s="14">
        <v>5.3262672183433599E-2</v>
      </c>
      <c r="E902" s="14">
        <v>0.148426197442876</v>
      </c>
      <c r="F902" s="14"/>
      <c r="G902" s="14">
        <v>0.14569802744784599</v>
      </c>
      <c r="H902" s="14">
        <v>8.5487182754250199E-2</v>
      </c>
      <c r="I902" s="14">
        <v>0.12486918658553001</v>
      </c>
      <c r="J902" s="14">
        <v>0.142948439365955</v>
      </c>
      <c r="K902" s="14">
        <v>7.6674158841608303E-2</v>
      </c>
      <c r="L902" s="14">
        <v>8.0322155381141999E-2</v>
      </c>
      <c r="M902" s="14"/>
      <c r="N902" s="14">
        <v>7.2201181585531904E-2</v>
      </c>
      <c r="O902" s="14">
        <v>0.15840181338520901</v>
      </c>
      <c r="P902" s="14"/>
      <c r="Q902" s="14">
        <v>0.17415120886328</v>
      </c>
      <c r="R902" s="14">
        <v>0.18158663854646601</v>
      </c>
      <c r="S902" s="14">
        <v>0.11718369318550299</v>
      </c>
      <c r="T902" s="14">
        <v>5.4892852810012202E-2</v>
      </c>
      <c r="U902" s="14">
        <v>6.5719385253140403E-2</v>
      </c>
      <c r="V902" s="14">
        <v>4.8052030176236403E-2</v>
      </c>
      <c r="W902" s="14">
        <v>5.9343850814481701E-2</v>
      </c>
      <c r="X902" s="14">
        <v>0</v>
      </c>
      <c r="Y902" s="14">
        <v>0</v>
      </c>
      <c r="Z902" s="14">
        <v>0.29481576258072401</v>
      </c>
      <c r="AA902" s="14"/>
      <c r="AB902" s="14">
        <v>4.00484137743264E-2</v>
      </c>
      <c r="AC902" s="14">
        <v>0.12711638440291101</v>
      </c>
      <c r="AD902" s="14">
        <v>3.2816175640240301E-2</v>
      </c>
      <c r="AE902" s="14"/>
      <c r="AF902" s="14">
        <v>4.2381925902850497E-2</v>
      </c>
      <c r="AG902" s="14">
        <v>4.7539419748376999E-2</v>
      </c>
      <c r="AH902" s="14">
        <v>7.0686991224017698E-2</v>
      </c>
      <c r="AI902" s="14">
        <v>4.7357992977766099E-2</v>
      </c>
      <c r="AJ902" s="14">
        <v>0.118126512740371</v>
      </c>
      <c r="AK902" s="14">
        <v>9.0217743304586498E-2</v>
      </c>
      <c r="AL902" s="14">
        <v>5.5239836785989198E-2</v>
      </c>
      <c r="AM902" s="14">
        <v>0.1919147124325</v>
      </c>
      <c r="AN902" s="14"/>
      <c r="AO902" s="14">
        <v>6.2768951060321904E-2</v>
      </c>
      <c r="AP902" s="14">
        <v>4.0216399996533397E-2</v>
      </c>
      <c r="AQ902" s="14">
        <v>7.8438997248850895E-2</v>
      </c>
      <c r="AR902" s="14">
        <v>2.1299241973573298E-2</v>
      </c>
      <c r="AS902" s="14">
        <v>0.101323765798652</v>
      </c>
      <c r="AT902" s="14">
        <v>9.4402602656153703E-2</v>
      </c>
      <c r="AU902" s="14">
        <v>2.9324695746668201E-2</v>
      </c>
      <c r="AV902" s="14">
        <v>0.13487537811894601</v>
      </c>
      <c r="AW902" s="14"/>
      <c r="AX902" s="14">
        <v>0.111467289391323</v>
      </c>
      <c r="AY902" s="14">
        <v>4.8583061447491603E-2</v>
      </c>
      <c r="AZ902" s="14">
        <v>8.9165784526729797E-2</v>
      </c>
      <c r="BA902" s="14"/>
      <c r="BB902" s="14">
        <v>5.4654479472098901E-2</v>
      </c>
      <c r="BC902" s="14">
        <v>7.2183788172610897E-2</v>
      </c>
      <c r="BD902" s="14">
        <v>8.1559881180349E-2</v>
      </c>
      <c r="BE902" s="14"/>
      <c r="BF902" s="14">
        <v>4.6297961163524602E-2</v>
      </c>
      <c r="BG902" s="14">
        <v>7.1082825704622293E-2</v>
      </c>
      <c r="BH902" s="14">
        <v>7.0126719461979597E-2</v>
      </c>
      <c r="BI902" s="14"/>
      <c r="BJ902" s="14">
        <v>4.0470678989773502E-2</v>
      </c>
      <c r="BK902" s="14">
        <v>0.112557581198288</v>
      </c>
      <c r="BL902" s="14"/>
      <c r="BM902" s="14">
        <v>3.6874810598477803E-2</v>
      </c>
      <c r="BN902" s="14">
        <v>0.126382570010281</v>
      </c>
      <c r="BO902" s="14"/>
      <c r="BP902" s="14">
        <v>0.11943291427758</v>
      </c>
      <c r="BQ902" s="14">
        <v>8.5876548058880495E-2</v>
      </c>
      <c r="BR902" s="14">
        <v>0.15886108514642</v>
      </c>
      <c r="BS902" s="14">
        <v>0.10178565520048</v>
      </c>
      <c r="BT902" s="14">
        <v>8.1875347459249501E-2</v>
      </c>
      <c r="BU902" s="14">
        <v>0.12700768478291799</v>
      </c>
      <c r="BV902" s="14">
        <v>4.5159609947749597E-2</v>
      </c>
      <c r="BW902" s="14">
        <v>0.126793287075011</v>
      </c>
    </row>
    <row r="903" spans="2:75" x14ac:dyDescent="0.35">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c r="AD903" s="14"/>
      <c r="AE903" s="14"/>
      <c r="AF903" s="14"/>
      <c r="AG903" s="14"/>
      <c r="AH903" s="14"/>
      <c r="AI903" s="14"/>
      <c r="AJ903" s="14"/>
      <c r="AK903" s="14"/>
      <c r="AL903" s="14"/>
      <c r="AM903" s="14"/>
      <c r="AN903" s="14"/>
      <c r="AO903" s="14"/>
      <c r="AP903" s="14"/>
      <c r="AQ903" s="14"/>
      <c r="AR903" s="14"/>
      <c r="AS903" s="14"/>
      <c r="AT903" s="14"/>
      <c r="AU903" s="14"/>
      <c r="AV903" s="14"/>
      <c r="AW903" s="14"/>
      <c r="AX903" s="14"/>
      <c r="AY903" s="14"/>
      <c r="AZ903" s="14"/>
      <c r="BA903" s="14"/>
      <c r="BB903" s="14"/>
      <c r="BC903" s="14"/>
      <c r="BD903" s="14"/>
      <c r="BE903" s="14"/>
      <c r="BF903" s="14"/>
      <c r="BG903" s="14"/>
      <c r="BH903" s="14"/>
      <c r="BI903" s="14"/>
      <c r="BJ903" s="14"/>
      <c r="BK903" s="14"/>
      <c r="BL903" s="14"/>
      <c r="BM903" s="14"/>
      <c r="BN903" s="14"/>
      <c r="BO903" s="14"/>
      <c r="BP903" s="14"/>
      <c r="BQ903" s="14"/>
      <c r="BR903" s="14"/>
      <c r="BS903" s="14"/>
      <c r="BT903" s="14"/>
      <c r="BU903" s="14"/>
      <c r="BV903" s="14"/>
      <c r="BW903" s="14"/>
    </row>
    <row r="904" spans="2:75" x14ac:dyDescent="0.35">
      <c r="B904" s="6" t="s">
        <v>435</v>
      </c>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c r="AD904" s="14"/>
      <c r="AE904" s="14"/>
      <c r="AF904" s="14"/>
      <c r="AG904" s="14"/>
      <c r="AH904" s="14"/>
      <c r="AI904" s="14"/>
      <c r="AJ904" s="14"/>
      <c r="AK904" s="14"/>
      <c r="AL904" s="14"/>
      <c r="AM904" s="14"/>
      <c r="AN904" s="14"/>
      <c r="AO904" s="14"/>
      <c r="AP904" s="14"/>
      <c r="AQ904" s="14"/>
      <c r="AR904" s="14"/>
      <c r="AS904" s="14"/>
      <c r="AT904" s="14"/>
      <c r="AU904" s="14"/>
      <c r="AV904" s="14"/>
      <c r="AW904" s="14"/>
      <c r="AX904" s="14"/>
      <c r="AY904" s="14"/>
      <c r="AZ904" s="14"/>
      <c r="BA904" s="14"/>
      <c r="BB904" s="14"/>
      <c r="BC904" s="14"/>
      <c r="BD904" s="14"/>
      <c r="BE904" s="14"/>
      <c r="BF904" s="14"/>
      <c r="BG904" s="14"/>
      <c r="BH904" s="14"/>
      <c r="BI904" s="14"/>
      <c r="BJ904" s="14"/>
      <c r="BK904" s="14"/>
      <c r="BL904" s="14"/>
      <c r="BM904" s="14"/>
      <c r="BN904" s="14"/>
      <c r="BO904" s="14"/>
      <c r="BP904" s="14"/>
      <c r="BQ904" s="14"/>
      <c r="BR904" s="14"/>
      <c r="BS904" s="14"/>
      <c r="BT904" s="14"/>
      <c r="BU904" s="14"/>
      <c r="BV904" s="14"/>
      <c r="BW904" s="14"/>
    </row>
    <row r="905" spans="2:75" x14ac:dyDescent="0.35">
      <c r="B905" s="21" t="s">
        <v>96</v>
      </c>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c r="AD905" s="14"/>
      <c r="AE905" s="14"/>
      <c r="AF905" s="14"/>
      <c r="AG905" s="14"/>
      <c r="AH905" s="14"/>
      <c r="AI905" s="14"/>
      <c r="AJ905" s="14"/>
      <c r="AK905" s="14"/>
      <c r="AL905" s="14"/>
      <c r="AM905" s="14"/>
      <c r="AN905" s="14"/>
      <c r="AO905" s="14"/>
      <c r="AP905" s="14"/>
      <c r="AQ905" s="14"/>
      <c r="AR905" s="14"/>
      <c r="AS905" s="14"/>
      <c r="AT905" s="14"/>
      <c r="AU905" s="14"/>
      <c r="AV905" s="14"/>
      <c r="AW905" s="14"/>
      <c r="AX905" s="14"/>
      <c r="AY905" s="14"/>
      <c r="AZ905" s="14"/>
      <c r="BA905" s="14"/>
      <c r="BB905" s="14"/>
      <c r="BC905" s="14"/>
      <c r="BD905" s="14"/>
      <c r="BE905" s="14"/>
      <c r="BF905" s="14"/>
      <c r="BG905" s="14"/>
      <c r="BH905" s="14"/>
      <c r="BI905" s="14"/>
      <c r="BJ905" s="14"/>
      <c r="BK905" s="14"/>
      <c r="BL905" s="14"/>
      <c r="BM905" s="14"/>
      <c r="BN905" s="14"/>
      <c r="BO905" s="14"/>
      <c r="BP905" s="14"/>
      <c r="BQ905" s="14"/>
      <c r="BR905" s="14"/>
      <c r="BS905" s="14"/>
      <c r="BT905" s="14"/>
      <c r="BU905" s="14"/>
      <c r="BV905" s="14"/>
      <c r="BW905" s="14"/>
    </row>
    <row r="906" spans="2:75" x14ac:dyDescent="0.35">
      <c r="B906" t="s">
        <v>338</v>
      </c>
      <c r="C906" s="14">
        <v>8.6744450795651407E-2</v>
      </c>
      <c r="D906" s="14">
        <v>0.100477020733553</v>
      </c>
      <c r="E906" s="14">
        <v>7.3784285090246898E-2</v>
      </c>
      <c r="F906" s="14"/>
      <c r="G906" s="14">
        <v>7.5989789738432803E-2</v>
      </c>
      <c r="H906" s="14">
        <v>9.1442205121711195E-2</v>
      </c>
      <c r="I906" s="14">
        <v>9.6393978183807905E-2</v>
      </c>
      <c r="J906" s="14">
        <v>7.3768061077105304E-2</v>
      </c>
      <c r="K906" s="14">
        <v>0.120442921544581</v>
      </c>
      <c r="L906" s="14">
        <v>7.5056410254026207E-2</v>
      </c>
      <c r="M906" s="14"/>
      <c r="N906" s="14">
        <v>9.3660726788035595E-2</v>
      </c>
      <c r="O906" s="14">
        <v>7.3801134295618201E-2</v>
      </c>
      <c r="P906" s="14"/>
      <c r="Q906" s="14">
        <v>3.7344656134734998E-2</v>
      </c>
      <c r="R906" s="14">
        <v>7.3246669230396494E-2</v>
      </c>
      <c r="S906" s="14">
        <v>0.10028634585368</v>
      </c>
      <c r="T906" s="14">
        <v>5.2807269196468602E-2</v>
      </c>
      <c r="U906" s="14">
        <v>0.11382121880139701</v>
      </c>
      <c r="V906" s="14">
        <v>9.1529668188197702E-2</v>
      </c>
      <c r="W906" s="14">
        <v>0.110973391880132</v>
      </c>
      <c r="X906" s="14">
        <v>0.42168042905713599</v>
      </c>
      <c r="Y906" s="14">
        <v>0</v>
      </c>
      <c r="Z906" s="14">
        <v>6.1890624886429997E-2</v>
      </c>
      <c r="AA906" s="14"/>
      <c r="AB906" s="14">
        <v>0.161351161954366</v>
      </c>
      <c r="AC906" s="14">
        <v>5.5398308072744797E-2</v>
      </c>
      <c r="AD906" s="14">
        <v>0.14321690430355499</v>
      </c>
      <c r="AE906" s="14"/>
      <c r="AF906" s="14">
        <v>6.5384051756785105E-2</v>
      </c>
      <c r="AG906" s="14">
        <v>0.122481069538163</v>
      </c>
      <c r="AH906" s="14">
        <v>8.8415130524861094E-2</v>
      </c>
      <c r="AI906" s="14">
        <v>0.144866608786728</v>
      </c>
      <c r="AJ906" s="14">
        <v>9.3674892712439006E-2</v>
      </c>
      <c r="AK906" s="14">
        <v>0.110433433755303</v>
      </c>
      <c r="AL906" s="14">
        <v>8.9030325276075795E-2</v>
      </c>
      <c r="AM906" s="14">
        <v>4.4492337864558897E-2</v>
      </c>
      <c r="AN906" s="14"/>
      <c r="AO906" s="14">
        <v>7.3088773148563699E-2</v>
      </c>
      <c r="AP906" s="14">
        <v>0.144454436286304</v>
      </c>
      <c r="AQ906" s="14">
        <v>8.0769181016224503E-2</v>
      </c>
      <c r="AR906" s="14">
        <v>0.151742442308478</v>
      </c>
      <c r="AS906" s="14">
        <v>0.106122297934074</v>
      </c>
      <c r="AT906" s="14">
        <v>0.112999670441707</v>
      </c>
      <c r="AU906" s="14">
        <v>0.12009859884466501</v>
      </c>
      <c r="AV906" s="14">
        <v>5.7437167678344898E-2</v>
      </c>
      <c r="AW906" s="14"/>
      <c r="AX906" s="14">
        <v>0.108424624510766</v>
      </c>
      <c r="AY906" s="14">
        <v>0.101657143861849</v>
      </c>
      <c r="AZ906" s="14">
        <v>8.6388916617415101E-2</v>
      </c>
      <c r="BA906" s="14"/>
      <c r="BB906" s="14">
        <v>0.17313124960457699</v>
      </c>
      <c r="BC906" s="14">
        <v>9.6078892362360196E-2</v>
      </c>
      <c r="BD906" s="14">
        <v>4.7279928518003E-2</v>
      </c>
      <c r="BE906" s="14"/>
      <c r="BF906" s="14">
        <v>0.16349122769566299</v>
      </c>
      <c r="BG906" s="14">
        <v>0.11139086724904999</v>
      </c>
      <c r="BH906" s="14">
        <v>7.6145191889007702E-2</v>
      </c>
      <c r="BI906" s="14"/>
      <c r="BJ906" s="14">
        <v>0.162524789951251</v>
      </c>
      <c r="BK906" s="14">
        <v>6.9062244429495406E-2</v>
      </c>
      <c r="BL906" s="14"/>
      <c r="BM906" s="14">
        <v>0.14210328342322401</v>
      </c>
      <c r="BN906" s="14">
        <v>6.2557336220830206E-2</v>
      </c>
      <c r="BO906" s="14"/>
      <c r="BP906" s="14">
        <v>0.107926630601354</v>
      </c>
      <c r="BQ906" s="14">
        <v>0.11535640904249</v>
      </c>
      <c r="BR906" s="14">
        <v>1.2766513035959E-2</v>
      </c>
      <c r="BS906" s="14">
        <v>5.2478428818577297E-2</v>
      </c>
      <c r="BT906" s="14">
        <v>8.49448058587427E-2</v>
      </c>
      <c r="BU906" s="14">
        <v>0.17113262907162599</v>
      </c>
      <c r="BV906" s="14">
        <v>3.2607366618037599E-2</v>
      </c>
      <c r="BW906" s="14">
        <v>3.8010320184019002E-2</v>
      </c>
    </row>
    <row r="907" spans="2:75" x14ac:dyDescent="0.35">
      <c r="B907" t="s">
        <v>339</v>
      </c>
      <c r="C907" s="14">
        <v>0.39648761541249999</v>
      </c>
      <c r="D907" s="14">
        <v>0.39798699315364899</v>
      </c>
      <c r="E907" s="14">
        <v>0.39507257190147899</v>
      </c>
      <c r="F907" s="14"/>
      <c r="G907" s="14">
        <v>0.21710677742266499</v>
      </c>
      <c r="H907" s="14">
        <v>0.28050975021616398</v>
      </c>
      <c r="I907" s="14">
        <v>0.35209251164094801</v>
      </c>
      <c r="J907" s="14">
        <v>0.40368586756445901</v>
      </c>
      <c r="K907" s="14">
        <v>0.38910090678908898</v>
      </c>
      <c r="L907" s="14">
        <v>0.494588808845635</v>
      </c>
      <c r="M907" s="14"/>
      <c r="N907" s="14">
        <v>0.400090542003812</v>
      </c>
      <c r="O907" s="14">
        <v>0.38974499564875897</v>
      </c>
      <c r="P907" s="14"/>
      <c r="Q907" s="14">
        <v>0.32495672429568601</v>
      </c>
      <c r="R907" s="14">
        <v>0.35291149686746398</v>
      </c>
      <c r="S907" s="14">
        <v>0.30020279753885698</v>
      </c>
      <c r="T907" s="14">
        <v>0.45833391671656998</v>
      </c>
      <c r="U907" s="14">
        <v>0.45619998818035701</v>
      </c>
      <c r="V907" s="14">
        <v>0.38217839204716503</v>
      </c>
      <c r="W907" s="14">
        <v>0.39464237741479802</v>
      </c>
      <c r="X907" s="14">
        <v>0.15728013285563799</v>
      </c>
      <c r="Y907" s="14">
        <v>0.57049239310669397</v>
      </c>
      <c r="Z907" s="14">
        <v>0.36777765617582803</v>
      </c>
      <c r="AA907" s="14"/>
      <c r="AB907" s="14">
        <v>0.50166562253918401</v>
      </c>
      <c r="AC907" s="14">
        <v>0.38776882246132899</v>
      </c>
      <c r="AD907" s="14">
        <v>0.39681863586101501</v>
      </c>
      <c r="AE907" s="14"/>
      <c r="AF907" s="14">
        <v>0.59299381506506799</v>
      </c>
      <c r="AG907" s="14">
        <v>0.34657411107716102</v>
      </c>
      <c r="AH907" s="14">
        <v>0.37007561899087799</v>
      </c>
      <c r="AI907" s="14">
        <v>0.35709654042814198</v>
      </c>
      <c r="AJ907" s="14">
        <v>0.36807374900679402</v>
      </c>
      <c r="AK907" s="14">
        <v>0.47867570634422801</v>
      </c>
      <c r="AL907" s="14">
        <v>0.39664171905781898</v>
      </c>
      <c r="AM907" s="14">
        <v>0.247460125554882</v>
      </c>
      <c r="AN907" s="14"/>
      <c r="AO907" s="14">
        <v>0.56695775749490396</v>
      </c>
      <c r="AP907" s="14">
        <v>0.32946942724610601</v>
      </c>
      <c r="AQ907" s="14">
        <v>0.46447681969691801</v>
      </c>
      <c r="AR907" s="14">
        <v>0.416617927092158</v>
      </c>
      <c r="AS907" s="14">
        <v>0.44228782659520999</v>
      </c>
      <c r="AT907" s="14">
        <v>0.50905616169766199</v>
      </c>
      <c r="AU907" s="14">
        <v>0.36761142120192503</v>
      </c>
      <c r="AV907" s="14">
        <v>0.181573415368561</v>
      </c>
      <c r="AW907" s="14"/>
      <c r="AX907" s="14">
        <v>0.34710206215852202</v>
      </c>
      <c r="AY907" s="14">
        <v>0.507395567261828</v>
      </c>
      <c r="AZ907" s="14">
        <v>0.32873444949570502</v>
      </c>
      <c r="BA907" s="14"/>
      <c r="BB907" s="14">
        <v>0.50810822346436701</v>
      </c>
      <c r="BC907" s="14">
        <v>0.47202065685667399</v>
      </c>
      <c r="BD907" s="14">
        <v>0.25040979753863601</v>
      </c>
      <c r="BE907" s="14"/>
      <c r="BF907" s="14">
        <v>0.36137460699741603</v>
      </c>
      <c r="BG907" s="14">
        <v>0.50321817838093696</v>
      </c>
      <c r="BH907" s="14">
        <v>0.32958208467616201</v>
      </c>
      <c r="BI907" s="14"/>
      <c r="BJ907" s="14">
        <v>0.43171673411050399</v>
      </c>
      <c r="BK907" s="14">
        <v>0.39082729720456</v>
      </c>
      <c r="BL907" s="14"/>
      <c r="BM907" s="14">
        <v>0.40005648510027803</v>
      </c>
      <c r="BN907" s="14">
        <v>0.40932702829657902</v>
      </c>
      <c r="BO907" s="14"/>
      <c r="BP907" s="14">
        <v>0.40305733962234502</v>
      </c>
      <c r="BQ907" s="14">
        <v>0.37246452090419002</v>
      </c>
      <c r="BR907" s="14">
        <v>0.54507291209433495</v>
      </c>
      <c r="BS907" s="14">
        <v>0.37109161146747799</v>
      </c>
      <c r="BT907" s="14">
        <v>0.41447662490854997</v>
      </c>
      <c r="BU907" s="14">
        <v>0.350494711750856</v>
      </c>
      <c r="BV907" s="14">
        <v>0.39493752159613199</v>
      </c>
      <c r="BW907" s="14">
        <v>0.36738873662298199</v>
      </c>
    </row>
    <row r="908" spans="2:75" x14ac:dyDescent="0.35">
      <c r="B908" t="s">
        <v>340</v>
      </c>
      <c r="C908" s="14">
        <v>0.245745615939435</v>
      </c>
      <c r="D908" s="14">
        <v>0.27635745633169201</v>
      </c>
      <c r="E908" s="14">
        <v>0.21685557381148199</v>
      </c>
      <c r="F908" s="14"/>
      <c r="G908" s="14">
        <v>0.23247498600851399</v>
      </c>
      <c r="H908" s="14">
        <v>0.28607414802244802</v>
      </c>
      <c r="I908" s="14">
        <v>0.238137688645364</v>
      </c>
      <c r="J908" s="14">
        <v>0.26328141417020801</v>
      </c>
      <c r="K908" s="14">
        <v>0.25176134597566402</v>
      </c>
      <c r="L908" s="14">
        <v>0.22624122671670299</v>
      </c>
      <c r="M908" s="14"/>
      <c r="N908" s="14">
        <v>0.24254936455384199</v>
      </c>
      <c r="O908" s="14">
        <v>0.251727172103902</v>
      </c>
      <c r="P908" s="14"/>
      <c r="Q908" s="14">
        <v>0.24201736965437701</v>
      </c>
      <c r="R908" s="14">
        <v>0.22130227064550501</v>
      </c>
      <c r="S908" s="14">
        <v>0.249900799916839</v>
      </c>
      <c r="T908" s="14">
        <v>0.239463681179999</v>
      </c>
      <c r="U908" s="14">
        <v>0.21803728326490099</v>
      </c>
      <c r="V908" s="14">
        <v>0.30875101861693</v>
      </c>
      <c r="W908" s="14">
        <v>0.26395801841639699</v>
      </c>
      <c r="X908" s="14">
        <v>0.42103943808722599</v>
      </c>
      <c r="Y908" s="14">
        <v>0</v>
      </c>
      <c r="Z908" s="14">
        <v>0.22939984512683001</v>
      </c>
      <c r="AA908" s="14"/>
      <c r="AB908" s="14">
        <v>0.16471682315978201</v>
      </c>
      <c r="AC908" s="14">
        <v>0.27839436645460403</v>
      </c>
      <c r="AD908" s="14">
        <v>0.182493980604851</v>
      </c>
      <c r="AE908" s="14"/>
      <c r="AF908" s="14">
        <v>0.21210267482008999</v>
      </c>
      <c r="AG908" s="14">
        <v>0.30994572399196202</v>
      </c>
      <c r="AH908" s="14">
        <v>0.25335900726876698</v>
      </c>
      <c r="AI908" s="14">
        <v>0.34520428200968001</v>
      </c>
      <c r="AJ908" s="14">
        <v>0.29078108758821902</v>
      </c>
      <c r="AK908" s="14">
        <v>0.21302608462612499</v>
      </c>
      <c r="AL908" s="14">
        <v>0.12454738713274099</v>
      </c>
      <c r="AM908" s="14">
        <v>0.28852767778662403</v>
      </c>
      <c r="AN908" s="14"/>
      <c r="AO908" s="14">
        <v>0.19338381594941101</v>
      </c>
      <c r="AP908" s="14">
        <v>0.27043673689035802</v>
      </c>
      <c r="AQ908" s="14">
        <v>0.24264395253528201</v>
      </c>
      <c r="AR908" s="14">
        <v>0.25019432054034801</v>
      </c>
      <c r="AS908" s="14">
        <v>0.337883025920515</v>
      </c>
      <c r="AT908" s="14">
        <v>0.181298529528203</v>
      </c>
      <c r="AU908" s="14">
        <v>8.7078379681416407E-2</v>
      </c>
      <c r="AV908" s="14">
        <v>0.31189856967783602</v>
      </c>
      <c r="AW908" s="14"/>
      <c r="AX908" s="14">
        <v>0.33450487144923102</v>
      </c>
      <c r="AY908" s="14">
        <v>0.22289372142195399</v>
      </c>
      <c r="AZ908" s="14">
        <v>0.24169635780902601</v>
      </c>
      <c r="BA908" s="14"/>
      <c r="BB908" s="14">
        <v>0.20217548204916999</v>
      </c>
      <c r="BC908" s="14">
        <v>0.234560927717962</v>
      </c>
      <c r="BD908" s="14">
        <v>0.244527209422226</v>
      </c>
      <c r="BE908" s="14"/>
      <c r="BF908" s="14">
        <v>0.244652034509312</v>
      </c>
      <c r="BG908" s="14">
        <v>0.21017860716891401</v>
      </c>
      <c r="BH908" s="14">
        <v>0.26016010200897199</v>
      </c>
      <c r="BI908" s="14"/>
      <c r="BJ908" s="14">
        <v>0.18830006272444499</v>
      </c>
      <c r="BK908" s="14">
        <v>0.261705303310383</v>
      </c>
      <c r="BL908" s="14"/>
      <c r="BM908" s="14">
        <v>0.236706915823055</v>
      </c>
      <c r="BN908" s="14">
        <v>0.24229717310412099</v>
      </c>
      <c r="BO908" s="14"/>
      <c r="BP908" s="14">
        <v>0.24398884370975199</v>
      </c>
      <c r="BQ908" s="14">
        <v>0.258274950560754</v>
      </c>
      <c r="BR908" s="14">
        <v>0.19456322143070501</v>
      </c>
      <c r="BS908" s="14">
        <v>0.28484506713540197</v>
      </c>
      <c r="BT908" s="14">
        <v>0.21560332685136999</v>
      </c>
      <c r="BU908" s="14">
        <v>0.22409563103906599</v>
      </c>
      <c r="BV908" s="14">
        <v>0.40788489122972799</v>
      </c>
      <c r="BW908" s="14">
        <v>0.28196902080989</v>
      </c>
    </row>
    <row r="909" spans="2:75" x14ac:dyDescent="0.35">
      <c r="B909" t="s">
        <v>341</v>
      </c>
      <c r="C909" s="14">
        <v>0.12006799182240201</v>
      </c>
      <c r="D909" s="14">
        <v>0.11540402340086001</v>
      </c>
      <c r="E909" s="14">
        <v>0.124469629961607</v>
      </c>
      <c r="F909" s="14"/>
      <c r="G909" s="14">
        <v>0.193108444333665</v>
      </c>
      <c r="H909" s="14">
        <v>0.14971295241755</v>
      </c>
      <c r="I909" s="14">
        <v>0.15096983567852501</v>
      </c>
      <c r="J909" s="14">
        <v>0.113853533843603</v>
      </c>
      <c r="K909" s="14">
        <v>0.15600561914375899</v>
      </c>
      <c r="L909" s="14">
        <v>6.8026629763412394E-2</v>
      </c>
      <c r="M909" s="14"/>
      <c r="N909" s="14">
        <v>0.13962525487563801</v>
      </c>
      <c r="O909" s="14">
        <v>8.3467970965632202E-2</v>
      </c>
      <c r="P909" s="14"/>
      <c r="Q909" s="14">
        <v>0.122015455174141</v>
      </c>
      <c r="R909" s="14">
        <v>0.11962550451239901</v>
      </c>
      <c r="S909" s="14">
        <v>0.17877476735019099</v>
      </c>
      <c r="T909" s="14">
        <v>0.170774407874482</v>
      </c>
      <c r="U909" s="14">
        <v>8.4410192242493007E-2</v>
      </c>
      <c r="V909" s="14">
        <v>0.109674140933418</v>
      </c>
      <c r="W909" s="14">
        <v>9.5369578954356701E-2</v>
      </c>
      <c r="X909" s="14">
        <v>0</v>
      </c>
      <c r="Y909" s="14">
        <v>0.11182982956972801</v>
      </c>
      <c r="Z909" s="14">
        <v>5.7855215927535897E-2</v>
      </c>
      <c r="AA909" s="14"/>
      <c r="AB909" s="14">
        <v>0.104149518877869</v>
      </c>
      <c r="AC909" s="14">
        <v>9.6053160192498696E-2</v>
      </c>
      <c r="AD909" s="14">
        <v>0.20031178552981199</v>
      </c>
      <c r="AE909" s="14"/>
      <c r="AF909" s="14">
        <v>6.7573479560369104E-2</v>
      </c>
      <c r="AG909" s="14">
        <v>0.14570674581564799</v>
      </c>
      <c r="AH909" s="14">
        <v>0.12750090778397999</v>
      </c>
      <c r="AI909" s="14">
        <v>0.109245650330465</v>
      </c>
      <c r="AJ909" s="14">
        <v>4.5412039101262403E-2</v>
      </c>
      <c r="AK909" s="14">
        <v>0.120595343820793</v>
      </c>
      <c r="AL909" s="14">
        <v>0.25225601621650201</v>
      </c>
      <c r="AM909" s="14">
        <v>0.104768123796926</v>
      </c>
      <c r="AN909" s="14"/>
      <c r="AO909" s="14">
        <v>8.2170535497807506E-2</v>
      </c>
      <c r="AP909" s="14">
        <v>0.14352828769700901</v>
      </c>
      <c r="AQ909" s="14">
        <v>7.5440266743637699E-2</v>
      </c>
      <c r="AR909" s="14">
        <v>0.124742326549048</v>
      </c>
      <c r="AS909" s="14">
        <v>1.6677987667862E-2</v>
      </c>
      <c r="AT909" s="14">
        <v>0.110168867290325</v>
      </c>
      <c r="AU909" s="14">
        <v>0.226824890517307</v>
      </c>
      <c r="AV909" s="14">
        <v>0.14226206122318499</v>
      </c>
      <c r="AW909" s="14"/>
      <c r="AX909" s="14">
        <v>0.10942627782697401</v>
      </c>
      <c r="AY909" s="14">
        <v>9.4912102550365904E-2</v>
      </c>
      <c r="AZ909" s="14">
        <v>0.161888488533043</v>
      </c>
      <c r="BA909" s="14"/>
      <c r="BB909" s="14">
        <v>5.5904272903386003E-2</v>
      </c>
      <c r="BC909" s="14">
        <v>9.2864393857198593E-2</v>
      </c>
      <c r="BD909" s="14">
        <v>0.248008722400648</v>
      </c>
      <c r="BE909" s="14"/>
      <c r="BF909" s="14">
        <v>0.144935079096529</v>
      </c>
      <c r="BG909" s="14">
        <v>6.9534801066048799E-2</v>
      </c>
      <c r="BH909" s="14">
        <v>0.190701988657827</v>
      </c>
      <c r="BI909" s="14"/>
      <c r="BJ909" s="14">
        <v>0.126825365824561</v>
      </c>
      <c r="BK909" s="14">
        <v>0.11938181526451599</v>
      </c>
      <c r="BL909" s="14"/>
      <c r="BM909" s="14">
        <v>0.124267469654628</v>
      </c>
      <c r="BN909" s="14">
        <v>0.11559317351877001</v>
      </c>
      <c r="BO909" s="14"/>
      <c r="BP909" s="14">
        <v>8.4151196773734296E-2</v>
      </c>
      <c r="BQ909" s="14">
        <v>0.110468334741957</v>
      </c>
      <c r="BR909" s="14">
        <v>6.4590372959869802E-2</v>
      </c>
      <c r="BS909" s="14">
        <v>0.13832889990490499</v>
      </c>
      <c r="BT909" s="14">
        <v>0.14433519255835001</v>
      </c>
      <c r="BU909" s="14">
        <v>0.125615006699519</v>
      </c>
      <c r="BV909" s="14">
        <v>0</v>
      </c>
      <c r="BW909" s="14">
        <v>0.123452621610495</v>
      </c>
    </row>
    <row r="910" spans="2:75" x14ac:dyDescent="0.35">
      <c r="B910" t="s">
        <v>342</v>
      </c>
      <c r="C910" s="14">
        <v>5.0753825351547002E-2</v>
      </c>
      <c r="D910" s="14">
        <v>5.6976917012124102E-2</v>
      </c>
      <c r="E910" s="14">
        <v>4.48807586578613E-2</v>
      </c>
      <c r="F910" s="14"/>
      <c r="G910" s="14">
        <v>0.10602242487198001</v>
      </c>
      <c r="H910" s="14">
        <v>0.130628640283805</v>
      </c>
      <c r="I910" s="14">
        <v>5.2947143003284097E-2</v>
      </c>
      <c r="J910" s="14">
        <v>2.4213897872800701E-2</v>
      </c>
      <c r="K910" s="14">
        <v>2.5053110882099602E-2</v>
      </c>
      <c r="L910" s="14">
        <v>3.4402091193235403E-2</v>
      </c>
      <c r="M910" s="14"/>
      <c r="N910" s="14">
        <v>4.51849445186292E-2</v>
      </c>
      <c r="O910" s="14">
        <v>6.11755880531503E-2</v>
      </c>
      <c r="P910" s="14"/>
      <c r="Q910" s="14">
        <v>9.63886426190914E-2</v>
      </c>
      <c r="R910" s="14">
        <v>6.5905245404754495E-2</v>
      </c>
      <c r="S910" s="14">
        <v>3.4567941872048202E-2</v>
      </c>
      <c r="T910" s="14">
        <v>1.8262291571568601E-2</v>
      </c>
      <c r="U910" s="14">
        <v>5.7206088066310501E-2</v>
      </c>
      <c r="V910" s="14">
        <v>4.9324206267993699E-2</v>
      </c>
      <c r="W910" s="14">
        <v>0.102390702949455</v>
      </c>
      <c r="X910" s="14">
        <v>0</v>
      </c>
      <c r="Y910" s="14">
        <v>0.31767777732357899</v>
      </c>
      <c r="Z910" s="14">
        <v>1.59287262174212E-2</v>
      </c>
      <c r="AA910" s="14"/>
      <c r="AB910" s="14">
        <v>4.7965490020089499E-2</v>
      </c>
      <c r="AC910" s="14">
        <v>5.70289052149862E-2</v>
      </c>
      <c r="AD910" s="14">
        <v>5.1055355066507303E-2</v>
      </c>
      <c r="AE910" s="14"/>
      <c r="AF910" s="14">
        <v>4.6636345925325003E-3</v>
      </c>
      <c r="AG910" s="14">
        <v>2.80702999513938E-2</v>
      </c>
      <c r="AH910" s="14">
        <v>0.12250481904117801</v>
      </c>
      <c r="AI910" s="14">
        <v>9.5745197602060197E-3</v>
      </c>
      <c r="AJ910" s="14">
        <v>0.112619036670107</v>
      </c>
      <c r="AK910" s="14">
        <v>2.4394744088314202E-3</v>
      </c>
      <c r="AL910" s="14">
        <v>0.10928970351709601</v>
      </c>
      <c r="AM910" s="14">
        <v>0.106091132291952</v>
      </c>
      <c r="AN910" s="14"/>
      <c r="AO910" s="14">
        <v>6.53066693881747E-3</v>
      </c>
      <c r="AP910" s="14">
        <v>6.1922405917621E-2</v>
      </c>
      <c r="AQ910" s="14">
        <v>8.3077147194024897E-2</v>
      </c>
      <c r="AR910" s="14">
        <v>1.24556599880779E-2</v>
      </c>
      <c r="AS910" s="14">
        <v>1.5919994734511899E-2</v>
      </c>
      <c r="AT910" s="14">
        <v>6.0676021752991598E-3</v>
      </c>
      <c r="AU910" s="14">
        <v>0.16906201400801801</v>
      </c>
      <c r="AV910" s="14">
        <v>0.137481779047297</v>
      </c>
      <c r="AW910" s="14"/>
      <c r="AX910" s="14">
        <v>0</v>
      </c>
      <c r="AY910" s="14">
        <v>2.45935083885487E-2</v>
      </c>
      <c r="AZ910" s="14">
        <v>8.7934165220048793E-2</v>
      </c>
      <c r="BA910" s="14"/>
      <c r="BB910" s="14">
        <v>2.3187770065727802E-2</v>
      </c>
      <c r="BC910" s="14">
        <v>2.596217448839E-2</v>
      </c>
      <c r="BD910" s="14">
        <v>0.134079936085991</v>
      </c>
      <c r="BE910" s="14"/>
      <c r="BF910" s="14">
        <v>7.6747868474433406E-2</v>
      </c>
      <c r="BG910" s="14">
        <v>2.9073771204902999E-2</v>
      </c>
      <c r="BH910" s="14">
        <v>8.1203139822046896E-2</v>
      </c>
      <c r="BI910" s="14"/>
      <c r="BJ910" s="14">
        <v>4.7951554936882398E-2</v>
      </c>
      <c r="BK910" s="14">
        <v>4.6146669570060798E-2</v>
      </c>
      <c r="BL910" s="14"/>
      <c r="BM910" s="14">
        <v>7.1706179906382297E-2</v>
      </c>
      <c r="BN910" s="14">
        <v>4.5389766654017498E-2</v>
      </c>
      <c r="BO910" s="14"/>
      <c r="BP910" s="14">
        <v>2.9710870466950399E-2</v>
      </c>
      <c r="BQ910" s="14">
        <v>4.4087496936460503E-2</v>
      </c>
      <c r="BR910" s="14">
        <v>3.1222717220293902E-2</v>
      </c>
      <c r="BS910" s="14">
        <v>5.3887632165657798E-2</v>
      </c>
      <c r="BT910" s="14">
        <v>5.6851293683955299E-2</v>
      </c>
      <c r="BU910" s="14">
        <v>3.9664343866500203E-2</v>
      </c>
      <c r="BV910" s="14">
        <v>0.11941061060835299</v>
      </c>
      <c r="BW910" s="14">
        <v>6.8782753851184805E-2</v>
      </c>
    </row>
    <row r="911" spans="2:75" x14ac:dyDescent="0.35">
      <c r="B911" t="s">
        <v>92</v>
      </c>
      <c r="C911" s="14">
        <v>0.10020050067846301</v>
      </c>
      <c r="D911" s="14">
        <v>5.2797589368122198E-2</v>
      </c>
      <c r="E911" s="14">
        <v>0.14493718057732399</v>
      </c>
      <c r="F911" s="14"/>
      <c r="G911" s="14">
        <v>0.17529757762474299</v>
      </c>
      <c r="H911" s="14">
        <v>6.1632303938322003E-2</v>
      </c>
      <c r="I911" s="14">
        <v>0.10945884284807</v>
      </c>
      <c r="J911" s="14">
        <v>0.121197225471825</v>
      </c>
      <c r="K911" s="14">
        <v>5.7636095664807402E-2</v>
      </c>
      <c r="L911" s="14">
        <v>0.101684833226988</v>
      </c>
      <c r="M911" s="14"/>
      <c r="N911" s="14">
        <v>7.88891672600424E-2</v>
      </c>
      <c r="O911" s="14">
        <v>0.140083138932937</v>
      </c>
      <c r="P911" s="14"/>
      <c r="Q911" s="14">
        <v>0.17727715212197001</v>
      </c>
      <c r="R911" s="14">
        <v>0.167008813339481</v>
      </c>
      <c r="S911" s="14">
        <v>0.13626734746838601</v>
      </c>
      <c r="T911" s="14">
        <v>6.0358433460912499E-2</v>
      </c>
      <c r="U911" s="14">
        <v>7.0325229444541407E-2</v>
      </c>
      <c r="V911" s="14">
        <v>5.8542573946295799E-2</v>
      </c>
      <c r="W911" s="14">
        <v>3.2665930384860598E-2</v>
      </c>
      <c r="X911" s="14">
        <v>0</v>
      </c>
      <c r="Y911" s="14">
        <v>0</v>
      </c>
      <c r="Z911" s="14">
        <v>0.26714793166595502</v>
      </c>
      <c r="AA911" s="14"/>
      <c r="AB911" s="14">
        <v>2.0151383448709499E-2</v>
      </c>
      <c r="AC911" s="14">
        <v>0.12535643760383799</v>
      </c>
      <c r="AD911" s="14">
        <v>2.6103338634259999E-2</v>
      </c>
      <c r="AE911" s="14"/>
      <c r="AF911" s="14">
        <v>5.7282344205155301E-2</v>
      </c>
      <c r="AG911" s="14">
        <v>4.7222049625672002E-2</v>
      </c>
      <c r="AH911" s="14">
        <v>3.8144516390335101E-2</v>
      </c>
      <c r="AI911" s="14">
        <v>3.4012398684779101E-2</v>
      </c>
      <c r="AJ911" s="14">
        <v>8.9439194921178106E-2</v>
      </c>
      <c r="AK911" s="14">
        <v>7.4829957044720799E-2</v>
      </c>
      <c r="AL911" s="14">
        <v>2.8234848799765299E-2</v>
      </c>
      <c r="AM911" s="14">
        <v>0.20866060270505801</v>
      </c>
      <c r="AN911" s="14"/>
      <c r="AO911" s="14">
        <v>7.7868450970496397E-2</v>
      </c>
      <c r="AP911" s="14">
        <v>5.0188705962601499E-2</v>
      </c>
      <c r="AQ911" s="14">
        <v>5.3592632813912799E-2</v>
      </c>
      <c r="AR911" s="14">
        <v>4.42473235218891E-2</v>
      </c>
      <c r="AS911" s="14">
        <v>8.1108867147826696E-2</v>
      </c>
      <c r="AT911" s="14">
        <v>8.0409168866804506E-2</v>
      </c>
      <c r="AU911" s="14">
        <v>2.9324695746668201E-2</v>
      </c>
      <c r="AV911" s="14">
        <v>0.16934700700477601</v>
      </c>
      <c r="AW911" s="14"/>
      <c r="AX911" s="14">
        <v>0.100542164054508</v>
      </c>
      <c r="AY911" s="14">
        <v>4.8547956515453898E-2</v>
      </c>
      <c r="AZ911" s="14">
        <v>9.3357622324762898E-2</v>
      </c>
      <c r="BA911" s="14"/>
      <c r="BB911" s="14">
        <v>3.7493001912772501E-2</v>
      </c>
      <c r="BC911" s="14">
        <v>7.8512954717414596E-2</v>
      </c>
      <c r="BD911" s="14">
        <v>7.5694406034495898E-2</v>
      </c>
      <c r="BE911" s="14"/>
      <c r="BF911" s="14">
        <v>8.7991832266466393E-3</v>
      </c>
      <c r="BG911" s="14">
        <v>7.66037749301475E-2</v>
      </c>
      <c r="BH911" s="14">
        <v>6.2207492945983801E-2</v>
      </c>
      <c r="BI911" s="14"/>
      <c r="BJ911" s="14">
        <v>4.2681492452356799E-2</v>
      </c>
      <c r="BK911" s="14">
        <v>0.11287667022098399</v>
      </c>
      <c r="BL911" s="14"/>
      <c r="BM911" s="14">
        <v>2.5159666092432999E-2</v>
      </c>
      <c r="BN911" s="14">
        <v>0.124835522205682</v>
      </c>
      <c r="BO911" s="14"/>
      <c r="BP911" s="14">
        <v>0.13116511882586401</v>
      </c>
      <c r="BQ911" s="14">
        <v>9.9348287814149797E-2</v>
      </c>
      <c r="BR911" s="14">
        <v>0.15178426325883701</v>
      </c>
      <c r="BS911" s="14">
        <v>9.9368360507980105E-2</v>
      </c>
      <c r="BT911" s="14">
        <v>8.3788756139031001E-2</v>
      </c>
      <c r="BU911" s="14">
        <v>8.8997677572432599E-2</v>
      </c>
      <c r="BV911" s="14">
        <v>4.5159609947749597E-2</v>
      </c>
      <c r="BW911" s="14">
        <v>0.12039654692142999</v>
      </c>
    </row>
    <row r="912" spans="2:75" x14ac:dyDescent="0.35">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c r="AD912" s="14"/>
      <c r="AE912" s="14"/>
      <c r="AF912" s="14"/>
      <c r="AG912" s="14"/>
      <c r="AH912" s="14"/>
      <c r="AI912" s="14"/>
      <c r="AJ912" s="14"/>
      <c r="AK912" s="14"/>
      <c r="AL912" s="14"/>
      <c r="AM912" s="14"/>
      <c r="AN912" s="14"/>
      <c r="AO912" s="14"/>
      <c r="AP912" s="14"/>
      <c r="AQ912" s="14"/>
      <c r="AR912" s="14"/>
      <c r="AS912" s="14"/>
      <c r="AT912" s="14"/>
      <c r="AU912" s="14"/>
      <c r="AV912" s="14"/>
      <c r="AW912" s="14"/>
      <c r="AX912" s="14"/>
      <c r="AY912" s="14"/>
      <c r="AZ912" s="14"/>
      <c r="BA912" s="14"/>
      <c r="BB912" s="14"/>
      <c r="BC912" s="14"/>
      <c r="BD912" s="14"/>
      <c r="BE912" s="14"/>
      <c r="BF912" s="14"/>
      <c r="BG912" s="14"/>
      <c r="BH912" s="14"/>
      <c r="BI912" s="14"/>
      <c r="BJ912" s="14"/>
      <c r="BK912" s="14"/>
      <c r="BL912" s="14"/>
      <c r="BM912" s="14"/>
      <c r="BN912" s="14"/>
      <c r="BO912" s="14"/>
      <c r="BP912" s="14"/>
      <c r="BQ912" s="14"/>
      <c r="BR912" s="14"/>
      <c r="BS912" s="14"/>
      <c r="BT912" s="14"/>
      <c r="BU912" s="14"/>
      <c r="BV912" s="14"/>
      <c r="BW912" s="14"/>
    </row>
    <row r="913" spans="2:75" x14ac:dyDescent="0.35">
      <c r="B913" s="6" t="s">
        <v>436</v>
      </c>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c r="AD913" s="14"/>
      <c r="AE913" s="14"/>
      <c r="AF913" s="14"/>
      <c r="AG913" s="14"/>
      <c r="AH913" s="14"/>
      <c r="AI913" s="14"/>
      <c r="AJ913" s="14"/>
      <c r="AK913" s="14"/>
      <c r="AL913" s="14"/>
      <c r="AM913" s="14"/>
      <c r="AN913" s="14"/>
      <c r="AO913" s="14"/>
      <c r="AP913" s="14"/>
      <c r="AQ913" s="14"/>
      <c r="AR913" s="14"/>
      <c r="AS913" s="14"/>
      <c r="AT913" s="14"/>
      <c r="AU913" s="14"/>
      <c r="AV913" s="14"/>
      <c r="AW913" s="14"/>
      <c r="AX913" s="14"/>
      <c r="AY913" s="14"/>
      <c r="AZ913" s="14"/>
      <c r="BA913" s="14"/>
      <c r="BB913" s="14"/>
      <c r="BC913" s="14"/>
      <c r="BD913" s="14"/>
      <c r="BE913" s="14"/>
      <c r="BF913" s="14"/>
      <c r="BG913" s="14"/>
      <c r="BH913" s="14"/>
      <c r="BI913" s="14"/>
      <c r="BJ913" s="14"/>
      <c r="BK913" s="14"/>
      <c r="BL913" s="14"/>
      <c r="BM913" s="14"/>
      <c r="BN913" s="14"/>
      <c r="BO913" s="14"/>
      <c r="BP913" s="14"/>
      <c r="BQ913" s="14"/>
      <c r="BR913" s="14"/>
      <c r="BS913" s="14"/>
      <c r="BT913" s="14"/>
      <c r="BU913" s="14"/>
      <c r="BV913" s="14"/>
      <c r="BW913" s="14"/>
    </row>
    <row r="914" spans="2:75" x14ac:dyDescent="0.35">
      <c r="B914" s="21" t="s">
        <v>96</v>
      </c>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c r="AD914" s="14"/>
      <c r="AE914" s="14"/>
      <c r="AF914" s="14"/>
      <c r="AG914" s="14"/>
      <c r="AH914" s="14"/>
      <c r="AI914" s="14"/>
      <c r="AJ914" s="14"/>
      <c r="AK914" s="14"/>
      <c r="AL914" s="14"/>
      <c r="AM914" s="14"/>
      <c r="AN914" s="14"/>
      <c r="AO914" s="14"/>
      <c r="AP914" s="14"/>
      <c r="AQ914" s="14"/>
      <c r="AR914" s="14"/>
      <c r="AS914" s="14"/>
      <c r="AT914" s="14"/>
      <c r="AU914" s="14"/>
      <c r="AV914" s="14"/>
      <c r="AW914" s="14"/>
      <c r="AX914" s="14"/>
      <c r="AY914" s="14"/>
      <c r="AZ914" s="14"/>
      <c r="BA914" s="14"/>
      <c r="BB914" s="14"/>
      <c r="BC914" s="14"/>
      <c r="BD914" s="14"/>
      <c r="BE914" s="14"/>
      <c r="BF914" s="14"/>
      <c r="BG914" s="14"/>
      <c r="BH914" s="14"/>
      <c r="BI914" s="14"/>
      <c r="BJ914" s="14"/>
      <c r="BK914" s="14"/>
      <c r="BL914" s="14"/>
      <c r="BM914" s="14"/>
      <c r="BN914" s="14"/>
      <c r="BO914" s="14"/>
      <c r="BP914" s="14"/>
      <c r="BQ914" s="14"/>
      <c r="BR914" s="14"/>
      <c r="BS914" s="14"/>
      <c r="BT914" s="14"/>
      <c r="BU914" s="14"/>
      <c r="BV914" s="14"/>
      <c r="BW914" s="14"/>
    </row>
    <row r="915" spans="2:75" x14ac:dyDescent="0.35">
      <c r="B915" t="s">
        <v>338</v>
      </c>
      <c r="C915" s="14">
        <v>4.6876658244516999E-2</v>
      </c>
      <c r="D915" s="14">
        <v>4.9471212439229702E-2</v>
      </c>
      <c r="E915" s="14">
        <v>4.4428037742514498E-2</v>
      </c>
      <c r="F915" s="14"/>
      <c r="G915" s="14">
        <v>6.9700298459406104E-2</v>
      </c>
      <c r="H915" s="14">
        <v>7.4134504186702394E-2</v>
      </c>
      <c r="I915" s="14">
        <v>3.6265477524470201E-2</v>
      </c>
      <c r="J915" s="14">
        <v>2.79812553287999E-3</v>
      </c>
      <c r="K915" s="14">
        <v>3.7001214848537002E-2</v>
      </c>
      <c r="L915" s="14">
        <v>6.2962223642242604E-2</v>
      </c>
      <c r="M915" s="14"/>
      <c r="N915" s="14">
        <v>5.5627473235477801E-2</v>
      </c>
      <c r="O915" s="14">
        <v>3.05001330471475E-2</v>
      </c>
      <c r="P915" s="14"/>
      <c r="Q915" s="14">
        <v>0</v>
      </c>
      <c r="R915" s="14">
        <v>7.7224471962921107E-2</v>
      </c>
      <c r="S915" s="14">
        <v>6.4446172601667906E-2</v>
      </c>
      <c r="T915" s="14">
        <v>4.4046054097998603E-2</v>
      </c>
      <c r="U915" s="14">
        <v>8.4686884078275002E-2</v>
      </c>
      <c r="V915" s="14">
        <v>3.6596475297417899E-2</v>
      </c>
      <c r="W915" s="14">
        <v>7.1939578462106597E-3</v>
      </c>
      <c r="X915" s="14">
        <v>0</v>
      </c>
      <c r="Y915" s="14">
        <v>0</v>
      </c>
      <c r="Z915" s="14">
        <v>1.0927506634954299E-2</v>
      </c>
      <c r="AA915" s="14"/>
      <c r="AB915" s="14">
        <v>0.117190136026284</v>
      </c>
      <c r="AC915" s="14">
        <v>3.3449771501613497E-2</v>
      </c>
      <c r="AD915" s="14">
        <v>5.32135074454523E-2</v>
      </c>
      <c r="AE915" s="14"/>
      <c r="AF915" s="14">
        <v>9.8712370105650704E-2</v>
      </c>
      <c r="AG915" s="14">
        <v>3.4571974517209503E-2</v>
      </c>
      <c r="AH915" s="14">
        <v>6.5760606959978707E-2</v>
      </c>
      <c r="AI915" s="14">
        <v>1.17905743076679E-2</v>
      </c>
      <c r="AJ915" s="14">
        <v>1.4721776062716799E-2</v>
      </c>
      <c r="AK915" s="14">
        <v>3.8081735460281402E-2</v>
      </c>
      <c r="AL915" s="14">
        <v>8.3775748865424896E-2</v>
      </c>
      <c r="AM915" s="14">
        <v>2.26034629093071E-2</v>
      </c>
      <c r="AN915" s="14"/>
      <c r="AO915" s="14">
        <v>9.9083868784857296E-2</v>
      </c>
      <c r="AP915" s="14">
        <v>4.4487150297732002E-2</v>
      </c>
      <c r="AQ915" s="14">
        <v>6.2131239647778197E-2</v>
      </c>
      <c r="AR915" s="14">
        <v>3.1544507529351798E-2</v>
      </c>
      <c r="AS915" s="14">
        <v>1.6677987667862E-2</v>
      </c>
      <c r="AT915" s="14">
        <v>5.8929675735222502E-2</v>
      </c>
      <c r="AU915" s="14">
        <v>7.13519325402934E-2</v>
      </c>
      <c r="AV915" s="14">
        <v>2.8824741169855499E-2</v>
      </c>
      <c r="AW915" s="14"/>
      <c r="AX915" s="14">
        <v>0.12989929093313801</v>
      </c>
      <c r="AY915" s="14">
        <v>5.2922733991715099E-2</v>
      </c>
      <c r="AZ915" s="14">
        <v>3.8869526520770199E-2</v>
      </c>
      <c r="BA915" s="14"/>
      <c r="BB915" s="14">
        <v>0.183642545350858</v>
      </c>
      <c r="BC915" s="14">
        <v>2.2682350178620098E-2</v>
      </c>
      <c r="BD915" s="14">
        <v>3.03037408088296E-2</v>
      </c>
      <c r="BE915" s="14"/>
      <c r="BF915" s="14">
        <v>4.0673602034764403E-2</v>
      </c>
      <c r="BG915" s="14">
        <v>7.4622737963078001E-2</v>
      </c>
      <c r="BH915" s="14">
        <v>3.2159581482788697E-2</v>
      </c>
      <c r="BI915" s="14"/>
      <c r="BJ915" s="14">
        <v>7.9270228529719794E-2</v>
      </c>
      <c r="BK915" s="14">
        <v>3.5854259326636703E-2</v>
      </c>
      <c r="BL915" s="14"/>
      <c r="BM915" s="14">
        <v>8.2981917059673796E-2</v>
      </c>
      <c r="BN915" s="14">
        <v>3.5200334417453898E-2</v>
      </c>
      <c r="BO915" s="14"/>
      <c r="BP915" s="14">
        <v>5.8816406532240302E-2</v>
      </c>
      <c r="BQ915" s="14">
        <v>7.2539502250132296E-2</v>
      </c>
      <c r="BR915" s="14">
        <v>8.5229746744624704E-2</v>
      </c>
      <c r="BS915" s="14">
        <v>1.3193283286781101E-2</v>
      </c>
      <c r="BT915" s="14">
        <v>6.4510237066398399E-2</v>
      </c>
      <c r="BU915" s="14">
        <v>2.19242369890271E-2</v>
      </c>
      <c r="BV915" s="14">
        <v>1.3431109069675699E-2</v>
      </c>
      <c r="BW915" s="14">
        <v>2.9043705659556301E-2</v>
      </c>
    </row>
    <row r="916" spans="2:75" x14ac:dyDescent="0.35">
      <c r="B916" t="s">
        <v>339</v>
      </c>
      <c r="C916" s="14">
        <v>0.26023732084038298</v>
      </c>
      <c r="D916" s="14">
        <v>0.30387834706116201</v>
      </c>
      <c r="E916" s="14">
        <v>0.21905093446603399</v>
      </c>
      <c r="F916" s="14"/>
      <c r="G916" s="14">
        <v>0.18770924835508701</v>
      </c>
      <c r="H916" s="14">
        <v>0.20991772391314001</v>
      </c>
      <c r="I916" s="14">
        <v>0.25858055380426098</v>
      </c>
      <c r="J916" s="14">
        <v>0.232273545284961</v>
      </c>
      <c r="K916" s="14">
        <v>0.316691861223517</v>
      </c>
      <c r="L916" s="14">
        <v>0.28341008775105803</v>
      </c>
      <c r="M916" s="14"/>
      <c r="N916" s="14">
        <v>0.27184254545612102</v>
      </c>
      <c r="O916" s="14">
        <v>0.23851897191664501</v>
      </c>
      <c r="P916" s="14"/>
      <c r="Q916" s="14">
        <v>0.173073125273458</v>
      </c>
      <c r="R916" s="14">
        <v>0.14951307485357401</v>
      </c>
      <c r="S916" s="14">
        <v>0.19587590465914001</v>
      </c>
      <c r="T916" s="14">
        <v>0.29841688479758899</v>
      </c>
      <c r="U916" s="14">
        <v>0.28712503679580598</v>
      </c>
      <c r="V916" s="14">
        <v>0.30137041492775801</v>
      </c>
      <c r="W916" s="14">
        <v>0.30066223969009298</v>
      </c>
      <c r="X916" s="14">
        <v>0.510891683412808</v>
      </c>
      <c r="Y916" s="14">
        <v>0</v>
      </c>
      <c r="Z916" s="14">
        <v>0.24354947488884501</v>
      </c>
      <c r="AA916" s="14"/>
      <c r="AB916" s="14">
        <v>0.30381853464219999</v>
      </c>
      <c r="AC916" s="14">
        <v>0.25418853261387198</v>
      </c>
      <c r="AD916" s="14">
        <v>0.27617929743363201</v>
      </c>
      <c r="AE916" s="14"/>
      <c r="AF916" s="14">
        <v>0.328694075793597</v>
      </c>
      <c r="AG916" s="14">
        <v>0.26906459423250401</v>
      </c>
      <c r="AH916" s="14">
        <v>0.26243311069983799</v>
      </c>
      <c r="AI916" s="14">
        <v>0.26674045112018202</v>
      </c>
      <c r="AJ916" s="14">
        <v>0.42516833476869398</v>
      </c>
      <c r="AK916" s="14">
        <v>0.34917642336584598</v>
      </c>
      <c r="AL916" s="14">
        <v>0.23280348179968599</v>
      </c>
      <c r="AM916" s="14">
        <v>0.14625216836671001</v>
      </c>
      <c r="AN916" s="14"/>
      <c r="AO916" s="14">
        <v>0.36326534186573101</v>
      </c>
      <c r="AP916" s="14">
        <v>0.27127603889816898</v>
      </c>
      <c r="AQ916" s="14">
        <v>0.26382124409705598</v>
      </c>
      <c r="AR916" s="14">
        <v>0.24319534874618301</v>
      </c>
      <c r="AS916" s="14">
        <v>0.44006933765301398</v>
      </c>
      <c r="AT916" s="14">
        <v>0.39853527131994998</v>
      </c>
      <c r="AU916" s="14">
        <v>0.30434522105363898</v>
      </c>
      <c r="AV916" s="14">
        <v>0.162069701468181</v>
      </c>
      <c r="AW916" s="14"/>
      <c r="AX916" s="14">
        <v>0.39726229027452897</v>
      </c>
      <c r="AY916" s="14">
        <v>0.32778639221365402</v>
      </c>
      <c r="AZ916" s="14">
        <v>0.22082222704799101</v>
      </c>
      <c r="BA916" s="14"/>
      <c r="BB916" s="14">
        <v>0.31425471659342702</v>
      </c>
      <c r="BC916" s="14">
        <v>0.33449863756986398</v>
      </c>
      <c r="BD916" s="14">
        <v>0.150360288642268</v>
      </c>
      <c r="BE916" s="14"/>
      <c r="BF916" s="14">
        <v>0.41292986497311202</v>
      </c>
      <c r="BG916" s="14">
        <v>0.345931221217327</v>
      </c>
      <c r="BH916" s="14">
        <v>0.201070375952596</v>
      </c>
      <c r="BI916" s="14"/>
      <c r="BJ916" s="14">
        <v>0.36918391488748198</v>
      </c>
      <c r="BK916" s="14">
        <v>0.23789664642307401</v>
      </c>
      <c r="BL916" s="14"/>
      <c r="BM916" s="14">
        <v>0.36300978273665602</v>
      </c>
      <c r="BN916" s="14">
        <v>0.22660138852872899</v>
      </c>
      <c r="BO916" s="14"/>
      <c r="BP916" s="14">
        <v>0.27326626682580002</v>
      </c>
      <c r="BQ916" s="14">
        <v>0.28099024951694501</v>
      </c>
      <c r="BR916" s="14">
        <v>0.19446900734647701</v>
      </c>
      <c r="BS916" s="14">
        <v>0.20843153845578299</v>
      </c>
      <c r="BT916" s="14">
        <v>0.26379277597573098</v>
      </c>
      <c r="BU916" s="14">
        <v>0.28329651440673498</v>
      </c>
      <c r="BV916" s="14">
        <v>0.21204656890961501</v>
      </c>
      <c r="BW916" s="14">
        <v>0.34618947741053502</v>
      </c>
    </row>
    <row r="917" spans="2:75" x14ac:dyDescent="0.35">
      <c r="B917" t="s">
        <v>340</v>
      </c>
      <c r="C917" s="14">
        <v>0.29462029178666499</v>
      </c>
      <c r="D917" s="14">
        <v>0.29505253848461099</v>
      </c>
      <c r="E917" s="14">
        <v>0.294212357302709</v>
      </c>
      <c r="F917" s="14"/>
      <c r="G917" s="14">
        <v>0.244023575841955</v>
      </c>
      <c r="H917" s="14">
        <v>0.17860539886563701</v>
      </c>
      <c r="I917" s="14">
        <v>0.31173353881160198</v>
      </c>
      <c r="J917" s="14">
        <v>0.343617869337212</v>
      </c>
      <c r="K917" s="14">
        <v>0.26603360913824903</v>
      </c>
      <c r="L917" s="14">
        <v>0.32784936082587601</v>
      </c>
      <c r="M917" s="14"/>
      <c r="N917" s="14">
        <v>0.311022196077052</v>
      </c>
      <c r="O917" s="14">
        <v>0.26392529947179799</v>
      </c>
      <c r="P917" s="14"/>
      <c r="Q917" s="14">
        <v>0.30994545370611898</v>
      </c>
      <c r="R917" s="14">
        <v>0.276328697013137</v>
      </c>
      <c r="S917" s="14">
        <v>0.32357529930620599</v>
      </c>
      <c r="T917" s="14">
        <v>0.32489426484720002</v>
      </c>
      <c r="U917" s="14">
        <v>0.28054251922274198</v>
      </c>
      <c r="V917" s="14">
        <v>0.30678370085446699</v>
      </c>
      <c r="W917" s="14">
        <v>0.29172987269687001</v>
      </c>
      <c r="X917" s="14">
        <v>0.24517618432884</v>
      </c>
      <c r="Y917" s="14">
        <v>0</v>
      </c>
      <c r="Z917" s="14">
        <v>0.23771604059096901</v>
      </c>
      <c r="AA917" s="14"/>
      <c r="AB917" s="14">
        <v>0.22290415458503399</v>
      </c>
      <c r="AC917" s="14">
        <v>0.32252729005151498</v>
      </c>
      <c r="AD917" s="14">
        <v>0.22164408711785299</v>
      </c>
      <c r="AE917" s="14"/>
      <c r="AF917" s="14">
        <v>0.30449294772190899</v>
      </c>
      <c r="AG917" s="14">
        <v>0.25426414912031498</v>
      </c>
      <c r="AH917" s="14">
        <v>0.27046997516333199</v>
      </c>
      <c r="AI917" s="14">
        <v>0.37832162672462</v>
      </c>
      <c r="AJ917" s="14">
        <v>0.32241844614056803</v>
      </c>
      <c r="AK917" s="14">
        <v>0.25633158026875102</v>
      </c>
      <c r="AL917" s="14">
        <v>0.23250642192162199</v>
      </c>
      <c r="AM917" s="14">
        <v>0.32783414445180997</v>
      </c>
      <c r="AN917" s="14"/>
      <c r="AO917" s="14">
        <v>0.26713463099279799</v>
      </c>
      <c r="AP917" s="14">
        <v>0.26510722767579198</v>
      </c>
      <c r="AQ917" s="14">
        <v>0.29952687904397801</v>
      </c>
      <c r="AR917" s="14">
        <v>0.42507732738611498</v>
      </c>
      <c r="AS917" s="14">
        <v>0.348690554692074</v>
      </c>
      <c r="AT917" s="14">
        <v>0.20035031459240599</v>
      </c>
      <c r="AU917" s="14">
        <v>0.22758038455610799</v>
      </c>
      <c r="AV917" s="14">
        <v>0.32691848309341598</v>
      </c>
      <c r="AW917" s="14"/>
      <c r="AX917" s="14">
        <v>0.23456222090436299</v>
      </c>
      <c r="AY917" s="14">
        <v>0.28104431519753198</v>
      </c>
      <c r="AZ917" s="14">
        <v>0.289158248325456</v>
      </c>
      <c r="BA917" s="14"/>
      <c r="BB917" s="14">
        <v>0.25973545380129198</v>
      </c>
      <c r="BC917" s="14">
        <v>0.30403454560364201</v>
      </c>
      <c r="BD917" s="14">
        <v>0.26803432125654097</v>
      </c>
      <c r="BE917" s="14"/>
      <c r="BF917" s="14">
        <v>0.29505975157909903</v>
      </c>
      <c r="BG917" s="14">
        <v>0.26143188323070499</v>
      </c>
      <c r="BH917" s="14">
        <v>0.29966907355272199</v>
      </c>
      <c r="BI917" s="14"/>
      <c r="BJ917" s="14">
        <v>0.241621463482732</v>
      </c>
      <c r="BK917" s="14">
        <v>0.30273329433962898</v>
      </c>
      <c r="BL917" s="14"/>
      <c r="BM917" s="14">
        <v>0.25811549883421098</v>
      </c>
      <c r="BN917" s="14">
        <v>0.29551007074413599</v>
      </c>
      <c r="BO917" s="14"/>
      <c r="BP917" s="14">
        <v>0.289873534684635</v>
      </c>
      <c r="BQ917" s="14">
        <v>0.25747283991620601</v>
      </c>
      <c r="BR917" s="14">
        <v>0.32442502644829702</v>
      </c>
      <c r="BS917" s="14">
        <v>0.332704113807403</v>
      </c>
      <c r="BT917" s="14">
        <v>0.26532437246235502</v>
      </c>
      <c r="BU917" s="14">
        <v>0.26518693816658601</v>
      </c>
      <c r="BV917" s="14">
        <v>0.58298644698920998</v>
      </c>
      <c r="BW917" s="14">
        <v>0.29046448971733102</v>
      </c>
    </row>
    <row r="918" spans="2:75" x14ac:dyDescent="0.35">
      <c r="B918" t="s">
        <v>341</v>
      </c>
      <c r="C918" s="14">
        <v>0.169791385982966</v>
      </c>
      <c r="D918" s="14">
        <v>0.16739856366800501</v>
      </c>
      <c r="E918" s="14">
        <v>0.17204962124742901</v>
      </c>
      <c r="F918" s="14"/>
      <c r="G918" s="14">
        <v>0.16115577486482199</v>
      </c>
      <c r="H918" s="14">
        <v>0.21343310973966401</v>
      </c>
      <c r="I918" s="14">
        <v>0.15958235209423199</v>
      </c>
      <c r="J918" s="14">
        <v>0.182013167800125</v>
      </c>
      <c r="K918" s="14">
        <v>0.22865964215457801</v>
      </c>
      <c r="L918" s="14">
        <v>0.12815489896330701</v>
      </c>
      <c r="M918" s="14"/>
      <c r="N918" s="14">
        <v>0.147964562259354</v>
      </c>
      <c r="O918" s="14">
        <v>0.210638727522867</v>
      </c>
      <c r="P918" s="14"/>
      <c r="Q918" s="14">
        <v>0.24422757136489301</v>
      </c>
      <c r="R918" s="14">
        <v>0.18774436185722701</v>
      </c>
      <c r="S918" s="14">
        <v>0.17838264411131899</v>
      </c>
      <c r="T918" s="14">
        <v>0.20951279995990801</v>
      </c>
      <c r="U918" s="14">
        <v>0.17479080967840799</v>
      </c>
      <c r="V918" s="14">
        <v>0.13042521208711699</v>
      </c>
      <c r="W918" s="14">
        <v>0.118524913797398</v>
      </c>
      <c r="X918" s="14">
        <v>0.243932132258352</v>
      </c>
      <c r="Y918" s="14">
        <v>0.11182982956972801</v>
      </c>
      <c r="Z918" s="14">
        <v>0.14399930758385901</v>
      </c>
      <c r="AA918" s="14"/>
      <c r="AB918" s="14">
        <v>0.22533429763217599</v>
      </c>
      <c r="AC918" s="14">
        <v>0.14167639887212199</v>
      </c>
      <c r="AD918" s="14">
        <v>0.23484486959758499</v>
      </c>
      <c r="AE918" s="14"/>
      <c r="AF918" s="14">
        <v>0.12729053340850099</v>
      </c>
      <c r="AG918" s="14">
        <v>0.236507299942807</v>
      </c>
      <c r="AH918" s="14">
        <v>0.16884466142804599</v>
      </c>
      <c r="AI918" s="14">
        <v>0.147444536780067</v>
      </c>
      <c r="AJ918" s="14">
        <v>0.137408762349082</v>
      </c>
      <c r="AK918" s="14">
        <v>0.175627333838143</v>
      </c>
      <c r="AL918" s="14">
        <v>0.234677921725402</v>
      </c>
      <c r="AM918" s="14">
        <v>0.15915047401252999</v>
      </c>
      <c r="AN918" s="14"/>
      <c r="AO918" s="14">
        <v>0.13453282280891299</v>
      </c>
      <c r="AP918" s="14">
        <v>0.22263881197397101</v>
      </c>
      <c r="AQ918" s="14">
        <v>0.19741944008182299</v>
      </c>
      <c r="AR918" s="14">
        <v>0.13465576619753999</v>
      </c>
      <c r="AS918" s="14">
        <v>9.8325643020345396E-2</v>
      </c>
      <c r="AT918" s="14">
        <v>0.13518141890304899</v>
      </c>
      <c r="AU918" s="14">
        <v>0.191187885046148</v>
      </c>
      <c r="AV918" s="14">
        <v>0.122559420369855</v>
      </c>
      <c r="AW918" s="14"/>
      <c r="AX918" s="14">
        <v>9.4016596515834994E-2</v>
      </c>
      <c r="AY918" s="14">
        <v>0.162718068203592</v>
      </c>
      <c r="AZ918" s="14">
        <v>0.207371930702412</v>
      </c>
      <c r="BA918" s="14"/>
      <c r="BB918" s="14">
        <v>0.12389167189111699</v>
      </c>
      <c r="BC918" s="14">
        <v>0.15167441515090799</v>
      </c>
      <c r="BD918" s="14">
        <v>0.26040167667006098</v>
      </c>
      <c r="BE918" s="14"/>
      <c r="BF918" s="14">
        <v>0.184734790101025</v>
      </c>
      <c r="BG918" s="14">
        <v>0.14723392994774701</v>
      </c>
      <c r="BH918" s="14">
        <v>0.20336254913846699</v>
      </c>
      <c r="BI918" s="14"/>
      <c r="BJ918" s="14">
        <v>0.13262130822235099</v>
      </c>
      <c r="BK918" s="14">
        <v>0.183780997748761</v>
      </c>
      <c r="BL918" s="14"/>
      <c r="BM918" s="14">
        <v>0.14085222437228601</v>
      </c>
      <c r="BN918" s="14">
        <v>0.17844827983301101</v>
      </c>
      <c r="BO918" s="14"/>
      <c r="BP918" s="14">
        <v>0.14471174973568801</v>
      </c>
      <c r="BQ918" s="14">
        <v>0.14522282360379299</v>
      </c>
      <c r="BR918" s="14">
        <v>8.30465771442047E-2</v>
      </c>
      <c r="BS918" s="14">
        <v>0.220512585569207</v>
      </c>
      <c r="BT918" s="14">
        <v>0.17939780582681999</v>
      </c>
      <c r="BU918" s="14">
        <v>0.20820461603777901</v>
      </c>
      <c r="BV918" s="14">
        <v>7.7419165668740506E-2</v>
      </c>
      <c r="BW918" s="14">
        <v>0.102257028806363</v>
      </c>
    </row>
    <row r="919" spans="2:75" x14ac:dyDescent="0.35">
      <c r="B919" t="s">
        <v>342</v>
      </c>
      <c r="C919" s="14">
        <v>0.104664774050458</v>
      </c>
      <c r="D919" s="14">
        <v>0.11740836074416899</v>
      </c>
      <c r="E919" s="14">
        <v>9.2637965086184507E-2</v>
      </c>
      <c r="F919" s="14"/>
      <c r="G919" s="14">
        <v>0.16712502001201701</v>
      </c>
      <c r="H919" s="14">
        <v>0.210406606235365</v>
      </c>
      <c r="I919" s="14">
        <v>0.119549448889872</v>
      </c>
      <c r="J919" s="14">
        <v>9.0120562148032102E-2</v>
      </c>
      <c r="K919" s="14">
        <v>5.5471204103031101E-2</v>
      </c>
      <c r="L919" s="14">
        <v>7.7102796628609402E-2</v>
      </c>
      <c r="M919" s="14"/>
      <c r="N919" s="14">
        <v>0.109520380728693</v>
      </c>
      <c r="O919" s="14">
        <v>9.5577852981189898E-2</v>
      </c>
      <c r="P919" s="14"/>
      <c r="Q919" s="14">
        <v>8.9614821920477206E-2</v>
      </c>
      <c r="R919" s="14">
        <v>8.3290468386109096E-2</v>
      </c>
      <c r="S919" s="14">
        <v>0.113834580032181</v>
      </c>
      <c r="T919" s="14">
        <v>5.3374311636671001E-2</v>
      </c>
      <c r="U919" s="14">
        <v>8.8780634623230895E-2</v>
      </c>
      <c r="V919" s="14">
        <v>0.14818520864949999</v>
      </c>
      <c r="W919" s="14">
        <v>0.206954822121446</v>
      </c>
      <c r="X919" s="14">
        <v>0</v>
      </c>
      <c r="Y919" s="14">
        <v>0.88817017043027202</v>
      </c>
      <c r="Z919" s="14">
        <v>2.6014610954668199E-2</v>
      </c>
      <c r="AA919" s="14"/>
      <c r="AB919" s="14">
        <v>7.0733207351389493E-2</v>
      </c>
      <c r="AC919" s="14">
        <v>8.9373289590867003E-2</v>
      </c>
      <c r="AD919" s="14">
        <v>0.18981811410232299</v>
      </c>
      <c r="AE919" s="14"/>
      <c r="AF919" s="14">
        <v>3.8626307748592E-2</v>
      </c>
      <c r="AG919" s="14">
        <v>0.118712807652716</v>
      </c>
      <c r="AH919" s="14">
        <v>0.142852296748193</v>
      </c>
      <c r="AI919" s="14">
        <v>7.8949672928006503E-2</v>
      </c>
      <c r="AJ919" s="14">
        <v>1.08434857577607E-2</v>
      </c>
      <c r="AK919" s="14">
        <v>8.8410681932777596E-2</v>
      </c>
      <c r="AL919" s="14">
        <v>0.14414472343312101</v>
      </c>
      <c r="AM919" s="14">
        <v>0.15939818807109599</v>
      </c>
      <c r="AN919" s="14"/>
      <c r="AO919" s="14">
        <v>2.9509927575381199E-2</v>
      </c>
      <c r="AP919" s="14">
        <v>0.13962637632056399</v>
      </c>
      <c r="AQ919" s="14">
        <v>4.3753214708125397E-2</v>
      </c>
      <c r="AR919" s="14">
        <v>0.11494943647070199</v>
      </c>
      <c r="AS919" s="14">
        <v>1.51276098188777E-2</v>
      </c>
      <c r="AT919" s="14">
        <v>0.101225834346184</v>
      </c>
      <c r="AU919" s="14">
        <v>0.148538773074122</v>
      </c>
      <c r="AV919" s="14">
        <v>0.20834493650924699</v>
      </c>
      <c r="AW919" s="14"/>
      <c r="AX919" s="14">
        <v>4.3717437317627499E-2</v>
      </c>
      <c r="AY919" s="14">
        <v>9.0911215764328507E-2</v>
      </c>
      <c r="AZ919" s="14">
        <v>0.14652979710068201</v>
      </c>
      <c r="BA919" s="14"/>
      <c r="BB919" s="14">
        <v>5.5246818207873201E-2</v>
      </c>
      <c r="BC919" s="14">
        <v>7.1567597446360695E-2</v>
      </c>
      <c r="BD919" s="14">
        <v>0.212416377977796</v>
      </c>
      <c r="BE919" s="14"/>
      <c r="BF919" s="14">
        <v>3.8885789396215502E-2</v>
      </c>
      <c r="BG919" s="14">
        <v>6.4924135113646003E-2</v>
      </c>
      <c r="BH919" s="14">
        <v>0.183934673709826</v>
      </c>
      <c r="BI919" s="14"/>
      <c r="BJ919" s="14">
        <v>0.126464561734208</v>
      </c>
      <c r="BK919" s="14">
        <v>0.10105958324405399</v>
      </c>
      <c r="BL919" s="14"/>
      <c r="BM919" s="14">
        <v>0.12409104947834999</v>
      </c>
      <c r="BN919" s="14">
        <v>0.10040303146834099</v>
      </c>
      <c r="BO919" s="14"/>
      <c r="BP919" s="14">
        <v>9.0974949156008497E-2</v>
      </c>
      <c r="BQ919" s="14">
        <v>6.3391066110501701E-2</v>
      </c>
      <c r="BR919" s="14">
        <v>0.13359913661843201</v>
      </c>
      <c r="BS919" s="14">
        <v>0.101085389082301</v>
      </c>
      <c r="BT919" s="14">
        <v>0.115531889913027</v>
      </c>
      <c r="BU919" s="14">
        <v>0.130677352303887</v>
      </c>
      <c r="BV919" s="14">
        <v>5.15717092630655E-2</v>
      </c>
      <c r="BW919" s="14">
        <v>9.2262653331750405E-2</v>
      </c>
    </row>
    <row r="920" spans="2:75" x14ac:dyDescent="0.35">
      <c r="B920" t="s">
        <v>92</v>
      </c>
      <c r="C920" s="14">
        <v>0.12380956909501099</v>
      </c>
      <c r="D920" s="14">
        <v>6.6790977602822502E-2</v>
      </c>
      <c r="E920" s="14">
        <v>0.17762108415512901</v>
      </c>
      <c r="F920" s="14"/>
      <c r="G920" s="14">
        <v>0.17028608246671301</v>
      </c>
      <c r="H920" s="14">
        <v>0.113502657059491</v>
      </c>
      <c r="I920" s="14">
        <v>0.114288628875563</v>
      </c>
      <c r="J920" s="14">
        <v>0.14917672989679001</v>
      </c>
      <c r="K920" s="14">
        <v>9.6142468532087702E-2</v>
      </c>
      <c r="L920" s="14">
        <v>0.120520632188906</v>
      </c>
      <c r="M920" s="14"/>
      <c r="N920" s="14">
        <v>0.10402284224330099</v>
      </c>
      <c r="O920" s="14">
        <v>0.160839015060353</v>
      </c>
      <c r="P920" s="14"/>
      <c r="Q920" s="14">
        <v>0.183139027735052</v>
      </c>
      <c r="R920" s="14">
        <v>0.22589892592703201</v>
      </c>
      <c r="S920" s="14">
        <v>0.123885399289486</v>
      </c>
      <c r="T920" s="14">
        <v>6.9755684660633602E-2</v>
      </c>
      <c r="U920" s="14">
        <v>8.4074115601537894E-2</v>
      </c>
      <c r="V920" s="14">
        <v>7.6638988183740195E-2</v>
      </c>
      <c r="W920" s="14">
        <v>7.4934193847982403E-2</v>
      </c>
      <c r="X920" s="14">
        <v>0</v>
      </c>
      <c r="Y920" s="14">
        <v>0</v>
      </c>
      <c r="Z920" s="14">
        <v>0.337793059346706</v>
      </c>
      <c r="AA920" s="14"/>
      <c r="AB920" s="14">
        <v>6.0019669762916297E-2</v>
      </c>
      <c r="AC920" s="14">
        <v>0.15878471737000999</v>
      </c>
      <c r="AD920" s="14">
        <v>2.4300124303155299E-2</v>
      </c>
      <c r="AE920" s="14"/>
      <c r="AF920" s="14">
        <v>0.102183765221751</v>
      </c>
      <c r="AG920" s="14">
        <v>8.6879174534447698E-2</v>
      </c>
      <c r="AH920" s="14">
        <v>8.9639349000612698E-2</v>
      </c>
      <c r="AI920" s="14">
        <v>0.11675313813945599</v>
      </c>
      <c r="AJ920" s="14">
        <v>8.9439194921178106E-2</v>
      </c>
      <c r="AK920" s="14">
        <v>9.23722451342011E-2</v>
      </c>
      <c r="AL920" s="14">
        <v>7.2091702254743401E-2</v>
      </c>
      <c r="AM920" s="14">
        <v>0.184761562188546</v>
      </c>
      <c r="AN920" s="14"/>
      <c r="AO920" s="14">
        <v>0.10647340797231999</v>
      </c>
      <c r="AP920" s="14">
        <v>5.6864394833771703E-2</v>
      </c>
      <c r="AQ920" s="14">
        <v>0.13334798242123999</v>
      </c>
      <c r="AR920" s="14">
        <v>5.0577613670107602E-2</v>
      </c>
      <c r="AS920" s="14">
        <v>8.1108867147826696E-2</v>
      </c>
      <c r="AT920" s="14">
        <v>0.105777485103188</v>
      </c>
      <c r="AU920" s="14">
        <v>5.6995803729689501E-2</v>
      </c>
      <c r="AV920" s="14">
        <v>0.15128271738944599</v>
      </c>
      <c r="AW920" s="14"/>
      <c r="AX920" s="14">
        <v>0.100542164054508</v>
      </c>
      <c r="AY920" s="14">
        <v>8.4617274629178493E-2</v>
      </c>
      <c r="AZ920" s="14">
        <v>9.7248270302688497E-2</v>
      </c>
      <c r="BA920" s="14"/>
      <c r="BB920" s="14">
        <v>6.3228794155431797E-2</v>
      </c>
      <c r="BC920" s="14">
        <v>0.115542454050605</v>
      </c>
      <c r="BD920" s="14">
        <v>7.8483594644503593E-2</v>
      </c>
      <c r="BE920" s="14"/>
      <c r="BF920" s="14">
        <v>2.7716201915784899E-2</v>
      </c>
      <c r="BG920" s="14">
        <v>0.105856092527497</v>
      </c>
      <c r="BH920" s="14">
        <v>7.9803746163599296E-2</v>
      </c>
      <c r="BI920" s="14"/>
      <c r="BJ920" s="14">
        <v>5.0838523143508001E-2</v>
      </c>
      <c r="BK920" s="14">
        <v>0.13867521891784501</v>
      </c>
      <c r="BL920" s="14"/>
      <c r="BM920" s="14">
        <v>3.09495275188225E-2</v>
      </c>
      <c r="BN920" s="14">
        <v>0.16383689500832899</v>
      </c>
      <c r="BO920" s="14"/>
      <c r="BP920" s="14">
        <v>0.14235709306562799</v>
      </c>
      <c r="BQ920" s="14">
        <v>0.18038351860242199</v>
      </c>
      <c r="BR920" s="14">
        <v>0.179230505697964</v>
      </c>
      <c r="BS920" s="14">
        <v>0.12407308979852601</v>
      </c>
      <c r="BT920" s="14">
        <v>0.111442918755669</v>
      </c>
      <c r="BU920" s="14">
        <v>9.0710342095985899E-2</v>
      </c>
      <c r="BV920" s="14">
        <v>6.2545000099693604E-2</v>
      </c>
      <c r="BW920" s="14">
        <v>0.139782645074464</v>
      </c>
    </row>
    <row r="921" spans="2:75" x14ac:dyDescent="0.35">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c r="AD921" s="14"/>
      <c r="AE921" s="14"/>
      <c r="AF921" s="14"/>
      <c r="AG921" s="14"/>
      <c r="AH921" s="14"/>
      <c r="AI921" s="14"/>
      <c r="AJ921" s="14"/>
      <c r="AK921" s="14"/>
      <c r="AL921" s="14"/>
      <c r="AM921" s="14"/>
      <c r="AN921" s="14"/>
      <c r="AO921" s="14"/>
      <c r="AP921" s="14"/>
      <c r="AQ921" s="14"/>
      <c r="AR921" s="14"/>
      <c r="AS921" s="14"/>
      <c r="AT921" s="14"/>
      <c r="AU921" s="14"/>
      <c r="AV921" s="14"/>
      <c r="AW921" s="14"/>
      <c r="AX921" s="14"/>
      <c r="AY921" s="14"/>
      <c r="AZ921" s="14"/>
      <c r="BA921" s="14"/>
      <c r="BB921" s="14"/>
      <c r="BC921" s="14"/>
      <c r="BD921" s="14"/>
      <c r="BE921" s="14"/>
      <c r="BF921" s="14"/>
      <c r="BG921" s="14"/>
      <c r="BH921" s="14"/>
      <c r="BI921" s="14"/>
      <c r="BJ921" s="14"/>
      <c r="BK921" s="14"/>
      <c r="BL921" s="14"/>
      <c r="BM921" s="14"/>
      <c r="BN921" s="14"/>
      <c r="BO921" s="14"/>
      <c r="BP921" s="14"/>
      <c r="BQ921" s="14"/>
      <c r="BR921" s="14"/>
      <c r="BS921" s="14"/>
      <c r="BT921" s="14"/>
      <c r="BU921" s="14"/>
      <c r="BV921" s="14"/>
      <c r="BW921" s="14"/>
    </row>
    <row r="922" spans="2:75" x14ac:dyDescent="0.35">
      <c r="B922" s="6" t="s">
        <v>437</v>
      </c>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c r="AD922" s="14"/>
      <c r="AE922" s="14"/>
      <c r="AF922" s="14"/>
      <c r="AG922" s="14"/>
      <c r="AH922" s="14"/>
      <c r="AI922" s="14"/>
      <c r="AJ922" s="14"/>
      <c r="AK922" s="14"/>
      <c r="AL922" s="14"/>
      <c r="AM922" s="14"/>
      <c r="AN922" s="14"/>
      <c r="AO922" s="14"/>
      <c r="AP922" s="14"/>
      <c r="AQ922" s="14"/>
      <c r="AR922" s="14"/>
      <c r="AS922" s="14"/>
      <c r="AT922" s="14"/>
      <c r="AU922" s="14"/>
      <c r="AV922" s="14"/>
      <c r="AW922" s="14"/>
      <c r="AX922" s="14"/>
      <c r="AY922" s="14"/>
      <c r="AZ922" s="14"/>
      <c r="BA922" s="14"/>
      <c r="BB922" s="14"/>
      <c r="BC922" s="14"/>
      <c r="BD922" s="14"/>
      <c r="BE922" s="14"/>
      <c r="BF922" s="14"/>
      <c r="BG922" s="14"/>
      <c r="BH922" s="14"/>
      <c r="BI922" s="14"/>
      <c r="BJ922" s="14"/>
      <c r="BK922" s="14"/>
      <c r="BL922" s="14"/>
      <c r="BM922" s="14"/>
      <c r="BN922" s="14"/>
      <c r="BO922" s="14"/>
      <c r="BP922" s="14"/>
      <c r="BQ922" s="14"/>
      <c r="BR922" s="14"/>
      <c r="BS922" s="14"/>
      <c r="BT922" s="14"/>
      <c r="BU922" s="14"/>
      <c r="BV922" s="14"/>
      <c r="BW922" s="14"/>
    </row>
    <row r="923" spans="2:75" x14ac:dyDescent="0.35">
      <c r="B923" s="21" t="s">
        <v>96</v>
      </c>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c r="AD923" s="14"/>
      <c r="AE923" s="14"/>
      <c r="AF923" s="14"/>
      <c r="AG923" s="14"/>
      <c r="AH923" s="14"/>
      <c r="AI923" s="14"/>
      <c r="AJ923" s="14"/>
      <c r="AK923" s="14"/>
      <c r="AL923" s="14"/>
      <c r="AM923" s="14"/>
      <c r="AN923" s="14"/>
      <c r="AO923" s="14"/>
      <c r="AP923" s="14"/>
      <c r="AQ923" s="14"/>
      <c r="AR923" s="14"/>
      <c r="AS923" s="14"/>
      <c r="AT923" s="14"/>
      <c r="AU923" s="14"/>
      <c r="AV923" s="14"/>
      <c r="AW923" s="14"/>
      <c r="AX923" s="14"/>
      <c r="AY923" s="14"/>
      <c r="AZ923" s="14"/>
      <c r="BA923" s="14"/>
      <c r="BB923" s="14"/>
      <c r="BC923" s="14"/>
      <c r="BD923" s="14"/>
      <c r="BE923" s="14"/>
      <c r="BF923" s="14"/>
      <c r="BG923" s="14"/>
      <c r="BH923" s="14"/>
      <c r="BI923" s="14"/>
      <c r="BJ923" s="14"/>
      <c r="BK923" s="14"/>
      <c r="BL923" s="14"/>
      <c r="BM923" s="14"/>
      <c r="BN923" s="14"/>
      <c r="BO923" s="14"/>
      <c r="BP923" s="14"/>
      <c r="BQ923" s="14"/>
      <c r="BR923" s="14"/>
      <c r="BS923" s="14"/>
      <c r="BT923" s="14"/>
      <c r="BU923" s="14"/>
      <c r="BV923" s="14"/>
      <c r="BW923" s="14"/>
    </row>
    <row r="924" spans="2:75" x14ac:dyDescent="0.35">
      <c r="B924" t="s">
        <v>338</v>
      </c>
      <c r="C924" s="14">
        <v>7.7944171834842604E-2</v>
      </c>
      <c r="D924" s="14">
        <v>8.0377302736431497E-2</v>
      </c>
      <c r="E924" s="14">
        <v>7.5647895186689504E-2</v>
      </c>
      <c r="F924" s="14"/>
      <c r="G924" s="14">
        <v>2.63326534585747E-2</v>
      </c>
      <c r="H924" s="14">
        <v>2.8693142200477698E-2</v>
      </c>
      <c r="I924" s="14">
        <v>6.8682384413518996E-2</v>
      </c>
      <c r="J924" s="14">
        <v>4.4788639739573803E-2</v>
      </c>
      <c r="K924" s="14">
        <v>0.124436593633281</v>
      </c>
      <c r="L924" s="14">
        <v>0.106164158287197</v>
      </c>
      <c r="M924" s="14"/>
      <c r="N924" s="14">
        <v>8.8804770429747507E-2</v>
      </c>
      <c r="O924" s="14">
        <v>5.7619337321520699E-2</v>
      </c>
      <c r="P924" s="14"/>
      <c r="Q924" s="14">
        <v>1.2554234655262E-2</v>
      </c>
      <c r="R924" s="14">
        <v>0.100971395532939</v>
      </c>
      <c r="S924" s="14">
        <v>6.7435458063075396E-2</v>
      </c>
      <c r="T924" s="14">
        <v>3.7429035478282101E-2</v>
      </c>
      <c r="U924" s="14">
        <v>0.132099500308304</v>
      </c>
      <c r="V924" s="14">
        <v>0.104834105238968</v>
      </c>
      <c r="W924" s="14">
        <v>7.3249479605689699E-2</v>
      </c>
      <c r="X924" s="14">
        <v>0.17650424472829601</v>
      </c>
      <c r="Y924" s="14">
        <v>0</v>
      </c>
      <c r="Z924" s="14">
        <v>3.6183280271916897E-2</v>
      </c>
      <c r="AA924" s="14"/>
      <c r="AB924" s="14">
        <v>0.147257687934016</v>
      </c>
      <c r="AC924" s="14">
        <v>6.6909866482843305E-2</v>
      </c>
      <c r="AD924" s="14">
        <v>5.8589324386293197E-2</v>
      </c>
      <c r="AE924" s="14"/>
      <c r="AF924" s="14">
        <v>0.110812575978587</v>
      </c>
      <c r="AG924" s="14">
        <v>7.84001495755451E-2</v>
      </c>
      <c r="AH924" s="14">
        <v>0.110394422633856</v>
      </c>
      <c r="AI924" s="14">
        <v>0.106671144618421</v>
      </c>
      <c r="AJ924" s="14">
        <v>0.13575590836583301</v>
      </c>
      <c r="AK924" s="14">
        <v>8.1027487408055196E-2</v>
      </c>
      <c r="AL924" s="14">
        <v>3.1939810360556299E-2</v>
      </c>
      <c r="AM924" s="14">
        <v>3.6256993263327097E-2</v>
      </c>
      <c r="AN924" s="14"/>
      <c r="AO924" s="14">
        <v>0.14354867310994099</v>
      </c>
      <c r="AP924" s="14">
        <v>9.5330857650742007E-2</v>
      </c>
      <c r="AQ924" s="14">
        <v>0.12062250700690801</v>
      </c>
      <c r="AR924" s="14">
        <v>0.19899302832521101</v>
      </c>
      <c r="AS924" s="14">
        <v>0.133580088850631</v>
      </c>
      <c r="AT924" s="14">
        <v>7.7195624491956299E-2</v>
      </c>
      <c r="AU924" s="14">
        <v>6.5569405101679495E-2</v>
      </c>
      <c r="AV924" s="14">
        <v>1.3979896333038399E-2</v>
      </c>
      <c r="AW924" s="14"/>
      <c r="AX924" s="14">
        <v>0.17307833698498101</v>
      </c>
      <c r="AY924" s="14">
        <v>9.1093048321248093E-2</v>
      </c>
      <c r="AZ924" s="14">
        <v>7.2711414451543305E-2</v>
      </c>
      <c r="BA924" s="14"/>
      <c r="BB924" s="14">
        <v>0.217979868562482</v>
      </c>
      <c r="BC924" s="14">
        <v>7.7525179515913006E-2</v>
      </c>
      <c r="BD924" s="14">
        <v>3.1600222161882102E-2</v>
      </c>
      <c r="BE924" s="14"/>
      <c r="BF924" s="14">
        <v>5.6441695742387998E-2</v>
      </c>
      <c r="BG924" s="14">
        <v>0.115764889269343</v>
      </c>
      <c r="BH924" s="14">
        <v>6.4935679794432696E-2</v>
      </c>
      <c r="BI924" s="14"/>
      <c r="BJ924" s="14">
        <v>0.10250130550706001</v>
      </c>
      <c r="BK924" s="14">
        <v>7.41099048552495E-2</v>
      </c>
      <c r="BL924" s="14"/>
      <c r="BM924" s="14">
        <v>0.116058599405685</v>
      </c>
      <c r="BN924" s="14">
        <v>5.9697514280164898E-2</v>
      </c>
      <c r="BO924" s="14"/>
      <c r="BP924" s="14">
        <v>7.6969544753694705E-2</v>
      </c>
      <c r="BQ924" s="14">
        <v>8.0175135614217602E-2</v>
      </c>
      <c r="BR924" s="14">
        <v>6.2951275456421305E-2</v>
      </c>
      <c r="BS924" s="14">
        <v>1.3986970372481301E-2</v>
      </c>
      <c r="BT924" s="14">
        <v>0.10456900992163801</v>
      </c>
      <c r="BU924" s="14">
        <v>8.0900740546489103E-2</v>
      </c>
      <c r="BV924" s="14">
        <v>0</v>
      </c>
      <c r="BW924" s="14">
        <v>0.147375221568529</v>
      </c>
    </row>
    <row r="925" spans="2:75" x14ac:dyDescent="0.35">
      <c r="B925" t="s">
        <v>339</v>
      </c>
      <c r="C925" s="14">
        <v>0.35800014070590003</v>
      </c>
      <c r="D925" s="14">
        <v>0.369121927324152</v>
      </c>
      <c r="E925" s="14">
        <v>0.34750391180158602</v>
      </c>
      <c r="F925" s="14"/>
      <c r="G925" s="14">
        <v>0.23733755700569201</v>
      </c>
      <c r="H925" s="14">
        <v>0.207529659833777</v>
      </c>
      <c r="I925" s="14">
        <v>0.27781597850841799</v>
      </c>
      <c r="J925" s="14">
        <v>0.38005316268117101</v>
      </c>
      <c r="K925" s="14">
        <v>0.33841245392502201</v>
      </c>
      <c r="L925" s="14">
        <v>0.46738072236073602</v>
      </c>
      <c r="M925" s="14"/>
      <c r="N925" s="14">
        <v>0.365916551468698</v>
      </c>
      <c r="O925" s="14">
        <v>0.34318514342123402</v>
      </c>
      <c r="P925" s="14"/>
      <c r="Q925" s="14">
        <v>0.28330048358237098</v>
      </c>
      <c r="R925" s="14">
        <v>0.237424025547469</v>
      </c>
      <c r="S925" s="14">
        <v>0.38242703668632699</v>
      </c>
      <c r="T925" s="14">
        <v>0.41832367748933602</v>
      </c>
      <c r="U925" s="14">
        <v>0.35065956671101101</v>
      </c>
      <c r="V925" s="14">
        <v>0.37518319030256603</v>
      </c>
      <c r="W925" s="14">
        <v>0.36276468026268099</v>
      </c>
      <c r="X925" s="14">
        <v>0.487824144277341</v>
      </c>
      <c r="Y925" s="14">
        <v>0</v>
      </c>
      <c r="Z925" s="14">
        <v>0.34521143930665199</v>
      </c>
      <c r="AA925" s="14"/>
      <c r="AB925" s="14">
        <v>0.440676229260624</v>
      </c>
      <c r="AC925" s="14">
        <v>0.355431265064313</v>
      </c>
      <c r="AD925" s="14">
        <v>0.36410987800990902</v>
      </c>
      <c r="AE925" s="14"/>
      <c r="AF925" s="14">
        <v>0.49192251416214899</v>
      </c>
      <c r="AG925" s="14">
        <v>0.39147539805650999</v>
      </c>
      <c r="AH925" s="14">
        <v>0.24636156072819601</v>
      </c>
      <c r="AI925" s="14">
        <v>0.29433794313758299</v>
      </c>
      <c r="AJ925" s="14">
        <v>0.30610562346576597</v>
      </c>
      <c r="AK925" s="14">
        <v>0.47246207670925899</v>
      </c>
      <c r="AL925" s="14">
        <v>0.34758013884161698</v>
      </c>
      <c r="AM925" s="14">
        <v>0.22784465678587901</v>
      </c>
      <c r="AN925" s="14"/>
      <c r="AO925" s="14">
        <v>0.51089034319641902</v>
      </c>
      <c r="AP925" s="14">
        <v>0.39481758383652099</v>
      </c>
      <c r="AQ925" s="14">
        <v>0.246032195764505</v>
      </c>
      <c r="AR925" s="14">
        <v>0.33034773320862898</v>
      </c>
      <c r="AS925" s="14">
        <v>0.36387349393765001</v>
      </c>
      <c r="AT925" s="14">
        <v>0.48145105028080598</v>
      </c>
      <c r="AU925" s="14">
        <v>0.33230418578613102</v>
      </c>
      <c r="AV925" s="14">
        <v>0.14672259250886199</v>
      </c>
      <c r="AW925" s="14"/>
      <c r="AX925" s="14">
        <v>0.41886794193916099</v>
      </c>
      <c r="AY925" s="14">
        <v>0.47726077148477902</v>
      </c>
      <c r="AZ925" s="14">
        <v>0.237351427811861</v>
      </c>
      <c r="BA925" s="14"/>
      <c r="BB925" s="14">
        <v>0.47373940873242998</v>
      </c>
      <c r="BC925" s="14">
        <v>0.41904731396366601</v>
      </c>
      <c r="BD925" s="14">
        <v>0.23028550965130301</v>
      </c>
      <c r="BE925" s="14"/>
      <c r="BF925" s="14">
        <v>0.52290689672943502</v>
      </c>
      <c r="BG925" s="14">
        <v>0.46039537647187001</v>
      </c>
      <c r="BH925" s="14">
        <v>0.273058434825453</v>
      </c>
      <c r="BI925" s="14"/>
      <c r="BJ925" s="14">
        <v>0.46800219004890597</v>
      </c>
      <c r="BK925" s="14">
        <v>0.33059974038691298</v>
      </c>
      <c r="BL925" s="14"/>
      <c r="BM925" s="14">
        <v>0.37289901361011302</v>
      </c>
      <c r="BN925" s="14">
        <v>0.36605603122830699</v>
      </c>
      <c r="BO925" s="14"/>
      <c r="BP925" s="14">
        <v>0.35507505932479699</v>
      </c>
      <c r="BQ925" s="14">
        <v>0.37594682679284103</v>
      </c>
      <c r="BR925" s="14">
        <v>0.38457820724186498</v>
      </c>
      <c r="BS925" s="14">
        <v>0.33343463066437001</v>
      </c>
      <c r="BT925" s="14">
        <v>0.38322169479651502</v>
      </c>
      <c r="BU925" s="14">
        <v>0.39037164297703297</v>
      </c>
      <c r="BV925" s="14">
        <v>0.31502093360488198</v>
      </c>
      <c r="BW925" s="14">
        <v>0.241738407293379</v>
      </c>
    </row>
    <row r="926" spans="2:75" x14ac:dyDescent="0.35">
      <c r="B926" t="s">
        <v>340</v>
      </c>
      <c r="C926" s="14">
        <v>0.27675835979170099</v>
      </c>
      <c r="D926" s="14">
        <v>0.28595357123488302</v>
      </c>
      <c r="E926" s="14">
        <v>0.26808034362001998</v>
      </c>
      <c r="F926" s="14"/>
      <c r="G926" s="14">
        <v>0.34787957735527197</v>
      </c>
      <c r="H926" s="14">
        <v>0.297237792287606</v>
      </c>
      <c r="I926" s="14">
        <v>0.32436780581382502</v>
      </c>
      <c r="J926" s="14">
        <v>0.28999857061006701</v>
      </c>
      <c r="K926" s="14">
        <v>0.318352251982569</v>
      </c>
      <c r="L926" s="14">
        <v>0.20939179536963701</v>
      </c>
      <c r="M926" s="14"/>
      <c r="N926" s="14">
        <v>0.27974436561793398</v>
      </c>
      <c r="O926" s="14">
        <v>0.27117026317403797</v>
      </c>
      <c r="P926" s="14"/>
      <c r="Q926" s="14">
        <v>0.290830353963343</v>
      </c>
      <c r="R926" s="14">
        <v>0.27924532200397101</v>
      </c>
      <c r="S926" s="14">
        <v>0.21736266384429601</v>
      </c>
      <c r="T926" s="14">
        <v>0.32676720765516098</v>
      </c>
      <c r="U926" s="14">
        <v>0.23518275139228001</v>
      </c>
      <c r="V926" s="14">
        <v>0.30581751616728198</v>
      </c>
      <c r="W926" s="14">
        <v>0.31544638777656397</v>
      </c>
      <c r="X926" s="14">
        <v>0.24901961159165001</v>
      </c>
      <c r="Y926" s="14">
        <v>0.11182982956972801</v>
      </c>
      <c r="Z926" s="14">
        <v>0.235308459074968</v>
      </c>
      <c r="AA926" s="14"/>
      <c r="AB926" s="14">
        <v>0.19804498325731901</v>
      </c>
      <c r="AC926" s="14">
        <v>0.28764601094179498</v>
      </c>
      <c r="AD926" s="14">
        <v>0.29470551741850198</v>
      </c>
      <c r="AE926" s="14"/>
      <c r="AF926" s="14">
        <v>0.23939295518103501</v>
      </c>
      <c r="AG926" s="14">
        <v>0.227784394923887</v>
      </c>
      <c r="AH926" s="14">
        <v>0.333949861295809</v>
      </c>
      <c r="AI926" s="14">
        <v>0.41922177702574698</v>
      </c>
      <c r="AJ926" s="14">
        <v>0.30715509381941902</v>
      </c>
      <c r="AK926" s="14">
        <v>0.27053968304849202</v>
      </c>
      <c r="AL926" s="14">
        <v>0.199920712771672</v>
      </c>
      <c r="AM926" s="14">
        <v>0.31092691237091702</v>
      </c>
      <c r="AN926" s="14"/>
      <c r="AO926" s="14">
        <v>0.21130952934696601</v>
      </c>
      <c r="AP926" s="14">
        <v>0.253114144407663</v>
      </c>
      <c r="AQ926" s="14">
        <v>0.34494889405145002</v>
      </c>
      <c r="AR926" s="14">
        <v>0.32266319621152501</v>
      </c>
      <c r="AS926" s="14">
        <v>0.35665636090659603</v>
      </c>
      <c r="AT926" s="14">
        <v>0.27939903183376502</v>
      </c>
      <c r="AU926" s="14">
        <v>0.16623188814424</v>
      </c>
      <c r="AV926" s="14">
        <v>0.330882672052767</v>
      </c>
      <c r="AW926" s="14"/>
      <c r="AX926" s="14">
        <v>0.35007478715589702</v>
      </c>
      <c r="AY926" s="14">
        <v>0.25484592468103501</v>
      </c>
      <c r="AZ926" s="14">
        <v>0.28995076463220298</v>
      </c>
      <c r="BA926" s="14"/>
      <c r="BB926" s="14">
        <v>0.17772093236320699</v>
      </c>
      <c r="BC926" s="14">
        <v>0.28540159016869598</v>
      </c>
      <c r="BD926" s="14">
        <v>0.30461405559094001</v>
      </c>
      <c r="BE926" s="14"/>
      <c r="BF926" s="14">
        <v>0.21196524468162301</v>
      </c>
      <c r="BG926" s="14">
        <v>0.24489194722449301</v>
      </c>
      <c r="BH926" s="14">
        <v>0.29183251789488701</v>
      </c>
      <c r="BI926" s="14"/>
      <c r="BJ926" s="14">
        <v>0.231188025519621</v>
      </c>
      <c r="BK926" s="14">
        <v>0.29193353365981201</v>
      </c>
      <c r="BL926" s="14"/>
      <c r="BM926" s="14">
        <v>0.275242242328464</v>
      </c>
      <c r="BN926" s="14">
        <v>0.27218427993320299</v>
      </c>
      <c r="BO926" s="14"/>
      <c r="BP926" s="14">
        <v>0.304053796563307</v>
      </c>
      <c r="BQ926" s="14">
        <v>0.218962475850351</v>
      </c>
      <c r="BR926" s="14">
        <v>0.176563212389096</v>
      </c>
      <c r="BS926" s="14">
        <v>0.36029964012055099</v>
      </c>
      <c r="BT926" s="14">
        <v>0.230668348610024</v>
      </c>
      <c r="BU926" s="14">
        <v>0.26537564968070898</v>
      </c>
      <c r="BV926" s="14">
        <v>0.39412476344018399</v>
      </c>
      <c r="BW926" s="14">
        <v>0.296282082961772</v>
      </c>
    </row>
    <row r="927" spans="2:75" x14ac:dyDescent="0.35">
      <c r="B927" t="s">
        <v>341</v>
      </c>
      <c r="C927" s="14">
        <v>0.12049613312598401</v>
      </c>
      <c r="D927" s="14">
        <v>0.127937428377771</v>
      </c>
      <c r="E927" s="14">
        <v>0.113473382106902</v>
      </c>
      <c r="F927" s="14"/>
      <c r="G927" s="14">
        <v>0.13967663492287799</v>
      </c>
      <c r="H927" s="14">
        <v>0.20939101676831701</v>
      </c>
      <c r="I927" s="14">
        <v>0.136205228513333</v>
      </c>
      <c r="J927" s="14">
        <v>0.118259737026083</v>
      </c>
      <c r="K927" s="14">
        <v>8.6509954217045798E-2</v>
      </c>
      <c r="L927" s="14">
        <v>9.52112398992144E-2</v>
      </c>
      <c r="M927" s="14"/>
      <c r="N927" s="14">
        <v>0.13026074622953099</v>
      </c>
      <c r="O927" s="14">
        <v>0.10222235717505899</v>
      </c>
      <c r="P927" s="14"/>
      <c r="Q927" s="14">
        <v>0.11742438441188401</v>
      </c>
      <c r="R927" s="14">
        <v>0.10689388717349101</v>
      </c>
      <c r="S927" s="14">
        <v>0.15680735924338299</v>
      </c>
      <c r="T927" s="14">
        <v>0.143296509110935</v>
      </c>
      <c r="U927" s="14">
        <v>0.14545894918681099</v>
      </c>
      <c r="V927" s="14">
        <v>9.7275436651908007E-2</v>
      </c>
      <c r="W927" s="14">
        <v>7.7138639370879503E-2</v>
      </c>
      <c r="X927" s="14">
        <v>8.66519994027138E-2</v>
      </c>
      <c r="Y927" s="14">
        <v>0.57049239310669397</v>
      </c>
      <c r="Z927" s="14">
        <v>6.3491149253543405E-2</v>
      </c>
      <c r="AA927" s="14"/>
      <c r="AB927" s="14">
        <v>0.15109424825239101</v>
      </c>
      <c r="AC927" s="14">
        <v>0.107391019324611</v>
      </c>
      <c r="AD927" s="14">
        <v>0.14046586453005</v>
      </c>
      <c r="AE927" s="14"/>
      <c r="AF927" s="14">
        <v>8.3048659532711497E-2</v>
      </c>
      <c r="AG927" s="14">
        <v>0.19127272519567601</v>
      </c>
      <c r="AH927" s="14">
        <v>0.143611345306694</v>
      </c>
      <c r="AI927" s="14">
        <v>7.9102666840056901E-2</v>
      </c>
      <c r="AJ927" s="14">
        <v>0.127547090438376</v>
      </c>
      <c r="AK927" s="14">
        <v>9.9134406820999305E-2</v>
      </c>
      <c r="AL927" s="14">
        <v>0.21876447892288101</v>
      </c>
      <c r="AM927" s="14">
        <v>0.100170119463438</v>
      </c>
      <c r="AN927" s="14"/>
      <c r="AO927" s="14">
        <v>5.0027672225179898E-2</v>
      </c>
      <c r="AP927" s="14">
        <v>0.14355400356234299</v>
      </c>
      <c r="AQ927" s="14">
        <v>0.115570996638641</v>
      </c>
      <c r="AR927" s="14">
        <v>7.7259948398796005E-2</v>
      </c>
      <c r="AS927" s="14">
        <v>5.0835318323159198E-2</v>
      </c>
      <c r="AT927" s="14">
        <v>8.4559404259194199E-2</v>
      </c>
      <c r="AU927" s="14">
        <v>0.24448344608827999</v>
      </c>
      <c r="AV927" s="14">
        <v>0.16331929246955801</v>
      </c>
      <c r="AW927" s="14"/>
      <c r="AX927" s="14">
        <v>8.5230887145490396E-3</v>
      </c>
      <c r="AY927" s="14">
        <v>0.103727051022498</v>
      </c>
      <c r="AZ927" s="14">
        <v>0.17298552165360401</v>
      </c>
      <c r="BA927" s="14"/>
      <c r="BB927" s="14">
        <v>5.6456124062856897E-2</v>
      </c>
      <c r="BC927" s="14">
        <v>0.103447807941675</v>
      </c>
      <c r="BD927" s="14">
        <v>0.200479356232592</v>
      </c>
      <c r="BE927" s="14"/>
      <c r="BF927" s="14">
        <v>0.16445815614671599</v>
      </c>
      <c r="BG927" s="14">
        <v>7.5813656307408703E-2</v>
      </c>
      <c r="BH927" s="14">
        <v>0.18032694776144201</v>
      </c>
      <c r="BI927" s="14"/>
      <c r="BJ927" s="14">
        <v>9.5609550088140205E-2</v>
      </c>
      <c r="BK927" s="14">
        <v>0.125543280378175</v>
      </c>
      <c r="BL927" s="14"/>
      <c r="BM927" s="14">
        <v>0.134457620909401</v>
      </c>
      <c r="BN927" s="14">
        <v>0.113425599625253</v>
      </c>
      <c r="BO927" s="14"/>
      <c r="BP927" s="14">
        <v>0.12208206443598001</v>
      </c>
      <c r="BQ927" s="14">
        <v>9.1919137533182094E-2</v>
      </c>
      <c r="BR927" s="14">
        <v>9.8281034306331796E-2</v>
      </c>
      <c r="BS927" s="14">
        <v>0.143481461967471</v>
      </c>
      <c r="BT927" s="14">
        <v>0.106145098055331</v>
      </c>
      <c r="BU927" s="14">
        <v>0.132871160313008</v>
      </c>
      <c r="BV927" s="14">
        <v>0.194543057923491</v>
      </c>
      <c r="BW927" s="14">
        <v>0.113159064274688</v>
      </c>
    </row>
    <row r="928" spans="2:75" x14ac:dyDescent="0.35">
      <c r="B928" t="s">
        <v>342</v>
      </c>
      <c r="C928" s="14">
        <v>6.4590994643934904E-2</v>
      </c>
      <c r="D928" s="14">
        <v>7.5562064941099405E-2</v>
      </c>
      <c r="E928" s="14">
        <v>5.4237004847424997E-2</v>
      </c>
      <c r="F928" s="14"/>
      <c r="G928" s="14">
        <v>0.131403430530555</v>
      </c>
      <c r="H928" s="14">
        <v>0.16817157578616301</v>
      </c>
      <c r="I928" s="14">
        <v>7.8812245456931801E-2</v>
      </c>
      <c r="J928" s="14">
        <v>4.4821138771844397E-2</v>
      </c>
      <c r="K928" s="14">
        <v>3.9790156053850799E-2</v>
      </c>
      <c r="L928" s="14">
        <v>2.87774584389629E-2</v>
      </c>
      <c r="M928" s="14"/>
      <c r="N928" s="14">
        <v>6.1231984503970903E-2</v>
      </c>
      <c r="O928" s="14">
        <v>7.0877142191581796E-2</v>
      </c>
      <c r="P928" s="14"/>
      <c r="Q928" s="14">
        <v>0.105107674299</v>
      </c>
      <c r="R928" s="14">
        <v>8.6364516377389594E-2</v>
      </c>
      <c r="S928" s="14">
        <v>4.7571544557027903E-2</v>
      </c>
      <c r="T928" s="14">
        <v>2.0731729982177299E-2</v>
      </c>
      <c r="U928" s="14">
        <v>6.4619474938305999E-2</v>
      </c>
      <c r="V928" s="14">
        <v>7.4738358860159101E-2</v>
      </c>
      <c r="W928" s="14">
        <v>0.13602404240952301</v>
      </c>
      <c r="X928" s="14">
        <v>0</v>
      </c>
      <c r="Y928" s="14">
        <v>0.31767777732357899</v>
      </c>
      <c r="Z928" s="14">
        <v>1.9620738441961799E-2</v>
      </c>
      <c r="AA928" s="14"/>
      <c r="AB928" s="14">
        <v>2.74053633155487E-2</v>
      </c>
      <c r="AC928" s="14">
        <v>5.3343194947280903E-2</v>
      </c>
      <c r="AD928" s="14">
        <v>0.116507046301147</v>
      </c>
      <c r="AE928" s="14"/>
      <c r="AF928" s="14">
        <v>8.6439146685052207E-3</v>
      </c>
      <c r="AG928" s="14">
        <v>4.9155816645613699E-2</v>
      </c>
      <c r="AH928" s="14">
        <v>9.4995818811427102E-2</v>
      </c>
      <c r="AI928" s="14">
        <v>4.6292462582371498E-2</v>
      </c>
      <c r="AJ928" s="14">
        <v>3.9561479104779501E-2</v>
      </c>
      <c r="AK928" s="14">
        <v>2.4650974584481998E-3</v>
      </c>
      <c r="AL928" s="14">
        <v>0.16343585170696201</v>
      </c>
      <c r="AM928" s="14">
        <v>0.14628320016124599</v>
      </c>
      <c r="AN928" s="14"/>
      <c r="AO928" s="14">
        <v>9.4708542762293908E-3</v>
      </c>
      <c r="AP928" s="14">
        <v>5.3024558075094701E-2</v>
      </c>
      <c r="AQ928" s="14">
        <v>9.4386409289645604E-2</v>
      </c>
      <c r="AR928" s="14">
        <v>0</v>
      </c>
      <c r="AS928" s="14">
        <v>3.2534005193863499E-2</v>
      </c>
      <c r="AT928" s="14">
        <v>7.0176906454994699E-3</v>
      </c>
      <c r="AU928" s="14">
        <v>0.15304154803631101</v>
      </c>
      <c r="AV928" s="14">
        <v>0.21399237105111599</v>
      </c>
      <c r="AW928" s="14"/>
      <c r="AX928" s="14">
        <v>0</v>
      </c>
      <c r="AY928" s="14">
        <v>2.8989446661657401E-2</v>
      </c>
      <c r="AZ928" s="14">
        <v>0.116406955263666</v>
      </c>
      <c r="BA928" s="14"/>
      <c r="BB928" s="14">
        <v>4.0824514460328698E-2</v>
      </c>
      <c r="BC928" s="14">
        <v>3.1548355034281599E-2</v>
      </c>
      <c r="BD928" s="14">
        <v>0.16704687266732399</v>
      </c>
      <c r="BE928" s="14"/>
      <c r="BF928" s="14">
        <v>2.69883983447235E-2</v>
      </c>
      <c r="BG928" s="14">
        <v>2.7802351281022999E-2</v>
      </c>
      <c r="BH928" s="14">
        <v>0.121674422181956</v>
      </c>
      <c r="BI928" s="14"/>
      <c r="BJ928" s="14">
        <v>5.20233462270751E-2</v>
      </c>
      <c r="BK928" s="14">
        <v>6.7558543469649304E-2</v>
      </c>
      <c r="BL928" s="14"/>
      <c r="BM928" s="14">
        <v>7.8308004485419802E-2</v>
      </c>
      <c r="BN928" s="14">
        <v>5.7404281447104702E-2</v>
      </c>
      <c r="BO928" s="14"/>
      <c r="BP928" s="14">
        <v>3.7769689168528402E-2</v>
      </c>
      <c r="BQ928" s="14">
        <v>7.3399506962793903E-2</v>
      </c>
      <c r="BR928" s="14">
        <v>0.114124837261947</v>
      </c>
      <c r="BS928" s="14">
        <v>5.2444011391776797E-2</v>
      </c>
      <c r="BT928" s="14">
        <v>8.3160831870636095E-2</v>
      </c>
      <c r="BU928" s="14">
        <v>5.1161057729699699E-2</v>
      </c>
      <c r="BV928" s="14">
        <v>5.1151635083692401E-2</v>
      </c>
      <c r="BW928" s="14">
        <v>6.1412080295788499E-2</v>
      </c>
    </row>
    <row r="929" spans="2:75" x14ac:dyDescent="0.35">
      <c r="B929" t="s">
        <v>92</v>
      </c>
      <c r="C929" s="14">
        <v>0.10221019989763799</v>
      </c>
      <c r="D929" s="14">
        <v>6.1047705385662697E-2</v>
      </c>
      <c r="E929" s="14">
        <v>0.14105746243737699</v>
      </c>
      <c r="F929" s="14"/>
      <c r="G929" s="14">
        <v>0.117370146727028</v>
      </c>
      <c r="H929" s="14">
        <v>8.8976813123660098E-2</v>
      </c>
      <c r="I929" s="14">
        <v>0.114116357293973</v>
      </c>
      <c r="J929" s="14">
        <v>0.122078751171261</v>
      </c>
      <c r="K929" s="14">
        <v>9.24985901882312E-2</v>
      </c>
      <c r="L929" s="14">
        <v>9.3074625644251494E-2</v>
      </c>
      <c r="M929" s="14"/>
      <c r="N929" s="14">
        <v>7.4041581750119004E-2</v>
      </c>
      <c r="O929" s="14">
        <v>0.154925756716566</v>
      </c>
      <c r="P929" s="14"/>
      <c r="Q929" s="14">
        <v>0.19078286908813999</v>
      </c>
      <c r="R929" s="14">
        <v>0.189100853364741</v>
      </c>
      <c r="S929" s="14">
        <v>0.12839593760589099</v>
      </c>
      <c r="T929" s="14">
        <v>5.3451840284108598E-2</v>
      </c>
      <c r="U929" s="14">
        <v>7.1979757463287802E-2</v>
      </c>
      <c r="V929" s="14">
        <v>4.2151392779116899E-2</v>
      </c>
      <c r="W929" s="14">
        <v>3.5376770574663201E-2</v>
      </c>
      <c r="X929" s="14">
        <v>0</v>
      </c>
      <c r="Y929" s="14">
        <v>0</v>
      </c>
      <c r="Z929" s="14">
        <v>0.300184933650957</v>
      </c>
      <c r="AA929" s="14"/>
      <c r="AB929" s="14">
        <v>3.5521487980101102E-2</v>
      </c>
      <c r="AC929" s="14">
        <v>0.129278643239156</v>
      </c>
      <c r="AD929" s="14">
        <v>2.56223693540986E-2</v>
      </c>
      <c r="AE929" s="14"/>
      <c r="AF929" s="14">
        <v>6.61793804770128E-2</v>
      </c>
      <c r="AG929" s="14">
        <v>6.1911515602768301E-2</v>
      </c>
      <c r="AH929" s="14">
        <v>7.0686991224017698E-2</v>
      </c>
      <c r="AI929" s="14">
        <v>5.4374005795820898E-2</v>
      </c>
      <c r="AJ929" s="14">
        <v>8.3874804805825903E-2</v>
      </c>
      <c r="AK929" s="14">
        <v>7.4371248554745806E-2</v>
      </c>
      <c r="AL929" s="14">
        <v>3.83590073963112E-2</v>
      </c>
      <c r="AM929" s="14">
        <v>0.17851811795519201</v>
      </c>
      <c r="AN929" s="14"/>
      <c r="AO929" s="14">
        <v>7.4752927845264897E-2</v>
      </c>
      <c r="AP929" s="14">
        <v>6.0158852467636303E-2</v>
      </c>
      <c r="AQ929" s="14">
        <v>7.8438997248850895E-2</v>
      </c>
      <c r="AR929" s="14">
        <v>7.0736093855839302E-2</v>
      </c>
      <c r="AS929" s="14">
        <v>6.2520732788099997E-2</v>
      </c>
      <c r="AT929" s="14">
        <v>7.0377198488779394E-2</v>
      </c>
      <c r="AU929" s="14">
        <v>3.8369526843358599E-2</v>
      </c>
      <c r="AV929" s="14">
        <v>0.131103175584658</v>
      </c>
      <c r="AW929" s="14"/>
      <c r="AX929" s="14">
        <v>4.94558452054112E-2</v>
      </c>
      <c r="AY929" s="14">
        <v>4.4083757828782801E-2</v>
      </c>
      <c r="AZ929" s="14">
        <v>0.110593916187123</v>
      </c>
      <c r="BA929" s="14"/>
      <c r="BB929" s="14">
        <v>3.3279151818695799E-2</v>
      </c>
      <c r="BC929" s="14">
        <v>8.3029753375768206E-2</v>
      </c>
      <c r="BD929" s="14">
        <v>6.5973983695958194E-2</v>
      </c>
      <c r="BE929" s="14"/>
      <c r="BF929" s="14">
        <v>1.72396083551145E-2</v>
      </c>
      <c r="BG929" s="14">
        <v>7.5331779445863195E-2</v>
      </c>
      <c r="BH929" s="14">
        <v>6.81719975418284E-2</v>
      </c>
      <c r="BI929" s="14"/>
      <c r="BJ929" s="14">
        <v>5.06755826091983E-2</v>
      </c>
      <c r="BK929" s="14">
        <v>0.11025499725020201</v>
      </c>
      <c r="BL929" s="14"/>
      <c r="BM929" s="14">
        <v>2.3034519260917902E-2</v>
      </c>
      <c r="BN929" s="14">
        <v>0.13123229348596799</v>
      </c>
      <c r="BO929" s="14"/>
      <c r="BP929" s="14">
        <v>0.104049845753694</v>
      </c>
      <c r="BQ929" s="14">
        <v>0.15959691724661401</v>
      </c>
      <c r="BR929" s="14">
        <v>0.163501433344339</v>
      </c>
      <c r="BS929" s="14">
        <v>9.6353285483348997E-2</v>
      </c>
      <c r="BT929" s="14">
        <v>9.2235016745855894E-2</v>
      </c>
      <c r="BU929" s="14">
        <v>7.9319748753060998E-2</v>
      </c>
      <c r="BV929" s="14">
        <v>4.5159609947749597E-2</v>
      </c>
      <c r="BW929" s="14">
        <v>0.14003314360584401</v>
      </c>
    </row>
    <row r="930" spans="2:75" x14ac:dyDescent="0.35">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c r="AD930" s="14"/>
      <c r="AE930" s="14"/>
      <c r="AF930" s="14"/>
      <c r="AG930" s="14"/>
      <c r="AH930" s="14"/>
      <c r="AI930" s="14"/>
      <c r="AJ930" s="14"/>
      <c r="AK930" s="14"/>
      <c r="AL930" s="14"/>
      <c r="AM930" s="14"/>
      <c r="AN930" s="14"/>
      <c r="AO930" s="14"/>
      <c r="AP930" s="14"/>
      <c r="AQ930" s="14"/>
      <c r="AR930" s="14"/>
      <c r="AS930" s="14"/>
      <c r="AT930" s="14"/>
      <c r="AU930" s="14"/>
      <c r="AV930" s="14"/>
      <c r="AW930" s="14"/>
      <c r="AX930" s="14"/>
      <c r="AY930" s="14"/>
      <c r="AZ930" s="14"/>
      <c r="BA930" s="14"/>
      <c r="BB930" s="14"/>
      <c r="BC930" s="14"/>
      <c r="BD930" s="14"/>
      <c r="BE930" s="14"/>
      <c r="BF930" s="14"/>
      <c r="BG930" s="14"/>
      <c r="BH930" s="14"/>
      <c r="BI930" s="14"/>
      <c r="BJ930" s="14"/>
      <c r="BK930" s="14"/>
      <c r="BL930" s="14"/>
      <c r="BM930" s="14"/>
      <c r="BN930" s="14"/>
      <c r="BO930" s="14"/>
      <c r="BP930" s="14"/>
      <c r="BQ930" s="14"/>
      <c r="BR930" s="14"/>
      <c r="BS930" s="14"/>
      <c r="BT930" s="14"/>
      <c r="BU930" s="14"/>
      <c r="BV930" s="14"/>
      <c r="BW930" s="14"/>
    </row>
    <row r="931" spans="2:75" x14ac:dyDescent="0.35">
      <c r="B931" s="6" t="s">
        <v>438</v>
      </c>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c r="AD931" s="14"/>
      <c r="AE931" s="14"/>
      <c r="AF931" s="14"/>
      <c r="AG931" s="14"/>
      <c r="AH931" s="14"/>
      <c r="AI931" s="14"/>
      <c r="AJ931" s="14"/>
      <c r="AK931" s="14"/>
      <c r="AL931" s="14"/>
      <c r="AM931" s="14"/>
      <c r="AN931" s="14"/>
      <c r="AO931" s="14"/>
      <c r="AP931" s="14"/>
      <c r="AQ931" s="14"/>
      <c r="AR931" s="14"/>
      <c r="AS931" s="14"/>
      <c r="AT931" s="14"/>
      <c r="AU931" s="14"/>
      <c r="AV931" s="14"/>
      <c r="AW931" s="14"/>
      <c r="AX931" s="14"/>
      <c r="AY931" s="14"/>
      <c r="AZ931" s="14"/>
      <c r="BA931" s="14"/>
      <c r="BB931" s="14"/>
      <c r="BC931" s="14"/>
      <c r="BD931" s="14"/>
      <c r="BE931" s="14"/>
      <c r="BF931" s="14"/>
      <c r="BG931" s="14"/>
      <c r="BH931" s="14"/>
      <c r="BI931" s="14"/>
      <c r="BJ931" s="14"/>
      <c r="BK931" s="14"/>
      <c r="BL931" s="14"/>
      <c r="BM931" s="14"/>
      <c r="BN931" s="14"/>
      <c r="BO931" s="14"/>
      <c r="BP931" s="14"/>
      <c r="BQ931" s="14"/>
      <c r="BR931" s="14"/>
      <c r="BS931" s="14"/>
      <c r="BT931" s="14"/>
      <c r="BU931" s="14"/>
      <c r="BV931" s="14"/>
      <c r="BW931" s="14"/>
    </row>
    <row r="932" spans="2:75" x14ac:dyDescent="0.35">
      <c r="B932" s="21" t="s">
        <v>96</v>
      </c>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c r="AD932" s="14"/>
      <c r="AE932" s="14"/>
      <c r="AF932" s="14"/>
      <c r="AG932" s="14"/>
      <c r="AH932" s="14"/>
      <c r="AI932" s="14"/>
      <c r="AJ932" s="14"/>
      <c r="AK932" s="14"/>
      <c r="AL932" s="14"/>
      <c r="AM932" s="14"/>
      <c r="AN932" s="14"/>
      <c r="AO932" s="14"/>
      <c r="AP932" s="14"/>
      <c r="AQ932" s="14"/>
      <c r="AR932" s="14"/>
      <c r="AS932" s="14"/>
      <c r="AT932" s="14"/>
      <c r="AU932" s="14"/>
      <c r="AV932" s="14"/>
      <c r="AW932" s="14"/>
      <c r="AX932" s="14"/>
      <c r="AY932" s="14"/>
      <c r="AZ932" s="14"/>
      <c r="BA932" s="14"/>
      <c r="BB932" s="14"/>
      <c r="BC932" s="14"/>
      <c r="BD932" s="14"/>
      <c r="BE932" s="14"/>
      <c r="BF932" s="14"/>
      <c r="BG932" s="14"/>
      <c r="BH932" s="14"/>
      <c r="BI932" s="14"/>
      <c r="BJ932" s="14"/>
      <c r="BK932" s="14"/>
      <c r="BL932" s="14"/>
      <c r="BM932" s="14"/>
      <c r="BN932" s="14"/>
      <c r="BO932" s="14"/>
      <c r="BP932" s="14"/>
      <c r="BQ932" s="14"/>
      <c r="BR932" s="14"/>
      <c r="BS932" s="14"/>
      <c r="BT932" s="14"/>
      <c r="BU932" s="14"/>
      <c r="BV932" s="14"/>
      <c r="BW932" s="14"/>
    </row>
    <row r="933" spans="2:75" x14ac:dyDescent="0.35">
      <c r="B933" t="s">
        <v>338</v>
      </c>
      <c r="C933" s="14">
        <v>3.1103071260578801E-2</v>
      </c>
      <c r="D933" s="14">
        <v>2.97035002483402E-2</v>
      </c>
      <c r="E933" s="14">
        <v>3.24239217872547E-2</v>
      </c>
      <c r="F933" s="14"/>
      <c r="G933" s="14">
        <v>3.9896643385149602E-2</v>
      </c>
      <c r="H933" s="14">
        <v>3.7078502493343303E-2</v>
      </c>
      <c r="I933" s="14">
        <v>2.84785152786395E-2</v>
      </c>
      <c r="J933" s="14">
        <v>4.9495719291609598E-3</v>
      </c>
      <c r="K933" s="14">
        <v>1.13266459725188E-2</v>
      </c>
      <c r="L933" s="14">
        <v>5.0019457575953601E-2</v>
      </c>
      <c r="M933" s="14"/>
      <c r="N933" s="14">
        <v>3.3720246941722903E-2</v>
      </c>
      <c r="O933" s="14">
        <v>2.6205213914437499E-2</v>
      </c>
      <c r="P933" s="14"/>
      <c r="Q933" s="14">
        <v>0</v>
      </c>
      <c r="R933" s="14">
        <v>1.6263452583137501E-2</v>
      </c>
      <c r="S933" s="14">
        <v>3.6618256311970798E-2</v>
      </c>
      <c r="T933" s="14">
        <v>3.7408574129118202E-2</v>
      </c>
      <c r="U933" s="14">
        <v>4.8184963043387097E-2</v>
      </c>
      <c r="V933" s="14">
        <v>1.8921537721051401E-2</v>
      </c>
      <c r="W933" s="14">
        <v>4.0853178599980701E-2</v>
      </c>
      <c r="X933" s="14">
        <v>0</v>
      </c>
      <c r="Y933" s="14">
        <v>0</v>
      </c>
      <c r="Z933" s="14">
        <v>6.53955039171182E-3</v>
      </c>
      <c r="AA933" s="14"/>
      <c r="AB933" s="14">
        <v>6.3630614891259998E-2</v>
      </c>
      <c r="AC933" s="14">
        <v>1.7359930911111099E-2</v>
      </c>
      <c r="AD933" s="14">
        <v>5.29285922613092E-2</v>
      </c>
      <c r="AE933" s="14"/>
      <c r="AF933" s="14">
        <v>3.9973067382507603E-2</v>
      </c>
      <c r="AG933" s="14">
        <v>4.4398345857735597E-2</v>
      </c>
      <c r="AH933" s="14">
        <v>5.0971562603828603E-2</v>
      </c>
      <c r="AI933" s="14">
        <v>0</v>
      </c>
      <c r="AJ933" s="14">
        <v>1.6200203588356599E-2</v>
      </c>
      <c r="AK933" s="14">
        <v>3.0406363657022699E-2</v>
      </c>
      <c r="AL933" s="14">
        <v>3.9296288857532301E-2</v>
      </c>
      <c r="AM933" s="14">
        <v>2.9673699852635099E-2</v>
      </c>
      <c r="AN933" s="14"/>
      <c r="AO933" s="14">
        <v>2.2515469524143999E-2</v>
      </c>
      <c r="AP933" s="14">
        <v>4.80017519518776E-2</v>
      </c>
      <c r="AQ933" s="14">
        <v>9.4887343308300703E-2</v>
      </c>
      <c r="AR933" s="14">
        <v>6.0222673134305599E-2</v>
      </c>
      <c r="AS933" s="14">
        <v>1.8352866835661199E-2</v>
      </c>
      <c r="AT933" s="14">
        <v>3.0408365570945499E-2</v>
      </c>
      <c r="AU933" s="14">
        <v>4.5396217186277399E-2</v>
      </c>
      <c r="AV933" s="14">
        <v>0</v>
      </c>
      <c r="AW933" s="14"/>
      <c r="AX933" s="14">
        <v>6.8739165661165599E-2</v>
      </c>
      <c r="AY933" s="14">
        <v>4.3427454730304599E-2</v>
      </c>
      <c r="AZ933" s="14">
        <v>1.9545157368886599E-2</v>
      </c>
      <c r="BA933" s="14"/>
      <c r="BB933" s="14">
        <v>0.11190523044709701</v>
      </c>
      <c r="BC933" s="14">
        <v>1.9726901484202398E-2</v>
      </c>
      <c r="BD933" s="14">
        <v>1.6065509364841399E-2</v>
      </c>
      <c r="BE933" s="14"/>
      <c r="BF933" s="14">
        <v>6.3556815322040994E-2</v>
      </c>
      <c r="BG933" s="14">
        <v>5.1991950591742997E-2</v>
      </c>
      <c r="BH933" s="14">
        <v>1.3937569682908E-2</v>
      </c>
      <c r="BI933" s="14"/>
      <c r="BJ933" s="14">
        <v>8.9890867112253595E-2</v>
      </c>
      <c r="BK933" s="14">
        <v>1.600907909701E-2</v>
      </c>
      <c r="BL933" s="14"/>
      <c r="BM933" s="14">
        <v>7.1538572998194799E-2</v>
      </c>
      <c r="BN933" s="14">
        <v>1.39733146576092E-2</v>
      </c>
      <c r="BO933" s="14"/>
      <c r="BP933" s="14">
        <v>2.60134431915542E-2</v>
      </c>
      <c r="BQ933" s="14">
        <v>3.3624973055249099E-2</v>
      </c>
      <c r="BR933" s="14">
        <v>7.2463233708665795E-2</v>
      </c>
      <c r="BS933" s="14">
        <v>3.0120261798697801E-2</v>
      </c>
      <c r="BT933" s="14">
        <v>4.5868046708631198E-2</v>
      </c>
      <c r="BU933" s="14">
        <v>7.2316331538437697E-3</v>
      </c>
      <c r="BV933" s="14">
        <v>0</v>
      </c>
      <c r="BW933" s="14">
        <v>0</v>
      </c>
    </row>
    <row r="934" spans="2:75" x14ac:dyDescent="0.35">
      <c r="B934" t="s">
        <v>339</v>
      </c>
      <c r="C934" s="14">
        <v>0.28365929451619398</v>
      </c>
      <c r="D934" s="14">
        <v>0.33726470199612602</v>
      </c>
      <c r="E934" s="14">
        <v>0.23306898499749401</v>
      </c>
      <c r="F934" s="14"/>
      <c r="G934" s="14">
        <v>0.27191991973766699</v>
      </c>
      <c r="H934" s="14">
        <v>0.26047257202930102</v>
      </c>
      <c r="I934" s="14">
        <v>0.194447369560699</v>
      </c>
      <c r="J934" s="14">
        <v>0.25335455482960001</v>
      </c>
      <c r="K934" s="14">
        <v>0.37243273207540201</v>
      </c>
      <c r="L934" s="14">
        <v>0.30558859878670902</v>
      </c>
      <c r="M934" s="14"/>
      <c r="N934" s="14">
        <v>0.32128966154977501</v>
      </c>
      <c r="O934" s="14">
        <v>0.21323675049620799</v>
      </c>
      <c r="P934" s="14"/>
      <c r="Q934" s="14">
        <v>0.226857976767919</v>
      </c>
      <c r="R934" s="14">
        <v>0.13979941307045801</v>
      </c>
      <c r="S934" s="14">
        <v>0.31214813021534898</v>
      </c>
      <c r="T934" s="14">
        <v>0.34238962245646798</v>
      </c>
      <c r="U934" s="14">
        <v>0.32264217664060901</v>
      </c>
      <c r="V934" s="14">
        <v>0.31048894137266297</v>
      </c>
      <c r="W934" s="14">
        <v>0.30946199359818699</v>
      </c>
      <c r="X934" s="14">
        <v>0.73812792817884199</v>
      </c>
      <c r="Y934" s="14">
        <v>0</v>
      </c>
      <c r="Z934" s="14">
        <v>0.130380586840256</v>
      </c>
      <c r="AA934" s="14"/>
      <c r="AB934" s="14">
        <v>0.35609293862950298</v>
      </c>
      <c r="AC934" s="14">
        <v>0.27029705140803401</v>
      </c>
      <c r="AD934" s="14">
        <v>0.304472248595758</v>
      </c>
      <c r="AE934" s="14"/>
      <c r="AF934" s="14">
        <v>0.37590659934790299</v>
      </c>
      <c r="AG934" s="14">
        <v>0.30521411721911801</v>
      </c>
      <c r="AH934" s="14">
        <v>0.26111522140112498</v>
      </c>
      <c r="AI934" s="14">
        <v>0.51095687405533197</v>
      </c>
      <c r="AJ934" s="14">
        <v>0.34259141395751802</v>
      </c>
      <c r="AK934" s="14">
        <v>0.39050027535784299</v>
      </c>
      <c r="AL934" s="14">
        <v>0.124710664307577</v>
      </c>
      <c r="AM934" s="14">
        <v>0.11723933108951599</v>
      </c>
      <c r="AN934" s="14"/>
      <c r="AO934" s="14">
        <v>0.43290060706515598</v>
      </c>
      <c r="AP934" s="14">
        <v>0.31472649107194201</v>
      </c>
      <c r="AQ934" s="14">
        <v>0.27250354119505099</v>
      </c>
      <c r="AR934" s="14">
        <v>0.46007216411929902</v>
      </c>
      <c r="AS934" s="14">
        <v>0.455680888412343</v>
      </c>
      <c r="AT934" s="14">
        <v>0.37461321682912202</v>
      </c>
      <c r="AU934" s="14">
        <v>0.20136033105155099</v>
      </c>
      <c r="AV934" s="14">
        <v>0.124697030605308</v>
      </c>
      <c r="AW934" s="14"/>
      <c r="AX934" s="14">
        <v>0.45513690611492902</v>
      </c>
      <c r="AY934" s="14">
        <v>0.36649286894482103</v>
      </c>
      <c r="AZ934" s="14">
        <v>0.237955254831694</v>
      </c>
      <c r="BA934" s="14"/>
      <c r="BB934" s="14">
        <v>0.49909737909270702</v>
      </c>
      <c r="BC934" s="14">
        <v>0.31009455685627502</v>
      </c>
      <c r="BD934" s="14">
        <v>0.15136097235472001</v>
      </c>
      <c r="BE934" s="14"/>
      <c r="BF934" s="14">
        <v>0.47716492997945498</v>
      </c>
      <c r="BG934" s="14">
        <v>0.33602490373988603</v>
      </c>
      <c r="BH934" s="14">
        <v>0.25490344206939802</v>
      </c>
      <c r="BI934" s="14"/>
      <c r="BJ934" s="14">
        <v>0.392513202045851</v>
      </c>
      <c r="BK934" s="14">
        <v>0.26129407213300299</v>
      </c>
      <c r="BL934" s="14"/>
      <c r="BM934" s="14">
        <v>0.38130708257728702</v>
      </c>
      <c r="BN934" s="14">
        <v>0.24643870946214499</v>
      </c>
      <c r="BO934" s="14"/>
      <c r="BP934" s="14">
        <v>0.32309478423030302</v>
      </c>
      <c r="BQ934" s="14">
        <v>0.26617824569145399</v>
      </c>
      <c r="BR934" s="14">
        <v>0.42680840247241802</v>
      </c>
      <c r="BS934" s="14">
        <v>0.22947965506026399</v>
      </c>
      <c r="BT934" s="14">
        <v>0.278113373335517</v>
      </c>
      <c r="BU934" s="14">
        <v>0.256883250766265</v>
      </c>
      <c r="BV934" s="14">
        <v>0.18350193572410001</v>
      </c>
      <c r="BW934" s="14">
        <v>0.37126859933195699</v>
      </c>
    </row>
    <row r="935" spans="2:75" x14ac:dyDescent="0.35">
      <c r="B935" t="s">
        <v>340</v>
      </c>
      <c r="C935" s="14">
        <v>0.35028395061960099</v>
      </c>
      <c r="D935" s="14">
        <v>0.36576534789658899</v>
      </c>
      <c r="E935" s="14">
        <v>0.33567332238553799</v>
      </c>
      <c r="F935" s="14"/>
      <c r="G935" s="14">
        <v>0.23323665167549101</v>
      </c>
      <c r="H935" s="14">
        <v>0.29224188208815699</v>
      </c>
      <c r="I935" s="14">
        <v>0.36071855579536999</v>
      </c>
      <c r="J935" s="14">
        <v>0.38356281373454798</v>
      </c>
      <c r="K935" s="14">
        <v>0.36131133581288</v>
      </c>
      <c r="L935" s="14">
        <v>0.37097181241507099</v>
      </c>
      <c r="M935" s="14"/>
      <c r="N935" s="14">
        <v>0.34690845317542401</v>
      </c>
      <c r="O935" s="14">
        <v>0.35660095297942002</v>
      </c>
      <c r="P935" s="14"/>
      <c r="Q935" s="14">
        <v>0.35080632907268</v>
      </c>
      <c r="R935" s="14">
        <v>0.36650508094780998</v>
      </c>
      <c r="S935" s="14">
        <v>0.25879980547335302</v>
      </c>
      <c r="T935" s="14">
        <v>0.33608579258843002</v>
      </c>
      <c r="U935" s="14">
        <v>0.35922530919096701</v>
      </c>
      <c r="V935" s="14">
        <v>0.42370311826169499</v>
      </c>
      <c r="W935" s="14">
        <v>0.344456155315577</v>
      </c>
      <c r="X935" s="14">
        <v>8.53678270928626E-2</v>
      </c>
      <c r="Y935" s="14">
        <v>0.57049239310669397</v>
      </c>
      <c r="Z935" s="14">
        <v>0.38505423668211303</v>
      </c>
      <c r="AA935" s="14"/>
      <c r="AB935" s="14">
        <v>0.32640013922955802</v>
      </c>
      <c r="AC935" s="14">
        <v>0.34925953965901102</v>
      </c>
      <c r="AD935" s="14">
        <v>0.34027013635907</v>
      </c>
      <c r="AE935" s="14"/>
      <c r="AF935" s="14">
        <v>0.40175631201509399</v>
      </c>
      <c r="AG935" s="14">
        <v>0.30338246473993002</v>
      </c>
      <c r="AH935" s="14">
        <v>0.32922430554083199</v>
      </c>
      <c r="AI935" s="14">
        <v>0.33762855649686502</v>
      </c>
      <c r="AJ935" s="14">
        <v>0.40684868815171499</v>
      </c>
      <c r="AK935" s="14">
        <v>0.31629256642022002</v>
      </c>
      <c r="AL935" s="14">
        <v>0.33115732844795798</v>
      </c>
      <c r="AM935" s="14">
        <v>0.35068167108093101</v>
      </c>
      <c r="AN935" s="14"/>
      <c r="AO935" s="14">
        <v>0.34597992140661399</v>
      </c>
      <c r="AP935" s="14">
        <v>0.33698270303181199</v>
      </c>
      <c r="AQ935" s="14">
        <v>0.319893529716619</v>
      </c>
      <c r="AR935" s="14">
        <v>0.34738669411545597</v>
      </c>
      <c r="AS935" s="14">
        <v>0.372128842632721</v>
      </c>
      <c r="AT935" s="14">
        <v>0.34952877967451101</v>
      </c>
      <c r="AU935" s="14">
        <v>0.20899502713691401</v>
      </c>
      <c r="AV935" s="14">
        <v>0.350547008257236</v>
      </c>
      <c r="AW935" s="14"/>
      <c r="AX935" s="14">
        <v>0.31382582361019601</v>
      </c>
      <c r="AY935" s="14">
        <v>0.34196267640674299</v>
      </c>
      <c r="AZ935" s="14">
        <v>0.34521183165192298</v>
      </c>
      <c r="BA935" s="14"/>
      <c r="BB935" s="14">
        <v>0.211119051765045</v>
      </c>
      <c r="BC935" s="14">
        <v>0.388883923534253</v>
      </c>
      <c r="BD935" s="14">
        <v>0.35726615423452202</v>
      </c>
      <c r="BE935" s="14"/>
      <c r="BF935" s="14">
        <v>0.24266819782453</v>
      </c>
      <c r="BG935" s="14">
        <v>0.36457425978346902</v>
      </c>
      <c r="BH935" s="14">
        <v>0.344842996694191</v>
      </c>
      <c r="BI935" s="14"/>
      <c r="BJ935" s="14">
        <v>0.279547179795062</v>
      </c>
      <c r="BK935" s="14">
        <v>0.368005280904035</v>
      </c>
      <c r="BL935" s="14"/>
      <c r="BM935" s="14">
        <v>0.26847705279950002</v>
      </c>
      <c r="BN935" s="14">
        <v>0.37559566212092399</v>
      </c>
      <c r="BO935" s="14"/>
      <c r="BP935" s="14">
        <v>0.32139882209244403</v>
      </c>
      <c r="BQ935" s="14">
        <v>0.36994708003663201</v>
      </c>
      <c r="BR935" s="14">
        <v>0.24255255889966101</v>
      </c>
      <c r="BS935" s="14">
        <v>0.36646552058646298</v>
      </c>
      <c r="BT935" s="14">
        <v>0.35727478581871802</v>
      </c>
      <c r="BU935" s="14">
        <v>0.32204602449547298</v>
      </c>
      <c r="BV935" s="14">
        <v>0.51137818633801402</v>
      </c>
      <c r="BW935" s="14">
        <v>0.36628287899621198</v>
      </c>
    </row>
    <row r="936" spans="2:75" x14ac:dyDescent="0.35">
      <c r="B936" t="s">
        <v>341</v>
      </c>
      <c r="C936" s="14">
        <v>0.123661487877491</v>
      </c>
      <c r="D936" s="14">
        <v>0.115507494978235</v>
      </c>
      <c r="E936" s="14">
        <v>0.13135685004298001</v>
      </c>
      <c r="F936" s="14"/>
      <c r="G936" s="14">
        <v>0.21223525201433799</v>
      </c>
      <c r="H936" s="14">
        <v>0.14488794907203401</v>
      </c>
      <c r="I936" s="14">
        <v>0.11729576956031799</v>
      </c>
      <c r="J936" s="14">
        <v>0.10750436074226</v>
      </c>
      <c r="K936" s="14">
        <v>0.106085646301048</v>
      </c>
      <c r="L936" s="14">
        <v>0.11492790189837999</v>
      </c>
      <c r="M936" s="14"/>
      <c r="N936" s="14">
        <v>0.122335975612009</v>
      </c>
      <c r="O936" s="14">
        <v>0.12614208940289401</v>
      </c>
      <c r="P936" s="14"/>
      <c r="Q936" s="14">
        <v>0.15942617077708601</v>
      </c>
      <c r="R936" s="14">
        <v>0.14408059580385099</v>
      </c>
      <c r="S936" s="14">
        <v>0.118960210980405</v>
      </c>
      <c r="T936" s="14">
        <v>0.14597001604551901</v>
      </c>
      <c r="U936" s="14">
        <v>0.113735371628262</v>
      </c>
      <c r="V936" s="14">
        <v>0.107977474680268</v>
      </c>
      <c r="W936" s="14">
        <v>0.11137674350294501</v>
      </c>
      <c r="X936" s="14">
        <v>0.17650424472829601</v>
      </c>
      <c r="Y936" s="14">
        <v>0</v>
      </c>
      <c r="Z936" s="14">
        <v>0.108135694770724</v>
      </c>
      <c r="AA936" s="14"/>
      <c r="AB936" s="14">
        <v>0.12378151861973399</v>
      </c>
      <c r="AC936" s="14">
        <v>0.121679129221144</v>
      </c>
      <c r="AD936" s="14">
        <v>0.144631571113958</v>
      </c>
      <c r="AE936" s="14"/>
      <c r="AF936" s="14">
        <v>9.3333524584483907E-2</v>
      </c>
      <c r="AG936" s="14">
        <v>0.15389388361867201</v>
      </c>
      <c r="AH936" s="14">
        <v>0.143640385170233</v>
      </c>
      <c r="AI936" s="14">
        <v>7.1012615815083502E-2</v>
      </c>
      <c r="AJ936" s="14">
        <v>0.103923064088134</v>
      </c>
      <c r="AK936" s="14">
        <v>0.119030037522806</v>
      </c>
      <c r="AL936" s="14">
        <v>0.17689888812298199</v>
      </c>
      <c r="AM936" s="14">
        <v>0.127594604611174</v>
      </c>
      <c r="AN936" s="14"/>
      <c r="AO936" s="14">
        <v>9.1172938024175101E-2</v>
      </c>
      <c r="AP936" s="14">
        <v>0.105551590476254</v>
      </c>
      <c r="AQ936" s="14">
        <v>9.4541893059387899E-2</v>
      </c>
      <c r="AR936" s="14">
        <v>7.9391356519529305E-2</v>
      </c>
      <c r="AS936" s="14">
        <v>3.8567765486486501E-2</v>
      </c>
      <c r="AT936" s="14">
        <v>9.4665852735164494E-2</v>
      </c>
      <c r="AU936" s="14">
        <v>0.284853055501399</v>
      </c>
      <c r="AV936" s="14">
        <v>0.20788110879070301</v>
      </c>
      <c r="AW936" s="14"/>
      <c r="AX936" s="14">
        <v>0.11284225940829801</v>
      </c>
      <c r="AY936" s="14">
        <v>0.11779137683862601</v>
      </c>
      <c r="AZ936" s="14">
        <v>0.15025277637196999</v>
      </c>
      <c r="BA936" s="14"/>
      <c r="BB936" s="14">
        <v>9.0371177260338206E-2</v>
      </c>
      <c r="BC936" s="14">
        <v>9.7799394172145601E-2</v>
      </c>
      <c r="BD936" s="14">
        <v>0.230206030414082</v>
      </c>
      <c r="BE936" s="14"/>
      <c r="BF936" s="14">
        <v>6.3064235220705797E-2</v>
      </c>
      <c r="BG936" s="14">
        <v>0.116692890669807</v>
      </c>
      <c r="BH936" s="14">
        <v>0.152412580559976</v>
      </c>
      <c r="BI936" s="14"/>
      <c r="BJ936" s="14">
        <v>0.128796120355022</v>
      </c>
      <c r="BK936" s="14">
        <v>0.122645120569931</v>
      </c>
      <c r="BL936" s="14"/>
      <c r="BM936" s="14">
        <v>0.141118711038552</v>
      </c>
      <c r="BN936" s="14">
        <v>0.117528595730072</v>
      </c>
      <c r="BO936" s="14"/>
      <c r="BP936" s="14">
        <v>0.144079688431338</v>
      </c>
      <c r="BQ936" s="14">
        <v>0.127301946106671</v>
      </c>
      <c r="BR936" s="14">
        <v>7.0294495695613607E-2</v>
      </c>
      <c r="BS936" s="14">
        <v>9.8422495493810699E-2</v>
      </c>
      <c r="BT936" s="14">
        <v>0.12870132338343801</v>
      </c>
      <c r="BU936" s="14">
        <v>0.17033017954854501</v>
      </c>
      <c r="BV936" s="14">
        <v>0.11806681051828199</v>
      </c>
      <c r="BW936" s="14">
        <v>6.9165607835363893E-2</v>
      </c>
    </row>
    <row r="937" spans="2:75" x14ac:dyDescent="0.35">
      <c r="B937" t="s">
        <v>342</v>
      </c>
      <c r="C937" s="14">
        <v>6.9905914991273202E-2</v>
      </c>
      <c r="D937" s="14">
        <v>7.6926100816465795E-2</v>
      </c>
      <c r="E937" s="14">
        <v>6.3280587613466402E-2</v>
      </c>
      <c r="F937" s="14"/>
      <c r="G937" s="14">
        <v>8.6523244219224194E-2</v>
      </c>
      <c r="H937" s="14">
        <v>0.155833234731066</v>
      </c>
      <c r="I937" s="14">
        <v>0.110325850841414</v>
      </c>
      <c r="J937" s="14">
        <v>5.06481056220901E-2</v>
      </c>
      <c r="K937" s="14">
        <v>5.3147857228317698E-2</v>
      </c>
      <c r="L937" s="14">
        <v>3.7123265849278997E-2</v>
      </c>
      <c r="M937" s="14"/>
      <c r="N937" s="14">
        <v>6.6782127663746998E-2</v>
      </c>
      <c r="O937" s="14">
        <v>7.5751859847072306E-2</v>
      </c>
      <c r="P937" s="14"/>
      <c r="Q937" s="14">
        <v>8.2882925652921505E-2</v>
      </c>
      <c r="R937" s="14">
        <v>7.9603841137454001E-2</v>
      </c>
      <c r="S937" s="14">
        <v>0.102010115743368</v>
      </c>
      <c r="T937" s="14">
        <v>4.87213411900538E-2</v>
      </c>
      <c r="U937" s="14">
        <v>4.6492879150867701E-2</v>
      </c>
      <c r="V937" s="14">
        <v>6.9226861560320402E-2</v>
      </c>
      <c r="W937" s="14">
        <v>0.116458294755088</v>
      </c>
      <c r="X937" s="14">
        <v>0</v>
      </c>
      <c r="Y937" s="14">
        <v>0.42950760689330603</v>
      </c>
      <c r="Z937" s="14">
        <v>2.43353181846293E-2</v>
      </c>
      <c r="AA937" s="14"/>
      <c r="AB937" s="14">
        <v>7.7590600086368394E-2</v>
      </c>
      <c r="AC937" s="14">
        <v>5.9487304045692899E-2</v>
      </c>
      <c r="AD937" s="14">
        <v>0.116781725057023</v>
      </c>
      <c r="AE937" s="14"/>
      <c r="AF937" s="14">
        <v>1.46824864371831E-2</v>
      </c>
      <c r="AG937" s="14">
        <v>0.115586352206341</v>
      </c>
      <c r="AH937" s="14">
        <v>7.3875869107030201E-2</v>
      </c>
      <c r="AI937" s="14">
        <v>0</v>
      </c>
      <c r="AJ937" s="14">
        <v>4.2740008231762203E-2</v>
      </c>
      <c r="AK937" s="14">
        <v>5.3568013853172801E-2</v>
      </c>
      <c r="AL937" s="14">
        <v>0.153721956514349</v>
      </c>
      <c r="AM937" s="14">
        <v>0.1034288430783</v>
      </c>
      <c r="AN937" s="14"/>
      <c r="AO937" s="14">
        <v>2.1668415587613399E-2</v>
      </c>
      <c r="AP937" s="14">
        <v>0.12338224213443701</v>
      </c>
      <c r="AQ937" s="14">
        <v>8.6645030492290706E-2</v>
      </c>
      <c r="AR937" s="14">
        <v>0</v>
      </c>
      <c r="AS937" s="14">
        <v>1.5919994734511899E-2</v>
      </c>
      <c r="AT937" s="14">
        <v>6.57281883950777E-2</v>
      </c>
      <c r="AU937" s="14">
        <v>0.118283688882469</v>
      </c>
      <c r="AV937" s="14">
        <v>0.106537768473042</v>
      </c>
      <c r="AW937" s="14"/>
      <c r="AX937" s="14">
        <v>0</v>
      </c>
      <c r="AY937" s="14">
        <v>3.86171790308159E-2</v>
      </c>
      <c r="AZ937" s="14">
        <v>0.117917368532501</v>
      </c>
      <c r="BA937" s="14"/>
      <c r="BB937" s="14">
        <v>2.5633176742930901E-2</v>
      </c>
      <c r="BC937" s="14">
        <v>5.5776233473817001E-2</v>
      </c>
      <c r="BD937" s="14">
        <v>0.151089420616694</v>
      </c>
      <c r="BE937" s="14"/>
      <c r="BF937" s="14">
        <v>5.9807895420591499E-2</v>
      </c>
      <c r="BG937" s="14">
        <v>2.8856291777895299E-2</v>
      </c>
      <c r="BH937" s="14">
        <v>0.13058237539425399</v>
      </c>
      <c r="BI937" s="14"/>
      <c r="BJ937" s="14">
        <v>4.5430635087595997E-2</v>
      </c>
      <c r="BK937" s="14">
        <v>7.3954598360081905E-2</v>
      </c>
      <c r="BL937" s="14"/>
      <c r="BM937" s="14">
        <v>9.1083828543928796E-2</v>
      </c>
      <c r="BN937" s="14">
        <v>6.5590083259538703E-2</v>
      </c>
      <c r="BO937" s="14"/>
      <c r="BP937" s="14">
        <v>3.3695214618847003E-2</v>
      </c>
      <c r="BQ937" s="14">
        <v>5.5367017919090197E-2</v>
      </c>
      <c r="BR937" s="14">
        <v>3.6097045964803801E-2</v>
      </c>
      <c r="BS937" s="14">
        <v>9.8670326147901999E-2</v>
      </c>
      <c r="BT937" s="14">
        <v>7.7484012924838905E-2</v>
      </c>
      <c r="BU937" s="14">
        <v>8.2321921028871994E-2</v>
      </c>
      <c r="BV937" s="14">
        <v>5.0572232050687699E-2</v>
      </c>
      <c r="BW937" s="14">
        <v>6.6705247665901399E-2</v>
      </c>
    </row>
    <row r="938" spans="2:75" x14ac:dyDescent="0.35">
      <c r="B938" t="s">
        <v>92</v>
      </c>
      <c r="C938" s="14">
        <v>0.14138628073486101</v>
      </c>
      <c r="D938" s="14">
        <v>7.4832854064243906E-2</v>
      </c>
      <c r="E938" s="14">
        <v>0.20419633317326699</v>
      </c>
      <c r="F938" s="14"/>
      <c r="G938" s="14">
        <v>0.15618828896813</v>
      </c>
      <c r="H938" s="14">
        <v>0.10948585958609799</v>
      </c>
      <c r="I938" s="14">
        <v>0.18873393896356</v>
      </c>
      <c r="J938" s="14">
        <v>0.19998059314234201</v>
      </c>
      <c r="K938" s="14">
        <v>9.5695782609832997E-2</v>
      </c>
      <c r="L938" s="14">
        <v>0.121368963474607</v>
      </c>
      <c r="M938" s="14"/>
      <c r="N938" s="14">
        <v>0.10896353505732199</v>
      </c>
      <c r="O938" s="14">
        <v>0.202063133359969</v>
      </c>
      <c r="P938" s="14"/>
      <c r="Q938" s="14">
        <v>0.180026597729393</v>
      </c>
      <c r="R938" s="14">
        <v>0.25374761645728899</v>
      </c>
      <c r="S938" s="14">
        <v>0.171463481275553</v>
      </c>
      <c r="T938" s="14">
        <v>8.9424653590410796E-2</v>
      </c>
      <c r="U938" s="14">
        <v>0.109719300345908</v>
      </c>
      <c r="V938" s="14">
        <v>6.9682066404002402E-2</v>
      </c>
      <c r="W938" s="14">
        <v>7.7393634228222194E-2</v>
      </c>
      <c r="X938" s="14">
        <v>0</v>
      </c>
      <c r="Y938" s="14">
        <v>0</v>
      </c>
      <c r="Z938" s="14">
        <v>0.34555461313056601</v>
      </c>
      <c r="AA938" s="14"/>
      <c r="AB938" s="14">
        <v>5.2504188543577301E-2</v>
      </c>
      <c r="AC938" s="14">
        <v>0.181917044755007</v>
      </c>
      <c r="AD938" s="14">
        <v>4.0915726612882203E-2</v>
      </c>
      <c r="AE938" s="14"/>
      <c r="AF938" s="14">
        <v>7.4348010232828707E-2</v>
      </c>
      <c r="AG938" s="14">
        <v>7.7524836358203897E-2</v>
      </c>
      <c r="AH938" s="14">
        <v>0.14117265617695099</v>
      </c>
      <c r="AI938" s="14">
        <v>8.04019536327195E-2</v>
      </c>
      <c r="AJ938" s="14">
        <v>8.76966219825146E-2</v>
      </c>
      <c r="AK938" s="14">
        <v>9.0202743188935702E-2</v>
      </c>
      <c r="AL938" s="14">
        <v>0.17421487374960201</v>
      </c>
      <c r="AM938" s="14">
        <v>0.27138185028744399</v>
      </c>
      <c r="AN938" s="14"/>
      <c r="AO938" s="14">
        <v>8.5762648392297802E-2</v>
      </c>
      <c r="AP938" s="14">
        <v>7.1355221333676597E-2</v>
      </c>
      <c r="AQ938" s="14">
        <v>0.131528662228351</v>
      </c>
      <c r="AR938" s="14">
        <v>5.2927112111409699E-2</v>
      </c>
      <c r="AS938" s="14">
        <v>9.9349641898276803E-2</v>
      </c>
      <c r="AT938" s="14">
        <v>8.5055596795179197E-2</v>
      </c>
      <c r="AU938" s="14">
        <v>0.14111168024139001</v>
      </c>
      <c r="AV938" s="14">
        <v>0.210337083873711</v>
      </c>
      <c r="AW938" s="14"/>
      <c r="AX938" s="14">
        <v>4.94558452054112E-2</v>
      </c>
      <c r="AY938" s="14">
        <v>9.1708444048689303E-2</v>
      </c>
      <c r="AZ938" s="14">
        <v>0.12911761124302501</v>
      </c>
      <c r="BA938" s="14"/>
      <c r="BB938" s="14">
        <v>6.1873984691880997E-2</v>
      </c>
      <c r="BC938" s="14">
        <v>0.12771899047930699</v>
      </c>
      <c r="BD938" s="14">
        <v>9.4011913015140794E-2</v>
      </c>
      <c r="BE938" s="14"/>
      <c r="BF938" s="14">
        <v>9.3737926232677002E-2</v>
      </c>
      <c r="BG938" s="14">
        <v>0.10185970343719999</v>
      </c>
      <c r="BH938" s="14">
        <v>0.103321035599273</v>
      </c>
      <c r="BI938" s="14"/>
      <c r="BJ938" s="14">
        <v>6.3821995604215004E-2</v>
      </c>
      <c r="BK938" s="14">
        <v>0.158091848935939</v>
      </c>
      <c r="BL938" s="14"/>
      <c r="BM938" s="14">
        <v>4.6474752042537398E-2</v>
      </c>
      <c r="BN938" s="14">
        <v>0.18087363476971099</v>
      </c>
      <c r="BO938" s="14"/>
      <c r="BP938" s="14">
        <v>0.15171804743551401</v>
      </c>
      <c r="BQ938" s="14">
        <v>0.14758073719090301</v>
      </c>
      <c r="BR938" s="14">
        <v>0.15178426325883701</v>
      </c>
      <c r="BS938" s="14">
        <v>0.176841740912863</v>
      </c>
      <c r="BT938" s="14">
        <v>0.112558457828857</v>
      </c>
      <c r="BU938" s="14">
        <v>0.16118699100700201</v>
      </c>
      <c r="BV938" s="14">
        <v>0.136480835368916</v>
      </c>
      <c r="BW938" s="14">
        <v>0.12657766617056601</v>
      </c>
    </row>
    <row r="939" spans="2:75" x14ac:dyDescent="0.35">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c r="AD939" s="14"/>
      <c r="AE939" s="14"/>
      <c r="AF939" s="14"/>
      <c r="AG939" s="14"/>
      <c r="AH939" s="14"/>
      <c r="AI939" s="14"/>
      <c r="AJ939" s="14"/>
      <c r="AK939" s="14"/>
      <c r="AL939" s="14"/>
      <c r="AM939" s="14"/>
      <c r="AN939" s="14"/>
      <c r="AO939" s="14"/>
      <c r="AP939" s="14"/>
      <c r="AQ939" s="14"/>
      <c r="AR939" s="14"/>
      <c r="AS939" s="14"/>
      <c r="AT939" s="14"/>
      <c r="AU939" s="14"/>
      <c r="AV939" s="14"/>
      <c r="AW939" s="14"/>
      <c r="AX939" s="14"/>
      <c r="AY939" s="14"/>
      <c r="AZ939" s="14"/>
      <c r="BA939" s="14"/>
      <c r="BB939" s="14"/>
      <c r="BC939" s="14"/>
      <c r="BD939" s="14"/>
      <c r="BE939" s="14"/>
      <c r="BF939" s="14"/>
      <c r="BG939" s="14"/>
      <c r="BH939" s="14"/>
      <c r="BI939" s="14"/>
      <c r="BJ939" s="14"/>
      <c r="BK939" s="14"/>
      <c r="BL939" s="14"/>
      <c r="BM939" s="14"/>
      <c r="BN939" s="14"/>
      <c r="BO939" s="14"/>
      <c r="BP939" s="14"/>
      <c r="BQ939" s="14"/>
      <c r="BR939" s="14"/>
      <c r="BS939" s="14"/>
      <c r="BT939" s="14"/>
      <c r="BU939" s="14"/>
      <c r="BV939" s="14"/>
      <c r="BW939" s="14"/>
    </row>
    <row r="940" spans="2:75" x14ac:dyDescent="0.35">
      <c r="B940" s="6" t="s">
        <v>439</v>
      </c>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c r="AD940" s="14"/>
      <c r="AE940" s="14"/>
      <c r="AF940" s="14"/>
      <c r="AG940" s="14"/>
      <c r="AH940" s="14"/>
      <c r="AI940" s="14"/>
      <c r="AJ940" s="14"/>
      <c r="AK940" s="14"/>
      <c r="AL940" s="14"/>
      <c r="AM940" s="14"/>
      <c r="AN940" s="14"/>
      <c r="AO940" s="14"/>
      <c r="AP940" s="14"/>
      <c r="AQ940" s="14"/>
      <c r="AR940" s="14"/>
      <c r="AS940" s="14"/>
      <c r="AT940" s="14"/>
      <c r="AU940" s="14"/>
      <c r="AV940" s="14"/>
      <c r="AW940" s="14"/>
      <c r="AX940" s="14"/>
      <c r="AY940" s="14"/>
      <c r="AZ940" s="14"/>
      <c r="BA940" s="14"/>
      <c r="BB940" s="14"/>
      <c r="BC940" s="14"/>
      <c r="BD940" s="14"/>
      <c r="BE940" s="14"/>
      <c r="BF940" s="14"/>
      <c r="BG940" s="14"/>
      <c r="BH940" s="14"/>
      <c r="BI940" s="14"/>
      <c r="BJ940" s="14"/>
      <c r="BK940" s="14"/>
      <c r="BL940" s="14"/>
      <c r="BM940" s="14"/>
      <c r="BN940" s="14"/>
      <c r="BO940" s="14"/>
      <c r="BP940" s="14"/>
      <c r="BQ940" s="14"/>
      <c r="BR940" s="14"/>
      <c r="BS940" s="14"/>
      <c r="BT940" s="14"/>
      <c r="BU940" s="14"/>
      <c r="BV940" s="14"/>
      <c r="BW940" s="14"/>
    </row>
    <row r="941" spans="2:75" x14ac:dyDescent="0.35">
      <c r="B941" s="21" t="s">
        <v>96</v>
      </c>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c r="AD941" s="14"/>
      <c r="AE941" s="14"/>
      <c r="AF941" s="14"/>
      <c r="AG941" s="14"/>
      <c r="AH941" s="14"/>
      <c r="AI941" s="14"/>
      <c r="AJ941" s="14"/>
      <c r="AK941" s="14"/>
      <c r="AL941" s="14"/>
      <c r="AM941" s="14"/>
      <c r="AN941" s="14"/>
      <c r="AO941" s="14"/>
      <c r="AP941" s="14"/>
      <c r="AQ941" s="14"/>
      <c r="AR941" s="14"/>
      <c r="AS941" s="14"/>
      <c r="AT941" s="14"/>
      <c r="AU941" s="14"/>
      <c r="AV941" s="14"/>
      <c r="AW941" s="14"/>
      <c r="AX941" s="14"/>
      <c r="AY941" s="14"/>
      <c r="AZ941" s="14"/>
      <c r="BA941" s="14"/>
      <c r="BB941" s="14"/>
      <c r="BC941" s="14"/>
      <c r="BD941" s="14"/>
      <c r="BE941" s="14"/>
      <c r="BF941" s="14"/>
      <c r="BG941" s="14"/>
      <c r="BH941" s="14"/>
      <c r="BI941" s="14"/>
      <c r="BJ941" s="14"/>
      <c r="BK941" s="14"/>
      <c r="BL941" s="14"/>
      <c r="BM941" s="14"/>
      <c r="BN941" s="14"/>
      <c r="BO941" s="14"/>
      <c r="BP941" s="14"/>
      <c r="BQ941" s="14"/>
      <c r="BR941" s="14"/>
      <c r="BS941" s="14"/>
      <c r="BT941" s="14"/>
      <c r="BU941" s="14"/>
      <c r="BV941" s="14"/>
      <c r="BW941" s="14"/>
    </row>
    <row r="942" spans="2:75" x14ac:dyDescent="0.35">
      <c r="B942" t="s">
        <v>338</v>
      </c>
      <c r="C942" s="14">
        <v>3.38156972549956E-2</v>
      </c>
      <c r="D942" s="14">
        <v>4.9116805300804298E-2</v>
      </c>
      <c r="E942" s="14">
        <v>1.93752176763946E-2</v>
      </c>
      <c r="F942" s="14"/>
      <c r="G942" s="14">
        <v>9.6813318839650594E-2</v>
      </c>
      <c r="H942" s="14">
        <v>7.2018317176964206E-2</v>
      </c>
      <c r="I942" s="14">
        <v>4.7353876535104797E-2</v>
      </c>
      <c r="J942" s="14">
        <v>1.8495349611979999E-2</v>
      </c>
      <c r="K942" s="14">
        <v>8.4212167666665502E-3</v>
      </c>
      <c r="L942" s="14">
        <v>1.9979565326137601E-2</v>
      </c>
      <c r="M942" s="14"/>
      <c r="N942" s="14">
        <v>4.0311930098870997E-2</v>
      </c>
      <c r="O942" s="14">
        <v>2.16584615043145E-2</v>
      </c>
      <c r="P942" s="14"/>
      <c r="Q942" s="14">
        <v>1.2554234655262E-2</v>
      </c>
      <c r="R942" s="14">
        <v>1.7979156823053202E-2</v>
      </c>
      <c r="S942" s="14">
        <v>1.36089013836225E-2</v>
      </c>
      <c r="T942" s="14">
        <v>3.2899585932729201E-2</v>
      </c>
      <c r="U942" s="14">
        <v>4.5931556493806501E-2</v>
      </c>
      <c r="V942" s="14">
        <v>1.06497232596236E-2</v>
      </c>
      <c r="W942" s="14">
        <v>8.4825372503778307E-2</v>
      </c>
      <c r="X942" s="14">
        <v>0</v>
      </c>
      <c r="Y942" s="14">
        <v>0</v>
      </c>
      <c r="Z942" s="14">
        <v>2.13654532070655E-2</v>
      </c>
      <c r="AA942" s="14"/>
      <c r="AB942" s="14">
        <v>7.7326216294376804E-2</v>
      </c>
      <c r="AC942" s="14">
        <v>8.9792039183074195E-3</v>
      </c>
      <c r="AD942" s="14">
        <v>7.5503052983300095E-2</v>
      </c>
      <c r="AE942" s="14"/>
      <c r="AF942" s="14">
        <v>1.5335045793229101E-2</v>
      </c>
      <c r="AG942" s="14">
        <v>6.2342833780801403E-2</v>
      </c>
      <c r="AH942" s="14">
        <v>4.3577200866961797E-2</v>
      </c>
      <c r="AI942" s="14">
        <v>1.02276054512757E-2</v>
      </c>
      <c r="AJ942" s="14">
        <v>0</v>
      </c>
      <c r="AK942" s="14">
        <v>5.8376617577493899E-2</v>
      </c>
      <c r="AL942" s="14">
        <v>7.1236099218088503E-2</v>
      </c>
      <c r="AM942" s="14">
        <v>3.2920259769936202E-3</v>
      </c>
      <c r="AN942" s="14"/>
      <c r="AO942" s="14">
        <v>3.4563538497285599E-2</v>
      </c>
      <c r="AP942" s="14">
        <v>6.4420754646138195E-2</v>
      </c>
      <c r="AQ942" s="14">
        <v>6.7492498060078898E-2</v>
      </c>
      <c r="AR942" s="14">
        <v>1.3305270570621299E-2</v>
      </c>
      <c r="AS942" s="14">
        <v>0</v>
      </c>
      <c r="AT942" s="14">
        <v>3.8818941593472399E-2</v>
      </c>
      <c r="AU942" s="14">
        <v>7.2599402177879802E-2</v>
      </c>
      <c r="AV942" s="14">
        <v>7.2407131240023797E-3</v>
      </c>
      <c r="AW942" s="14"/>
      <c r="AX942" s="14">
        <v>6.4518407731338004E-2</v>
      </c>
      <c r="AY942" s="14">
        <v>4.6361031190173201E-2</v>
      </c>
      <c r="AZ942" s="14">
        <v>2.62152418042307E-2</v>
      </c>
      <c r="BA942" s="14"/>
      <c r="BB942" s="14">
        <v>7.5916693488117207E-2</v>
      </c>
      <c r="BC942" s="14">
        <v>2.4655621018144998E-2</v>
      </c>
      <c r="BD942" s="14">
        <v>4.7123184561706499E-2</v>
      </c>
      <c r="BE942" s="14"/>
      <c r="BF942" s="14">
        <v>8.8428764441593505E-2</v>
      </c>
      <c r="BG942" s="14">
        <v>3.7332392677277899E-2</v>
      </c>
      <c r="BH942" s="14">
        <v>2.8227942196924701E-2</v>
      </c>
      <c r="BI942" s="14"/>
      <c r="BJ942" s="14">
        <v>0.102606268339536</v>
      </c>
      <c r="BK942" s="14">
        <v>1.6055322601118999E-2</v>
      </c>
      <c r="BL942" s="14"/>
      <c r="BM942" s="14">
        <v>8.19204062500931E-2</v>
      </c>
      <c r="BN942" s="14">
        <v>1.13182312227836E-2</v>
      </c>
      <c r="BO942" s="14"/>
      <c r="BP942" s="14">
        <v>6.0143529564953599E-2</v>
      </c>
      <c r="BQ942" s="14">
        <v>5.6743280673792203E-2</v>
      </c>
      <c r="BR942" s="14">
        <v>0</v>
      </c>
      <c r="BS942" s="14">
        <v>7.4159322476819002E-3</v>
      </c>
      <c r="BT942" s="14">
        <v>4.8243725722528101E-2</v>
      </c>
      <c r="BU942" s="14">
        <v>1.94352378529269E-2</v>
      </c>
      <c r="BV942" s="14">
        <v>0</v>
      </c>
      <c r="BW942" s="14">
        <v>4.9245840706332198E-3</v>
      </c>
    </row>
    <row r="943" spans="2:75" x14ac:dyDescent="0.35">
      <c r="B943" t="s">
        <v>339</v>
      </c>
      <c r="C943" s="14">
        <v>0.20472443938865301</v>
      </c>
      <c r="D943" s="14">
        <v>0.22742686264575099</v>
      </c>
      <c r="E943" s="14">
        <v>0.183298940107986</v>
      </c>
      <c r="F943" s="14"/>
      <c r="G943" s="14">
        <v>0.217930570761693</v>
      </c>
      <c r="H943" s="14">
        <v>0.12043355204539601</v>
      </c>
      <c r="I943" s="14">
        <v>0.211853884882377</v>
      </c>
      <c r="J943" s="14">
        <v>0.17886205037832201</v>
      </c>
      <c r="K943" s="14">
        <v>0.205718330967291</v>
      </c>
      <c r="L943" s="14">
        <v>0.240798679010823</v>
      </c>
      <c r="M943" s="14"/>
      <c r="N943" s="14">
        <v>0.21923983168967801</v>
      </c>
      <c r="O943" s="14">
        <v>0.17755991951102101</v>
      </c>
      <c r="P943" s="14"/>
      <c r="Q943" s="14">
        <v>0.17642927297005501</v>
      </c>
      <c r="R943" s="14">
        <v>0.11515888905383299</v>
      </c>
      <c r="S943" s="14">
        <v>0.193744300791383</v>
      </c>
      <c r="T943" s="14">
        <v>0.244642846341038</v>
      </c>
      <c r="U943" s="14">
        <v>0.224946230500574</v>
      </c>
      <c r="V943" s="14">
        <v>0.309830362915263</v>
      </c>
      <c r="W943" s="14">
        <v>0.16052187765725701</v>
      </c>
      <c r="X943" s="14">
        <v>0</v>
      </c>
      <c r="Y943" s="14">
        <v>0</v>
      </c>
      <c r="Z943" s="14">
        <v>0.149062618284376</v>
      </c>
      <c r="AA943" s="14"/>
      <c r="AB943" s="14">
        <v>0.31007621619544801</v>
      </c>
      <c r="AC943" s="14">
        <v>0.19643454810788499</v>
      </c>
      <c r="AD943" s="14">
        <v>0.167568034592329</v>
      </c>
      <c r="AE943" s="14"/>
      <c r="AF943" s="14">
        <v>0.34507048434965398</v>
      </c>
      <c r="AG943" s="14">
        <v>0.187722005838108</v>
      </c>
      <c r="AH943" s="14">
        <v>0.23290659728212801</v>
      </c>
      <c r="AI943" s="14">
        <v>0.18058780427585</v>
      </c>
      <c r="AJ943" s="14">
        <v>0.24578327687631901</v>
      </c>
      <c r="AK943" s="14">
        <v>0.20301598916914201</v>
      </c>
      <c r="AL943" s="14">
        <v>9.2316429874276906E-2</v>
      </c>
      <c r="AM943" s="14">
        <v>0.150004243785858</v>
      </c>
      <c r="AN943" s="14"/>
      <c r="AO943" s="14">
        <v>0.36479229533292701</v>
      </c>
      <c r="AP943" s="14">
        <v>0.197437082447597</v>
      </c>
      <c r="AQ943" s="14">
        <v>0.25605254403103</v>
      </c>
      <c r="AR943" s="14">
        <v>0.17431651633414399</v>
      </c>
      <c r="AS943" s="14">
        <v>0.37018589624398002</v>
      </c>
      <c r="AT943" s="14">
        <v>0.254915695796612</v>
      </c>
      <c r="AU943" s="14">
        <v>0.142680815817257</v>
      </c>
      <c r="AV943" s="14">
        <v>0.13497717719941901</v>
      </c>
      <c r="AW943" s="14"/>
      <c r="AX943" s="14">
        <v>0.28514387697112398</v>
      </c>
      <c r="AY943" s="14">
        <v>0.25559278034289101</v>
      </c>
      <c r="AZ943" s="14">
        <v>0.17532027724119401</v>
      </c>
      <c r="BA943" s="14"/>
      <c r="BB943" s="14">
        <v>0.38660892936441399</v>
      </c>
      <c r="BC943" s="14">
        <v>0.222133994009138</v>
      </c>
      <c r="BD943" s="14">
        <v>0.120237448592727</v>
      </c>
      <c r="BE943" s="14"/>
      <c r="BF943" s="14">
        <v>0.305306658712235</v>
      </c>
      <c r="BG943" s="14">
        <v>0.28289683303180202</v>
      </c>
      <c r="BH943" s="14">
        <v>0.151649243008871</v>
      </c>
      <c r="BI943" s="14"/>
      <c r="BJ943" s="14">
        <v>0.28295255793846802</v>
      </c>
      <c r="BK943" s="14">
        <v>0.18686890583778401</v>
      </c>
      <c r="BL943" s="14"/>
      <c r="BM943" s="14">
        <v>0.27134949325622398</v>
      </c>
      <c r="BN943" s="14">
        <v>0.18131867830027201</v>
      </c>
      <c r="BO943" s="14"/>
      <c r="BP943" s="14">
        <v>0.20686422186749101</v>
      </c>
      <c r="BQ943" s="14">
        <v>0.27114940481369898</v>
      </c>
      <c r="BR943" s="14">
        <v>0.20723266907976601</v>
      </c>
      <c r="BS943" s="14">
        <v>0.120619367563497</v>
      </c>
      <c r="BT943" s="14">
        <v>0.21536615259049899</v>
      </c>
      <c r="BU943" s="14">
        <v>0.24497424567480799</v>
      </c>
      <c r="BV943" s="14">
        <v>9.9827657138277903E-2</v>
      </c>
      <c r="BW943" s="14">
        <v>0.28467385397448502</v>
      </c>
    </row>
    <row r="944" spans="2:75" x14ac:dyDescent="0.35">
      <c r="B944" t="s">
        <v>340</v>
      </c>
      <c r="C944" s="14">
        <v>0.36963134854458601</v>
      </c>
      <c r="D944" s="14">
        <v>0.37902633140103198</v>
      </c>
      <c r="E944" s="14">
        <v>0.36076479733315497</v>
      </c>
      <c r="F944" s="14"/>
      <c r="G944" s="14">
        <v>0.26366513130441099</v>
      </c>
      <c r="H944" s="14">
        <v>0.27338777607368098</v>
      </c>
      <c r="I944" s="14">
        <v>0.36219569065638002</v>
      </c>
      <c r="J944" s="14">
        <v>0.34824713344899999</v>
      </c>
      <c r="K944" s="14">
        <v>0.41461991873663201</v>
      </c>
      <c r="L944" s="14">
        <v>0.42046358027286002</v>
      </c>
      <c r="M944" s="14"/>
      <c r="N944" s="14">
        <v>0.38503879877352198</v>
      </c>
      <c r="O944" s="14">
        <v>0.340797405973292</v>
      </c>
      <c r="P944" s="14"/>
      <c r="Q944" s="14">
        <v>0.35014965343981502</v>
      </c>
      <c r="R944" s="14">
        <v>0.40580518637038099</v>
      </c>
      <c r="S944" s="14">
        <v>0.35769176815751502</v>
      </c>
      <c r="T944" s="14">
        <v>0.38743116709144099</v>
      </c>
      <c r="U944" s="14">
        <v>0.34739084693325101</v>
      </c>
      <c r="V944" s="14">
        <v>0.34496226216970499</v>
      </c>
      <c r="W944" s="14">
        <v>0.33563573769983801</v>
      </c>
      <c r="X944" s="14">
        <v>0.49166757154015001</v>
      </c>
      <c r="Y944" s="14">
        <v>0.57049239310669397</v>
      </c>
      <c r="Z944" s="14">
        <v>0.42247794343554501</v>
      </c>
      <c r="AA944" s="14"/>
      <c r="AB944" s="14">
        <v>0.34468576567631698</v>
      </c>
      <c r="AC944" s="14">
        <v>0.38873610915772799</v>
      </c>
      <c r="AD944" s="14">
        <v>0.359190016486784</v>
      </c>
      <c r="AE944" s="14"/>
      <c r="AF944" s="14">
        <v>0.36974905093625599</v>
      </c>
      <c r="AG944" s="14">
        <v>0.29121838406999601</v>
      </c>
      <c r="AH944" s="14">
        <v>0.28478553138811502</v>
      </c>
      <c r="AI944" s="14">
        <v>0.54026812033039096</v>
      </c>
      <c r="AJ944" s="14">
        <v>0.49007683842017502</v>
      </c>
      <c r="AK944" s="14">
        <v>0.47500125529515402</v>
      </c>
      <c r="AL944" s="14">
        <v>0.24306168653585</v>
      </c>
      <c r="AM944" s="14">
        <v>0.31171970022934797</v>
      </c>
      <c r="AN944" s="14"/>
      <c r="AO944" s="14">
        <v>0.36205079558694198</v>
      </c>
      <c r="AP944" s="14">
        <v>0.30637396124056798</v>
      </c>
      <c r="AQ944" s="14">
        <v>0.27442660268077101</v>
      </c>
      <c r="AR944" s="14">
        <v>0.53544993066712998</v>
      </c>
      <c r="AS944" s="14">
        <v>0.46456457605828</v>
      </c>
      <c r="AT944" s="14">
        <v>0.42970574938281603</v>
      </c>
      <c r="AU944" s="14">
        <v>0.28309746680557601</v>
      </c>
      <c r="AV944" s="14">
        <v>0.310608420942727</v>
      </c>
      <c r="AW944" s="14"/>
      <c r="AX944" s="14">
        <v>0.46446189728482001</v>
      </c>
      <c r="AY944" s="14">
        <v>0.38459119625159799</v>
      </c>
      <c r="AZ944" s="14">
        <v>0.333125431112827</v>
      </c>
      <c r="BA944" s="14"/>
      <c r="BB944" s="14">
        <v>0.31081775429059799</v>
      </c>
      <c r="BC944" s="14">
        <v>0.41935872505263799</v>
      </c>
      <c r="BD944" s="14">
        <v>0.29611250600931399</v>
      </c>
      <c r="BE944" s="14"/>
      <c r="BF944" s="14">
        <v>0.32200915495219201</v>
      </c>
      <c r="BG944" s="14">
        <v>0.38420822060218801</v>
      </c>
      <c r="BH944" s="14">
        <v>0.36293755667765598</v>
      </c>
      <c r="BI944" s="14"/>
      <c r="BJ944" s="14">
        <v>0.32172542238358898</v>
      </c>
      <c r="BK944" s="14">
        <v>0.38359393934942598</v>
      </c>
      <c r="BL944" s="14"/>
      <c r="BM944" s="14">
        <v>0.36708816496449298</v>
      </c>
      <c r="BN944" s="14">
        <v>0.37175116460907198</v>
      </c>
      <c r="BO944" s="14"/>
      <c r="BP944" s="14">
        <v>0.37081873946449201</v>
      </c>
      <c r="BQ944" s="14">
        <v>0.27480786030355497</v>
      </c>
      <c r="BR944" s="14">
        <v>0.41772883596425398</v>
      </c>
      <c r="BS944" s="14">
        <v>0.40018200928249498</v>
      </c>
      <c r="BT944" s="14">
        <v>0.35746472030940402</v>
      </c>
      <c r="BU944" s="14">
        <v>0.34207293194931299</v>
      </c>
      <c r="BV944" s="14">
        <v>0.46965751677205902</v>
      </c>
      <c r="BW944" s="14">
        <v>0.40067043371341599</v>
      </c>
    </row>
    <row r="945" spans="2:75" x14ac:dyDescent="0.35">
      <c r="B945" t="s">
        <v>341</v>
      </c>
      <c r="C945" s="14">
        <v>0.172131708308987</v>
      </c>
      <c r="D945" s="14">
        <v>0.15834062448266401</v>
      </c>
      <c r="E945" s="14">
        <v>0.18514709672168</v>
      </c>
      <c r="F945" s="14"/>
      <c r="G945" s="14">
        <v>0.121263951748989</v>
      </c>
      <c r="H945" s="14">
        <v>0.30818501322181202</v>
      </c>
      <c r="I945" s="14">
        <v>0.12939286284165899</v>
      </c>
      <c r="J945" s="14">
        <v>0.18951571068553499</v>
      </c>
      <c r="K945" s="14">
        <v>0.172082313158162</v>
      </c>
      <c r="L945" s="14">
        <v>0.144518526515061</v>
      </c>
      <c r="M945" s="14"/>
      <c r="N945" s="14">
        <v>0.178938099514525</v>
      </c>
      <c r="O945" s="14">
        <v>0.15939403333862201</v>
      </c>
      <c r="P945" s="14"/>
      <c r="Q945" s="14">
        <v>0.166319587581989</v>
      </c>
      <c r="R945" s="14">
        <v>0.110628544788221</v>
      </c>
      <c r="S945" s="14">
        <v>0.167042690240116</v>
      </c>
      <c r="T945" s="14">
        <v>0.18991664852340201</v>
      </c>
      <c r="U945" s="14">
        <v>0.22618223938778001</v>
      </c>
      <c r="V945" s="14">
        <v>0.17407519429835799</v>
      </c>
      <c r="W945" s="14">
        <v>0.199528391237665</v>
      </c>
      <c r="X945" s="14">
        <v>0</v>
      </c>
      <c r="Y945" s="14">
        <v>0.11182982956972801</v>
      </c>
      <c r="Z945" s="14">
        <v>7.2102209580124907E-2</v>
      </c>
      <c r="AA945" s="14"/>
      <c r="AB945" s="14">
        <v>0.15944251075073601</v>
      </c>
      <c r="AC945" s="14">
        <v>0.163111030385552</v>
      </c>
      <c r="AD945" s="14">
        <v>0.19560903524557199</v>
      </c>
      <c r="AE945" s="14"/>
      <c r="AF945" s="14">
        <v>0.15269067044463699</v>
      </c>
      <c r="AG945" s="14">
        <v>0.29573376611135299</v>
      </c>
      <c r="AH945" s="14">
        <v>0.18801097934215799</v>
      </c>
      <c r="AI945" s="14">
        <v>0.18391572916167301</v>
      </c>
      <c r="AJ945" s="14">
        <v>0.138961027854237</v>
      </c>
      <c r="AK945" s="14">
        <v>0.10769041408603799</v>
      </c>
      <c r="AL945" s="14">
        <v>0.33444121910272101</v>
      </c>
      <c r="AM945" s="14">
        <v>0.16765793847629701</v>
      </c>
      <c r="AN945" s="14"/>
      <c r="AO945" s="14">
        <v>0.14116760845476301</v>
      </c>
      <c r="AP945" s="14">
        <v>0.26868341025505399</v>
      </c>
      <c r="AQ945" s="14">
        <v>0.173708899067963</v>
      </c>
      <c r="AR945" s="14">
        <v>0.16634933409265901</v>
      </c>
      <c r="AS945" s="14">
        <v>5.3093055996524099E-2</v>
      </c>
      <c r="AT945" s="14">
        <v>0.13475456177726899</v>
      </c>
      <c r="AU945" s="14">
        <v>0.30267616539755698</v>
      </c>
      <c r="AV945" s="14">
        <v>0.16706291608941901</v>
      </c>
      <c r="AW945" s="14"/>
      <c r="AX945" s="14">
        <v>3.8670013732105303E-2</v>
      </c>
      <c r="AY945" s="14">
        <v>0.17178699448722701</v>
      </c>
      <c r="AZ945" s="14">
        <v>0.20984508205932501</v>
      </c>
      <c r="BA945" s="14"/>
      <c r="BB945" s="14">
        <v>0.15857561917777999</v>
      </c>
      <c r="BC945" s="14">
        <v>0.149677995189023</v>
      </c>
      <c r="BD945" s="14">
        <v>0.26129205025055302</v>
      </c>
      <c r="BE945" s="14"/>
      <c r="BF945" s="14">
        <v>0.17540250922741599</v>
      </c>
      <c r="BG945" s="14">
        <v>0.133241772052795</v>
      </c>
      <c r="BH945" s="14">
        <v>0.22443222607959501</v>
      </c>
      <c r="BI945" s="14"/>
      <c r="BJ945" s="14">
        <v>0.14783456021952199</v>
      </c>
      <c r="BK945" s="14">
        <v>0.17812972231908999</v>
      </c>
      <c r="BL945" s="14"/>
      <c r="BM945" s="14">
        <v>0.14832731616310599</v>
      </c>
      <c r="BN945" s="14">
        <v>0.174161095796523</v>
      </c>
      <c r="BO945" s="14"/>
      <c r="BP945" s="14">
        <v>0.17658218170741599</v>
      </c>
      <c r="BQ945" s="14">
        <v>0.16181566587124499</v>
      </c>
      <c r="BR945" s="14">
        <v>8.8867483545341394E-2</v>
      </c>
      <c r="BS945" s="14">
        <v>0.19260781375886599</v>
      </c>
      <c r="BT945" s="14">
        <v>0.179431164667015</v>
      </c>
      <c r="BU945" s="14">
        <v>0.19489747337722599</v>
      </c>
      <c r="BV945" s="14">
        <v>0.27281598682029201</v>
      </c>
      <c r="BW945" s="14">
        <v>5.1043883892745702E-2</v>
      </c>
    </row>
    <row r="946" spans="2:75" x14ac:dyDescent="0.35">
      <c r="B946" t="s">
        <v>342</v>
      </c>
      <c r="C946" s="14">
        <v>8.6959195804309594E-2</v>
      </c>
      <c r="D946" s="14">
        <v>0.107577016018486</v>
      </c>
      <c r="E946" s="14">
        <v>6.75010486644603E-2</v>
      </c>
      <c r="F946" s="14"/>
      <c r="G946" s="14">
        <v>0.17521634767318001</v>
      </c>
      <c r="H946" s="14">
        <v>0.139475094589709</v>
      </c>
      <c r="I946" s="14">
        <v>0.116209749346076</v>
      </c>
      <c r="J946" s="14">
        <v>8.6694252553450493E-2</v>
      </c>
      <c r="K946" s="14">
        <v>7.8503376663465796E-2</v>
      </c>
      <c r="L946" s="14">
        <v>4.1077874350585998E-2</v>
      </c>
      <c r="M946" s="14"/>
      <c r="N946" s="14">
        <v>8.0432799151012799E-2</v>
      </c>
      <c r="O946" s="14">
        <v>9.9172880969764995E-2</v>
      </c>
      <c r="P946" s="14"/>
      <c r="Q946" s="14">
        <v>0.103764382264739</v>
      </c>
      <c r="R946" s="14">
        <v>7.0109394576614803E-2</v>
      </c>
      <c r="S946" s="14">
        <v>0.101883290862612</v>
      </c>
      <c r="T946" s="14">
        <v>7.3989559979246999E-2</v>
      </c>
      <c r="U946" s="14">
        <v>5.3892110808256802E-2</v>
      </c>
      <c r="V946" s="14">
        <v>0.107366201957244</v>
      </c>
      <c r="W946" s="14">
        <v>0.13220529462972999</v>
      </c>
      <c r="X946" s="14">
        <v>0.50833242845985005</v>
      </c>
      <c r="Y946" s="14">
        <v>0.31767777732357899</v>
      </c>
      <c r="Z946" s="14">
        <v>4.6246504090823697E-2</v>
      </c>
      <c r="AA946" s="14"/>
      <c r="AB946" s="14">
        <v>6.4028512256058698E-2</v>
      </c>
      <c r="AC946" s="14">
        <v>7.4318129113890102E-2</v>
      </c>
      <c r="AD946" s="14">
        <v>0.157287478355816</v>
      </c>
      <c r="AE946" s="14"/>
      <c r="AF946" s="14">
        <v>9.8741011399188505E-3</v>
      </c>
      <c r="AG946" s="14">
        <v>0.101052413583189</v>
      </c>
      <c r="AH946" s="14">
        <v>0.14703211792132101</v>
      </c>
      <c r="AI946" s="14">
        <v>0</v>
      </c>
      <c r="AJ946" s="14">
        <v>4.2740008231762203E-2</v>
      </c>
      <c r="AK946" s="14">
        <v>5.4908041853299602E-2</v>
      </c>
      <c r="AL946" s="14">
        <v>0.183066754513767</v>
      </c>
      <c r="AM946" s="14">
        <v>0.12725535763128401</v>
      </c>
      <c r="AN946" s="14"/>
      <c r="AO946" s="14">
        <v>8.9932817550428899E-3</v>
      </c>
      <c r="AP946" s="14">
        <v>0.121052151625115</v>
      </c>
      <c r="AQ946" s="14">
        <v>8.7316650178990401E-2</v>
      </c>
      <c r="AR946" s="14">
        <v>0</v>
      </c>
      <c r="AS946" s="14">
        <v>1.5919994734511899E-2</v>
      </c>
      <c r="AT946" s="14">
        <v>2.9168876209933501E-2</v>
      </c>
      <c r="AU946" s="14">
        <v>0.14941363294507101</v>
      </c>
      <c r="AV946" s="14">
        <v>0.16480557637302401</v>
      </c>
      <c r="AW946" s="14"/>
      <c r="AX946" s="14">
        <v>4.6217061834626497E-2</v>
      </c>
      <c r="AY946" s="14">
        <v>4.03936045910568E-2</v>
      </c>
      <c r="AZ946" s="14">
        <v>0.14881842249301599</v>
      </c>
      <c r="BA946" s="14"/>
      <c r="BB946" s="14">
        <v>2.2552919117442099E-2</v>
      </c>
      <c r="BC946" s="14">
        <v>6.4806968639451998E-2</v>
      </c>
      <c r="BD946" s="14">
        <v>0.19527293309605101</v>
      </c>
      <c r="BE946" s="14"/>
      <c r="BF946" s="14">
        <v>3.97757092439514E-2</v>
      </c>
      <c r="BG946" s="14">
        <v>4.8247761001121499E-2</v>
      </c>
      <c r="BH946" s="14">
        <v>0.15324515570097799</v>
      </c>
      <c r="BI946" s="14"/>
      <c r="BJ946" s="14">
        <v>8.3108647808028804E-2</v>
      </c>
      <c r="BK946" s="14">
        <v>8.8592914786463695E-2</v>
      </c>
      <c r="BL946" s="14"/>
      <c r="BM946" s="14">
        <v>0.10242309840310999</v>
      </c>
      <c r="BN946" s="14">
        <v>8.5467793552974403E-2</v>
      </c>
      <c r="BO946" s="14"/>
      <c r="BP946" s="14">
        <v>5.3427785897525698E-2</v>
      </c>
      <c r="BQ946" s="14">
        <v>0.10593554019050901</v>
      </c>
      <c r="BR946" s="14">
        <v>7.2481609882804596E-2</v>
      </c>
      <c r="BS946" s="14">
        <v>0.109432542087952</v>
      </c>
      <c r="BT946" s="14">
        <v>8.66651360116064E-2</v>
      </c>
      <c r="BU946" s="14">
        <v>8.8174462488555094E-2</v>
      </c>
      <c r="BV946" s="14">
        <v>3.2580373491063901E-2</v>
      </c>
      <c r="BW946" s="14">
        <v>0.125712838024572</v>
      </c>
    </row>
    <row r="947" spans="2:75" x14ac:dyDescent="0.35">
      <c r="B947" t="s">
        <v>92</v>
      </c>
      <c r="C947" s="14">
        <v>0.13273761069846901</v>
      </c>
      <c r="D947" s="14">
        <v>7.8512360151262894E-2</v>
      </c>
      <c r="E947" s="14">
        <v>0.183912899496324</v>
      </c>
      <c r="F947" s="14"/>
      <c r="G947" s="14">
        <v>0.12511067967207701</v>
      </c>
      <c r="H947" s="14">
        <v>8.6500246892437502E-2</v>
      </c>
      <c r="I947" s="14">
        <v>0.13299393573840401</v>
      </c>
      <c r="J947" s="14">
        <v>0.17818550332171099</v>
      </c>
      <c r="K947" s="14">
        <v>0.120654843707783</v>
      </c>
      <c r="L947" s="14">
        <v>0.13316177452453201</v>
      </c>
      <c r="M947" s="14"/>
      <c r="N947" s="14">
        <v>9.6038540772390699E-2</v>
      </c>
      <c r="O947" s="14">
        <v>0.201417298702986</v>
      </c>
      <c r="P947" s="14"/>
      <c r="Q947" s="14">
        <v>0.19078286908813999</v>
      </c>
      <c r="R947" s="14">
        <v>0.28031882838789801</v>
      </c>
      <c r="S947" s="14">
        <v>0.16602904856475201</v>
      </c>
      <c r="T947" s="14">
        <v>7.1120192132142698E-2</v>
      </c>
      <c r="U947" s="14">
        <v>0.101657015876331</v>
      </c>
      <c r="V947" s="14">
        <v>5.3116255399806502E-2</v>
      </c>
      <c r="W947" s="14">
        <v>8.7283326271732395E-2</v>
      </c>
      <c r="X947" s="14">
        <v>0</v>
      </c>
      <c r="Y947" s="14">
        <v>0</v>
      </c>
      <c r="Z947" s="14">
        <v>0.28874527140206502</v>
      </c>
      <c r="AA947" s="14"/>
      <c r="AB947" s="14">
        <v>4.4440778827063203E-2</v>
      </c>
      <c r="AC947" s="14">
        <v>0.16842097931663799</v>
      </c>
      <c r="AD947" s="14">
        <v>4.4842382336198798E-2</v>
      </c>
      <c r="AE947" s="14"/>
      <c r="AF947" s="14">
        <v>0.107280647336305</v>
      </c>
      <c r="AG947" s="14">
        <v>6.1930596616553299E-2</v>
      </c>
      <c r="AH947" s="14">
        <v>0.103687573199316</v>
      </c>
      <c r="AI947" s="14">
        <v>8.5000740780810796E-2</v>
      </c>
      <c r="AJ947" s="14">
        <v>8.2438848617506805E-2</v>
      </c>
      <c r="AK947" s="14">
        <v>0.101007682018872</v>
      </c>
      <c r="AL947" s="14">
        <v>7.5877810755296704E-2</v>
      </c>
      <c r="AM947" s="14">
        <v>0.24007073390021999</v>
      </c>
      <c r="AN947" s="14"/>
      <c r="AO947" s="14">
        <v>8.84324803730408E-2</v>
      </c>
      <c r="AP947" s="14">
        <v>4.2032639785527702E-2</v>
      </c>
      <c r="AQ947" s="14">
        <v>0.14100280598116699</v>
      </c>
      <c r="AR947" s="14">
        <v>0.110578948335446</v>
      </c>
      <c r="AS947" s="14">
        <v>9.6236476966704398E-2</v>
      </c>
      <c r="AT947" s="14">
        <v>0.112636175239897</v>
      </c>
      <c r="AU947" s="14">
        <v>4.9532516856659603E-2</v>
      </c>
      <c r="AV947" s="14">
        <v>0.21530519627140901</v>
      </c>
      <c r="AW947" s="14"/>
      <c r="AX947" s="14">
        <v>0.100988742445986</v>
      </c>
      <c r="AY947" s="14">
        <v>0.101274393137054</v>
      </c>
      <c r="AZ947" s="14">
        <v>0.10667554528940699</v>
      </c>
      <c r="BA947" s="14"/>
      <c r="BB947" s="14">
        <v>4.5528084561649203E-2</v>
      </c>
      <c r="BC947" s="14">
        <v>0.119366696091604</v>
      </c>
      <c r="BD947" s="14">
        <v>7.9961877489648198E-2</v>
      </c>
      <c r="BE947" s="14"/>
      <c r="BF947" s="14">
        <v>6.9077203422611796E-2</v>
      </c>
      <c r="BG947" s="14">
        <v>0.114073020634816</v>
      </c>
      <c r="BH947" s="14">
        <v>7.9507876335975405E-2</v>
      </c>
      <c r="BI947" s="14"/>
      <c r="BJ947" s="14">
        <v>6.1772543310855701E-2</v>
      </c>
      <c r="BK947" s="14">
        <v>0.14675919510611701</v>
      </c>
      <c r="BL947" s="14"/>
      <c r="BM947" s="14">
        <v>2.8891520962973798E-2</v>
      </c>
      <c r="BN947" s="14">
        <v>0.17598303651837399</v>
      </c>
      <c r="BO947" s="14"/>
      <c r="BP947" s="14">
        <v>0.13216354149812201</v>
      </c>
      <c r="BQ947" s="14">
        <v>0.12954824814719901</v>
      </c>
      <c r="BR947" s="14">
        <v>0.213689401527834</v>
      </c>
      <c r="BS947" s="14">
        <v>0.169742335059509</v>
      </c>
      <c r="BT947" s="14">
        <v>0.112829100698947</v>
      </c>
      <c r="BU947" s="14">
        <v>0.11044564865717101</v>
      </c>
      <c r="BV947" s="14">
        <v>0.12511846577830699</v>
      </c>
      <c r="BW947" s="14">
        <v>0.132974406324148</v>
      </c>
    </row>
    <row r="948" spans="2:75" x14ac:dyDescent="0.35">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c r="AD948" s="14"/>
      <c r="AE948" s="14"/>
      <c r="AF948" s="14"/>
      <c r="AG948" s="14"/>
      <c r="AH948" s="14"/>
      <c r="AI948" s="14"/>
      <c r="AJ948" s="14"/>
      <c r="AK948" s="14"/>
      <c r="AL948" s="14"/>
      <c r="AM948" s="14"/>
      <c r="AN948" s="14"/>
      <c r="AO948" s="14"/>
      <c r="AP948" s="14"/>
      <c r="AQ948" s="14"/>
      <c r="AR948" s="14"/>
      <c r="AS948" s="14"/>
      <c r="AT948" s="14"/>
      <c r="AU948" s="14"/>
      <c r="AV948" s="14"/>
      <c r="AW948" s="14"/>
      <c r="AX948" s="14"/>
      <c r="AY948" s="14"/>
      <c r="AZ948" s="14"/>
      <c r="BA948" s="14"/>
      <c r="BB948" s="14"/>
      <c r="BC948" s="14"/>
      <c r="BD948" s="14"/>
      <c r="BE948" s="14"/>
      <c r="BF948" s="14"/>
      <c r="BG948" s="14"/>
      <c r="BH948" s="14"/>
      <c r="BI948" s="14"/>
      <c r="BJ948" s="14"/>
      <c r="BK948" s="14"/>
      <c r="BL948" s="14"/>
      <c r="BM948" s="14"/>
      <c r="BN948" s="14"/>
      <c r="BO948" s="14"/>
      <c r="BP948" s="14"/>
      <c r="BQ948" s="14"/>
      <c r="BR948" s="14"/>
      <c r="BS948" s="14"/>
      <c r="BT948" s="14"/>
      <c r="BU948" s="14"/>
      <c r="BV948" s="14"/>
      <c r="BW948" s="14"/>
    </row>
    <row r="949" spans="2:75" x14ac:dyDescent="0.35">
      <c r="B949" s="6" t="s">
        <v>440</v>
      </c>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c r="AD949" s="14"/>
      <c r="AE949" s="14"/>
      <c r="AF949" s="14"/>
      <c r="AG949" s="14"/>
      <c r="AH949" s="14"/>
      <c r="AI949" s="14"/>
      <c r="AJ949" s="14"/>
      <c r="AK949" s="14"/>
      <c r="AL949" s="14"/>
      <c r="AM949" s="14"/>
      <c r="AN949" s="14"/>
      <c r="AO949" s="14"/>
      <c r="AP949" s="14"/>
      <c r="AQ949" s="14"/>
      <c r="AR949" s="14"/>
      <c r="AS949" s="14"/>
      <c r="AT949" s="14"/>
      <c r="AU949" s="14"/>
      <c r="AV949" s="14"/>
      <c r="AW949" s="14"/>
      <c r="AX949" s="14"/>
      <c r="AY949" s="14"/>
      <c r="AZ949" s="14"/>
      <c r="BA949" s="14"/>
      <c r="BB949" s="14"/>
      <c r="BC949" s="14"/>
      <c r="BD949" s="14"/>
      <c r="BE949" s="14"/>
      <c r="BF949" s="14"/>
      <c r="BG949" s="14"/>
      <c r="BH949" s="14"/>
      <c r="BI949" s="14"/>
      <c r="BJ949" s="14"/>
      <c r="BK949" s="14"/>
      <c r="BL949" s="14"/>
      <c r="BM949" s="14"/>
      <c r="BN949" s="14"/>
      <c r="BO949" s="14"/>
      <c r="BP949" s="14"/>
      <c r="BQ949" s="14"/>
      <c r="BR949" s="14"/>
      <c r="BS949" s="14"/>
      <c r="BT949" s="14"/>
      <c r="BU949" s="14"/>
      <c r="BV949" s="14"/>
      <c r="BW949" s="14"/>
    </row>
    <row r="950" spans="2:75" x14ac:dyDescent="0.35">
      <c r="B950" s="21" t="s">
        <v>96</v>
      </c>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c r="AD950" s="14"/>
      <c r="AE950" s="14"/>
      <c r="AF950" s="14"/>
      <c r="AG950" s="14"/>
      <c r="AH950" s="14"/>
      <c r="AI950" s="14"/>
      <c r="AJ950" s="14"/>
      <c r="AK950" s="14"/>
      <c r="AL950" s="14"/>
      <c r="AM950" s="14"/>
      <c r="AN950" s="14"/>
      <c r="AO950" s="14"/>
      <c r="AP950" s="14"/>
      <c r="AQ950" s="14"/>
      <c r="AR950" s="14"/>
      <c r="AS950" s="14"/>
      <c r="AT950" s="14"/>
      <c r="AU950" s="14"/>
      <c r="AV950" s="14"/>
      <c r="AW950" s="14"/>
      <c r="AX950" s="14"/>
      <c r="AY950" s="14"/>
      <c r="AZ950" s="14"/>
      <c r="BA950" s="14"/>
      <c r="BB950" s="14"/>
      <c r="BC950" s="14"/>
      <c r="BD950" s="14"/>
      <c r="BE950" s="14"/>
      <c r="BF950" s="14"/>
      <c r="BG950" s="14"/>
      <c r="BH950" s="14"/>
      <c r="BI950" s="14"/>
      <c r="BJ950" s="14"/>
      <c r="BK950" s="14"/>
      <c r="BL950" s="14"/>
      <c r="BM950" s="14"/>
      <c r="BN950" s="14"/>
      <c r="BO950" s="14"/>
      <c r="BP950" s="14"/>
      <c r="BQ950" s="14"/>
      <c r="BR950" s="14"/>
      <c r="BS950" s="14"/>
      <c r="BT950" s="14"/>
      <c r="BU950" s="14"/>
      <c r="BV950" s="14"/>
      <c r="BW950" s="14"/>
    </row>
    <row r="951" spans="2:75" x14ac:dyDescent="0.35">
      <c r="B951" t="s">
        <v>338</v>
      </c>
      <c r="C951" s="14">
        <v>4.4086297745641399E-2</v>
      </c>
      <c r="D951" s="14">
        <v>4.5377698266698102E-2</v>
      </c>
      <c r="E951" s="14">
        <v>4.2867533536129099E-2</v>
      </c>
      <c r="F951" s="14"/>
      <c r="G951" s="14">
        <v>4.1196874721056501E-2</v>
      </c>
      <c r="H951" s="14">
        <v>6.5616100366226393E-2</v>
      </c>
      <c r="I951" s="14">
        <v>3.6795861851779403E-2</v>
      </c>
      <c r="J951" s="14">
        <v>3.2959268666864099E-2</v>
      </c>
      <c r="K951" s="14">
        <v>4.2311328920794498E-2</v>
      </c>
      <c r="L951" s="14">
        <v>4.6499900051406001E-2</v>
      </c>
      <c r="M951" s="14"/>
      <c r="N951" s="14">
        <v>4.7632143536290597E-2</v>
      </c>
      <c r="O951" s="14">
        <v>3.7450500623140801E-2</v>
      </c>
      <c r="P951" s="14"/>
      <c r="Q951" s="14">
        <v>0</v>
      </c>
      <c r="R951" s="14">
        <v>2.20014575923001E-2</v>
      </c>
      <c r="S951" s="14">
        <v>3.4995728360389597E-2</v>
      </c>
      <c r="T951" s="14">
        <v>4.3362220898771703E-2</v>
      </c>
      <c r="U951" s="14">
        <v>4.5758331577373502E-2</v>
      </c>
      <c r="V951" s="14">
        <v>7.2037263980855207E-2</v>
      </c>
      <c r="W951" s="14">
        <v>6.4016839566146705E-2</v>
      </c>
      <c r="X951" s="14">
        <v>0</v>
      </c>
      <c r="Y951" s="14">
        <v>0</v>
      </c>
      <c r="Z951" s="14">
        <v>3.0969927642820898E-2</v>
      </c>
      <c r="AA951" s="14"/>
      <c r="AB951" s="14">
        <v>9.1163450088932493E-2</v>
      </c>
      <c r="AC951" s="14">
        <v>3.1436749551860703E-2</v>
      </c>
      <c r="AD951" s="14">
        <v>4.8876094894900898E-2</v>
      </c>
      <c r="AE951" s="14"/>
      <c r="AF951" s="14">
        <v>9.3427645285297206E-2</v>
      </c>
      <c r="AG951" s="14">
        <v>4.3921268999100802E-2</v>
      </c>
      <c r="AH951" s="14">
        <v>6.2071451501940801E-2</v>
      </c>
      <c r="AI951" s="14">
        <v>9.7284394514845392E-3</v>
      </c>
      <c r="AJ951" s="14">
        <v>4.91386512071528E-2</v>
      </c>
      <c r="AK951" s="14">
        <v>4.90281413728344E-2</v>
      </c>
      <c r="AL951" s="14">
        <v>0</v>
      </c>
      <c r="AM951" s="14">
        <v>2.0141894614074E-2</v>
      </c>
      <c r="AN951" s="14"/>
      <c r="AO951" s="14">
        <v>8.3760693459054097E-2</v>
      </c>
      <c r="AP951" s="14">
        <v>5.1999113409349602E-2</v>
      </c>
      <c r="AQ951" s="14">
        <v>0.120800653067627</v>
      </c>
      <c r="AR951" s="14">
        <v>0</v>
      </c>
      <c r="AS951" s="14">
        <v>5.5668135105230603E-2</v>
      </c>
      <c r="AT951" s="14">
        <v>4.2281661418206003E-2</v>
      </c>
      <c r="AU951" s="14">
        <v>4.53247502271584E-2</v>
      </c>
      <c r="AV951" s="14">
        <v>2.3771455096319099E-2</v>
      </c>
      <c r="AW951" s="14"/>
      <c r="AX951" s="14">
        <v>0.16744891205593701</v>
      </c>
      <c r="AY951" s="14">
        <v>6.0344301063378701E-2</v>
      </c>
      <c r="AZ951" s="14">
        <v>2.3116959789398501E-2</v>
      </c>
      <c r="BA951" s="14"/>
      <c r="BB951" s="14">
        <v>0.13093295828011101</v>
      </c>
      <c r="BC951" s="14">
        <v>3.90711774887645E-2</v>
      </c>
      <c r="BD951" s="14">
        <v>2.3440080831710199E-2</v>
      </c>
      <c r="BE951" s="14"/>
      <c r="BF951" s="14">
        <v>0.106220179404331</v>
      </c>
      <c r="BG951" s="14">
        <v>5.3897895015647998E-2</v>
      </c>
      <c r="BH951" s="14">
        <v>3.7115986629717698E-2</v>
      </c>
      <c r="BI951" s="14"/>
      <c r="BJ951" s="14">
        <v>7.7184883003528507E-2</v>
      </c>
      <c r="BK951" s="14">
        <v>3.6599056318004898E-2</v>
      </c>
      <c r="BL951" s="14"/>
      <c r="BM951" s="14">
        <v>7.6076295259777105E-2</v>
      </c>
      <c r="BN951" s="14">
        <v>2.96177606675407E-2</v>
      </c>
      <c r="BO951" s="14"/>
      <c r="BP951" s="14">
        <v>5.23195171063561E-2</v>
      </c>
      <c r="BQ951" s="14">
        <v>3.3624973055249099E-2</v>
      </c>
      <c r="BR951" s="14">
        <v>1.8456204184334898E-2</v>
      </c>
      <c r="BS951" s="14">
        <v>1.36054321790323E-2</v>
      </c>
      <c r="BT951" s="14">
        <v>5.8681862119821702E-2</v>
      </c>
      <c r="BU951" s="14">
        <v>6.5897107794634494E-2</v>
      </c>
      <c r="BV951" s="14">
        <v>0</v>
      </c>
      <c r="BW951" s="14">
        <v>3.7401866077912002E-2</v>
      </c>
    </row>
    <row r="952" spans="2:75" x14ac:dyDescent="0.35">
      <c r="B952" t="s">
        <v>339</v>
      </c>
      <c r="C952" s="14">
        <v>0.26271677958012501</v>
      </c>
      <c r="D952" s="14">
        <v>0.30134578779246501</v>
      </c>
      <c r="E952" s="14">
        <v>0.22626050448149301</v>
      </c>
      <c r="F952" s="14"/>
      <c r="G952" s="14">
        <v>0.197175885280688</v>
      </c>
      <c r="H952" s="14">
        <v>0.16590883809309701</v>
      </c>
      <c r="I952" s="14">
        <v>0.22941649904874301</v>
      </c>
      <c r="J952" s="14">
        <v>0.23328988881339899</v>
      </c>
      <c r="K952" s="14">
        <v>0.28180041539751299</v>
      </c>
      <c r="L952" s="14">
        <v>0.33067799414979698</v>
      </c>
      <c r="M952" s="14"/>
      <c r="N952" s="14">
        <v>0.27753691017640397</v>
      </c>
      <c r="O952" s="14">
        <v>0.23498196374994701</v>
      </c>
      <c r="P952" s="14"/>
      <c r="Q952" s="14">
        <v>0.12574679373384201</v>
      </c>
      <c r="R952" s="14">
        <v>0.211088451803737</v>
      </c>
      <c r="S952" s="14">
        <v>0.21377726483009499</v>
      </c>
      <c r="T952" s="14">
        <v>0.33189039101935502</v>
      </c>
      <c r="U952" s="14">
        <v>0.32643314215886399</v>
      </c>
      <c r="V952" s="14">
        <v>0.26466339434007402</v>
      </c>
      <c r="W952" s="14">
        <v>0.27447531851163598</v>
      </c>
      <c r="X952" s="14">
        <v>0.42103943808722599</v>
      </c>
      <c r="Y952" s="14">
        <v>0</v>
      </c>
      <c r="Z952" s="14">
        <v>0.13038272583758201</v>
      </c>
      <c r="AA952" s="14"/>
      <c r="AB952" s="14">
        <v>0.39761264433025001</v>
      </c>
      <c r="AC952" s="14">
        <v>0.26059063277789202</v>
      </c>
      <c r="AD952" s="14">
        <v>0.22551501139833999</v>
      </c>
      <c r="AE952" s="14"/>
      <c r="AF952" s="14">
        <v>0.39390594838292597</v>
      </c>
      <c r="AG952" s="14">
        <v>0.20745706781935599</v>
      </c>
      <c r="AH952" s="14">
        <v>0.238696798932958</v>
      </c>
      <c r="AI952" s="14">
        <v>0.44287227130672502</v>
      </c>
      <c r="AJ952" s="14">
        <v>0.302090078780759</v>
      </c>
      <c r="AK952" s="14">
        <v>0.36004972630521298</v>
      </c>
      <c r="AL952" s="14">
        <v>0.120192791549095</v>
      </c>
      <c r="AM952" s="14">
        <v>0.15412128825119101</v>
      </c>
      <c r="AN952" s="14"/>
      <c r="AO952" s="14">
        <v>0.41468443912405201</v>
      </c>
      <c r="AP952" s="14">
        <v>0.18858211479676901</v>
      </c>
      <c r="AQ952" s="14">
        <v>0.20517902512552399</v>
      </c>
      <c r="AR952" s="14">
        <v>0.48719820086836502</v>
      </c>
      <c r="AS952" s="14">
        <v>0.34889554897126601</v>
      </c>
      <c r="AT952" s="14">
        <v>0.40148314898329501</v>
      </c>
      <c r="AU952" s="14">
        <v>0.186243397686915</v>
      </c>
      <c r="AV952" s="14">
        <v>0.17704324143869299</v>
      </c>
      <c r="AW952" s="14"/>
      <c r="AX952" s="14">
        <v>0.31564412930010299</v>
      </c>
      <c r="AY952" s="14">
        <v>0.33659092262927898</v>
      </c>
      <c r="AZ952" s="14">
        <v>0.223172522134159</v>
      </c>
      <c r="BA952" s="14"/>
      <c r="BB952" s="14">
        <v>0.44587535975607101</v>
      </c>
      <c r="BC952" s="14">
        <v>0.319538127611601</v>
      </c>
      <c r="BD952" s="14">
        <v>0.10474082203075601</v>
      </c>
      <c r="BE952" s="14"/>
      <c r="BF952" s="14">
        <v>0.329565882185894</v>
      </c>
      <c r="BG952" s="14">
        <v>0.368419078518603</v>
      </c>
      <c r="BH952" s="14">
        <v>0.20294196999099601</v>
      </c>
      <c r="BI952" s="14"/>
      <c r="BJ952" s="14">
        <v>0.39571441555612202</v>
      </c>
      <c r="BK952" s="14">
        <v>0.232433095069181</v>
      </c>
      <c r="BL952" s="14"/>
      <c r="BM952" s="14">
        <v>0.32853629565574199</v>
      </c>
      <c r="BN952" s="14">
        <v>0.24798584622587</v>
      </c>
      <c r="BO952" s="14"/>
      <c r="BP952" s="14">
        <v>0.27444040021094901</v>
      </c>
      <c r="BQ952" s="14">
        <v>0.26345765410260202</v>
      </c>
      <c r="BR952" s="14">
        <v>0.31101005502736101</v>
      </c>
      <c r="BS952" s="14">
        <v>0.18154009475052599</v>
      </c>
      <c r="BT952" s="14">
        <v>0.304779269744204</v>
      </c>
      <c r="BU952" s="14">
        <v>0.22802761610118999</v>
      </c>
      <c r="BV952" s="14">
        <v>8.8110821972995204E-2</v>
      </c>
      <c r="BW952" s="14">
        <v>0.33667769766879702</v>
      </c>
    </row>
    <row r="953" spans="2:75" x14ac:dyDescent="0.35">
      <c r="B953" t="s">
        <v>340</v>
      </c>
      <c r="C953" s="14">
        <v>0.32463376956712597</v>
      </c>
      <c r="D953" s="14">
        <v>0.318992763048563</v>
      </c>
      <c r="E953" s="14">
        <v>0.32995749116886902</v>
      </c>
      <c r="F953" s="14"/>
      <c r="G953" s="14">
        <v>0.24953490823977101</v>
      </c>
      <c r="H953" s="14">
        <v>0.265537168434891</v>
      </c>
      <c r="I953" s="14">
        <v>0.29796452415432201</v>
      </c>
      <c r="J953" s="14">
        <v>0.32422802243663201</v>
      </c>
      <c r="K953" s="14">
        <v>0.35723252248908699</v>
      </c>
      <c r="L953" s="14">
        <v>0.35836932991632597</v>
      </c>
      <c r="M953" s="14"/>
      <c r="N953" s="14">
        <v>0.32757105691612998</v>
      </c>
      <c r="O953" s="14">
        <v>0.319136846099706</v>
      </c>
      <c r="P953" s="14"/>
      <c r="Q953" s="14">
        <v>0.38571222518737203</v>
      </c>
      <c r="R953" s="14">
        <v>0.30220268819945001</v>
      </c>
      <c r="S953" s="14">
        <v>0.34673672548524898</v>
      </c>
      <c r="T953" s="14">
        <v>0.28253799225029802</v>
      </c>
      <c r="U953" s="14">
        <v>0.33619542460205398</v>
      </c>
      <c r="V953" s="14">
        <v>0.40345371941116898</v>
      </c>
      <c r="W953" s="14">
        <v>0.25493855835004497</v>
      </c>
      <c r="X953" s="14">
        <v>0.15728013285563799</v>
      </c>
      <c r="Y953" s="14">
        <v>0.57049239310669397</v>
      </c>
      <c r="Z953" s="14">
        <v>0.36989738310880999</v>
      </c>
      <c r="AA953" s="14"/>
      <c r="AB953" s="14">
        <v>0.26564969088684798</v>
      </c>
      <c r="AC953" s="14">
        <v>0.33306515977248602</v>
      </c>
      <c r="AD953" s="14">
        <v>0.32425154494832098</v>
      </c>
      <c r="AE953" s="14"/>
      <c r="AF953" s="14">
        <v>0.36085387695827897</v>
      </c>
      <c r="AG953" s="14">
        <v>0.32112811937318703</v>
      </c>
      <c r="AH953" s="14">
        <v>0.33757751069867897</v>
      </c>
      <c r="AI953" s="14">
        <v>0.281409798849028</v>
      </c>
      <c r="AJ953" s="14">
        <v>0.43408617515831999</v>
      </c>
      <c r="AK953" s="14">
        <v>0.26514160995698599</v>
      </c>
      <c r="AL953" s="14">
        <v>0.269473380883058</v>
      </c>
      <c r="AM953" s="14">
        <v>0.30855862919252502</v>
      </c>
      <c r="AN953" s="14"/>
      <c r="AO953" s="14">
        <v>0.32794762018382601</v>
      </c>
      <c r="AP953" s="14">
        <v>0.349353939633955</v>
      </c>
      <c r="AQ953" s="14">
        <v>0.35278224635878902</v>
      </c>
      <c r="AR953" s="14">
        <v>0.36357236439042501</v>
      </c>
      <c r="AS953" s="14">
        <v>0.441690398316129</v>
      </c>
      <c r="AT953" s="14">
        <v>0.27136874110505099</v>
      </c>
      <c r="AU953" s="14">
        <v>0.23809348725819701</v>
      </c>
      <c r="AV953" s="14">
        <v>0.31499869170136202</v>
      </c>
      <c r="AW953" s="14"/>
      <c r="AX953" s="14">
        <v>0.33083058625193201</v>
      </c>
      <c r="AY953" s="14">
        <v>0.32871582334163801</v>
      </c>
      <c r="AZ953" s="14">
        <v>0.30154586833760799</v>
      </c>
      <c r="BA953" s="14"/>
      <c r="BB953" s="14">
        <v>0.241093708149798</v>
      </c>
      <c r="BC953" s="14">
        <v>0.34489750953765402</v>
      </c>
      <c r="BD953" s="14">
        <v>0.30188873871819999</v>
      </c>
      <c r="BE953" s="14"/>
      <c r="BF953" s="14">
        <v>0.390961624781688</v>
      </c>
      <c r="BG953" s="14">
        <v>0.29807121765468902</v>
      </c>
      <c r="BH953" s="14">
        <v>0.31194706776078701</v>
      </c>
      <c r="BI953" s="14"/>
      <c r="BJ953" s="14">
        <v>0.23539383876210701</v>
      </c>
      <c r="BK953" s="14">
        <v>0.34706290699772202</v>
      </c>
      <c r="BL953" s="14"/>
      <c r="BM953" s="14">
        <v>0.26337497178748898</v>
      </c>
      <c r="BN953" s="14">
        <v>0.34855092489172401</v>
      </c>
      <c r="BO953" s="14"/>
      <c r="BP953" s="14">
        <v>0.341010215840019</v>
      </c>
      <c r="BQ953" s="14">
        <v>0.30608715140694598</v>
      </c>
      <c r="BR953" s="14">
        <v>0.292970125727958</v>
      </c>
      <c r="BS953" s="14">
        <v>0.34704626669395799</v>
      </c>
      <c r="BT953" s="14">
        <v>0.28315525852399698</v>
      </c>
      <c r="BU953" s="14">
        <v>0.34326308964355301</v>
      </c>
      <c r="BV953" s="14">
        <v>0.59600317893940502</v>
      </c>
      <c r="BW953" s="14">
        <v>0.31856276669708999</v>
      </c>
    </row>
    <row r="954" spans="2:75" x14ac:dyDescent="0.35">
      <c r="B954" t="s">
        <v>341</v>
      </c>
      <c r="C954" s="14">
        <v>0.15823387639848799</v>
      </c>
      <c r="D954" s="14">
        <v>0.163612140082906</v>
      </c>
      <c r="E954" s="14">
        <v>0.15315811935719101</v>
      </c>
      <c r="F954" s="14"/>
      <c r="G954" s="14">
        <v>0.207618942450956</v>
      </c>
      <c r="H954" s="14">
        <v>0.22898449072663901</v>
      </c>
      <c r="I954" s="14">
        <v>0.198935057916412</v>
      </c>
      <c r="J954" s="14">
        <v>0.17054777900983001</v>
      </c>
      <c r="K954" s="14">
        <v>0.148219880375797</v>
      </c>
      <c r="L954" s="14">
        <v>0.10450669055395601</v>
      </c>
      <c r="M954" s="14"/>
      <c r="N954" s="14">
        <v>0.16933629671873901</v>
      </c>
      <c r="O954" s="14">
        <v>0.137456489799162</v>
      </c>
      <c r="P954" s="14"/>
      <c r="Q954" s="14">
        <v>0.18295124780684899</v>
      </c>
      <c r="R954" s="14">
        <v>0.109000874498764</v>
      </c>
      <c r="S954" s="14">
        <v>0.13726486706624799</v>
      </c>
      <c r="T954" s="14">
        <v>0.21680827132911301</v>
      </c>
      <c r="U954" s="14">
        <v>0.12586784033294199</v>
      </c>
      <c r="V954" s="14">
        <v>0.119217530580508</v>
      </c>
      <c r="W954" s="14">
        <v>0.252004971442365</v>
      </c>
      <c r="X954" s="14">
        <v>0.24517618432884</v>
      </c>
      <c r="Y954" s="14">
        <v>0.11182982956972801</v>
      </c>
      <c r="Z954" s="14">
        <v>7.8895531202046107E-2</v>
      </c>
      <c r="AA954" s="14"/>
      <c r="AB954" s="14">
        <v>0.12563969757561999</v>
      </c>
      <c r="AC954" s="14">
        <v>0.14901863584772099</v>
      </c>
      <c r="AD954" s="14">
        <v>0.208471669220302</v>
      </c>
      <c r="AE954" s="14"/>
      <c r="AF954" s="14">
        <v>8.6071319623651193E-2</v>
      </c>
      <c r="AG954" s="14">
        <v>0.246104298983785</v>
      </c>
      <c r="AH954" s="14">
        <v>0.132771908362635</v>
      </c>
      <c r="AI954" s="14">
        <v>0.17616550198230599</v>
      </c>
      <c r="AJ954" s="14">
        <v>0.109036169876328</v>
      </c>
      <c r="AK954" s="14">
        <v>0.17774704952991999</v>
      </c>
      <c r="AL954" s="14">
        <v>0.38916231275423202</v>
      </c>
      <c r="AM954" s="14">
        <v>0.12307307955060701</v>
      </c>
      <c r="AN954" s="14"/>
      <c r="AO954" s="14">
        <v>0.100452381717321</v>
      </c>
      <c r="AP954" s="14">
        <v>0.24062396356334501</v>
      </c>
      <c r="AQ954" s="14">
        <v>0.12316774994709501</v>
      </c>
      <c r="AR954" s="14">
        <v>9.2598512454077603E-2</v>
      </c>
      <c r="AS954" s="14">
        <v>5.8627202416901003E-2</v>
      </c>
      <c r="AT954" s="14">
        <v>0.15447435960356401</v>
      </c>
      <c r="AU954" s="14">
        <v>0.336159188390519</v>
      </c>
      <c r="AV954" s="14">
        <v>0.117964186448762</v>
      </c>
      <c r="AW954" s="14"/>
      <c r="AX954" s="14">
        <v>6.5835136123182703E-2</v>
      </c>
      <c r="AY954" s="14">
        <v>0.147108914029869</v>
      </c>
      <c r="AZ954" s="14">
        <v>0.191405840453859</v>
      </c>
      <c r="BA954" s="14"/>
      <c r="BB954" s="14">
        <v>7.0507236133968199E-2</v>
      </c>
      <c r="BC954" s="14">
        <v>0.148210456102188</v>
      </c>
      <c r="BD954" s="14">
        <v>0.27215088977305402</v>
      </c>
      <c r="BE954" s="14"/>
      <c r="BF954" s="14">
        <v>6.7484537952654897E-2</v>
      </c>
      <c r="BG954" s="14">
        <v>0.14805897567679899</v>
      </c>
      <c r="BH954" s="14">
        <v>0.19464817333409501</v>
      </c>
      <c r="BI954" s="14"/>
      <c r="BJ954" s="14">
        <v>0.193209952020099</v>
      </c>
      <c r="BK954" s="14">
        <v>0.149293212462416</v>
      </c>
      <c r="BL954" s="14"/>
      <c r="BM954" s="14">
        <v>0.191535960897293</v>
      </c>
      <c r="BN954" s="14">
        <v>0.132470477332786</v>
      </c>
      <c r="BO954" s="14"/>
      <c r="BP954" s="14">
        <v>0.128946165724343</v>
      </c>
      <c r="BQ954" s="14">
        <v>0.15497832930281799</v>
      </c>
      <c r="BR954" s="14">
        <v>8.9373324561174902E-2</v>
      </c>
      <c r="BS954" s="14">
        <v>0.219995031759434</v>
      </c>
      <c r="BT954" s="14">
        <v>0.16055018208906499</v>
      </c>
      <c r="BU954" s="14">
        <v>0.18280885052420801</v>
      </c>
      <c r="BV954" s="14">
        <v>0.16441477938854801</v>
      </c>
      <c r="BW954" s="14">
        <v>6.1158667390672501E-2</v>
      </c>
    </row>
    <row r="955" spans="2:75" x14ac:dyDescent="0.35">
      <c r="B955" t="s">
        <v>342</v>
      </c>
      <c r="C955" s="14">
        <v>9.2575701718286704E-2</v>
      </c>
      <c r="D955" s="14">
        <v>0.109082838282675</v>
      </c>
      <c r="E955" s="14">
        <v>7.6997028085920502E-2</v>
      </c>
      <c r="F955" s="14"/>
      <c r="G955" s="14">
        <v>0.158328246317544</v>
      </c>
      <c r="H955" s="14">
        <v>0.18583278685347701</v>
      </c>
      <c r="I955" s="14">
        <v>9.7586874001866594E-2</v>
      </c>
      <c r="J955" s="14">
        <v>0.10205128462680001</v>
      </c>
      <c r="K955" s="14">
        <v>7.3145089911750893E-2</v>
      </c>
      <c r="L955" s="14">
        <v>4.7275583246361497E-2</v>
      </c>
      <c r="M955" s="14"/>
      <c r="N955" s="14">
        <v>9.5814974099199507E-2</v>
      </c>
      <c r="O955" s="14">
        <v>8.6513634834006994E-2</v>
      </c>
      <c r="P955" s="14"/>
      <c r="Q955" s="14">
        <v>0.144944241374827</v>
      </c>
      <c r="R955" s="14">
        <v>9.07438277497781E-2</v>
      </c>
      <c r="S955" s="14">
        <v>0.129719241234619</v>
      </c>
      <c r="T955" s="14">
        <v>7.2211527815288404E-2</v>
      </c>
      <c r="U955" s="14">
        <v>8.2596059344179004E-2</v>
      </c>
      <c r="V955" s="14">
        <v>0.11943239029538399</v>
      </c>
      <c r="W955" s="14">
        <v>9.0838979753279897E-2</v>
      </c>
      <c r="X955" s="14">
        <v>0.17650424472829601</v>
      </c>
      <c r="Y955" s="14">
        <v>0.31767777732357899</v>
      </c>
      <c r="Z955" s="14">
        <v>4.5526542161763897E-2</v>
      </c>
      <c r="AA955" s="14"/>
      <c r="AB955" s="14">
        <v>8.3574411602402796E-2</v>
      </c>
      <c r="AC955" s="14">
        <v>7.9147076024426305E-2</v>
      </c>
      <c r="AD955" s="14">
        <v>0.14897639308944099</v>
      </c>
      <c r="AE955" s="14"/>
      <c r="AF955" s="14">
        <v>1.8806538810158099E-3</v>
      </c>
      <c r="AG955" s="14">
        <v>0.125144000615863</v>
      </c>
      <c r="AH955" s="14">
        <v>0.15086975114490001</v>
      </c>
      <c r="AI955" s="14">
        <v>5.58115897256765E-2</v>
      </c>
      <c r="AJ955" s="14">
        <v>3.5739661928090902E-2</v>
      </c>
      <c r="AK955" s="14">
        <v>4.6563688304763602E-2</v>
      </c>
      <c r="AL955" s="14">
        <v>0.18107346002799801</v>
      </c>
      <c r="AM955" s="14">
        <v>0.15687927139173399</v>
      </c>
      <c r="AN955" s="14"/>
      <c r="AO955" s="14">
        <v>0</v>
      </c>
      <c r="AP955" s="14">
        <v>0.14023842340975601</v>
      </c>
      <c r="AQ955" s="14">
        <v>9.4182327822421405E-2</v>
      </c>
      <c r="AR955" s="14">
        <v>1.23835987652439E-2</v>
      </c>
      <c r="AS955" s="14">
        <v>1.5919994734511899E-2</v>
      </c>
      <c r="AT955" s="14">
        <v>2.66828309785564E-2</v>
      </c>
      <c r="AU955" s="14">
        <v>0.14464665958055001</v>
      </c>
      <c r="AV955" s="14">
        <v>0.20212166876549301</v>
      </c>
      <c r="AW955" s="14"/>
      <c r="AX955" s="14">
        <v>8.7739468775228802E-3</v>
      </c>
      <c r="AY955" s="14">
        <v>4.9283468213182198E-2</v>
      </c>
      <c r="AZ955" s="14">
        <v>0.157193188592993</v>
      </c>
      <c r="BA955" s="14"/>
      <c r="BB955" s="14">
        <v>5.7154097593939399E-2</v>
      </c>
      <c r="BC955" s="14">
        <v>5.6058739712136402E-2</v>
      </c>
      <c r="BD955" s="14">
        <v>0.21482790489342399</v>
      </c>
      <c r="BE955" s="14"/>
      <c r="BF955" s="14">
        <v>7.6028193102188807E-2</v>
      </c>
      <c r="BG955" s="14">
        <v>3.4330450284356898E-2</v>
      </c>
      <c r="BH955" s="14">
        <v>0.18464727085667901</v>
      </c>
      <c r="BI955" s="14"/>
      <c r="BJ955" s="14">
        <v>3.4153140901262098E-2</v>
      </c>
      <c r="BK955" s="14">
        <v>0.107639014733311</v>
      </c>
      <c r="BL955" s="14"/>
      <c r="BM955" s="14">
        <v>0.10243722013072901</v>
      </c>
      <c r="BN955" s="14">
        <v>9.0950864397527698E-2</v>
      </c>
      <c r="BO955" s="14"/>
      <c r="BP955" s="14">
        <v>5.2542880723723401E-2</v>
      </c>
      <c r="BQ955" s="14">
        <v>0.124476831127909</v>
      </c>
      <c r="BR955" s="14">
        <v>7.3515295349307105E-2</v>
      </c>
      <c r="BS955" s="14">
        <v>0.11708575518221399</v>
      </c>
      <c r="BT955" s="14">
        <v>9.9762887177387197E-2</v>
      </c>
      <c r="BU955" s="14">
        <v>7.4673809436423405E-2</v>
      </c>
      <c r="BV955" s="14">
        <v>6.9748489599049696E-2</v>
      </c>
      <c r="BW955" s="14">
        <v>0.114630482203464</v>
      </c>
    </row>
    <row r="956" spans="2:75" x14ac:dyDescent="0.35">
      <c r="B956" t="s">
        <v>92</v>
      </c>
      <c r="C956" s="14">
        <v>0.117753574990332</v>
      </c>
      <c r="D956" s="14">
        <v>6.15887725266928E-2</v>
      </c>
      <c r="E956" s="14">
        <v>0.17075932337039701</v>
      </c>
      <c r="F956" s="14"/>
      <c r="G956" s="14">
        <v>0.14614514298998599</v>
      </c>
      <c r="H956" s="14">
        <v>8.8120615525670007E-2</v>
      </c>
      <c r="I956" s="14">
        <v>0.139301183026876</v>
      </c>
      <c r="J956" s="14">
        <v>0.136923756446475</v>
      </c>
      <c r="K956" s="14">
        <v>9.7290762905058004E-2</v>
      </c>
      <c r="L956" s="14">
        <v>0.112670502082153</v>
      </c>
      <c r="M956" s="14"/>
      <c r="N956" s="14">
        <v>8.2108618553236798E-2</v>
      </c>
      <c r="O956" s="14">
        <v>0.184460564894037</v>
      </c>
      <c r="P956" s="14"/>
      <c r="Q956" s="14">
        <v>0.16064549189711</v>
      </c>
      <c r="R956" s="14">
        <v>0.26496270015597101</v>
      </c>
      <c r="S956" s="14">
        <v>0.13750617302340001</v>
      </c>
      <c r="T956" s="14">
        <v>5.3189596687174101E-2</v>
      </c>
      <c r="U956" s="14">
        <v>8.3149201984586696E-2</v>
      </c>
      <c r="V956" s="14">
        <v>2.11957013920098E-2</v>
      </c>
      <c r="W956" s="14">
        <v>6.3725332376527499E-2</v>
      </c>
      <c r="X956" s="14">
        <v>0</v>
      </c>
      <c r="Y956" s="14">
        <v>0</v>
      </c>
      <c r="Z956" s="14">
        <v>0.344327890046977</v>
      </c>
      <c r="AA956" s="14"/>
      <c r="AB956" s="14">
        <v>3.6360105515946803E-2</v>
      </c>
      <c r="AC956" s="14">
        <v>0.14674174602561299</v>
      </c>
      <c r="AD956" s="14">
        <v>4.3909286448695399E-2</v>
      </c>
      <c r="AE956" s="14"/>
      <c r="AF956" s="14">
        <v>6.3860555868830604E-2</v>
      </c>
      <c r="AG956" s="14">
        <v>5.6245244208708897E-2</v>
      </c>
      <c r="AH956" s="14">
        <v>7.8012579358887807E-2</v>
      </c>
      <c r="AI956" s="14">
        <v>3.4012398684779101E-2</v>
      </c>
      <c r="AJ956" s="14">
        <v>6.9909263049349898E-2</v>
      </c>
      <c r="AK956" s="14">
        <v>0.10146978453028301</v>
      </c>
      <c r="AL956" s="14">
        <v>4.0098054785616198E-2</v>
      </c>
      <c r="AM956" s="14">
        <v>0.23722583699986899</v>
      </c>
      <c r="AN956" s="14"/>
      <c r="AO956" s="14">
        <v>7.31548655157475E-2</v>
      </c>
      <c r="AP956" s="14">
        <v>2.9202445186825202E-2</v>
      </c>
      <c r="AQ956" s="14">
        <v>0.103887997678543</v>
      </c>
      <c r="AR956" s="14">
        <v>4.42473235218891E-2</v>
      </c>
      <c r="AS956" s="14">
        <v>7.9198720455962004E-2</v>
      </c>
      <c r="AT956" s="14">
        <v>0.103709257911327</v>
      </c>
      <c r="AU956" s="14">
        <v>4.9532516856659603E-2</v>
      </c>
      <c r="AV956" s="14">
        <v>0.16410075654937101</v>
      </c>
      <c r="AW956" s="14"/>
      <c r="AX956" s="14">
        <v>0.111467289391323</v>
      </c>
      <c r="AY956" s="14">
        <v>7.7956570722653398E-2</v>
      </c>
      <c r="AZ956" s="14">
        <v>0.103565620691983</v>
      </c>
      <c r="BA956" s="14"/>
      <c r="BB956" s="14">
        <v>5.4436640086112299E-2</v>
      </c>
      <c r="BC956" s="14">
        <v>9.2223989547657106E-2</v>
      </c>
      <c r="BD956" s="14">
        <v>8.2951563752856894E-2</v>
      </c>
      <c r="BE956" s="14"/>
      <c r="BF956" s="14">
        <v>2.9739582573243401E-2</v>
      </c>
      <c r="BG956" s="14">
        <v>9.7222382849904504E-2</v>
      </c>
      <c r="BH956" s="14">
        <v>6.8699531427726196E-2</v>
      </c>
      <c r="BI956" s="14"/>
      <c r="BJ956" s="14">
        <v>6.4343769756881095E-2</v>
      </c>
      <c r="BK956" s="14">
        <v>0.126972714419366</v>
      </c>
      <c r="BL956" s="14"/>
      <c r="BM956" s="14">
        <v>3.8039256268968799E-2</v>
      </c>
      <c r="BN956" s="14">
        <v>0.150424126484551</v>
      </c>
      <c r="BO956" s="14"/>
      <c r="BP956" s="14">
        <v>0.15074082039461001</v>
      </c>
      <c r="BQ956" s="14">
        <v>0.11737506100447601</v>
      </c>
      <c r="BR956" s="14">
        <v>0.21467499514986399</v>
      </c>
      <c r="BS956" s="14">
        <v>0.120727419434836</v>
      </c>
      <c r="BT956" s="14">
        <v>9.3070540345525699E-2</v>
      </c>
      <c r="BU956" s="14">
        <v>0.105329526499992</v>
      </c>
      <c r="BV956" s="14">
        <v>8.1722730100001903E-2</v>
      </c>
      <c r="BW956" s="14">
        <v>0.13156851996206501</v>
      </c>
    </row>
    <row r="957" spans="2:75" x14ac:dyDescent="0.35">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c r="AD957" s="14"/>
      <c r="AE957" s="14"/>
      <c r="AF957" s="14"/>
      <c r="AG957" s="14"/>
      <c r="AH957" s="14"/>
      <c r="AI957" s="14"/>
      <c r="AJ957" s="14"/>
      <c r="AK957" s="14"/>
      <c r="AL957" s="14"/>
      <c r="AM957" s="14"/>
      <c r="AN957" s="14"/>
      <c r="AO957" s="14"/>
      <c r="AP957" s="14"/>
      <c r="AQ957" s="14"/>
      <c r="AR957" s="14"/>
      <c r="AS957" s="14"/>
      <c r="AT957" s="14"/>
      <c r="AU957" s="14"/>
      <c r="AV957" s="14"/>
      <c r="AW957" s="14"/>
      <c r="AX957" s="14"/>
      <c r="AY957" s="14"/>
      <c r="AZ957" s="14"/>
      <c r="BA957" s="14"/>
      <c r="BB957" s="14"/>
      <c r="BC957" s="14"/>
      <c r="BD957" s="14"/>
      <c r="BE957" s="14"/>
      <c r="BF957" s="14"/>
      <c r="BG957" s="14"/>
      <c r="BH957" s="14"/>
      <c r="BI957" s="14"/>
      <c r="BJ957" s="14"/>
      <c r="BK957" s="14"/>
      <c r="BL957" s="14"/>
      <c r="BM957" s="14"/>
      <c r="BN957" s="14"/>
      <c r="BO957" s="14"/>
      <c r="BP957" s="14"/>
      <c r="BQ957" s="14"/>
      <c r="BR957" s="14"/>
      <c r="BS957" s="14"/>
      <c r="BT957" s="14"/>
      <c r="BU957" s="14"/>
      <c r="BV957" s="14"/>
      <c r="BW957" s="14"/>
    </row>
    <row r="958" spans="2:75" x14ac:dyDescent="0.35">
      <c r="B958" s="6" t="s">
        <v>441</v>
      </c>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c r="AD958" s="14"/>
      <c r="AE958" s="14"/>
      <c r="AF958" s="14"/>
      <c r="AG958" s="14"/>
      <c r="AH958" s="14"/>
      <c r="AI958" s="14"/>
      <c r="AJ958" s="14"/>
      <c r="AK958" s="14"/>
      <c r="AL958" s="14"/>
      <c r="AM958" s="14"/>
      <c r="AN958" s="14"/>
      <c r="AO958" s="14"/>
      <c r="AP958" s="14"/>
      <c r="AQ958" s="14"/>
      <c r="AR958" s="14"/>
      <c r="AS958" s="14"/>
      <c r="AT958" s="14"/>
      <c r="AU958" s="14"/>
      <c r="AV958" s="14"/>
      <c r="AW958" s="14"/>
      <c r="AX958" s="14"/>
      <c r="AY958" s="14"/>
      <c r="AZ958" s="14"/>
      <c r="BA958" s="14"/>
      <c r="BB958" s="14"/>
      <c r="BC958" s="14"/>
      <c r="BD958" s="14"/>
      <c r="BE958" s="14"/>
      <c r="BF958" s="14"/>
      <c r="BG958" s="14"/>
      <c r="BH958" s="14"/>
      <c r="BI958" s="14"/>
      <c r="BJ958" s="14"/>
      <c r="BK958" s="14"/>
      <c r="BL958" s="14"/>
      <c r="BM958" s="14"/>
      <c r="BN958" s="14"/>
      <c r="BO958" s="14"/>
      <c r="BP958" s="14"/>
      <c r="BQ958" s="14"/>
      <c r="BR958" s="14"/>
      <c r="BS958" s="14"/>
      <c r="BT958" s="14"/>
      <c r="BU958" s="14"/>
      <c r="BV958" s="14"/>
      <c r="BW958" s="14"/>
    </row>
    <row r="959" spans="2:75" x14ac:dyDescent="0.35">
      <c r="B959" s="21" t="s">
        <v>96</v>
      </c>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c r="AD959" s="14"/>
      <c r="AE959" s="14"/>
      <c r="AF959" s="14"/>
      <c r="AG959" s="14"/>
      <c r="AH959" s="14"/>
      <c r="AI959" s="14"/>
      <c r="AJ959" s="14"/>
      <c r="AK959" s="14"/>
      <c r="AL959" s="14"/>
      <c r="AM959" s="14"/>
      <c r="AN959" s="14"/>
      <c r="AO959" s="14"/>
      <c r="AP959" s="14"/>
      <c r="AQ959" s="14"/>
      <c r="AR959" s="14"/>
      <c r="AS959" s="14"/>
      <c r="AT959" s="14"/>
      <c r="AU959" s="14"/>
      <c r="AV959" s="14"/>
      <c r="AW959" s="14"/>
      <c r="AX959" s="14"/>
      <c r="AY959" s="14"/>
      <c r="AZ959" s="14"/>
      <c r="BA959" s="14"/>
      <c r="BB959" s="14"/>
      <c r="BC959" s="14"/>
      <c r="BD959" s="14"/>
      <c r="BE959" s="14"/>
      <c r="BF959" s="14"/>
      <c r="BG959" s="14"/>
      <c r="BH959" s="14"/>
      <c r="BI959" s="14"/>
      <c r="BJ959" s="14"/>
      <c r="BK959" s="14"/>
      <c r="BL959" s="14"/>
      <c r="BM959" s="14"/>
      <c r="BN959" s="14"/>
      <c r="BO959" s="14"/>
      <c r="BP959" s="14"/>
      <c r="BQ959" s="14"/>
      <c r="BR959" s="14"/>
      <c r="BS959" s="14"/>
      <c r="BT959" s="14"/>
      <c r="BU959" s="14"/>
      <c r="BV959" s="14"/>
      <c r="BW959" s="14"/>
    </row>
    <row r="960" spans="2:75" x14ac:dyDescent="0.35">
      <c r="B960" t="s">
        <v>338</v>
      </c>
      <c r="C960" s="14">
        <v>3.5674360737481703E-2</v>
      </c>
      <c r="D960" s="14">
        <v>3.9693148146373598E-2</v>
      </c>
      <c r="E960" s="14">
        <v>3.1881614660851099E-2</v>
      </c>
      <c r="F960" s="14"/>
      <c r="G960" s="14">
        <v>6.1603297911647897E-2</v>
      </c>
      <c r="H960" s="14">
        <v>6.2735206409351998E-2</v>
      </c>
      <c r="I960" s="14">
        <v>4.6718778184861198E-2</v>
      </c>
      <c r="J960" s="14">
        <v>2.1514463962809698E-3</v>
      </c>
      <c r="K960" s="14">
        <v>6.1305345201150803E-3</v>
      </c>
      <c r="L960" s="14">
        <v>4.5971693186519301E-2</v>
      </c>
      <c r="M960" s="14"/>
      <c r="N960" s="14">
        <v>3.7146419609118797E-2</v>
      </c>
      <c r="O960" s="14">
        <v>3.2919507706275102E-2</v>
      </c>
      <c r="P960" s="14"/>
      <c r="Q960" s="14">
        <v>1.2554234655262E-2</v>
      </c>
      <c r="R960" s="14">
        <v>6.0287513529443899E-2</v>
      </c>
      <c r="S960" s="14">
        <v>1.3579841798391799E-2</v>
      </c>
      <c r="T960" s="14">
        <v>4.0084954718322401E-2</v>
      </c>
      <c r="U960" s="14">
        <v>4.1635374472876401E-2</v>
      </c>
      <c r="V960" s="14">
        <v>3.87165479026257E-2</v>
      </c>
      <c r="W960" s="14">
        <v>4.6290104107630799E-2</v>
      </c>
      <c r="X960" s="14">
        <v>0</v>
      </c>
      <c r="Y960" s="14">
        <v>0</v>
      </c>
      <c r="Z960" s="14">
        <v>6.53955039171182E-3</v>
      </c>
      <c r="AA960" s="14"/>
      <c r="AB960" s="14">
        <v>6.3104472878667106E-2</v>
      </c>
      <c r="AC960" s="14">
        <v>2.31101240165341E-2</v>
      </c>
      <c r="AD960" s="14">
        <v>6.8217718398575405E-2</v>
      </c>
      <c r="AE960" s="14"/>
      <c r="AF960" s="14">
        <v>4.7461819633297701E-2</v>
      </c>
      <c r="AG960" s="14">
        <v>6.0573356820314603E-2</v>
      </c>
      <c r="AH960" s="14">
        <v>4.71532942579568E-2</v>
      </c>
      <c r="AI960" s="14">
        <v>0</v>
      </c>
      <c r="AJ960" s="14">
        <v>0</v>
      </c>
      <c r="AK960" s="14">
        <v>4.0802230353453199E-2</v>
      </c>
      <c r="AL960" s="14">
        <v>1.9606189026815799E-2</v>
      </c>
      <c r="AM960" s="14">
        <v>3.3300813356123497E-2</v>
      </c>
      <c r="AN960" s="14"/>
      <c r="AO960" s="14">
        <v>3.1370990537354503E-2</v>
      </c>
      <c r="AP960" s="14">
        <v>7.4925232522476695E-2</v>
      </c>
      <c r="AQ960" s="14">
        <v>7.8465075163276193E-2</v>
      </c>
      <c r="AR960" s="14">
        <v>0</v>
      </c>
      <c r="AS960" s="14">
        <v>0</v>
      </c>
      <c r="AT960" s="14">
        <v>4.0756510524249903E-2</v>
      </c>
      <c r="AU960" s="14">
        <v>2.8626129256776899E-2</v>
      </c>
      <c r="AV960" s="14">
        <v>4.8559678951304502E-2</v>
      </c>
      <c r="AW960" s="14"/>
      <c r="AX960" s="14">
        <v>7.4815381010498005E-2</v>
      </c>
      <c r="AY960" s="14">
        <v>4.7151984435324402E-2</v>
      </c>
      <c r="AZ960" s="14">
        <v>2.5229915754177799E-2</v>
      </c>
      <c r="BA960" s="14"/>
      <c r="BB960" s="14">
        <v>8.9573029628847001E-2</v>
      </c>
      <c r="BC960" s="14">
        <v>3.06880860272064E-2</v>
      </c>
      <c r="BD960" s="14">
        <v>2.7119492968957899E-2</v>
      </c>
      <c r="BE960" s="14"/>
      <c r="BF960" s="14">
        <v>0.132743298647093</v>
      </c>
      <c r="BG960" s="14">
        <v>4.9236087473026102E-2</v>
      </c>
      <c r="BH960" s="14">
        <v>2.0592314406132E-2</v>
      </c>
      <c r="BI960" s="14"/>
      <c r="BJ960" s="14">
        <v>6.0677871807544803E-2</v>
      </c>
      <c r="BK960" s="14">
        <v>3.0108484674643402E-2</v>
      </c>
      <c r="BL960" s="14"/>
      <c r="BM960" s="14">
        <v>7.1649126025645396E-2</v>
      </c>
      <c r="BN960" s="14">
        <v>2.3871797849403902E-2</v>
      </c>
      <c r="BO960" s="14"/>
      <c r="BP960" s="14">
        <v>4.9153745836994799E-2</v>
      </c>
      <c r="BQ960" s="14">
        <v>5.6118840878218897E-2</v>
      </c>
      <c r="BR960" s="14">
        <v>0</v>
      </c>
      <c r="BS960" s="14">
        <v>1.29006753999203E-2</v>
      </c>
      <c r="BT960" s="14">
        <v>5.3061081026701797E-2</v>
      </c>
      <c r="BU960" s="14">
        <v>7.5371320267170402E-3</v>
      </c>
      <c r="BV960" s="14">
        <v>1.85712615926285E-2</v>
      </c>
      <c r="BW960" s="14">
        <v>3.1978552118462497E-2</v>
      </c>
    </row>
    <row r="961" spans="2:75" x14ac:dyDescent="0.35">
      <c r="B961" t="s">
        <v>339</v>
      </c>
      <c r="C961" s="14">
        <v>0.24159885566088499</v>
      </c>
      <c r="D961" s="14">
        <v>0.272075567840318</v>
      </c>
      <c r="E961" s="14">
        <v>0.21283634130359599</v>
      </c>
      <c r="F961" s="14"/>
      <c r="G961" s="14">
        <v>0.17085418837675301</v>
      </c>
      <c r="H961" s="14">
        <v>0.15314654054937399</v>
      </c>
      <c r="I961" s="14">
        <v>0.223250997675145</v>
      </c>
      <c r="J961" s="14">
        <v>0.225841751616499</v>
      </c>
      <c r="K961" s="14">
        <v>0.28255935053117798</v>
      </c>
      <c r="L961" s="14">
        <v>0.28519751789351899</v>
      </c>
      <c r="M961" s="14"/>
      <c r="N961" s="14">
        <v>0.25663428666494997</v>
      </c>
      <c r="O961" s="14">
        <v>0.213461120496135</v>
      </c>
      <c r="P961" s="14"/>
      <c r="Q961" s="14">
        <v>0.12691014786459701</v>
      </c>
      <c r="R961" s="14">
        <v>0.139429112468935</v>
      </c>
      <c r="S961" s="14">
        <v>0.22497889304308299</v>
      </c>
      <c r="T961" s="14">
        <v>0.27716728831673398</v>
      </c>
      <c r="U961" s="14">
        <v>0.30183751324649399</v>
      </c>
      <c r="V961" s="14">
        <v>0.273978654562893</v>
      </c>
      <c r="W961" s="14">
        <v>0.250460983031767</v>
      </c>
      <c r="X961" s="14">
        <v>0.33054401142170298</v>
      </c>
      <c r="Y961" s="14">
        <v>0</v>
      </c>
      <c r="Z961" s="14">
        <v>0.16517519271686401</v>
      </c>
      <c r="AA961" s="14"/>
      <c r="AB961" s="14">
        <v>0.36853980564413902</v>
      </c>
      <c r="AC961" s="14">
        <v>0.21704815986831499</v>
      </c>
      <c r="AD961" s="14">
        <v>0.236731796180841</v>
      </c>
      <c r="AE961" s="14"/>
      <c r="AF961" s="14">
        <v>0.36787317249300899</v>
      </c>
      <c r="AG961" s="14">
        <v>0.195285736998248</v>
      </c>
      <c r="AH961" s="14">
        <v>0.24717353019338101</v>
      </c>
      <c r="AI961" s="14">
        <v>0.31530334098134399</v>
      </c>
      <c r="AJ961" s="14">
        <v>0.32433240021555598</v>
      </c>
      <c r="AK961" s="14">
        <v>0.32213617516628101</v>
      </c>
      <c r="AL961" s="14">
        <v>0.135023183800667</v>
      </c>
      <c r="AM961" s="14">
        <v>0.13353888042714901</v>
      </c>
      <c r="AN961" s="14"/>
      <c r="AO961" s="14">
        <v>0.418914233839003</v>
      </c>
      <c r="AP961" s="14">
        <v>0.191961568558944</v>
      </c>
      <c r="AQ961" s="14">
        <v>0.25060042706147501</v>
      </c>
      <c r="AR961" s="14">
        <v>0.360654058528525</v>
      </c>
      <c r="AS961" s="14">
        <v>0.43205733804727903</v>
      </c>
      <c r="AT961" s="14">
        <v>0.369511080269735</v>
      </c>
      <c r="AU961" s="14">
        <v>0.132422801330847</v>
      </c>
      <c r="AV961" s="14">
        <v>8.2397999010133699E-2</v>
      </c>
      <c r="AW961" s="14"/>
      <c r="AX961" s="14">
        <v>0.36090022466592397</v>
      </c>
      <c r="AY961" s="14">
        <v>0.335206749946589</v>
      </c>
      <c r="AZ961" s="14">
        <v>0.161403749311541</v>
      </c>
      <c r="BA961" s="14"/>
      <c r="BB961" s="14">
        <v>0.45287780383704301</v>
      </c>
      <c r="BC961" s="14">
        <v>0.28500998714860398</v>
      </c>
      <c r="BD961" s="14">
        <v>7.70276578611407E-2</v>
      </c>
      <c r="BE961" s="14"/>
      <c r="BF961" s="14">
        <v>0.37425707266450198</v>
      </c>
      <c r="BG961" s="14">
        <v>0.34701048867280898</v>
      </c>
      <c r="BH961" s="14">
        <v>0.161352182630006</v>
      </c>
      <c r="BI961" s="14"/>
      <c r="BJ961" s="14">
        <v>0.38568581927513401</v>
      </c>
      <c r="BK961" s="14">
        <v>0.20335646079170699</v>
      </c>
      <c r="BL961" s="14"/>
      <c r="BM961" s="14">
        <v>0.33474577422129298</v>
      </c>
      <c r="BN961" s="14">
        <v>0.20144575493888101</v>
      </c>
      <c r="BO961" s="14"/>
      <c r="BP961" s="14">
        <v>0.28192600577883897</v>
      </c>
      <c r="BQ961" s="14">
        <v>0.24277844951982899</v>
      </c>
      <c r="BR961" s="14">
        <v>0.25590349164179799</v>
      </c>
      <c r="BS961" s="14">
        <v>0.198882960968291</v>
      </c>
      <c r="BT961" s="14">
        <v>0.24296526902138299</v>
      </c>
      <c r="BU961" s="14">
        <v>0.28860354038439501</v>
      </c>
      <c r="BV961" s="14">
        <v>0.160229769676558</v>
      </c>
      <c r="BW961" s="14">
        <v>0.19666146982371099</v>
      </c>
    </row>
    <row r="962" spans="2:75" x14ac:dyDescent="0.35">
      <c r="B962" t="s">
        <v>340</v>
      </c>
      <c r="C962" s="14">
        <v>0.36936649897143897</v>
      </c>
      <c r="D962" s="14">
        <v>0.36673537881233598</v>
      </c>
      <c r="E962" s="14">
        <v>0.37184962874299698</v>
      </c>
      <c r="F962" s="14"/>
      <c r="G962" s="14">
        <v>0.27725774657009</v>
      </c>
      <c r="H962" s="14">
        <v>0.34459885580737398</v>
      </c>
      <c r="I962" s="14">
        <v>0.36239303060924999</v>
      </c>
      <c r="J962" s="14">
        <v>0.36543020623523798</v>
      </c>
      <c r="K962" s="14">
        <v>0.42290648783053603</v>
      </c>
      <c r="L962" s="14">
        <v>0.37943257857037099</v>
      </c>
      <c r="M962" s="14"/>
      <c r="N962" s="14">
        <v>0.38133576416182102</v>
      </c>
      <c r="O962" s="14">
        <v>0.34696687411515298</v>
      </c>
      <c r="P962" s="14"/>
      <c r="Q962" s="14">
        <v>0.277698749088509</v>
      </c>
      <c r="R962" s="14">
        <v>0.386808962509128</v>
      </c>
      <c r="S962" s="14">
        <v>0.37133665397218801</v>
      </c>
      <c r="T962" s="14">
        <v>0.39210893891417897</v>
      </c>
      <c r="U962" s="14">
        <v>0.36919328577680999</v>
      </c>
      <c r="V962" s="14">
        <v>0.378236082653301</v>
      </c>
      <c r="W962" s="14">
        <v>0.356518109698995</v>
      </c>
      <c r="X962" s="14">
        <v>8.66519994027138E-2</v>
      </c>
      <c r="Y962" s="14">
        <v>0.11182982956972801</v>
      </c>
      <c r="Z962" s="14">
        <v>0.36044425465368801</v>
      </c>
      <c r="AA962" s="14"/>
      <c r="AB962" s="14">
        <v>0.32000428344779802</v>
      </c>
      <c r="AC962" s="14">
        <v>0.41335040434046599</v>
      </c>
      <c r="AD962" s="14">
        <v>0.26320501977316302</v>
      </c>
      <c r="AE962" s="14"/>
      <c r="AF962" s="14">
        <v>0.43939571577784198</v>
      </c>
      <c r="AG962" s="14">
        <v>0.29348004875510803</v>
      </c>
      <c r="AH962" s="14">
        <v>0.331371622410431</v>
      </c>
      <c r="AI962" s="14">
        <v>0.39625651453995198</v>
      </c>
      <c r="AJ962" s="14">
        <v>0.44839043161155701</v>
      </c>
      <c r="AK962" s="14">
        <v>0.35470469810891397</v>
      </c>
      <c r="AL962" s="14">
        <v>0.44017437906062101</v>
      </c>
      <c r="AM962" s="14">
        <v>0.34211373645774001</v>
      </c>
      <c r="AN962" s="14"/>
      <c r="AO962" s="14">
        <v>0.40668003865258401</v>
      </c>
      <c r="AP962" s="14">
        <v>0.32690095654054002</v>
      </c>
      <c r="AQ962" s="14">
        <v>0.42315461321060499</v>
      </c>
      <c r="AR962" s="14">
        <v>0.41868282178452998</v>
      </c>
      <c r="AS962" s="14">
        <v>0.44510944570273298</v>
      </c>
      <c r="AT962" s="14">
        <v>0.30277061674359201</v>
      </c>
      <c r="AU962" s="14">
        <v>0.46081708639081498</v>
      </c>
      <c r="AV962" s="14">
        <v>0.37261291806722002</v>
      </c>
      <c r="AW962" s="14"/>
      <c r="AX962" s="14">
        <v>0.340132376291642</v>
      </c>
      <c r="AY962" s="14">
        <v>0.36498113691291401</v>
      </c>
      <c r="AZ962" s="14">
        <v>0.35592398063171199</v>
      </c>
      <c r="BA962" s="14"/>
      <c r="BB962" s="14">
        <v>0.328123058491605</v>
      </c>
      <c r="BC962" s="14">
        <v>0.39799500255901199</v>
      </c>
      <c r="BD962" s="14">
        <v>0.33682187990224199</v>
      </c>
      <c r="BE962" s="14"/>
      <c r="BF962" s="14">
        <v>0.34561863648164998</v>
      </c>
      <c r="BG962" s="14">
        <v>0.374527692963598</v>
      </c>
      <c r="BH962" s="14">
        <v>0.35860632098532602</v>
      </c>
      <c r="BI962" s="14"/>
      <c r="BJ962" s="14">
        <v>0.325208700857817</v>
      </c>
      <c r="BK962" s="14">
        <v>0.38151511480551697</v>
      </c>
      <c r="BL962" s="14"/>
      <c r="BM962" s="14">
        <v>0.32494803496994701</v>
      </c>
      <c r="BN962" s="14">
        <v>0.38671019155849501</v>
      </c>
      <c r="BO962" s="14"/>
      <c r="BP962" s="14">
        <v>0.35730098161722601</v>
      </c>
      <c r="BQ962" s="14">
        <v>0.29403931046075299</v>
      </c>
      <c r="BR962" s="14">
        <v>0.42342710996428501</v>
      </c>
      <c r="BS962" s="14">
        <v>0.38159406132139501</v>
      </c>
      <c r="BT962" s="14">
        <v>0.35857975710609802</v>
      </c>
      <c r="BU962" s="14">
        <v>0.34722622214627202</v>
      </c>
      <c r="BV962" s="14">
        <v>0.394401565623825</v>
      </c>
      <c r="BW962" s="14">
        <v>0.47542773826805801</v>
      </c>
    </row>
    <row r="963" spans="2:75" x14ac:dyDescent="0.35">
      <c r="B963" t="s">
        <v>341</v>
      </c>
      <c r="C963" s="14">
        <v>0.158856571806511</v>
      </c>
      <c r="D963" s="14">
        <v>0.172072272799797</v>
      </c>
      <c r="E963" s="14">
        <v>0.14638420315588099</v>
      </c>
      <c r="F963" s="14"/>
      <c r="G963" s="14">
        <v>0.217714210668771</v>
      </c>
      <c r="H963" s="14">
        <v>0.19504179620784201</v>
      </c>
      <c r="I963" s="14">
        <v>0.152650404310469</v>
      </c>
      <c r="J963" s="14">
        <v>0.20656193940071699</v>
      </c>
      <c r="K963" s="14">
        <v>0.13154084855752099</v>
      </c>
      <c r="L963" s="14">
        <v>0.123927384548151</v>
      </c>
      <c r="M963" s="14"/>
      <c r="N963" s="14">
        <v>0.17008548842676999</v>
      </c>
      <c r="O963" s="14">
        <v>0.137842456417169</v>
      </c>
      <c r="P963" s="14"/>
      <c r="Q963" s="14">
        <v>0.30213660838022299</v>
      </c>
      <c r="R963" s="14">
        <v>0.106537504349556</v>
      </c>
      <c r="S963" s="14">
        <v>0.17370503209438201</v>
      </c>
      <c r="T963" s="14">
        <v>0.18178250227718801</v>
      </c>
      <c r="U963" s="14">
        <v>0.168223002946812</v>
      </c>
      <c r="V963" s="14">
        <v>0.155099394292468</v>
      </c>
      <c r="W963" s="14">
        <v>0.124004264645763</v>
      </c>
      <c r="X963" s="14">
        <v>0.406299744447288</v>
      </c>
      <c r="Y963" s="14">
        <v>0.57049239310669397</v>
      </c>
      <c r="Z963" s="14">
        <v>0.108510313617566</v>
      </c>
      <c r="AA963" s="14"/>
      <c r="AB963" s="14">
        <v>0.158868773819865</v>
      </c>
      <c r="AC963" s="14">
        <v>0.13467638258074499</v>
      </c>
      <c r="AD963" s="14">
        <v>0.23939600171582701</v>
      </c>
      <c r="AE963" s="14"/>
      <c r="AF963" s="14">
        <v>9.4413832437969497E-2</v>
      </c>
      <c r="AG963" s="14">
        <v>0.31124567433603001</v>
      </c>
      <c r="AH963" s="14">
        <v>9.2664825806492296E-2</v>
      </c>
      <c r="AI963" s="14">
        <v>0.178775991871051</v>
      </c>
      <c r="AJ963" s="14">
        <v>0.13270344556573499</v>
      </c>
      <c r="AK963" s="14">
        <v>0.14107482258919499</v>
      </c>
      <c r="AL963" s="14">
        <v>0.13746570400890701</v>
      </c>
      <c r="AM963" s="14">
        <v>0.154425397573658</v>
      </c>
      <c r="AN963" s="14"/>
      <c r="AO963" s="14">
        <v>7.1335424474528106E-2</v>
      </c>
      <c r="AP963" s="14">
        <v>0.266761052834251</v>
      </c>
      <c r="AQ963" s="14">
        <v>5.2487028984745603E-2</v>
      </c>
      <c r="AR963" s="14">
        <v>0.14418245917848399</v>
      </c>
      <c r="AS963" s="14">
        <v>4.4392488727376098E-2</v>
      </c>
      <c r="AT963" s="14">
        <v>0.14248847847684001</v>
      </c>
      <c r="AU963" s="14">
        <v>0.147201328491916</v>
      </c>
      <c r="AV963" s="14">
        <v>0.16408889281832301</v>
      </c>
      <c r="AW963" s="14"/>
      <c r="AX963" s="14">
        <v>6.7963248936509305E-2</v>
      </c>
      <c r="AY963" s="14">
        <v>0.13155618018276999</v>
      </c>
      <c r="AZ963" s="14">
        <v>0.217058325889987</v>
      </c>
      <c r="BA963" s="14"/>
      <c r="BB963" s="14">
        <v>5.52056095966032E-2</v>
      </c>
      <c r="BC963" s="14">
        <v>0.14214405128598601</v>
      </c>
      <c r="BD963" s="14">
        <v>0.279482412085304</v>
      </c>
      <c r="BE963" s="14"/>
      <c r="BF963" s="14">
        <v>9.7831394950991801E-2</v>
      </c>
      <c r="BG963" s="14">
        <v>0.10581386635921899</v>
      </c>
      <c r="BH963" s="14">
        <v>0.22151073334815599</v>
      </c>
      <c r="BI963" s="14"/>
      <c r="BJ963" s="14">
        <v>0.10304448930393301</v>
      </c>
      <c r="BK963" s="14">
        <v>0.17396417650534601</v>
      </c>
      <c r="BL963" s="14"/>
      <c r="BM963" s="14">
        <v>0.14085465580509399</v>
      </c>
      <c r="BN963" s="14">
        <v>0.16423997318323799</v>
      </c>
      <c r="BO963" s="14"/>
      <c r="BP963" s="14">
        <v>0.12945855533103401</v>
      </c>
      <c r="BQ963" s="14">
        <v>0.12766741250650601</v>
      </c>
      <c r="BR963" s="14">
        <v>0.114811637592139</v>
      </c>
      <c r="BS963" s="14">
        <v>0.20310120291074399</v>
      </c>
      <c r="BT963" s="14">
        <v>0.17003799165059699</v>
      </c>
      <c r="BU963" s="14">
        <v>0.15778267110423799</v>
      </c>
      <c r="BV963" s="14">
        <v>0.230539977279963</v>
      </c>
      <c r="BW963" s="14">
        <v>8.52340986627078E-2</v>
      </c>
    </row>
    <row r="964" spans="2:75" x14ac:dyDescent="0.35">
      <c r="B964" t="s">
        <v>342</v>
      </c>
      <c r="C964" s="14">
        <v>8.9039586288737704E-2</v>
      </c>
      <c r="D964" s="14">
        <v>0.101827740822817</v>
      </c>
      <c r="E964" s="14">
        <v>7.6970716253671995E-2</v>
      </c>
      <c r="F964" s="14"/>
      <c r="G964" s="14">
        <v>0.136585777262446</v>
      </c>
      <c r="H964" s="14">
        <v>0.17008168658522799</v>
      </c>
      <c r="I964" s="14">
        <v>0.11484686627740801</v>
      </c>
      <c r="J964" s="14">
        <v>6.3115865740253893E-2</v>
      </c>
      <c r="K964" s="14">
        <v>8.7333318381466102E-2</v>
      </c>
      <c r="L964" s="14">
        <v>5.3500447574076702E-2</v>
      </c>
      <c r="M964" s="14"/>
      <c r="N964" s="14">
        <v>8.3055067125686E-2</v>
      </c>
      <c r="O964" s="14">
        <v>0.100239186436735</v>
      </c>
      <c r="P964" s="14"/>
      <c r="Q964" s="14">
        <v>0.12005476811430001</v>
      </c>
      <c r="R964" s="14">
        <v>0.102716200987756</v>
      </c>
      <c r="S964" s="14">
        <v>9.4715992268741403E-2</v>
      </c>
      <c r="T964" s="14">
        <v>4.1540524362918198E-2</v>
      </c>
      <c r="U964" s="14">
        <v>4.9793801406033497E-2</v>
      </c>
      <c r="V964" s="14">
        <v>0.13002019436974299</v>
      </c>
      <c r="W964" s="14">
        <v>0.17629597218437501</v>
      </c>
      <c r="X964" s="14">
        <v>0.17650424472829601</v>
      </c>
      <c r="Y964" s="14">
        <v>0.31767777732357899</v>
      </c>
      <c r="Z964" s="14">
        <v>4.0387495442521203E-2</v>
      </c>
      <c r="AA964" s="14"/>
      <c r="AB964" s="14">
        <v>6.1323399769770699E-2</v>
      </c>
      <c r="AC964" s="14">
        <v>7.3239822829786597E-2</v>
      </c>
      <c r="AD964" s="14">
        <v>0.16683679216451999</v>
      </c>
      <c r="AE964" s="14"/>
      <c r="AF964" s="14">
        <v>1.1657466059087599E-2</v>
      </c>
      <c r="AG964" s="14">
        <v>9.2330025783393804E-2</v>
      </c>
      <c r="AH964" s="14">
        <v>0.20138581753119</v>
      </c>
      <c r="AI964" s="14">
        <v>8.0304861267150598E-2</v>
      </c>
      <c r="AJ964" s="14">
        <v>3.93862356205191E-2</v>
      </c>
      <c r="AK964" s="14">
        <v>4.1273950157754598E-2</v>
      </c>
      <c r="AL964" s="14">
        <v>0.213628160307404</v>
      </c>
      <c r="AM964" s="14">
        <v>0.149464475753502</v>
      </c>
      <c r="AN964" s="14"/>
      <c r="AO964" s="14">
        <v>1.8318166615263001E-2</v>
      </c>
      <c r="AP964" s="14">
        <v>0.101569855051121</v>
      </c>
      <c r="AQ964" s="14">
        <v>0.102041232849573</v>
      </c>
      <c r="AR964" s="14">
        <v>3.8286645603597402E-2</v>
      </c>
      <c r="AS964" s="14">
        <v>1.5919994734511899E-2</v>
      </c>
      <c r="AT964" s="14">
        <v>4.14899544231353E-2</v>
      </c>
      <c r="AU964" s="14">
        <v>0.191504048227982</v>
      </c>
      <c r="AV964" s="14">
        <v>0.175286567616526</v>
      </c>
      <c r="AW964" s="14"/>
      <c r="AX964" s="14">
        <v>4.4721479704103298E-2</v>
      </c>
      <c r="AY964" s="14">
        <v>5.2298318735187102E-2</v>
      </c>
      <c r="AZ964" s="14">
        <v>0.145168939923008</v>
      </c>
      <c r="BA964" s="14"/>
      <c r="BB964" s="14">
        <v>3.2376711420827702E-2</v>
      </c>
      <c r="BC964" s="14">
        <v>5.09098513720809E-2</v>
      </c>
      <c r="BD964" s="14">
        <v>0.21229510335761101</v>
      </c>
      <c r="BE964" s="14"/>
      <c r="BF964" s="14">
        <v>3.0449254810160701E-2</v>
      </c>
      <c r="BG964" s="14">
        <v>4.13218471784466E-2</v>
      </c>
      <c r="BH964" s="14">
        <v>0.16779403836339801</v>
      </c>
      <c r="BI964" s="14"/>
      <c r="BJ964" s="14">
        <v>8.27016263032158E-2</v>
      </c>
      <c r="BK964" s="14">
        <v>9.26307859480483E-2</v>
      </c>
      <c r="BL964" s="14"/>
      <c r="BM964" s="14">
        <v>9.4809183659677707E-2</v>
      </c>
      <c r="BN964" s="14">
        <v>9.04462821416218E-2</v>
      </c>
      <c r="BO964" s="14"/>
      <c r="BP964" s="14">
        <v>6.4048882749868405E-2</v>
      </c>
      <c r="BQ964" s="14">
        <v>0.11834350968852</v>
      </c>
      <c r="BR964" s="14">
        <v>7.3515295349307105E-2</v>
      </c>
      <c r="BS964" s="14">
        <v>8.9925096498316398E-2</v>
      </c>
      <c r="BT964" s="14">
        <v>9.3051406325602007E-2</v>
      </c>
      <c r="BU964" s="14">
        <v>0.11298205509333099</v>
      </c>
      <c r="BV964" s="14">
        <v>9.5153839169677595E-2</v>
      </c>
      <c r="BW964" s="14">
        <v>7.1326994649331801E-2</v>
      </c>
    </row>
    <row r="965" spans="2:75" x14ac:dyDescent="0.35">
      <c r="B965" t="s">
        <v>92</v>
      </c>
      <c r="C965" s="14">
        <v>0.105464126534946</v>
      </c>
      <c r="D965" s="14">
        <v>4.75958915783595E-2</v>
      </c>
      <c r="E965" s="14">
        <v>0.16007749588300299</v>
      </c>
      <c r="F965" s="14"/>
      <c r="G965" s="14">
        <v>0.13598477921029201</v>
      </c>
      <c r="H965" s="14">
        <v>7.4395914440830005E-2</v>
      </c>
      <c r="I965" s="14">
        <v>0.100139922942867</v>
      </c>
      <c r="J965" s="14">
        <v>0.13689879061101201</v>
      </c>
      <c r="K965" s="14">
        <v>6.9529460179183697E-2</v>
      </c>
      <c r="L965" s="14">
        <v>0.111970378227363</v>
      </c>
      <c r="M965" s="14"/>
      <c r="N965" s="14">
        <v>7.1742974011654997E-2</v>
      </c>
      <c r="O965" s="14">
        <v>0.16857085482853401</v>
      </c>
      <c r="P965" s="14"/>
      <c r="Q965" s="14">
        <v>0.16064549189711</v>
      </c>
      <c r="R965" s="14">
        <v>0.20422070615518001</v>
      </c>
      <c r="S965" s="14">
        <v>0.12168358682321399</v>
      </c>
      <c r="T965" s="14">
        <v>6.7315791410659104E-2</v>
      </c>
      <c r="U965" s="14">
        <v>6.9317022150974003E-2</v>
      </c>
      <c r="V965" s="14">
        <v>2.3949126218968799E-2</v>
      </c>
      <c r="W965" s="14">
        <v>4.6430566331470302E-2</v>
      </c>
      <c r="X965" s="14">
        <v>0</v>
      </c>
      <c r="Y965" s="14">
        <v>0</v>
      </c>
      <c r="Z965" s="14">
        <v>0.31894319317765002</v>
      </c>
      <c r="AA965" s="14"/>
      <c r="AB965" s="14">
        <v>2.8159264439761099E-2</v>
      </c>
      <c r="AC965" s="14">
        <v>0.13857510636415299</v>
      </c>
      <c r="AD965" s="14">
        <v>2.5612671767073599E-2</v>
      </c>
      <c r="AE965" s="14"/>
      <c r="AF965" s="14">
        <v>3.9197993598794799E-2</v>
      </c>
      <c r="AG965" s="14">
        <v>4.7085157306904803E-2</v>
      </c>
      <c r="AH965" s="14">
        <v>8.0250909800548706E-2</v>
      </c>
      <c r="AI965" s="14">
        <v>2.9359291340502702E-2</v>
      </c>
      <c r="AJ965" s="14">
        <v>5.5187486986633102E-2</v>
      </c>
      <c r="AK965" s="14">
        <v>0.10000812362440201</v>
      </c>
      <c r="AL965" s="14">
        <v>5.4102383795584498E-2</v>
      </c>
      <c r="AM965" s="14">
        <v>0.187156696431828</v>
      </c>
      <c r="AN965" s="14"/>
      <c r="AO965" s="14">
        <v>5.3381145881267703E-2</v>
      </c>
      <c r="AP965" s="14">
        <v>3.7881334492666799E-2</v>
      </c>
      <c r="AQ965" s="14">
        <v>9.3251622730324904E-2</v>
      </c>
      <c r="AR965" s="14">
        <v>3.8194014904863703E-2</v>
      </c>
      <c r="AS965" s="14">
        <v>6.2520732788099997E-2</v>
      </c>
      <c r="AT965" s="14">
        <v>0.102983359562447</v>
      </c>
      <c r="AU965" s="14">
        <v>3.94286063016639E-2</v>
      </c>
      <c r="AV965" s="14">
        <v>0.15705394353649299</v>
      </c>
      <c r="AW965" s="14"/>
      <c r="AX965" s="14">
        <v>0.111467289391323</v>
      </c>
      <c r="AY965" s="14">
        <v>6.8805629787215397E-2</v>
      </c>
      <c r="AZ965" s="14">
        <v>9.5215088489573704E-2</v>
      </c>
      <c r="BA965" s="14"/>
      <c r="BB965" s="14">
        <v>4.1843787025074901E-2</v>
      </c>
      <c r="BC965" s="14">
        <v>9.3253021607110798E-2</v>
      </c>
      <c r="BD965" s="14">
        <v>6.7253453824744999E-2</v>
      </c>
      <c r="BE965" s="14"/>
      <c r="BF965" s="14">
        <v>1.9100342445603002E-2</v>
      </c>
      <c r="BG965" s="14">
        <v>8.2090017352900696E-2</v>
      </c>
      <c r="BH965" s="14">
        <v>7.0144410266982302E-2</v>
      </c>
      <c r="BI965" s="14"/>
      <c r="BJ965" s="14">
        <v>4.2681492452356799E-2</v>
      </c>
      <c r="BK965" s="14">
        <v>0.118424977274738</v>
      </c>
      <c r="BL965" s="14"/>
      <c r="BM965" s="14">
        <v>3.2993225318343103E-2</v>
      </c>
      <c r="BN965" s="14">
        <v>0.13328600032835999</v>
      </c>
      <c r="BO965" s="14"/>
      <c r="BP965" s="14">
        <v>0.11811182868603801</v>
      </c>
      <c r="BQ965" s="14">
        <v>0.161052476946172</v>
      </c>
      <c r="BR965" s="14">
        <v>0.132342465452472</v>
      </c>
      <c r="BS965" s="14">
        <v>0.113596002901333</v>
      </c>
      <c r="BT965" s="14">
        <v>8.2304494869618897E-2</v>
      </c>
      <c r="BU965" s="14">
        <v>8.5868379245047602E-2</v>
      </c>
      <c r="BV965" s="14">
        <v>0.101103586657348</v>
      </c>
      <c r="BW965" s="14">
        <v>0.139371146477729</v>
      </c>
    </row>
    <row r="966" spans="2:75" x14ac:dyDescent="0.35">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c r="AD966" s="14"/>
      <c r="AE966" s="14"/>
      <c r="AF966" s="14"/>
      <c r="AG966" s="14"/>
      <c r="AH966" s="14"/>
      <c r="AI966" s="14"/>
      <c r="AJ966" s="14"/>
      <c r="AK966" s="14"/>
      <c r="AL966" s="14"/>
      <c r="AM966" s="14"/>
      <c r="AN966" s="14"/>
      <c r="AO966" s="14"/>
      <c r="AP966" s="14"/>
      <c r="AQ966" s="14"/>
      <c r="AR966" s="14"/>
      <c r="AS966" s="14"/>
      <c r="AT966" s="14"/>
      <c r="AU966" s="14"/>
      <c r="AV966" s="14"/>
      <c r="AW966" s="14"/>
      <c r="AX966" s="14"/>
      <c r="AY966" s="14"/>
      <c r="AZ966" s="14"/>
      <c r="BA966" s="14"/>
      <c r="BB966" s="14"/>
      <c r="BC966" s="14"/>
      <c r="BD966" s="14"/>
      <c r="BE966" s="14"/>
      <c r="BF966" s="14"/>
      <c r="BG966" s="14"/>
      <c r="BH966" s="14"/>
      <c r="BI966" s="14"/>
      <c r="BJ966" s="14"/>
      <c r="BK966" s="14"/>
      <c r="BL966" s="14"/>
      <c r="BM966" s="14"/>
      <c r="BN966" s="14"/>
      <c r="BO966" s="14"/>
      <c r="BP966" s="14"/>
      <c r="BQ966" s="14"/>
      <c r="BR966" s="14"/>
      <c r="BS966" s="14"/>
      <c r="BT966" s="14"/>
      <c r="BU966" s="14"/>
      <c r="BV966" s="14"/>
      <c r="BW966" s="14"/>
    </row>
    <row r="967" spans="2:75" x14ac:dyDescent="0.35">
      <c r="B967" s="6" t="s">
        <v>442</v>
      </c>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c r="AD967" s="14"/>
      <c r="AE967" s="14"/>
      <c r="AF967" s="14"/>
      <c r="AG967" s="14"/>
      <c r="AH967" s="14"/>
      <c r="AI967" s="14"/>
      <c r="AJ967" s="14"/>
      <c r="AK967" s="14"/>
      <c r="AL967" s="14"/>
      <c r="AM967" s="14"/>
      <c r="AN967" s="14"/>
      <c r="AO967" s="14"/>
      <c r="AP967" s="14"/>
      <c r="AQ967" s="14"/>
      <c r="AR967" s="14"/>
      <c r="AS967" s="14"/>
      <c r="AT967" s="14"/>
      <c r="AU967" s="14"/>
      <c r="AV967" s="14"/>
      <c r="AW967" s="14"/>
      <c r="AX967" s="14"/>
      <c r="AY967" s="14"/>
      <c r="AZ967" s="14"/>
      <c r="BA967" s="14"/>
      <c r="BB967" s="14"/>
      <c r="BC967" s="14"/>
      <c r="BD967" s="14"/>
      <c r="BE967" s="14"/>
      <c r="BF967" s="14"/>
      <c r="BG967" s="14"/>
      <c r="BH967" s="14"/>
      <c r="BI967" s="14"/>
      <c r="BJ967" s="14"/>
      <c r="BK967" s="14"/>
      <c r="BL967" s="14"/>
      <c r="BM967" s="14"/>
      <c r="BN967" s="14"/>
      <c r="BO967" s="14"/>
      <c r="BP967" s="14"/>
      <c r="BQ967" s="14"/>
      <c r="BR967" s="14"/>
      <c r="BS967" s="14"/>
      <c r="BT967" s="14"/>
      <c r="BU967" s="14"/>
      <c r="BV967" s="14"/>
      <c r="BW967" s="14"/>
    </row>
    <row r="968" spans="2:75" x14ac:dyDescent="0.35">
      <c r="B968" s="21" t="s">
        <v>96</v>
      </c>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c r="AD968" s="14"/>
      <c r="AE968" s="14"/>
      <c r="AF968" s="14"/>
      <c r="AG968" s="14"/>
      <c r="AH968" s="14"/>
      <c r="AI968" s="14"/>
      <c r="AJ968" s="14"/>
      <c r="AK968" s="14"/>
      <c r="AL968" s="14"/>
      <c r="AM968" s="14"/>
      <c r="AN968" s="14"/>
      <c r="AO968" s="14"/>
      <c r="AP968" s="14"/>
      <c r="AQ968" s="14"/>
      <c r="AR968" s="14"/>
      <c r="AS968" s="14"/>
      <c r="AT968" s="14"/>
      <c r="AU968" s="14"/>
      <c r="AV968" s="14"/>
      <c r="AW968" s="14"/>
      <c r="AX968" s="14"/>
      <c r="AY968" s="14"/>
      <c r="AZ968" s="14"/>
      <c r="BA968" s="14"/>
      <c r="BB968" s="14"/>
      <c r="BC968" s="14"/>
      <c r="BD968" s="14"/>
      <c r="BE968" s="14"/>
      <c r="BF968" s="14"/>
      <c r="BG968" s="14"/>
      <c r="BH968" s="14"/>
      <c r="BI968" s="14"/>
      <c r="BJ968" s="14"/>
      <c r="BK968" s="14"/>
      <c r="BL968" s="14"/>
      <c r="BM968" s="14"/>
      <c r="BN968" s="14"/>
      <c r="BO968" s="14"/>
      <c r="BP968" s="14"/>
      <c r="BQ968" s="14"/>
      <c r="BR968" s="14"/>
      <c r="BS968" s="14"/>
      <c r="BT968" s="14"/>
      <c r="BU968" s="14"/>
      <c r="BV968" s="14"/>
      <c r="BW968" s="14"/>
    </row>
    <row r="969" spans="2:75" x14ac:dyDescent="0.35">
      <c r="B969" t="s">
        <v>338</v>
      </c>
      <c r="C969" s="14">
        <v>3.8124290682232997E-2</v>
      </c>
      <c r="D969" s="14">
        <v>3.7263992213697902E-2</v>
      </c>
      <c r="E969" s="14">
        <v>3.8936200671312801E-2</v>
      </c>
      <c r="F969" s="14"/>
      <c r="G969" s="14">
        <v>7.3928021867044101E-3</v>
      </c>
      <c r="H969" s="14">
        <v>5.6088822660971399E-2</v>
      </c>
      <c r="I969" s="14">
        <v>3.5799356272505398E-2</v>
      </c>
      <c r="J969" s="14">
        <v>1.37841995061711E-2</v>
      </c>
      <c r="K969" s="14">
        <v>3.4588761609047301E-2</v>
      </c>
      <c r="L969" s="14">
        <v>5.3410877082304499E-2</v>
      </c>
      <c r="M969" s="14"/>
      <c r="N969" s="14">
        <v>3.90594671065881E-2</v>
      </c>
      <c r="O969" s="14">
        <v>3.6374174802368299E-2</v>
      </c>
      <c r="P969" s="14"/>
      <c r="Q969" s="14">
        <v>0</v>
      </c>
      <c r="R969" s="14">
        <v>5.0718449146646E-2</v>
      </c>
      <c r="S969" s="14">
        <v>5.4473232669772297E-2</v>
      </c>
      <c r="T969" s="14">
        <v>1.80898539531936E-2</v>
      </c>
      <c r="U969" s="14">
        <v>2.3042516030955799E-2</v>
      </c>
      <c r="V969" s="14">
        <v>5.0535984014354898E-2</v>
      </c>
      <c r="W969" s="14">
        <v>7.4199303852279505E-2</v>
      </c>
      <c r="X969" s="14">
        <v>0</v>
      </c>
      <c r="Y969" s="14">
        <v>0</v>
      </c>
      <c r="Z969" s="14">
        <v>2.1814497129939801E-2</v>
      </c>
      <c r="AA969" s="14"/>
      <c r="AB969" s="14">
        <v>7.1038545985938395E-2</v>
      </c>
      <c r="AC969" s="14">
        <v>1.7167968168128801E-2</v>
      </c>
      <c r="AD969" s="14">
        <v>7.4937561519114904E-2</v>
      </c>
      <c r="AE969" s="14"/>
      <c r="AF969" s="14">
        <v>4.5399469675541398E-2</v>
      </c>
      <c r="AG969" s="14">
        <v>4.5141130526409598E-2</v>
      </c>
      <c r="AH969" s="14">
        <v>6.1640088435127902E-2</v>
      </c>
      <c r="AI969" s="14">
        <v>0</v>
      </c>
      <c r="AJ969" s="14">
        <v>2.8075022782452601E-2</v>
      </c>
      <c r="AK969" s="14">
        <v>6.2216645445937302E-2</v>
      </c>
      <c r="AL969" s="14">
        <v>0</v>
      </c>
      <c r="AM969" s="14">
        <v>1.1753436550322099E-2</v>
      </c>
      <c r="AN969" s="14"/>
      <c r="AO969" s="14">
        <v>5.7043957051803103E-2</v>
      </c>
      <c r="AP969" s="14">
        <v>3.8770510789570799E-2</v>
      </c>
      <c r="AQ969" s="14">
        <v>9.4524465333272606E-2</v>
      </c>
      <c r="AR969" s="14">
        <v>0</v>
      </c>
      <c r="AS969" s="14">
        <v>3.1805597486739702E-2</v>
      </c>
      <c r="AT969" s="14">
        <v>7.0587463982320006E-2</v>
      </c>
      <c r="AU969" s="14">
        <v>2.8626129256776899E-2</v>
      </c>
      <c r="AV969" s="14">
        <v>7.2407131240023797E-3</v>
      </c>
      <c r="AW969" s="14"/>
      <c r="AX969" s="14">
        <v>0.104706173383691</v>
      </c>
      <c r="AY969" s="14">
        <v>5.1870639014345798E-2</v>
      </c>
      <c r="AZ969" s="14">
        <v>2.6172241818481101E-2</v>
      </c>
      <c r="BA969" s="14"/>
      <c r="BB969" s="14">
        <v>0.135955647718843</v>
      </c>
      <c r="BC969" s="14">
        <v>2.4783242843010801E-2</v>
      </c>
      <c r="BD969" s="14">
        <v>2.2714968370310101E-2</v>
      </c>
      <c r="BE969" s="14"/>
      <c r="BF969" s="14">
        <v>7.0885868416981093E-2</v>
      </c>
      <c r="BG969" s="14">
        <v>5.2455911171250202E-2</v>
      </c>
      <c r="BH969" s="14">
        <v>2.2600664322168899E-2</v>
      </c>
      <c r="BI969" s="14"/>
      <c r="BJ969" s="14">
        <v>8.9221022846157502E-2</v>
      </c>
      <c r="BK969" s="14">
        <v>2.54269047982679E-2</v>
      </c>
      <c r="BL969" s="14"/>
      <c r="BM969" s="14">
        <v>6.78800671971026E-2</v>
      </c>
      <c r="BN969" s="14">
        <v>2.37131812357201E-2</v>
      </c>
      <c r="BO969" s="14"/>
      <c r="BP969" s="14">
        <v>2.9950786439815101E-2</v>
      </c>
      <c r="BQ969" s="14">
        <v>5.1634537745347597E-2</v>
      </c>
      <c r="BR969" s="14">
        <v>8.5229746744624704E-2</v>
      </c>
      <c r="BS969" s="14">
        <v>3.07174829722625E-2</v>
      </c>
      <c r="BT969" s="14">
        <v>5.5684294383878501E-2</v>
      </c>
      <c r="BU969" s="14">
        <v>1.50130094647077E-2</v>
      </c>
      <c r="BV969" s="14">
        <v>0</v>
      </c>
      <c r="BW969" s="14">
        <v>6.6027383629410699E-3</v>
      </c>
    </row>
    <row r="970" spans="2:75" x14ac:dyDescent="0.35">
      <c r="B970" t="s">
        <v>339</v>
      </c>
      <c r="C970" s="14">
        <v>0.28884241011594602</v>
      </c>
      <c r="D970" s="14">
        <v>0.32212669646084702</v>
      </c>
      <c r="E970" s="14">
        <v>0.25743023683980898</v>
      </c>
      <c r="F970" s="14"/>
      <c r="G970" s="14">
        <v>0.21110413618568999</v>
      </c>
      <c r="H970" s="14">
        <v>0.21875905537250501</v>
      </c>
      <c r="I970" s="14">
        <v>0.27264371632200302</v>
      </c>
      <c r="J970" s="14">
        <v>0.25731305174682101</v>
      </c>
      <c r="K970" s="14">
        <v>0.32621402656743198</v>
      </c>
      <c r="L970" s="14">
        <v>0.33622348829522403</v>
      </c>
      <c r="M970" s="14"/>
      <c r="N970" s="14">
        <v>0.31697809744955602</v>
      </c>
      <c r="O970" s="14">
        <v>0.23618848096304801</v>
      </c>
      <c r="P970" s="14"/>
      <c r="Q970" s="14">
        <v>0.26162473270023001</v>
      </c>
      <c r="R970" s="14">
        <v>0.20453529645204299</v>
      </c>
      <c r="S970" s="14">
        <v>0.23127683958112999</v>
      </c>
      <c r="T970" s="14">
        <v>0.37100953034954698</v>
      </c>
      <c r="U970" s="14">
        <v>0.35737532449604198</v>
      </c>
      <c r="V970" s="14">
        <v>0.22692319382932399</v>
      </c>
      <c r="W970" s="14">
        <v>0.30585369577281502</v>
      </c>
      <c r="X970" s="14">
        <v>0.33438743868451198</v>
      </c>
      <c r="Y970" s="14">
        <v>0</v>
      </c>
      <c r="Z970" s="14">
        <v>0.21813378242811901</v>
      </c>
      <c r="AA970" s="14"/>
      <c r="AB970" s="14">
        <v>0.33221735144139902</v>
      </c>
      <c r="AC970" s="14">
        <v>0.29424222661782601</v>
      </c>
      <c r="AD970" s="14">
        <v>0.25279727506454602</v>
      </c>
      <c r="AE970" s="14"/>
      <c r="AF970" s="14">
        <v>0.45015855168399299</v>
      </c>
      <c r="AG970" s="14">
        <v>0.242178368677084</v>
      </c>
      <c r="AH970" s="14">
        <v>0.31923468438826502</v>
      </c>
      <c r="AI970" s="14">
        <v>0.20463665473357301</v>
      </c>
      <c r="AJ970" s="14">
        <v>0.32863355977766501</v>
      </c>
      <c r="AK970" s="14">
        <v>0.36944884267954298</v>
      </c>
      <c r="AL970" s="14">
        <v>0.18159063104717801</v>
      </c>
      <c r="AM970" s="14">
        <v>0.20092362459822599</v>
      </c>
      <c r="AN970" s="14"/>
      <c r="AO970" s="14">
        <v>0.45457628579961901</v>
      </c>
      <c r="AP970" s="14">
        <v>0.241837801066907</v>
      </c>
      <c r="AQ970" s="14">
        <v>0.29519067592588899</v>
      </c>
      <c r="AR970" s="14">
        <v>0.28242134187481699</v>
      </c>
      <c r="AS970" s="14">
        <v>0.394146212429896</v>
      </c>
      <c r="AT970" s="14">
        <v>0.415338730636168</v>
      </c>
      <c r="AU970" s="14">
        <v>0.262641047148368</v>
      </c>
      <c r="AV970" s="14">
        <v>0.16089755702798</v>
      </c>
      <c r="AW970" s="14"/>
      <c r="AX970" s="14">
        <v>0.42202385730688702</v>
      </c>
      <c r="AY970" s="14">
        <v>0.392679654388356</v>
      </c>
      <c r="AZ970" s="14">
        <v>0.212036572688625</v>
      </c>
      <c r="BA970" s="14"/>
      <c r="BB970" s="14">
        <v>0.52082924905594497</v>
      </c>
      <c r="BC970" s="14">
        <v>0.31340471953308802</v>
      </c>
      <c r="BD970" s="14">
        <v>0.17756965547804901</v>
      </c>
      <c r="BE970" s="14"/>
      <c r="BF970" s="14">
        <v>0.42034121297921301</v>
      </c>
      <c r="BG970" s="14">
        <v>0.37474937568438199</v>
      </c>
      <c r="BH970" s="14">
        <v>0.23042033785691299</v>
      </c>
      <c r="BI970" s="14"/>
      <c r="BJ970" s="14">
        <v>0.390085653283539</v>
      </c>
      <c r="BK970" s="14">
        <v>0.26839284337053398</v>
      </c>
      <c r="BL970" s="14"/>
      <c r="BM970" s="14">
        <v>0.32039036193146497</v>
      </c>
      <c r="BN970" s="14">
        <v>0.27887800291949799</v>
      </c>
      <c r="BO970" s="14"/>
      <c r="BP970" s="14">
        <v>0.33561201644980398</v>
      </c>
      <c r="BQ970" s="14">
        <v>0.29916879835454602</v>
      </c>
      <c r="BR970" s="14">
        <v>0.47034667580314998</v>
      </c>
      <c r="BS970" s="14">
        <v>0.19382213775500701</v>
      </c>
      <c r="BT970" s="14">
        <v>0.286480494157202</v>
      </c>
      <c r="BU970" s="14">
        <v>0.27153338092078599</v>
      </c>
      <c r="BV970" s="14">
        <v>0.33208298748242798</v>
      </c>
      <c r="BW970" s="14">
        <v>0.32644483958907999</v>
      </c>
    </row>
    <row r="971" spans="2:75" x14ac:dyDescent="0.35">
      <c r="B971" t="s">
        <v>340</v>
      </c>
      <c r="C971" s="14">
        <v>0.35675470505885398</v>
      </c>
      <c r="D971" s="14">
        <v>0.36699234876152897</v>
      </c>
      <c r="E971" s="14">
        <v>0.34709288943224198</v>
      </c>
      <c r="F971" s="14"/>
      <c r="G971" s="14">
        <v>0.30922104745050599</v>
      </c>
      <c r="H971" s="14">
        <v>0.34584703198105299</v>
      </c>
      <c r="I971" s="14">
        <v>0.30770604542394397</v>
      </c>
      <c r="J971" s="14">
        <v>0.37921323908620702</v>
      </c>
      <c r="K971" s="14">
        <v>0.405649052956221</v>
      </c>
      <c r="L971" s="14">
        <v>0.357769649711837</v>
      </c>
      <c r="M971" s="14"/>
      <c r="N971" s="14">
        <v>0.364371180442632</v>
      </c>
      <c r="O971" s="14">
        <v>0.34250101541207001</v>
      </c>
      <c r="P971" s="14"/>
      <c r="Q971" s="14">
        <v>0.30917617515811002</v>
      </c>
      <c r="R971" s="14">
        <v>0.33382483946146302</v>
      </c>
      <c r="S971" s="14">
        <v>0.34290793464611202</v>
      </c>
      <c r="T971" s="14">
        <v>0.351323953680381</v>
      </c>
      <c r="U971" s="14">
        <v>0.35101364724840101</v>
      </c>
      <c r="V971" s="14">
        <v>0.45906716570783601</v>
      </c>
      <c r="W971" s="14">
        <v>0.31629015679821398</v>
      </c>
      <c r="X971" s="14">
        <v>0.402456317184478</v>
      </c>
      <c r="Y971" s="14">
        <v>0.11182982956972801</v>
      </c>
      <c r="Z971" s="14">
        <v>0.37321978833369501</v>
      </c>
      <c r="AA971" s="14"/>
      <c r="AB971" s="14">
        <v>0.30793887926025199</v>
      </c>
      <c r="AC971" s="14">
        <v>0.388410925855254</v>
      </c>
      <c r="AD971" s="14">
        <v>0.29198435971350301</v>
      </c>
      <c r="AE971" s="14"/>
      <c r="AF971" s="14">
        <v>0.35868383213608002</v>
      </c>
      <c r="AG971" s="14">
        <v>0.33389329259970801</v>
      </c>
      <c r="AH971" s="14">
        <v>0.33261197351210903</v>
      </c>
      <c r="AI971" s="14">
        <v>0.55139717722474002</v>
      </c>
      <c r="AJ971" s="14">
        <v>0.33009047779468798</v>
      </c>
      <c r="AK971" s="14">
        <v>0.328379603232201</v>
      </c>
      <c r="AL971" s="14">
        <v>0.37141594893082303</v>
      </c>
      <c r="AM971" s="14">
        <v>0.351307025776532</v>
      </c>
      <c r="AN971" s="14"/>
      <c r="AO971" s="14">
        <v>0.31581012837279099</v>
      </c>
      <c r="AP971" s="14">
        <v>0.40445059738877998</v>
      </c>
      <c r="AQ971" s="14">
        <v>0.35813029410140601</v>
      </c>
      <c r="AR971" s="14">
        <v>0.54401851203295504</v>
      </c>
      <c r="AS971" s="14">
        <v>0.362451403051123</v>
      </c>
      <c r="AT971" s="14">
        <v>0.30185754797110897</v>
      </c>
      <c r="AU971" s="14">
        <v>0.31422670755785798</v>
      </c>
      <c r="AV971" s="14">
        <v>0.44723108094951403</v>
      </c>
      <c r="AW971" s="14"/>
      <c r="AX971" s="14">
        <v>0.41676763124493799</v>
      </c>
      <c r="AY971" s="14">
        <v>0.32152466538628699</v>
      </c>
      <c r="AZ971" s="14">
        <v>0.37332832410558803</v>
      </c>
      <c r="BA971" s="14"/>
      <c r="BB971" s="14">
        <v>0.232722725184551</v>
      </c>
      <c r="BC971" s="14">
        <v>0.380080266624716</v>
      </c>
      <c r="BD971" s="14">
        <v>0.32822297536526002</v>
      </c>
      <c r="BE971" s="14"/>
      <c r="BF971" s="14">
        <v>0.31215265581597401</v>
      </c>
      <c r="BG971" s="14">
        <v>0.35028054617421001</v>
      </c>
      <c r="BH971" s="14">
        <v>0.361131852884229</v>
      </c>
      <c r="BI971" s="14"/>
      <c r="BJ971" s="14">
        <v>0.287213550215974</v>
      </c>
      <c r="BK971" s="14">
        <v>0.37710236643793899</v>
      </c>
      <c r="BL971" s="14"/>
      <c r="BM971" s="14">
        <v>0.35904030756497202</v>
      </c>
      <c r="BN971" s="14">
        <v>0.35206270717652</v>
      </c>
      <c r="BO971" s="14"/>
      <c r="BP971" s="14">
        <v>0.40782658189909698</v>
      </c>
      <c r="BQ971" s="14">
        <v>0.29188570701178101</v>
      </c>
      <c r="BR971" s="14">
        <v>0.19707620490366501</v>
      </c>
      <c r="BS971" s="14">
        <v>0.36358577253595997</v>
      </c>
      <c r="BT971" s="14">
        <v>0.342513615314888</v>
      </c>
      <c r="BU971" s="14">
        <v>0.40059834828451601</v>
      </c>
      <c r="BV971" s="14">
        <v>0.412604969573308</v>
      </c>
      <c r="BW971" s="14">
        <v>0.335819486127656</v>
      </c>
    </row>
    <row r="972" spans="2:75" x14ac:dyDescent="0.35">
      <c r="B972" t="s">
        <v>341</v>
      </c>
      <c r="C972" s="14">
        <v>0.14123870658645701</v>
      </c>
      <c r="D972" s="14">
        <v>0.14425930656858499</v>
      </c>
      <c r="E972" s="14">
        <v>0.138388003733666</v>
      </c>
      <c r="F972" s="14"/>
      <c r="G972" s="14">
        <v>0.206788557891807</v>
      </c>
      <c r="H972" s="14">
        <v>0.176811072095998</v>
      </c>
      <c r="I972" s="14">
        <v>0.16968122472522301</v>
      </c>
      <c r="J972" s="14">
        <v>0.144995009194784</v>
      </c>
      <c r="K972" s="14">
        <v>0.116929452951989</v>
      </c>
      <c r="L972" s="14">
        <v>0.11175338194038099</v>
      </c>
      <c r="M972" s="14"/>
      <c r="N972" s="14">
        <v>0.14613120966870399</v>
      </c>
      <c r="O972" s="14">
        <v>0.13208273653253599</v>
      </c>
      <c r="P972" s="14"/>
      <c r="Q972" s="14">
        <v>0.13499311516408</v>
      </c>
      <c r="R972" s="14">
        <v>0.11494746180386101</v>
      </c>
      <c r="S972" s="14">
        <v>0.127072345898847</v>
      </c>
      <c r="T972" s="14">
        <v>0.14619222764772799</v>
      </c>
      <c r="U972" s="14">
        <v>0.16752068120246699</v>
      </c>
      <c r="V972" s="14">
        <v>0.13373875339206501</v>
      </c>
      <c r="W972" s="14">
        <v>0.16561395901840201</v>
      </c>
      <c r="X972" s="14">
        <v>0</v>
      </c>
      <c r="Y972" s="14">
        <v>0.57049239310669397</v>
      </c>
      <c r="Z972" s="14">
        <v>9.0002876055698997E-2</v>
      </c>
      <c r="AA972" s="14"/>
      <c r="AB972" s="14">
        <v>0.179077895159756</v>
      </c>
      <c r="AC972" s="14">
        <v>0.10458654867452</v>
      </c>
      <c r="AD972" s="14">
        <v>0.24857752609896699</v>
      </c>
      <c r="AE972" s="14"/>
      <c r="AF972" s="14">
        <v>8.4482515370359001E-2</v>
      </c>
      <c r="AG972" s="14">
        <v>0.22103927669151599</v>
      </c>
      <c r="AH972" s="14">
        <v>0.11640489511529301</v>
      </c>
      <c r="AI972" s="14">
        <v>0.157297872731164</v>
      </c>
      <c r="AJ972" s="14">
        <v>0.18423094114706301</v>
      </c>
      <c r="AK972" s="14">
        <v>0.1494084476849</v>
      </c>
      <c r="AL972" s="14">
        <v>0.26042403494691002</v>
      </c>
      <c r="AM972" s="14">
        <v>0.105896156506011</v>
      </c>
      <c r="AN972" s="14"/>
      <c r="AO972" s="14">
        <v>8.36144688287669E-2</v>
      </c>
      <c r="AP972" s="14">
        <v>0.186149995005507</v>
      </c>
      <c r="AQ972" s="14">
        <v>5.5723591264453302E-2</v>
      </c>
      <c r="AR972" s="14">
        <v>0.10498211121932099</v>
      </c>
      <c r="AS972" s="14">
        <v>0.11027302123358999</v>
      </c>
      <c r="AT972" s="14">
        <v>0.11921235528466401</v>
      </c>
      <c r="AU972" s="14">
        <v>0.246074732426566</v>
      </c>
      <c r="AV972" s="14">
        <v>0.11950356608770001</v>
      </c>
      <c r="AW972" s="14"/>
      <c r="AX972" s="14">
        <v>1.7971618195886701E-2</v>
      </c>
      <c r="AY972" s="14">
        <v>0.12934583504878699</v>
      </c>
      <c r="AZ972" s="14">
        <v>0.17723962414376801</v>
      </c>
      <c r="BA972" s="14"/>
      <c r="BB972" s="14">
        <v>4.6838423968053801E-2</v>
      </c>
      <c r="BC972" s="14">
        <v>0.14353143918800601</v>
      </c>
      <c r="BD972" s="14">
        <v>0.24851201121494501</v>
      </c>
      <c r="BE972" s="14"/>
      <c r="BF972" s="14">
        <v>0.152624866267423</v>
      </c>
      <c r="BG972" s="14">
        <v>0.117984444078166</v>
      </c>
      <c r="BH972" s="14">
        <v>0.178262675117041</v>
      </c>
      <c r="BI972" s="14"/>
      <c r="BJ972" s="14">
        <v>0.13843044005171301</v>
      </c>
      <c r="BK972" s="14">
        <v>0.138100729306359</v>
      </c>
      <c r="BL972" s="14"/>
      <c r="BM972" s="14">
        <v>0.16137900182548401</v>
      </c>
      <c r="BN972" s="14">
        <v>0.13821329310522201</v>
      </c>
      <c r="BO972" s="14"/>
      <c r="BP972" s="14">
        <v>0.103153688868886</v>
      </c>
      <c r="BQ972" s="14">
        <v>0.105087231515315</v>
      </c>
      <c r="BR972" s="14">
        <v>1.90606688527666E-2</v>
      </c>
      <c r="BS972" s="14">
        <v>0.19496766377765601</v>
      </c>
      <c r="BT972" s="14">
        <v>0.15356638431470701</v>
      </c>
      <c r="BU972" s="14">
        <v>0.17913802359585601</v>
      </c>
      <c r="BV972" s="14">
        <v>0.123017080793575</v>
      </c>
      <c r="BW972" s="14">
        <v>8.2986805598648905E-2</v>
      </c>
    </row>
    <row r="973" spans="2:75" x14ac:dyDescent="0.35">
      <c r="B973" t="s">
        <v>342</v>
      </c>
      <c r="C973" s="14">
        <v>6.3709788278243501E-2</v>
      </c>
      <c r="D973" s="14">
        <v>7.6929524797664697E-2</v>
      </c>
      <c r="E973" s="14">
        <v>5.1233611084299899E-2</v>
      </c>
      <c r="F973" s="14"/>
      <c r="G973" s="14">
        <v>0.14064656631421499</v>
      </c>
      <c r="H973" s="14">
        <v>0.13600187464179</v>
      </c>
      <c r="I973" s="14">
        <v>7.83039133923807E-2</v>
      </c>
      <c r="J973" s="14">
        <v>5.62431147889925E-2</v>
      </c>
      <c r="K973" s="14">
        <v>3.0498112257582501E-2</v>
      </c>
      <c r="L973" s="14">
        <v>3.4009961686403502E-2</v>
      </c>
      <c r="M973" s="14"/>
      <c r="N973" s="14">
        <v>5.7240188982205203E-2</v>
      </c>
      <c r="O973" s="14">
        <v>7.5817181246544005E-2</v>
      </c>
      <c r="P973" s="14"/>
      <c r="Q973" s="14">
        <v>0.117893359867974</v>
      </c>
      <c r="R973" s="14">
        <v>8.9040909245618194E-2</v>
      </c>
      <c r="S973" s="14">
        <v>0.109598508252266</v>
      </c>
      <c r="T973" s="14">
        <v>3.7033700995066803E-2</v>
      </c>
      <c r="U973" s="14">
        <v>2.12780373809997E-2</v>
      </c>
      <c r="V973" s="14">
        <v>7.7952924226330003E-2</v>
      </c>
      <c r="W973" s="14">
        <v>8.3786091883312597E-2</v>
      </c>
      <c r="X973" s="14">
        <v>0.26315624413100902</v>
      </c>
      <c r="Y973" s="14">
        <v>0.31767777732357899</v>
      </c>
      <c r="Z973" s="14">
        <v>2.86777649994562E-2</v>
      </c>
      <c r="AA973" s="14"/>
      <c r="AB973" s="14">
        <v>6.7706242531147806E-2</v>
      </c>
      <c r="AC973" s="14">
        <v>4.8133020519454499E-2</v>
      </c>
      <c r="AD973" s="14">
        <v>0.110691447805495</v>
      </c>
      <c r="AE973" s="14"/>
      <c r="AF973" s="14">
        <v>4.3973165249078204E-3</v>
      </c>
      <c r="AG973" s="14">
        <v>0.110886987836835</v>
      </c>
      <c r="AH973" s="14">
        <v>6.5436337437186007E-2</v>
      </c>
      <c r="AI973" s="14">
        <v>5.6520068033647203E-2</v>
      </c>
      <c r="AJ973" s="14">
        <v>1.08434857577607E-2</v>
      </c>
      <c r="AK973" s="14">
        <v>1.09984936170967E-2</v>
      </c>
      <c r="AL973" s="14">
        <v>0.14647133028947301</v>
      </c>
      <c r="AM973" s="14">
        <v>0.11463632185886199</v>
      </c>
      <c r="AN973" s="14"/>
      <c r="AO973" s="14">
        <v>7.7086270791287296E-3</v>
      </c>
      <c r="AP973" s="14">
        <v>0.104239450731061</v>
      </c>
      <c r="AQ973" s="14">
        <v>6.1983333320604697E-2</v>
      </c>
      <c r="AR973" s="14">
        <v>4.7278792899332997E-2</v>
      </c>
      <c r="AS973" s="14">
        <v>0</v>
      </c>
      <c r="AT973" s="14">
        <v>1.09321869124092E-2</v>
      </c>
      <c r="AU973" s="14">
        <v>9.8898866753772102E-2</v>
      </c>
      <c r="AV973" s="14">
        <v>0.12762255401714601</v>
      </c>
      <c r="AW973" s="14"/>
      <c r="AX973" s="14">
        <v>1.0556861916737201E-2</v>
      </c>
      <c r="AY973" s="14">
        <v>2.7767198080820898E-2</v>
      </c>
      <c r="AZ973" s="14">
        <v>0.117346759785667</v>
      </c>
      <c r="BA973" s="14"/>
      <c r="BB973" s="14">
        <v>1.71044104498028E-2</v>
      </c>
      <c r="BC973" s="14">
        <v>3.8834066624835802E-2</v>
      </c>
      <c r="BD973" s="14">
        <v>0.150519024740596</v>
      </c>
      <c r="BE973" s="14"/>
      <c r="BF973" s="14">
        <v>2.4556973166122199E-2</v>
      </c>
      <c r="BG973" s="14">
        <v>1.99831695837423E-2</v>
      </c>
      <c r="BH973" s="14">
        <v>0.12967250717388201</v>
      </c>
      <c r="BI973" s="14"/>
      <c r="BJ973" s="14">
        <v>4.0421619355096097E-2</v>
      </c>
      <c r="BK973" s="14">
        <v>7.0277699573299907E-2</v>
      </c>
      <c r="BL973" s="14"/>
      <c r="BM973" s="14">
        <v>6.9167686667235495E-2</v>
      </c>
      <c r="BN973" s="14">
        <v>6.13818387942189E-2</v>
      </c>
      <c r="BO973" s="14"/>
      <c r="BP973" s="14">
        <v>3.28193735311079E-2</v>
      </c>
      <c r="BQ973" s="14">
        <v>9.5314671524772202E-2</v>
      </c>
      <c r="BR973" s="14">
        <v>5.9299094896675099E-2</v>
      </c>
      <c r="BS973" s="14">
        <v>7.1856099799160897E-2</v>
      </c>
      <c r="BT973" s="14">
        <v>6.8648258322935696E-2</v>
      </c>
      <c r="BU973" s="14">
        <v>5.1527101038084201E-2</v>
      </c>
      <c r="BV973" s="14">
        <v>6.9143493643316206E-2</v>
      </c>
      <c r="BW973" s="14">
        <v>8.6969485961637505E-2</v>
      </c>
    </row>
    <row r="974" spans="2:75" x14ac:dyDescent="0.35">
      <c r="B974" t="s">
        <v>92</v>
      </c>
      <c r="C974" s="14">
        <v>0.111330099278266</v>
      </c>
      <c r="D974" s="14">
        <v>5.2428131197676302E-2</v>
      </c>
      <c r="E974" s="14">
        <v>0.16691905823867101</v>
      </c>
      <c r="F974" s="14"/>
      <c r="G974" s="14">
        <v>0.124846889971077</v>
      </c>
      <c r="H974" s="14">
        <v>6.6492143247682697E-2</v>
      </c>
      <c r="I974" s="14">
        <v>0.13586574386394401</v>
      </c>
      <c r="J974" s="14">
        <v>0.14845138567702501</v>
      </c>
      <c r="K974" s="14">
        <v>8.6120593657728894E-2</v>
      </c>
      <c r="L974" s="14">
        <v>0.106832641283851</v>
      </c>
      <c r="M974" s="14"/>
      <c r="N974" s="14">
        <v>7.6219856350314294E-2</v>
      </c>
      <c r="O974" s="14">
        <v>0.17703641104343401</v>
      </c>
      <c r="P974" s="14"/>
      <c r="Q974" s="14">
        <v>0.176312617109606</v>
      </c>
      <c r="R974" s="14">
        <v>0.20693304389036801</v>
      </c>
      <c r="S974" s="14">
        <v>0.13467113895187199</v>
      </c>
      <c r="T974" s="14">
        <v>7.6350733374083699E-2</v>
      </c>
      <c r="U974" s="14">
        <v>7.9769793641134804E-2</v>
      </c>
      <c r="V974" s="14">
        <v>5.1781978830090003E-2</v>
      </c>
      <c r="W974" s="14">
        <v>5.4256792674976503E-2</v>
      </c>
      <c r="X974" s="14">
        <v>0</v>
      </c>
      <c r="Y974" s="14">
        <v>0</v>
      </c>
      <c r="Z974" s="14">
        <v>0.26815129105309199</v>
      </c>
      <c r="AA974" s="14"/>
      <c r="AB974" s="14">
        <v>4.2021085621506998E-2</v>
      </c>
      <c r="AC974" s="14">
        <v>0.147459310164817</v>
      </c>
      <c r="AD974" s="14">
        <v>2.1011829798374199E-2</v>
      </c>
      <c r="AE974" s="14"/>
      <c r="AF974" s="14">
        <v>5.6878314609118803E-2</v>
      </c>
      <c r="AG974" s="14">
        <v>4.6860943668448798E-2</v>
      </c>
      <c r="AH974" s="14">
        <v>0.104672021112018</v>
      </c>
      <c r="AI974" s="14">
        <v>3.0148227276877E-2</v>
      </c>
      <c r="AJ974" s="14">
        <v>0.118126512740371</v>
      </c>
      <c r="AK974" s="14">
        <v>7.9547967340322503E-2</v>
      </c>
      <c r="AL974" s="14">
        <v>4.0098054785616198E-2</v>
      </c>
      <c r="AM974" s="14">
        <v>0.215483434710046</v>
      </c>
      <c r="AN974" s="14"/>
      <c r="AO974" s="14">
        <v>8.1246532867891103E-2</v>
      </c>
      <c r="AP974" s="14">
        <v>2.4551645018174899E-2</v>
      </c>
      <c r="AQ974" s="14">
        <v>0.13444764005437401</v>
      </c>
      <c r="AR974" s="14">
        <v>2.1299241973573298E-2</v>
      </c>
      <c r="AS974" s="14">
        <v>0.101323765798652</v>
      </c>
      <c r="AT974" s="14">
        <v>8.2071715213329399E-2</v>
      </c>
      <c r="AU974" s="14">
        <v>4.9532516856659603E-2</v>
      </c>
      <c r="AV974" s="14">
        <v>0.13750452879365699</v>
      </c>
      <c r="AW974" s="14"/>
      <c r="AX974" s="14">
        <v>2.79738579518591E-2</v>
      </c>
      <c r="AY974" s="14">
        <v>7.6812008081402997E-2</v>
      </c>
      <c r="AZ974" s="14">
        <v>9.3876477457872004E-2</v>
      </c>
      <c r="BA974" s="14"/>
      <c r="BB974" s="14">
        <v>4.6549543622804702E-2</v>
      </c>
      <c r="BC974" s="14">
        <v>9.9366265186343103E-2</v>
      </c>
      <c r="BD974" s="14">
        <v>7.2461364830839606E-2</v>
      </c>
      <c r="BE974" s="14"/>
      <c r="BF974" s="14">
        <v>1.9438423354286999E-2</v>
      </c>
      <c r="BG974" s="14">
        <v>8.45465533082497E-2</v>
      </c>
      <c r="BH974" s="14">
        <v>7.7911962645764499E-2</v>
      </c>
      <c r="BI974" s="14"/>
      <c r="BJ974" s="14">
        <v>5.4627714247520297E-2</v>
      </c>
      <c r="BK974" s="14">
        <v>0.12069945651360001</v>
      </c>
      <c r="BL974" s="14"/>
      <c r="BM974" s="14">
        <v>2.21425748137405E-2</v>
      </c>
      <c r="BN974" s="14">
        <v>0.14575097676882001</v>
      </c>
      <c r="BO974" s="14"/>
      <c r="BP974" s="14">
        <v>9.0637552811290198E-2</v>
      </c>
      <c r="BQ974" s="14">
        <v>0.156909053848238</v>
      </c>
      <c r="BR974" s="14">
        <v>0.16898760879911801</v>
      </c>
      <c r="BS974" s="14">
        <v>0.14505084315995301</v>
      </c>
      <c r="BT974" s="14">
        <v>9.3106953506388604E-2</v>
      </c>
      <c r="BU974" s="14">
        <v>8.2190136696050603E-2</v>
      </c>
      <c r="BV974" s="14">
        <v>6.3151468507373396E-2</v>
      </c>
      <c r="BW974" s="14">
        <v>0.16117664436003701</v>
      </c>
    </row>
    <row r="975" spans="2:75" x14ac:dyDescent="0.35">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c r="AD975" s="14"/>
      <c r="AE975" s="14"/>
      <c r="AF975" s="14"/>
      <c r="AG975" s="14"/>
      <c r="AH975" s="14"/>
      <c r="AI975" s="14"/>
      <c r="AJ975" s="14"/>
      <c r="AK975" s="14"/>
      <c r="AL975" s="14"/>
      <c r="AM975" s="14"/>
      <c r="AN975" s="14"/>
      <c r="AO975" s="14"/>
      <c r="AP975" s="14"/>
      <c r="AQ975" s="14"/>
      <c r="AR975" s="14"/>
      <c r="AS975" s="14"/>
      <c r="AT975" s="14"/>
      <c r="AU975" s="14"/>
      <c r="AV975" s="14"/>
      <c r="AW975" s="14"/>
      <c r="AX975" s="14"/>
      <c r="AY975" s="14"/>
      <c r="AZ975" s="14"/>
      <c r="BA975" s="14"/>
      <c r="BB975" s="14"/>
      <c r="BC975" s="14"/>
      <c r="BD975" s="14"/>
      <c r="BE975" s="14"/>
      <c r="BF975" s="14"/>
      <c r="BG975" s="14"/>
      <c r="BH975" s="14"/>
      <c r="BI975" s="14"/>
      <c r="BJ975" s="14"/>
      <c r="BK975" s="14"/>
      <c r="BL975" s="14"/>
      <c r="BM975" s="14"/>
      <c r="BN975" s="14"/>
      <c r="BO975" s="14"/>
      <c r="BP975" s="14"/>
      <c r="BQ975" s="14"/>
      <c r="BR975" s="14"/>
      <c r="BS975" s="14"/>
      <c r="BT975" s="14"/>
      <c r="BU975" s="14"/>
      <c r="BV975" s="14"/>
      <c r="BW975" s="14"/>
    </row>
    <row r="976" spans="2:75" x14ac:dyDescent="0.35">
      <c r="B976" s="6" t="s">
        <v>444</v>
      </c>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c r="AD976" s="14"/>
      <c r="AE976" s="14"/>
      <c r="AF976" s="14"/>
      <c r="AG976" s="14"/>
      <c r="AH976" s="14"/>
      <c r="AI976" s="14"/>
      <c r="AJ976" s="14"/>
      <c r="AK976" s="14"/>
      <c r="AL976" s="14"/>
      <c r="AM976" s="14"/>
      <c r="AN976" s="14"/>
      <c r="AO976" s="14"/>
      <c r="AP976" s="14"/>
      <c r="AQ976" s="14"/>
      <c r="AR976" s="14"/>
      <c r="AS976" s="14"/>
      <c r="AT976" s="14"/>
      <c r="AU976" s="14"/>
      <c r="AV976" s="14"/>
      <c r="AW976" s="14"/>
      <c r="AX976" s="14"/>
      <c r="AY976" s="14"/>
      <c r="AZ976" s="14"/>
      <c r="BA976" s="14"/>
      <c r="BB976" s="14"/>
      <c r="BC976" s="14"/>
      <c r="BD976" s="14"/>
      <c r="BE976" s="14"/>
      <c r="BF976" s="14"/>
      <c r="BG976" s="14"/>
      <c r="BH976" s="14"/>
      <c r="BI976" s="14"/>
      <c r="BJ976" s="14"/>
      <c r="BK976" s="14"/>
      <c r="BL976" s="14"/>
      <c r="BM976" s="14"/>
      <c r="BN976" s="14"/>
      <c r="BO976" s="14"/>
      <c r="BP976" s="14"/>
      <c r="BQ976" s="14"/>
      <c r="BR976" s="14"/>
      <c r="BS976" s="14"/>
      <c r="BT976" s="14"/>
      <c r="BU976" s="14"/>
      <c r="BV976" s="14"/>
      <c r="BW976" s="14"/>
    </row>
    <row r="977" spans="2:75" x14ac:dyDescent="0.35">
      <c r="B977" s="21" t="s">
        <v>96</v>
      </c>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c r="AD977" s="14"/>
      <c r="AE977" s="14"/>
      <c r="AF977" s="14"/>
      <c r="AG977" s="14"/>
      <c r="AH977" s="14"/>
      <c r="AI977" s="14"/>
      <c r="AJ977" s="14"/>
      <c r="AK977" s="14"/>
      <c r="AL977" s="14"/>
      <c r="AM977" s="14"/>
      <c r="AN977" s="14"/>
      <c r="AO977" s="14"/>
      <c r="AP977" s="14"/>
      <c r="AQ977" s="14"/>
      <c r="AR977" s="14"/>
      <c r="AS977" s="14"/>
      <c r="AT977" s="14"/>
      <c r="AU977" s="14"/>
      <c r="AV977" s="14"/>
      <c r="AW977" s="14"/>
      <c r="AX977" s="14"/>
      <c r="AY977" s="14"/>
      <c r="AZ977" s="14"/>
      <c r="BA977" s="14"/>
      <c r="BB977" s="14"/>
      <c r="BC977" s="14"/>
      <c r="BD977" s="14"/>
      <c r="BE977" s="14"/>
      <c r="BF977" s="14"/>
      <c r="BG977" s="14"/>
      <c r="BH977" s="14"/>
      <c r="BI977" s="14"/>
      <c r="BJ977" s="14"/>
      <c r="BK977" s="14"/>
      <c r="BL977" s="14"/>
      <c r="BM977" s="14"/>
      <c r="BN977" s="14"/>
      <c r="BO977" s="14"/>
      <c r="BP977" s="14"/>
      <c r="BQ977" s="14"/>
      <c r="BR977" s="14"/>
      <c r="BS977" s="14"/>
      <c r="BT977" s="14"/>
      <c r="BU977" s="14"/>
      <c r="BV977" s="14"/>
      <c r="BW977" s="14"/>
    </row>
    <row r="978" spans="2:75" x14ac:dyDescent="0.35">
      <c r="B978" t="s">
        <v>443</v>
      </c>
      <c r="C978" s="14">
        <v>2.8050038072349501E-2</v>
      </c>
      <c r="D978" s="14">
        <v>2.6242945700715802E-2</v>
      </c>
      <c r="E978" s="14">
        <v>2.9755488449609499E-2</v>
      </c>
      <c r="F978" s="14"/>
      <c r="G978" s="14">
        <v>5.57470517225459E-3</v>
      </c>
      <c r="H978" s="14">
        <v>1.20259356392797E-2</v>
      </c>
      <c r="I978" s="14">
        <v>2.7178525370629598E-2</v>
      </c>
      <c r="J978" s="14">
        <v>1.6997270522832501E-2</v>
      </c>
      <c r="K978" s="14">
        <v>2.93696361402489E-2</v>
      </c>
      <c r="L978" s="14">
        <v>4.3952023367747298E-2</v>
      </c>
      <c r="M978" s="14"/>
      <c r="N978" s="14">
        <v>2.4671914522902599E-2</v>
      </c>
      <c r="O978" s="14">
        <v>3.4371955000600099E-2</v>
      </c>
      <c r="P978" s="14"/>
      <c r="Q978" s="14">
        <v>2.89383095158341E-2</v>
      </c>
      <c r="R978" s="14">
        <v>1.4812294718010099E-2</v>
      </c>
      <c r="S978" s="14">
        <v>6.8320552236712795E-2</v>
      </c>
      <c r="T978" s="14">
        <v>2.6801663136291402E-2</v>
      </c>
      <c r="U978" s="14">
        <v>7.2892283251580802E-3</v>
      </c>
      <c r="V978" s="14">
        <v>2.92939594192391E-2</v>
      </c>
      <c r="W978" s="14">
        <v>3.3806913167325099E-2</v>
      </c>
      <c r="X978" s="14">
        <v>0.24517618432884</v>
      </c>
      <c r="Y978" s="14">
        <v>0</v>
      </c>
      <c r="Z978" s="14">
        <v>1.1485244853706099E-2</v>
      </c>
      <c r="AA978" s="14"/>
      <c r="AB978" s="14">
        <v>6.3674326838310605E-2</v>
      </c>
      <c r="AC978" s="14">
        <v>1.38569775881836E-2</v>
      </c>
      <c r="AD978" s="14">
        <v>5.26372387905173E-2</v>
      </c>
      <c r="AE978" s="14"/>
      <c r="AF978" s="14">
        <v>5.8267648066566598E-2</v>
      </c>
      <c r="AG978" s="14">
        <v>1.910505861842E-2</v>
      </c>
      <c r="AH978" s="14">
        <v>1.13402062142531E-2</v>
      </c>
      <c r="AI978" s="14">
        <v>2.2018179758943601E-2</v>
      </c>
      <c r="AJ978" s="14">
        <v>3.94342272151385E-2</v>
      </c>
      <c r="AK978" s="14">
        <v>4.4343092296757598E-2</v>
      </c>
      <c r="AL978" s="14">
        <v>1.9606189026815799E-2</v>
      </c>
      <c r="AM978" s="14">
        <v>0</v>
      </c>
      <c r="AN978" s="14"/>
      <c r="AO978" s="14">
        <v>7.5063762316057006E-2</v>
      </c>
      <c r="AP978" s="14">
        <v>1.9113076379108002E-2</v>
      </c>
      <c r="AQ978" s="14">
        <v>0</v>
      </c>
      <c r="AR978" s="14">
        <v>2.8643834625902798E-2</v>
      </c>
      <c r="AS978" s="14">
        <v>1.8352866835661199E-2</v>
      </c>
      <c r="AT978" s="14">
        <v>4.4807887027787298E-2</v>
      </c>
      <c r="AU978" s="14">
        <v>2.8626129256776899E-2</v>
      </c>
      <c r="AV978" s="14">
        <v>0</v>
      </c>
      <c r="AW978" s="14"/>
      <c r="AX978" s="14">
        <v>5.6083201518167002E-2</v>
      </c>
      <c r="AY978" s="14">
        <v>3.4397516283236701E-2</v>
      </c>
      <c r="AZ978" s="14">
        <v>2.5184754356392999E-2</v>
      </c>
      <c r="BA978" s="14"/>
      <c r="BB978" s="14">
        <v>8.5650690665019805E-2</v>
      </c>
      <c r="BC978" s="14">
        <v>2.8858188493283799E-2</v>
      </c>
      <c r="BD978" s="14">
        <v>3.9222273300395004E-3</v>
      </c>
      <c r="BE978" s="14"/>
      <c r="BF978" s="14">
        <v>0.13474403382734601</v>
      </c>
      <c r="BG978" s="14">
        <v>3.5621964480910602E-2</v>
      </c>
      <c r="BH978" s="14">
        <v>1.5081928339681401E-2</v>
      </c>
      <c r="BI978" s="14"/>
      <c r="BJ978" s="14">
        <v>8.4192891235875894E-2</v>
      </c>
      <c r="BK978" s="14">
        <v>1.35722368975555E-2</v>
      </c>
      <c r="BL978" s="14"/>
      <c r="BM978" s="14">
        <v>5.0665824324197598E-2</v>
      </c>
      <c r="BN978" s="14">
        <v>2.1157592477525002E-2</v>
      </c>
      <c r="BO978" s="14"/>
      <c r="BP978" s="14">
        <v>3.7456528795364701E-2</v>
      </c>
      <c r="BQ978" s="14">
        <v>0</v>
      </c>
      <c r="BR978" s="14">
        <v>7.2463233708665795E-2</v>
      </c>
      <c r="BS978" s="14">
        <v>3.7945513013995603E-2</v>
      </c>
      <c r="BT978" s="14">
        <v>1.27978361917128E-2</v>
      </c>
      <c r="BU978" s="14">
        <v>4.31475207589717E-2</v>
      </c>
      <c r="BV978" s="14">
        <v>1.7991858559623802E-2</v>
      </c>
      <c r="BW978" s="14">
        <v>3.2592644368083699E-2</v>
      </c>
    </row>
    <row r="979" spans="2:75" x14ac:dyDescent="0.35">
      <c r="B979" t="s">
        <v>290</v>
      </c>
      <c r="C979" s="14">
        <v>0.248705276659796</v>
      </c>
      <c r="D979" s="14">
        <v>0.270384928508349</v>
      </c>
      <c r="E979" s="14">
        <v>0.22824502183034601</v>
      </c>
      <c r="F979" s="14"/>
      <c r="G979" s="14">
        <v>0.16203927638971399</v>
      </c>
      <c r="H979" s="14">
        <v>0.214160146122681</v>
      </c>
      <c r="I979" s="14">
        <v>0.26443062603120998</v>
      </c>
      <c r="J979" s="14">
        <v>0.192057714542298</v>
      </c>
      <c r="K979" s="14">
        <v>0.27280262393937599</v>
      </c>
      <c r="L979" s="14">
        <v>0.291375511249304</v>
      </c>
      <c r="M979" s="14"/>
      <c r="N979" s="14">
        <v>0.27861513452688802</v>
      </c>
      <c r="O979" s="14">
        <v>0.192731114079953</v>
      </c>
      <c r="P979" s="14"/>
      <c r="Q979" s="14">
        <v>0.14827691435749299</v>
      </c>
      <c r="R979" s="14">
        <v>0.16021902113275799</v>
      </c>
      <c r="S979" s="14">
        <v>0.16697504520756401</v>
      </c>
      <c r="T979" s="14">
        <v>0.211634645932197</v>
      </c>
      <c r="U979" s="14">
        <v>0.30475521462891297</v>
      </c>
      <c r="V979" s="14">
        <v>0.35625145865508301</v>
      </c>
      <c r="W979" s="14">
        <v>0.302513565423843</v>
      </c>
      <c r="X979" s="14">
        <v>0.26315624413100902</v>
      </c>
      <c r="Y979" s="14">
        <v>0</v>
      </c>
      <c r="Z979" s="14">
        <v>0.247892615455413</v>
      </c>
      <c r="AA979" s="14"/>
      <c r="AB979" s="14">
        <v>0.45315526705911402</v>
      </c>
      <c r="AC979" s="14">
        <v>0.20666125719092801</v>
      </c>
      <c r="AD979" s="14">
        <v>0.250885959340235</v>
      </c>
      <c r="AE979" s="14"/>
      <c r="AF979" s="14">
        <v>0.35482403149482</v>
      </c>
      <c r="AG979" s="14">
        <v>0.28633465191637503</v>
      </c>
      <c r="AH979" s="14">
        <v>0.25415941425924699</v>
      </c>
      <c r="AI979" s="14">
        <v>0.29005489987907501</v>
      </c>
      <c r="AJ979" s="14">
        <v>0.21183145435981099</v>
      </c>
      <c r="AK979" s="14">
        <v>0.25303428605595502</v>
      </c>
      <c r="AL979" s="14">
        <v>0.320386483605137</v>
      </c>
      <c r="AM979" s="14">
        <v>0.12887461022248001</v>
      </c>
      <c r="AN979" s="14"/>
      <c r="AO979" s="14">
        <v>0.36462315067783002</v>
      </c>
      <c r="AP979" s="14">
        <v>0.29169778517568501</v>
      </c>
      <c r="AQ979" s="14">
        <v>0.27584938327543601</v>
      </c>
      <c r="AR979" s="14">
        <v>0.29393941274134999</v>
      </c>
      <c r="AS979" s="14">
        <v>0.28499482470197202</v>
      </c>
      <c r="AT979" s="14">
        <v>0.27014013483130001</v>
      </c>
      <c r="AU979" s="14">
        <v>0.29755301833113601</v>
      </c>
      <c r="AV979" s="14">
        <v>0.13187844000378099</v>
      </c>
      <c r="AW979" s="14"/>
      <c r="AX979" s="14">
        <v>0.45935918994906499</v>
      </c>
      <c r="AY979" s="14">
        <v>0.28065670175091201</v>
      </c>
      <c r="AZ979" s="14">
        <v>0.22397992070997599</v>
      </c>
      <c r="BA979" s="14"/>
      <c r="BB979" s="14">
        <v>0.42508100746140198</v>
      </c>
      <c r="BC979" s="14">
        <v>0.26640459938859701</v>
      </c>
      <c r="BD979" s="14">
        <v>0.18677147745992601</v>
      </c>
      <c r="BE979" s="14"/>
      <c r="BF979" s="14">
        <v>0.25974725884648198</v>
      </c>
      <c r="BG979" s="14">
        <v>0.313481473250314</v>
      </c>
      <c r="BH979" s="14">
        <v>0.24089769908915801</v>
      </c>
      <c r="BI979" s="14"/>
      <c r="BJ979" s="14">
        <v>0.34034862906631502</v>
      </c>
      <c r="BK979" s="14">
        <v>0.22589291795013899</v>
      </c>
      <c r="BL979" s="14"/>
      <c r="BM979" s="14">
        <v>0.30647404951556001</v>
      </c>
      <c r="BN979" s="14">
        <v>0.22276405541255601</v>
      </c>
      <c r="BO979" s="14"/>
      <c r="BP979" s="14">
        <v>0.26020333257842099</v>
      </c>
      <c r="BQ979" s="14">
        <v>0.33278338458719198</v>
      </c>
      <c r="BR979" s="14">
        <v>0.20403455605859999</v>
      </c>
      <c r="BS979" s="14">
        <v>0.22135531098595199</v>
      </c>
      <c r="BT979" s="14">
        <v>0.28343600023876597</v>
      </c>
      <c r="BU979" s="14">
        <v>0.171269148565386</v>
      </c>
      <c r="BV979" s="14">
        <v>0.246806126343564</v>
      </c>
      <c r="BW979" s="14">
        <v>0.20237921385330401</v>
      </c>
    </row>
    <row r="980" spans="2:75" x14ac:dyDescent="0.35">
      <c r="B980" t="s">
        <v>291</v>
      </c>
      <c r="C980" s="14">
        <v>0.38106287370441</v>
      </c>
      <c r="D980" s="14">
        <v>0.41902308109270298</v>
      </c>
      <c r="E980" s="14">
        <v>0.34523778195621901</v>
      </c>
      <c r="F980" s="14"/>
      <c r="G980" s="14">
        <v>0.24506328102451</v>
      </c>
      <c r="H980" s="14">
        <v>0.368903549573453</v>
      </c>
      <c r="I980" s="14">
        <v>0.31798432625948297</v>
      </c>
      <c r="J980" s="14">
        <v>0.39199359525257299</v>
      </c>
      <c r="K980" s="14">
        <v>0.44366188202613399</v>
      </c>
      <c r="L980" s="14">
        <v>0.40756463046054497</v>
      </c>
      <c r="M980" s="14"/>
      <c r="N980" s="14">
        <v>0.38088588381864902</v>
      </c>
      <c r="O980" s="14">
        <v>0.38139409763347798</v>
      </c>
      <c r="P980" s="14"/>
      <c r="Q980" s="14">
        <v>0.24812160148482201</v>
      </c>
      <c r="R980" s="14">
        <v>0.382947462293177</v>
      </c>
      <c r="S980" s="14">
        <v>0.41098854308331101</v>
      </c>
      <c r="T980" s="14">
        <v>0.45010529953760398</v>
      </c>
      <c r="U980" s="14">
        <v>0.42056255174134299</v>
      </c>
      <c r="V980" s="14">
        <v>0.29728000092446299</v>
      </c>
      <c r="W980" s="14">
        <v>0.36254812993737401</v>
      </c>
      <c r="X980" s="14">
        <v>0.49166757154015001</v>
      </c>
      <c r="Y980" s="14">
        <v>0.88817017043027202</v>
      </c>
      <c r="Z980" s="14">
        <v>0.25458399950275601</v>
      </c>
      <c r="AA980" s="14"/>
      <c r="AB980" s="14">
        <v>0.26432800642381399</v>
      </c>
      <c r="AC980" s="14">
        <v>0.41395556012090701</v>
      </c>
      <c r="AD980" s="14">
        <v>0.37956510445022701</v>
      </c>
      <c r="AE980" s="14"/>
      <c r="AF980" s="14">
        <v>0.44272813496834601</v>
      </c>
      <c r="AG980" s="14">
        <v>0.427783996765146</v>
      </c>
      <c r="AH980" s="14">
        <v>0.42915477056576701</v>
      </c>
      <c r="AI980" s="14">
        <v>0.353895756780918</v>
      </c>
      <c r="AJ980" s="14">
        <v>0.40903110876960103</v>
      </c>
      <c r="AK980" s="14">
        <v>0.43024539191977401</v>
      </c>
      <c r="AL980" s="14">
        <v>0.28396246290499</v>
      </c>
      <c r="AM980" s="14">
        <v>0.33267687777682697</v>
      </c>
      <c r="AN980" s="14"/>
      <c r="AO980" s="14">
        <v>0.38830862712271202</v>
      </c>
      <c r="AP980" s="14">
        <v>0.41599794508096499</v>
      </c>
      <c r="AQ980" s="14">
        <v>0.355540300192693</v>
      </c>
      <c r="AR980" s="14">
        <v>0.36805454875917898</v>
      </c>
      <c r="AS980" s="14">
        <v>0.412378596957235</v>
      </c>
      <c r="AT980" s="14">
        <v>0.41473036296041499</v>
      </c>
      <c r="AU980" s="14">
        <v>0.30352226631533902</v>
      </c>
      <c r="AV980" s="14">
        <v>0.372023761196768</v>
      </c>
      <c r="AW980" s="14"/>
      <c r="AX980" s="14">
        <v>0.29110244649101202</v>
      </c>
      <c r="AY980" s="14">
        <v>0.46724858463582097</v>
      </c>
      <c r="AZ980" s="14">
        <v>0.33757132598692802</v>
      </c>
      <c r="BA980" s="14"/>
      <c r="BB980" s="14">
        <v>0.32172348029648401</v>
      </c>
      <c r="BC980" s="14">
        <v>0.45355166335279401</v>
      </c>
      <c r="BD980" s="14">
        <v>0.31299586376988198</v>
      </c>
      <c r="BE980" s="14"/>
      <c r="BF980" s="14">
        <v>0.37293420594457799</v>
      </c>
      <c r="BG980" s="14">
        <v>0.43008597403399101</v>
      </c>
      <c r="BH980" s="14">
        <v>0.357076656673117</v>
      </c>
      <c r="BI980" s="14"/>
      <c r="BJ980" s="14">
        <v>0.32565574399686398</v>
      </c>
      <c r="BK980" s="14">
        <v>0.40367300576635701</v>
      </c>
      <c r="BL980" s="14"/>
      <c r="BM980" s="14">
        <v>0.38018748510877998</v>
      </c>
      <c r="BN980" s="14">
        <v>0.38664687916947299</v>
      </c>
      <c r="BO980" s="14"/>
      <c r="BP980" s="14">
        <v>0.349004382231626</v>
      </c>
      <c r="BQ980" s="14">
        <v>0.35304805336118</v>
      </c>
      <c r="BR980" s="14">
        <v>0.41509894243654399</v>
      </c>
      <c r="BS980" s="14">
        <v>0.29753823441562899</v>
      </c>
      <c r="BT980" s="14">
        <v>0.40608757711243099</v>
      </c>
      <c r="BU980" s="14">
        <v>0.468708247255196</v>
      </c>
      <c r="BV980" s="14">
        <v>0.46724920806147902</v>
      </c>
      <c r="BW980" s="14">
        <v>0.37495288086886502</v>
      </c>
    </row>
    <row r="981" spans="2:75" x14ac:dyDescent="0.35">
      <c r="B981" t="s">
        <v>292</v>
      </c>
      <c r="C981" s="14">
        <v>0.12523544907513001</v>
      </c>
      <c r="D981" s="14">
        <v>0.12097333217536201</v>
      </c>
      <c r="E981" s="14">
        <v>0.12925783829481699</v>
      </c>
      <c r="F981" s="14"/>
      <c r="G981" s="14">
        <v>0.234001118577711</v>
      </c>
      <c r="H981" s="14">
        <v>0.12582403311092299</v>
      </c>
      <c r="I981" s="14">
        <v>0.16706830076652901</v>
      </c>
      <c r="J981" s="14">
        <v>0.128307266259964</v>
      </c>
      <c r="K981" s="14">
        <v>0.11733532833636</v>
      </c>
      <c r="L981" s="14">
        <v>8.5920224571025106E-2</v>
      </c>
      <c r="M981" s="14"/>
      <c r="N981" s="14">
        <v>0.14087825029456</v>
      </c>
      <c r="O981" s="14">
        <v>9.5961063935910695E-2</v>
      </c>
      <c r="P981" s="14"/>
      <c r="Q981" s="14">
        <v>0.14435432084342001</v>
      </c>
      <c r="R981" s="14">
        <v>0.13484383942414099</v>
      </c>
      <c r="S981" s="14">
        <v>0.14398526990629201</v>
      </c>
      <c r="T981" s="14">
        <v>0.1198762594287</v>
      </c>
      <c r="U981" s="14">
        <v>0.129191209839086</v>
      </c>
      <c r="V981" s="14">
        <v>0.13570882235878801</v>
      </c>
      <c r="W981" s="14">
        <v>0.14790490402582601</v>
      </c>
      <c r="X981" s="14">
        <v>0</v>
      </c>
      <c r="Y981" s="14">
        <v>0.11182982956972801</v>
      </c>
      <c r="Z981" s="14">
        <v>4.73687189811723E-2</v>
      </c>
      <c r="AA981" s="14"/>
      <c r="AB981" s="14">
        <v>0.118380490158842</v>
      </c>
      <c r="AC981" s="14">
        <v>0.120909236715496</v>
      </c>
      <c r="AD981" s="14">
        <v>0.148183519593203</v>
      </c>
      <c r="AE981" s="14"/>
      <c r="AF981" s="14">
        <v>5.1175948019422199E-2</v>
      </c>
      <c r="AG981" s="14">
        <v>9.8912351529633596E-2</v>
      </c>
      <c r="AH981" s="14">
        <v>0.194754591431131</v>
      </c>
      <c r="AI981" s="14">
        <v>6.5595421794062095E-2</v>
      </c>
      <c r="AJ981" s="14">
        <v>0.14030133813352799</v>
      </c>
      <c r="AK981" s="14">
        <v>0.122017847619554</v>
      </c>
      <c r="AL981" s="14">
        <v>0.117170776421783</v>
      </c>
      <c r="AM981" s="14">
        <v>0.15334000907328399</v>
      </c>
      <c r="AN981" s="14"/>
      <c r="AO981" s="14">
        <v>5.7781392850184202E-2</v>
      </c>
      <c r="AP981" s="14">
        <v>0.12728283079986399</v>
      </c>
      <c r="AQ981" s="14">
        <v>0.22467255166420799</v>
      </c>
      <c r="AR981" s="14">
        <v>2.7794224043359399E-2</v>
      </c>
      <c r="AS981" s="14">
        <v>0.111271718852297</v>
      </c>
      <c r="AT981" s="14">
        <v>0.12203272394959</v>
      </c>
      <c r="AU981" s="14">
        <v>5.7370466106355503E-2</v>
      </c>
      <c r="AV981" s="14">
        <v>0.14843485972463</v>
      </c>
      <c r="AW981" s="14"/>
      <c r="AX981" s="14">
        <v>4.1023850448599498E-2</v>
      </c>
      <c r="AY981" s="14">
        <v>0.114677228222509</v>
      </c>
      <c r="AZ981" s="14">
        <v>0.15882204149510001</v>
      </c>
      <c r="BA981" s="14"/>
      <c r="BB981" s="14">
        <v>4.4863215428166903E-2</v>
      </c>
      <c r="BC981" s="14">
        <v>9.3397876525979903E-2</v>
      </c>
      <c r="BD981" s="14">
        <v>0.24333309161543601</v>
      </c>
      <c r="BE981" s="14"/>
      <c r="BF981" s="14">
        <v>0.12900698636229499</v>
      </c>
      <c r="BG981" s="14">
        <v>9.6313757338135395E-2</v>
      </c>
      <c r="BH981" s="14">
        <v>0.15772736959768499</v>
      </c>
      <c r="BI981" s="14"/>
      <c r="BJ981" s="14">
        <v>0.12942251514651101</v>
      </c>
      <c r="BK981" s="14">
        <v>0.12201444027880499</v>
      </c>
      <c r="BL981" s="14"/>
      <c r="BM981" s="14">
        <v>0.134083565833433</v>
      </c>
      <c r="BN981" s="14">
        <v>0.12122445199750401</v>
      </c>
      <c r="BO981" s="14"/>
      <c r="BP981" s="14">
        <v>0.15249214022586399</v>
      </c>
      <c r="BQ981" s="14">
        <v>9.83871415256279E-2</v>
      </c>
      <c r="BR981" s="14">
        <v>0.14550010441564801</v>
      </c>
      <c r="BS981" s="14">
        <v>0.166999356900146</v>
      </c>
      <c r="BT981" s="14">
        <v>8.8776697385655606E-2</v>
      </c>
      <c r="BU981" s="14">
        <v>0.12896128304398599</v>
      </c>
      <c r="BV981" s="14">
        <v>9.0110806263186599E-2</v>
      </c>
      <c r="BW981" s="14">
        <v>0.15075650972731</v>
      </c>
    </row>
    <row r="982" spans="2:75" x14ac:dyDescent="0.35">
      <c r="B982" t="s">
        <v>293</v>
      </c>
      <c r="C982" s="14">
        <v>5.9988031585922599E-2</v>
      </c>
      <c r="D982" s="14">
        <v>7.95158426673373E-2</v>
      </c>
      <c r="E982" s="14">
        <v>4.1558584758168801E-2</v>
      </c>
      <c r="F982" s="14"/>
      <c r="G982" s="14">
        <v>8.8558442333352305E-2</v>
      </c>
      <c r="H982" s="14">
        <v>0.12787104557403001</v>
      </c>
      <c r="I982" s="14">
        <v>5.6302819623968402E-2</v>
      </c>
      <c r="J982" s="14">
        <v>7.4472054445639299E-2</v>
      </c>
      <c r="K982" s="14">
        <v>4.7614786419062902E-2</v>
      </c>
      <c r="L982" s="14">
        <v>2.9686374561616501E-2</v>
      </c>
      <c r="M982" s="14"/>
      <c r="N982" s="14">
        <v>5.7567546447726499E-2</v>
      </c>
      <c r="O982" s="14">
        <v>6.4517796630260804E-2</v>
      </c>
      <c r="P982" s="14"/>
      <c r="Q982" s="14">
        <v>0.115082596873846</v>
      </c>
      <c r="R982" s="14">
        <v>7.4562565725296001E-2</v>
      </c>
      <c r="S982" s="14">
        <v>6.4039177063888203E-2</v>
      </c>
      <c r="T982" s="14">
        <v>7.7185442061162401E-2</v>
      </c>
      <c r="U982" s="14">
        <v>3.9317707214476999E-2</v>
      </c>
      <c r="V982" s="14">
        <v>6.1818817304243601E-2</v>
      </c>
      <c r="W982" s="14">
        <v>4.3421146952031697E-2</v>
      </c>
      <c r="X982" s="14">
        <v>0</v>
      </c>
      <c r="Y982" s="14">
        <v>0</v>
      </c>
      <c r="Z982" s="14">
        <v>5.3155495496731202E-2</v>
      </c>
      <c r="AA982" s="14"/>
      <c r="AB982" s="14">
        <v>5.72122475351158E-2</v>
      </c>
      <c r="AC982" s="14">
        <v>4.9692317162670099E-2</v>
      </c>
      <c r="AD982" s="14">
        <v>8.8542624364206193E-2</v>
      </c>
      <c r="AE982" s="14"/>
      <c r="AF982" s="14">
        <v>2.05889901683728E-2</v>
      </c>
      <c r="AG982" s="14">
        <v>6.2824903080905797E-2</v>
      </c>
      <c r="AH982" s="14">
        <v>4.0620581293325297E-2</v>
      </c>
      <c r="AI982" s="14">
        <v>6.9318834771671403E-2</v>
      </c>
      <c r="AJ982" s="14">
        <v>8.3931718850914494E-2</v>
      </c>
      <c r="AK982" s="14">
        <v>3.5443466035314099E-2</v>
      </c>
      <c r="AL982" s="14">
        <v>0.13099274448905099</v>
      </c>
      <c r="AM982" s="14">
        <v>9.6191995313136006E-2</v>
      </c>
      <c r="AN982" s="14"/>
      <c r="AO982" s="14">
        <v>2.6198003048470999E-2</v>
      </c>
      <c r="AP982" s="14">
        <v>6.1388752964548501E-2</v>
      </c>
      <c r="AQ982" s="14">
        <v>6.1123227655981598E-2</v>
      </c>
      <c r="AR982" s="14">
        <v>0.121787361259011</v>
      </c>
      <c r="AS982" s="14">
        <v>5.4472662151212402E-2</v>
      </c>
      <c r="AT982" s="14">
        <v>2.7876271133595702E-2</v>
      </c>
      <c r="AU982" s="14">
        <v>0.20596676180556001</v>
      </c>
      <c r="AV982" s="14">
        <v>0.105546434358711</v>
      </c>
      <c r="AW982" s="14"/>
      <c r="AX982" s="14">
        <v>4.0964022201834302E-2</v>
      </c>
      <c r="AY982" s="14">
        <v>4.2335103024082998E-2</v>
      </c>
      <c r="AZ982" s="14">
        <v>8.4341628889147896E-2</v>
      </c>
      <c r="BA982" s="14"/>
      <c r="BB982" s="14">
        <v>4.8909070507513801E-2</v>
      </c>
      <c r="BC982" s="14">
        <v>3.1909048736897101E-2</v>
      </c>
      <c r="BD982" s="14">
        <v>0.13261771525867699</v>
      </c>
      <c r="BE982" s="14"/>
      <c r="BF982" s="14">
        <v>7.3158721050681205E-2</v>
      </c>
      <c r="BG982" s="14">
        <v>4.1156539517631402E-2</v>
      </c>
      <c r="BH982" s="14">
        <v>8.8695464861101095E-2</v>
      </c>
      <c r="BI982" s="14"/>
      <c r="BJ982" s="14">
        <v>4.3275939495038697E-2</v>
      </c>
      <c r="BK982" s="14">
        <v>5.9325564120018701E-2</v>
      </c>
      <c r="BL982" s="14"/>
      <c r="BM982" s="14">
        <v>6.0482055895819099E-2</v>
      </c>
      <c r="BN982" s="14">
        <v>5.0454596324946401E-2</v>
      </c>
      <c r="BO982" s="14"/>
      <c r="BP982" s="14">
        <v>1.56081902505407E-2</v>
      </c>
      <c r="BQ982" s="14">
        <v>2.8044256993662101E-2</v>
      </c>
      <c r="BR982" s="14">
        <v>4.3327210964030097E-2</v>
      </c>
      <c r="BS982" s="14">
        <v>7.1282682223012303E-2</v>
      </c>
      <c r="BT982" s="14">
        <v>6.2779210941505501E-2</v>
      </c>
      <c r="BU982" s="14">
        <v>9.0375007964449097E-2</v>
      </c>
      <c r="BV982" s="14">
        <v>0.11469053226477301</v>
      </c>
      <c r="BW982" s="14">
        <v>8.8256991334922694E-2</v>
      </c>
    </row>
    <row r="983" spans="2:75" x14ac:dyDescent="0.35">
      <c r="B983" t="s">
        <v>92</v>
      </c>
      <c r="C983" s="14">
        <v>0.156958330902391</v>
      </c>
      <c r="D983" s="14">
        <v>8.3859869855534105E-2</v>
      </c>
      <c r="E983" s="14">
        <v>0.22594528471083999</v>
      </c>
      <c r="F983" s="14"/>
      <c r="G983" s="14">
        <v>0.26476317650245701</v>
      </c>
      <c r="H983" s="14">
        <v>0.15121528997963299</v>
      </c>
      <c r="I983" s="14">
        <v>0.16703540194818001</v>
      </c>
      <c r="J983" s="14">
        <v>0.19617209897669399</v>
      </c>
      <c r="K983" s="14">
        <v>8.9215743138817596E-2</v>
      </c>
      <c r="L983" s="14">
        <v>0.14150123578976101</v>
      </c>
      <c r="M983" s="14"/>
      <c r="N983" s="14">
        <v>0.117381270389273</v>
      </c>
      <c r="O983" s="14">
        <v>0.23102397271979699</v>
      </c>
      <c r="P983" s="14"/>
      <c r="Q983" s="14">
        <v>0.315226256924584</v>
      </c>
      <c r="R983" s="14">
        <v>0.23261481670661799</v>
      </c>
      <c r="S983" s="14">
        <v>0.145691412502232</v>
      </c>
      <c r="T983" s="14">
        <v>0.114396689904044</v>
      </c>
      <c r="U983" s="14">
        <v>9.8884088251022503E-2</v>
      </c>
      <c r="V983" s="14">
        <v>0.119646941338184</v>
      </c>
      <c r="W983" s="14">
        <v>0.1098053404936</v>
      </c>
      <c r="X983" s="14">
        <v>0</v>
      </c>
      <c r="Y983" s="14">
        <v>0</v>
      </c>
      <c r="Z983" s="14">
        <v>0.38551392571022203</v>
      </c>
      <c r="AA983" s="14"/>
      <c r="AB983" s="14">
        <v>4.3249661984803602E-2</v>
      </c>
      <c r="AC983" s="14">
        <v>0.19492465122181499</v>
      </c>
      <c r="AD983" s="14">
        <v>8.01855534616117E-2</v>
      </c>
      <c r="AE983" s="14"/>
      <c r="AF983" s="14">
        <v>7.2415247282472395E-2</v>
      </c>
      <c r="AG983" s="14">
        <v>0.10503903808952</v>
      </c>
      <c r="AH983" s="14">
        <v>6.9970436236277106E-2</v>
      </c>
      <c r="AI983" s="14">
        <v>0.19911690701533</v>
      </c>
      <c r="AJ983" s="14">
        <v>0.11547015267100801</v>
      </c>
      <c r="AK983" s="14">
        <v>0.11491591607264499</v>
      </c>
      <c r="AL983" s="14">
        <v>0.127881343552223</v>
      </c>
      <c r="AM983" s="14">
        <v>0.28891650761427201</v>
      </c>
      <c r="AN983" s="14"/>
      <c r="AO983" s="14">
        <v>8.8025063984746202E-2</v>
      </c>
      <c r="AP983" s="14">
        <v>8.4519609599829001E-2</v>
      </c>
      <c r="AQ983" s="14">
        <v>8.2814537211682193E-2</v>
      </c>
      <c r="AR983" s="14">
        <v>0.15978061857119699</v>
      </c>
      <c r="AS983" s="14">
        <v>0.118529330501623</v>
      </c>
      <c r="AT983" s="14">
        <v>0.120412620097311</v>
      </c>
      <c r="AU983" s="14">
        <v>0.106961358184833</v>
      </c>
      <c r="AV983" s="14">
        <v>0.24211650471610899</v>
      </c>
      <c r="AW983" s="14"/>
      <c r="AX983" s="14">
        <v>0.111467289391323</v>
      </c>
      <c r="AY983" s="14">
        <v>6.0684866083437601E-2</v>
      </c>
      <c r="AZ983" s="14">
        <v>0.17010032856245499</v>
      </c>
      <c r="BA983" s="14"/>
      <c r="BB983" s="14">
        <v>7.3772535641412701E-2</v>
      </c>
      <c r="BC983" s="14">
        <v>0.12587862350244799</v>
      </c>
      <c r="BD983" s="14">
        <v>0.12035962456604</v>
      </c>
      <c r="BE983" s="14"/>
      <c r="BF983" s="14">
        <v>3.0408793968618199E-2</v>
      </c>
      <c r="BG983" s="14">
        <v>8.3340291379017398E-2</v>
      </c>
      <c r="BH983" s="14">
        <v>0.14052088143925701</v>
      </c>
      <c r="BI983" s="14"/>
      <c r="BJ983" s="14">
        <v>7.7104281059396207E-2</v>
      </c>
      <c r="BK983" s="14">
        <v>0.17552183498712501</v>
      </c>
      <c r="BL983" s="14"/>
      <c r="BM983" s="14">
        <v>6.8107019322209805E-2</v>
      </c>
      <c r="BN983" s="14">
        <v>0.197752424617996</v>
      </c>
      <c r="BO983" s="14"/>
      <c r="BP983" s="14">
        <v>0.18523542591818401</v>
      </c>
      <c r="BQ983" s="14">
        <v>0.18773716353233799</v>
      </c>
      <c r="BR983" s="14">
        <v>0.119575952416513</v>
      </c>
      <c r="BS983" s="14">
        <v>0.204878902461266</v>
      </c>
      <c r="BT983" s="14">
        <v>0.14612267812992899</v>
      </c>
      <c r="BU983" s="14">
        <v>9.75387924120103E-2</v>
      </c>
      <c r="BV983" s="14">
        <v>6.3151468507373396E-2</v>
      </c>
      <c r="BW983" s="14">
        <v>0.15106175984751399</v>
      </c>
    </row>
    <row r="984" spans="2:75" x14ac:dyDescent="0.35">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c r="AD984" s="14"/>
      <c r="AE984" s="14"/>
      <c r="AF984" s="14"/>
      <c r="AG984" s="14"/>
      <c r="AH984" s="14"/>
      <c r="AI984" s="14"/>
      <c r="AJ984" s="14"/>
      <c r="AK984" s="14"/>
      <c r="AL984" s="14"/>
      <c r="AM984" s="14"/>
      <c r="AN984" s="14"/>
      <c r="AO984" s="14"/>
      <c r="AP984" s="14"/>
      <c r="AQ984" s="14"/>
      <c r="AR984" s="14"/>
      <c r="AS984" s="14"/>
      <c r="AT984" s="14"/>
      <c r="AU984" s="14"/>
      <c r="AV984" s="14"/>
      <c r="AW984" s="14"/>
      <c r="AX984" s="14"/>
      <c r="AY984" s="14"/>
      <c r="AZ984" s="14"/>
      <c r="BA984" s="14"/>
      <c r="BB984" s="14"/>
      <c r="BC984" s="14"/>
      <c r="BD984" s="14"/>
      <c r="BE984" s="14"/>
      <c r="BF984" s="14"/>
      <c r="BG984" s="14"/>
      <c r="BH984" s="14"/>
      <c r="BI984" s="14"/>
      <c r="BJ984" s="14"/>
      <c r="BK984" s="14"/>
      <c r="BL984" s="14"/>
      <c r="BM984" s="14"/>
      <c r="BN984" s="14"/>
      <c r="BO984" s="14"/>
      <c r="BP984" s="14"/>
      <c r="BQ984" s="14"/>
      <c r="BR984" s="14"/>
      <c r="BS984" s="14"/>
      <c r="BT984" s="14"/>
      <c r="BU984" s="14"/>
      <c r="BV984" s="14"/>
      <c r="BW984" s="14"/>
    </row>
    <row r="985" spans="2:75" x14ac:dyDescent="0.35">
      <c r="B985" s="6" t="s">
        <v>174</v>
      </c>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c r="AD985" s="14"/>
      <c r="AE985" s="14"/>
      <c r="AF985" s="14"/>
      <c r="AG985" s="14"/>
      <c r="AH985" s="14"/>
      <c r="AI985" s="14"/>
      <c r="AJ985" s="14"/>
      <c r="AK985" s="14"/>
      <c r="AL985" s="14"/>
      <c r="AM985" s="14"/>
      <c r="AN985" s="14"/>
      <c r="AO985" s="14"/>
      <c r="AP985" s="14"/>
      <c r="AQ985" s="14"/>
      <c r="AR985" s="14"/>
      <c r="AS985" s="14"/>
      <c r="AT985" s="14"/>
      <c r="AU985" s="14"/>
      <c r="AV985" s="14"/>
      <c r="AW985" s="14"/>
      <c r="AX985" s="14"/>
      <c r="AY985" s="14"/>
      <c r="AZ985" s="14"/>
      <c r="BA985" s="14"/>
      <c r="BB985" s="14"/>
      <c r="BC985" s="14"/>
      <c r="BD985" s="14"/>
      <c r="BE985" s="14"/>
      <c r="BF985" s="14"/>
      <c r="BG985" s="14"/>
      <c r="BH985" s="14"/>
      <c r="BI985" s="14"/>
      <c r="BJ985" s="14"/>
      <c r="BK985" s="14"/>
      <c r="BL985" s="14"/>
      <c r="BM985" s="14"/>
      <c r="BN985" s="14"/>
      <c r="BO985" s="14"/>
      <c r="BP985" s="14"/>
      <c r="BQ985" s="14"/>
      <c r="BR985" s="14"/>
      <c r="BS985" s="14"/>
      <c r="BT985" s="14"/>
      <c r="BU985" s="14"/>
      <c r="BV985" s="14"/>
      <c r="BW985" s="14"/>
    </row>
    <row r="986" spans="2:75" x14ac:dyDescent="0.35">
      <c r="B986" s="21" t="s">
        <v>96</v>
      </c>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c r="AD986" s="14"/>
      <c r="AE986" s="14"/>
      <c r="AF986" s="14"/>
      <c r="AG986" s="14"/>
      <c r="AH986" s="14"/>
      <c r="AI986" s="14"/>
      <c r="AJ986" s="14"/>
      <c r="AK986" s="14"/>
      <c r="AL986" s="14"/>
      <c r="AM986" s="14"/>
      <c r="AN986" s="14"/>
      <c r="AO986" s="14"/>
      <c r="AP986" s="14"/>
      <c r="AQ986" s="14"/>
      <c r="AR986" s="14"/>
      <c r="AS986" s="14"/>
      <c r="AT986" s="14"/>
      <c r="AU986" s="14"/>
      <c r="AV986" s="14"/>
      <c r="AW986" s="14"/>
      <c r="AX986" s="14"/>
      <c r="AY986" s="14"/>
      <c r="AZ986" s="14"/>
      <c r="BA986" s="14"/>
      <c r="BB986" s="14"/>
      <c r="BC986" s="14"/>
      <c r="BD986" s="14"/>
      <c r="BE986" s="14"/>
      <c r="BF986" s="14"/>
      <c r="BG986" s="14"/>
      <c r="BH986" s="14"/>
      <c r="BI986" s="14"/>
      <c r="BJ986" s="14"/>
      <c r="BK986" s="14"/>
      <c r="BL986" s="14"/>
      <c r="BM986" s="14"/>
      <c r="BN986" s="14"/>
      <c r="BO986" s="14"/>
      <c r="BP986" s="14"/>
      <c r="BQ986" s="14"/>
      <c r="BR986" s="14"/>
      <c r="BS986" s="14"/>
      <c r="BT986" s="14"/>
      <c r="BU986" s="14"/>
      <c r="BV986" s="14"/>
      <c r="BW986" s="14"/>
    </row>
    <row r="987" spans="2:75" x14ac:dyDescent="0.35">
      <c r="B987" t="s">
        <v>445</v>
      </c>
      <c r="C987" s="14">
        <v>0.41947592150697699</v>
      </c>
      <c r="D987" s="14">
        <v>0.43421523475542001</v>
      </c>
      <c r="E987" s="14">
        <v>0.40556563792950501</v>
      </c>
      <c r="F987" s="14"/>
      <c r="G987" s="14">
        <v>0.34031665647612303</v>
      </c>
      <c r="H987" s="14">
        <v>0.35040504657534899</v>
      </c>
      <c r="I987" s="14">
        <v>0.41402092463238299</v>
      </c>
      <c r="J987" s="14">
        <v>0.43001094215309299</v>
      </c>
      <c r="K987" s="14">
        <v>0.48069036816362198</v>
      </c>
      <c r="L987" s="14">
        <v>0.43082704233410901</v>
      </c>
      <c r="M987" s="14"/>
      <c r="N987" s="14">
        <v>0.43528270440889499</v>
      </c>
      <c r="O987" s="14">
        <v>0.38989465636195902</v>
      </c>
      <c r="P987" s="14"/>
      <c r="Q987" s="14">
        <v>0.40146888621178201</v>
      </c>
      <c r="R987" s="14">
        <v>0.33054582883079803</v>
      </c>
      <c r="S987" s="14">
        <v>0.40256046557840802</v>
      </c>
      <c r="T987" s="14">
        <v>0.40464762830773898</v>
      </c>
      <c r="U987" s="14">
        <v>0.44780616183161498</v>
      </c>
      <c r="V987" s="14">
        <v>0.47440416164584798</v>
      </c>
      <c r="W987" s="14">
        <v>0.475400026121303</v>
      </c>
      <c r="X987" s="14">
        <v>0.17650424472829601</v>
      </c>
      <c r="Y987" s="14">
        <v>0.57049239310669397</v>
      </c>
      <c r="Z987" s="14">
        <v>0.375861380761361</v>
      </c>
      <c r="AA987" s="14"/>
      <c r="AB987" s="14">
        <v>0.58429264729038899</v>
      </c>
      <c r="AC987" s="14">
        <v>0.38761760620661301</v>
      </c>
      <c r="AD987" s="14">
        <v>0.46223531588392403</v>
      </c>
      <c r="AE987" s="14"/>
      <c r="AF987" s="14">
        <v>0.44028716518448602</v>
      </c>
      <c r="AG987" s="14">
        <v>0.45129216032641101</v>
      </c>
      <c r="AH987" s="14">
        <v>0.500401770926446</v>
      </c>
      <c r="AI987" s="14">
        <v>0.49103675911825001</v>
      </c>
      <c r="AJ987" s="14">
        <v>0.54761763122529905</v>
      </c>
      <c r="AK987" s="14">
        <v>0.47516950541784497</v>
      </c>
      <c r="AL987" s="14">
        <v>0.47802600462230599</v>
      </c>
      <c r="AM987" s="14">
        <v>0.30373450614916903</v>
      </c>
      <c r="AN987" s="14"/>
      <c r="AO987" s="14">
        <v>0.419852688974509</v>
      </c>
      <c r="AP987" s="14">
        <v>0.475948832482331</v>
      </c>
      <c r="AQ987" s="14">
        <v>0.45087651127310002</v>
      </c>
      <c r="AR987" s="14">
        <v>0.50890955609461697</v>
      </c>
      <c r="AS987" s="14">
        <v>0.54654688493055803</v>
      </c>
      <c r="AT987" s="14">
        <v>0.52495922508011394</v>
      </c>
      <c r="AU987" s="14">
        <v>0.57731943367634597</v>
      </c>
      <c r="AV987" s="14">
        <v>0.19506415289508</v>
      </c>
      <c r="AW987" s="14"/>
      <c r="AX987" s="14">
        <v>0.52118279156514402</v>
      </c>
      <c r="AY987" s="14">
        <v>0.4450518117333</v>
      </c>
      <c r="AZ987" s="14">
        <v>0.42933507631644702</v>
      </c>
      <c r="BA987" s="14"/>
      <c r="BB987" s="14">
        <v>0.49829404117379</v>
      </c>
      <c r="BC987" s="14">
        <v>0.48918848522203701</v>
      </c>
      <c r="BD987" s="14">
        <v>0.33362320822408997</v>
      </c>
      <c r="BE987" s="14"/>
      <c r="BF987" s="14">
        <v>0.53597948104064497</v>
      </c>
      <c r="BG987" s="14">
        <v>0.52008379918844605</v>
      </c>
      <c r="BH987" s="14">
        <v>0.374772452019003</v>
      </c>
      <c r="BI987" s="14"/>
      <c r="BJ987" s="14">
        <v>0.42484051614201201</v>
      </c>
      <c r="BK987" s="14">
        <v>0.419992755539074</v>
      </c>
      <c r="BL987" s="14"/>
      <c r="BM987" s="14">
        <v>0.51703507532542703</v>
      </c>
      <c r="BN987" s="14">
        <v>0.38569623756672</v>
      </c>
      <c r="BO987" s="14"/>
      <c r="BP987" s="14">
        <v>0.438018773534745</v>
      </c>
      <c r="BQ987" s="14">
        <v>0.46739625880327301</v>
      </c>
      <c r="BR987" s="14">
        <v>0.38617182371726</v>
      </c>
      <c r="BS987" s="14">
        <v>0.49989608801266</v>
      </c>
      <c r="BT987" s="14">
        <v>0.396743547032952</v>
      </c>
      <c r="BU987" s="14">
        <v>0.39279948491635402</v>
      </c>
      <c r="BV987" s="14">
        <v>0.44352840463325199</v>
      </c>
      <c r="BW987" s="14">
        <v>0.29437883583458502</v>
      </c>
    </row>
    <row r="988" spans="2:75" x14ac:dyDescent="0.35">
      <c r="B988" t="s">
        <v>446</v>
      </c>
      <c r="C988" s="14">
        <v>0.32152441707356999</v>
      </c>
      <c r="D988" s="14">
        <v>0.35275729062132299</v>
      </c>
      <c r="E988" s="14">
        <v>0.29204827251612397</v>
      </c>
      <c r="F988" s="14"/>
      <c r="G988" s="14">
        <v>0.36938606316179501</v>
      </c>
      <c r="H988" s="14">
        <v>0.37951847915982201</v>
      </c>
      <c r="I988" s="14">
        <v>0.29146045735749998</v>
      </c>
      <c r="J988" s="14">
        <v>0.26119130219568598</v>
      </c>
      <c r="K988" s="14">
        <v>0.33280109177087303</v>
      </c>
      <c r="L988" s="14">
        <v>0.32774893163208801</v>
      </c>
      <c r="M988" s="14"/>
      <c r="N988" s="14">
        <v>0.353769762336691</v>
      </c>
      <c r="O988" s="14">
        <v>0.26117955665258602</v>
      </c>
      <c r="P988" s="14"/>
      <c r="Q988" s="14">
        <v>0.13870537905389799</v>
      </c>
      <c r="R988" s="14">
        <v>0.31505805487480598</v>
      </c>
      <c r="S988" s="14">
        <v>0.34442438197436498</v>
      </c>
      <c r="T988" s="14">
        <v>0.35290841443304199</v>
      </c>
      <c r="U988" s="14">
        <v>0.34106388213238598</v>
      </c>
      <c r="V988" s="14">
        <v>0.31594921371615697</v>
      </c>
      <c r="W988" s="14">
        <v>0.369670929167845</v>
      </c>
      <c r="X988" s="14">
        <v>0.82349575527170404</v>
      </c>
      <c r="Y988" s="14">
        <v>0.11182982956972801</v>
      </c>
      <c r="Z988" s="14">
        <v>0.160642631059426</v>
      </c>
      <c r="AA988" s="14"/>
      <c r="AB988" s="14">
        <v>0.32145512058763498</v>
      </c>
      <c r="AC988" s="14">
        <v>0.296157284032461</v>
      </c>
      <c r="AD988" s="14">
        <v>0.39029680888156998</v>
      </c>
      <c r="AE988" s="14"/>
      <c r="AF988" s="14">
        <v>0.39922438522534398</v>
      </c>
      <c r="AG988" s="14">
        <v>0.40098102869188701</v>
      </c>
      <c r="AH988" s="14">
        <v>0.38171251166411602</v>
      </c>
      <c r="AI988" s="14">
        <v>0.322308747308656</v>
      </c>
      <c r="AJ988" s="14">
        <v>0.17908086145065299</v>
      </c>
      <c r="AK988" s="14">
        <v>0.33477630793226998</v>
      </c>
      <c r="AL988" s="14">
        <v>0.26831877402764198</v>
      </c>
      <c r="AM988" s="14">
        <v>0.18607070088264099</v>
      </c>
      <c r="AN988" s="14"/>
      <c r="AO988" s="14">
        <v>0.43106356816399699</v>
      </c>
      <c r="AP988" s="14">
        <v>0.37188003879380199</v>
      </c>
      <c r="AQ988" s="14">
        <v>0.406376056374183</v>
      </c>
      <c r="AR988" s="14">
        <v>0.29813438701631401</v>
      </c>
      <c r="AS988" s="14">
        <v>0.247026044693098</v>
      </c>
      <c r="AT988" s="14">
        <v>0.328850793286318</v>
      </c>
      <c r="AU988" s="14">
        <v>0.185570440782205</v>
      </c>
      <c r="AV988" s="14">
        <v>0.22380557077547</v>
      </c>
      <c r="AW988" s="14"/>
      <c r="AX988" s="14">
        <v>0.30784069555034999</v>
      </c>
      <c r="AY988" s="14">
        <v>0.425012780704278</v>
      </c>
      <c r="AZ988" s="14">
        <v>0.26215792377884301</v>
      </c>
      <c r="BA988" s="14"/>
      <c r="BB988" s="14">
        <v>0.40830166461474099</v>
      </c>
      <c r="BC988" s="14">
        <v>0.32635627294185798</v>
      </c>
      <c r="BD988" s="14">
        <v>0.32650705571615202</v>
      </c>
      <c r="BE988" s="14"/>
      <c r="BF988" s="14">
        <v>0.335968161583652</v>
      </c>
      <c r="BG988" s="14">
        <v>0.34410994829800401</v>
      </c>
      <c r="BH988" s="14">
        <v>0.34677178791824598</v>
      </c>
      <c r="BI988" s="14"/>
      <c r="BJ988" s="14">
        <v>0.43256682200572799</v>
      </c>
      <c r="BK988" s="14">
        <v>0.29811104724161802</v>
      </c>
      <c r="BL988" s="14"/>
      <c r="BM988" s="14">
        <v>0.35290829157959103</v>
      </c>
      <c r="BN988" s="14">
        <v>0.30641507639673199</v>
      </c>
      <c r="BO988" s="14"/>
      <c r="BP988" s="14">
        <v>0.33220929861218501</v>
      </c>
      <c r="BQ988" s="14">
        <v>0.26808727506174901</v>
      </c>
      <c r="BR988" s="14">
        <v>0.33766783871942402</v>
      </c>
      <c r="BS988" s="14">
        <v>0.24412763261940301</v>
      </c>
      <c r="BT988" s="14">
        <v>0.348127286777489</v>
      </c>
      <c r="BU988" s="14">
        <v>0.33035354733151701</v>
      </c>
      <c r="BV988" s="14">
        <v>0.33469237616164599</v>
      </c>
      <c r="BW988" s="14">
        <v>0.37711313829760701</v>
      </c>
    </row>
    <row r="989" spans="2:75" x14ac:dyDescent="0.35">
      <c r="B989" t="s">
        <v>447</v>
      </c>
      <c r="C989" s="14">
        <v>7.5240617447500199E-2</v>
      </c>
      <c r="D989" s="14">
        <v>7.8931720986421303E-2</v>
      </c>
      <c r="E989" s="14">
        <v>7.1757124283690299E-2</v>
      </c>
      <c r="F989" s="14"/>
      <c r="G989" s="14">
        <v>0.100396034583618</v>
      </c>
      <c r="H989" s="14">
        <v>0.12627834679046199</v>
      </c>
      <c r="I989" s="14">
        <v>0.101835774960952</v>
      </c>
      <c r="J989" s="14">
        <v>9.9814169182328494E-2</v>
      </c>
      <c r="K989" s="14">
        <v>7.3323684913517595E-2</v>
      </c>
      <c r="L989" s="14">
        <v>2.9719090077008199E-2</v>
      </c>
      <c r="M989" s="14"/>
      <c r="N989" s="14">
        <v>7.5385257980095793E-2</v>
      </c>
      <c r="O989" s="14">
        <v>7.4969933022214205E-2</v>
      </c>
      <c r="P989" s="14"/>
      <c r="Q989" s="14">
        <v>0.12674159670124599</v>
      </c>
      <c r="R989" s="14">
        <v>7.9827740042069301E-2</v>
      </c>
      <c r="S989" s="14">
        <v>2.8185528581562199E-2</v>
      </c>
      <c r="T989" s="14">
        <v>0.101176777542514</v>
      </c>
      <c r="U989" s="14">
        <v>7.5166237699808597E-2</v>
      </c>
      <c r="V989" s="14">
        <v>9.7578895880356301E-2</v>
      </c>
      <c r="W989" s="14">
        <v>5.8381257553660602E-2</v>
      </c>
      <c r="X989" s="14">
        <v>0</v>
      </c>
      <c r="Y989" s="14">
        <v>0.31767777732357899</v>
      </c>
      <c r="Z989" s="14">
        <v>4.8941931036721897E-2</v>
      </c>
      <c r="AA989" s="14"/>
      <c r="AB989" s="14">
        <v>4.5884531598775001E-2</v>
      </c>
      <c r="AC989" s="14">
        <v>6.4449679959267897E-2</v>
      </c>
      <c r="AD989" s="14">
        <v>9.0909429556501706E-2</v>
      </c>
      <c r="AE989" s="14"/>
      <c r="AF989" s="14">
        <v>3.0313502989623101E-2</v>
      </c>
      <c r="AG989" s="14">
        <v>8.1367273775322699E-2</v>
      </c>
      <c r="AH989" s="14">
        <v>4.4888203263638002E-2</v>
      </c>
      <c r="AI989" s="14">
        <v>7.56426697063214E-2</v>
      </c>
      <c r="AJ989" s="14">
        <v>4.2955812405219999E-2</v>
      </c>
      <c r="AK989" s="14">
        <v>2.6435884945119E-2</v>
      </c>
      <c r="AL989" s="14">
        <v>0.17840752102188701</v>
      </c>
      <c r="AM989" s="14">
        <v>0.15517686290902599</v>
      </c>
      <c r="AN989" s="14"/>
      <c r="AO989" s="14">
        <v>3.66816167501735E-2</v>
      </c>
      <c r="AP989" s="14">
        <v>8.3967609589262193E-2</v>
      </c>
      <c r="AQ989" s="14">
        <v>4.26751814744286E-2</v>
      </c>
      <c r="AR989" s="14">
        <v>2.55907546997921E-2</v>
      </c>
      <c r="AS989" s="14">
        <v>2.79522800471191E-2</v>
      </c>
      <c r="AT989" s="14">
        <v>7.1393621355330499E-3</v>
      </c>
      <c r="AU989" s="14">
        <v>0.15052637143060599</v>
      </c>
      <c r="AV989" s="14">
        <v>0.257407076303171</v>
      </c>
      <c r="AW989" s="14"/>
      <c r="AX989" s="14">
        <v>7.6581366473583001E-3</v>
      </c>
      <c r="AY989" s="14">
        <v>3.6839721520875501E-2</v>
      </c>
      <c r="AZ989" s="14">
        <v>0.13231735672421399</v>
      </c>
      <c r="BA989" s="14"/>
      <c r="BB989" s="14">
        <v>2.82857280892891E-2</v>
      </c>
      <c r="BC989" s="14">
        <v>4.4385925367015501E-2</v>
      </c>
      <c r="BD989" s="14">
        <v>0.196062945814034</v>
      </c>
      <c r="BE989" s="14"/>
      <c r="BF989" s="14">
        <v>8.2609890287386606E-2</v>
      </c>
      <c r="BG989" s="14">
        <v>2.4566415801231398E-2</v>
      </c>
      <c r="BH989" s="14">
        <v>0.142078265887184</v>
      </c>
      <c r="BI989" s="14"/>
      <c r="BJ989" s="14">
        <v>4.4203157330860603E-2</v>
      </c>
      <c r="BK989" s="14">
        <v>8.6038946257223803E-2</v>
      </c>
      <c r="BL989" s="14"/>
      <c r="BM989" s="14">
        <v>6.1771505575111602E-2</v>
      </c>
      <c r="BN989" s="14">
        <v>6.8980413333987606E-2</v>
      </c>
      <c r="BO989" s="14"/>
      <c r="BP989" s="14">
        <v>4.64910443386293E-2</v>
      </c>
      <c r="BQ989" s="14">
        <v>6.9838366893006903E-2</v>
      </c>
      <c r="BR989" s="14">
        <v>3.4484397424764501E-2</v>
      </c>
      <c r="BS989" s="14">
        <v>9.5774072530324994E-2</v>
      </c>
      <c r="BT989" s="14">
        <v>7.8198505602795496E-2</v>
      </c>
      <c r="BU989" s="14">
        <v>0.106111510602362</v>
      </c>
      <c r="BV989" s="14">
        <v>3.7720526014016702E-2</v>
      </c>
      <c r="BW989" s="14">
        <v>7.2076231731187296E-2</v>
      </c>
    </row>
    <row r="990" spans="2:75" x14ac:dyDescent="0.35">
      <c r="B990" t="s">
        <v>448</v>
      </c>
      <c r="C990" s="14">
        <v>0.183759043971953</v>
      </c>
      <c r="D990" s="14">
        <v>0.13409575363683601</v>
      </c>
      <c r="E990" s="14">
        <v>0.23062896527068</v>
      </c>
      <c r="F990" s="14"/>
      <c r="G990" s="14">
        <v>0.18990124577846301</v>
      </c>
      <c r="H990" s="14">
        <v>0.14379812747436699</v>
      </c>
      <c r="I990" s="14">
        <v>0.192682843049164</v>
      </c>
      <c r="J990" s="14">
        <v>0.20898358646889301</v>
      </c>
      <c r="K990" s="14">
        <v>0.11318485515198699</v>
      </c>
      <c r="L990" s="14">
        <v>0.21170493595679399</v>
      </c>
      <c r="M990" s="14"/>
      <c r="N990" s="14">
        <v>0.135562275274317</v>
      </c>
      <c r="O990" s="14">
        <v>0.27395585396324101</v>
      </c>
      <c r="P990" s="14"/>
      <c r="Q990" s="14">
        <v>0.33308413803307402</v>
      </c>
      <c r="R990" s="14">
        <v>0.274568376252327</v>
      </c>
      <c r="S990" s="14">
        <v>0.22482962386566499</v>
      </c>
      <c r="T990" s="14">
        <v>0.14126717971670499</v>
      </c>
      <c r="U990" s="14">
        <v>0.13596371833619</v>
      </c>
      <c r="V990" s="14">
        <v>0.112067728757639</v>
      </c>
      <c r="W990" s="14">
        <v>9.6547787157191797E-2</v>
      </c>
      <c r="X990" s="14">
        <v>0</v>
      </c>
      <c r="Y990" s="14">
        <v>0</v>
      </c>
      <c r="Z990" s="14">
        <v>0.41455405714249099</v>
      </c>
      <c r="AA990" s="14"/>
      <c r="AB990" s="14">
        <v>4.83677005232016E-2</v>
      </c>
      <c r="AC990" s="14">
        <v>0.25177542980165801</v>
      </c>
      <c r="AD990" s="14">
        <v>5.6558445678003999E-2</v>
      </c>
      <c r="AE990" s="14"/>
      <c r="AF990" s="14">
        <v>0.13017494660054699</v>
      </c>
      <c r="AG990" s="14">
        <v>6.6359537206378993E-2</v>
      </c>
      <c r="AH990" s="14">
        <v>7.2997514145800094E-2</v>
      </c>
      <c r="AI990" s="14">
        <v>0.111011823866773</v>
      </c>
      <c r="AJ990" s="14">
        <v>0.230345694918828</v>
      </c>
      <c r="AK990" s="14">
        <v>0.16361830170476499</v>
      </c>
      <c r="AL990" s="14">
        <v>7.5247700328164496E-2</v>
      </c>
      <c r="AM990" s="14">
        <v>0.35501793005916399</v>
      </c>
      <c r="AN990" s="14"/>
      <c r="AO990" s="14">
        <v>0.112402126111321</v>
      </c>
      <c r="AP990" s="14">
        <v>6.8203519134604096E-2</v>
      </c>
      <c r="AQ990" s="14">
        <v>0.100072250878289</v>
      </c>
      <c r="AR990" s="14">
        <v>0.167365302189277</v>
      </c>
      <c r="AS990" s="14">
        <v>0.178474790329225</v>
      </c>
      <c r="AT990" s="14">
        <v>0.13905061949803599</v>
      </c>
      <c r="AU990" s="14">
        <v>8.6583754110843195E-2</v>
      </c>
      <c r="AV990" s="14">
        <v>0.32372320002627902</v>
      </c>
      <c r="AW990" s="14"/>
      <c r="AX990" s="14">
        <v>0.16331837623714801</v>
      </c>
      <c r="AY990" s="14">
        <v>9.3095686041546694E-2</v>
      </c>
      <c r="AZ990" s="14">
        <v>0.17618964318049701</v>
      </c>
      <c r="BA990" s="14"/>
      <c r="BB990" s="14">
        <v>6.5118566122180296E-2</v>
      </c>
      <c r="BC990" s="14">
        <v>0.14006931646908899</v>
      </c>
      <c r="BD990" s="14">
        <v>0.14380679024572399</v>
      </c>
      <c r="BE990" s="14"/>
      <c r="BF990" s="14">
        <v>4.5442467088316597E-2</v>
      </c>
      <c r="BG990" s="14">
        <v>0.111239836712319</v>
      </c>
      <c r="BH990" s="14">
        <v>0.13637749417556799</v>
      </c>
      <c r="BI990" s="14"/>
      <c r="BJ990" s="14">
        <v>9.8389504521399301E-2</v>
      </c>
      <c r="BK990" s="14">
        <v>0.19585725096208401</v>
      </c>
      <c r="BL990" s="14"/>
      <c r="BM990" s="14">
        <v>6.8285127519870495E-2</v>
      </c>
      <c r="BN990" s="14">
        <v>0.23890827270255999</v>
      </c>
      <c r="BO990" s="14"/>
      <c r="BP990" s="14">
        <v>0.18328088351444</v>
      </c>
      <c r="BQ990" s="14">
        <v>0.19467809924197099</v>
      </c>
      <c r="BR990" s="14">
        <v>0.24167594013855201</v>
      </c>
      <c r="BS990" s="14">
        <v>0.16020220683761199</v>
      </c>
      <c r="BT990" s="14">
        <v>0.17693066058676399</v>
      </c>
      <c r="BU990" s="14">
        <v>0.17073545714976601</v>
      </c>
      <c r="BV990" s="14">
        <v>0.184058693191085</v>
      </c>
      <c r="BW990" s="14">
        <v>0.25643179413662098</v>
      </c>
    </row>
    <row r="991" spans="2:75" x14ac:dyDescent="0.35">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14"/>
      <c r="AM991" s="14"/>
      <c r="AN991" s="14"/>
      <c r="AO991" s="14"/>
      <c r="AP991" s="14"/>
      <c r="AQ991" s="14"/>
      <c r="AR991" s="14"/>
      <c r="AS991" s="14"/>
      <c r="AT991" s="14"/>
      <c r="AU991" s="14"/>
      <c r="AV991" s="14"/>
      <c r="AW991" s="14"/>
      <c r="AX991" s="14"/>
      <c r="AY991" s="14"/>
      <c r="AZ991" s="14"/>
      <c r="BA991" s="14"/>
      <c r="BB991" s="14"/>
      <c r="BC991" s="14"/>
      <c r="BD991" s="14"/>
      <c r="BE991" s="14"/>
      <c r="BF991" s="14"/>
      <c r="BG991" s="14"/>
      <c r="BH991" s="14"/>
      <c r="BI991" s="14"/>
      <c r="BJ991" s="14"/>
      <c r="BK991" s="14"/>
      <c r="BL991" s="14"/>
      <c r="BM991" s="14"/>
      <c r="BN991" s="14"/>
      <c r="BO991" s="14"/>
      <c r="BP991" s="14"/>
      <c r="BQ991" s="14"/>
      <c r="BR991" s="14"/>
      <c r="BS991" s="14"/>
      <c r="BT991" s="14"/>
      <c r="BU991" s="14"/>
      <c r="BV991" s="14"/>
      <c r="BW991" s="14"/>
    </row>
    <row r="992" spans="2:75" x14ac:dyDescent="0.35">
      <c r="B992" s="6" t="s">
        <v>465</v>
      </c>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14"/>
      <c r="AM992" s="14"/>
      <c r="AN992" s="14"/>
      <c r="AO992" s="14"/>
      <c r="AP992" s="14"/>
      <c r="AQ992" s="14"/>
      <c r="AR992" s="14"/>
      <c r="AS992" s="14"/>
      <c r="AT992" s="14"/>
      <c r="AU992" s="14"/>
      <c r="AV992" s="14"/>
      <c r="AW992" s="14"/>
      <c r="AX992" s="14"/>
      <c r="AY992" s="14"/>
      <c r="AZ992" s="14"/>
      <c r="BA992" s="14"/>
      <c r="BB992" s="14"/>
      <c r="BC992" s="14"/>
      <c r="BD992" s="14"/>
      <c r="BE992" s="14"/>
      <c r="BF992" s="14"/>
      <c r="BG992" s="14"/>
      <c r="BH992" s="14"/>
      <c r="BI992" s="14"/>
      <c r="BJ992" s="14"/>
      <c r="BK992" s="14"/>
      <c r="BL992" s="14"/>
      <c r="BM992" s="14"/>
      <c r="BN992" s="14"/>
      <c r="BO992" s="14"/>
      <c r="BP992" s="14"/>
      <c r="BQ992" s="14"/>
      <c r="BR992" s="14"/>
      <c r="BS992" s="14"/>
      <c r="BT992" s="14"/>
      <c r="BU992" s="14"/>
      <c r="BV992" s="14"/>
      <c r="BW992" s="14"/>
    </row>
    <row r="993" spans="2:75" x14ac:dyDescent="0.35">
      <c r="B993" s="21" t="s">
        <v>96</v>
      </c>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14"/>
      <c r="AM993" s="14"/>
      <c r="AN993" s="14"/>
      <c r="AO993" s="14"/>
      <c r="AP993" s="14"/>
      <c r="AQ993" s="14"/>
      <c r="AR993" s="14"/>
      <c r="AS993" s="14"/>
      <c r="AT993" s="14"/>
      <c r="AU993" s="14"/>
      <c r="AV993" s="14"/>
      <c r="AW993" s="14"/>
      <c r="AX993" s="14"/>
      <c r="AY993" s="14"/>
      <c r="AZ993" s="14"/>
      <c r="BA993" s="14"/>
      <c r="BB993" s="14"/>
      <c r="BC993" s="14"/>
      <c r="BD993" s="14"/>
      <c r="BE993" s="14"/>
      <c r="BF993" s="14"/>
      <c r="BG993" s="14"/>
      <c r="BH993" s="14"/>
      <c r="BI993" s="14"/>
      <c r="BJ993" s="14"/>
      <c r="BK993" s="14"/>
      <c r="BL993" s="14"/>
      <c r="BM993" s="14"/>
      <c r="BN993" s="14"/>
      <c r="BO993" s="14"/>
      <c r="BP993" s="14"/>
      <c r="BQ993" s="14"/>
      <c r="BR993" s="14"/>
      <c r="BS993" s="14"/>
      <c r="BT993" s="14"/>
      <c r="BU993" s="14"/>
      <c r="BV993" s="14"/>
      <c r="BW993" s="14"/>
    </row>
    <row r="994" spans="2:75" x14ac:dyDescent="0.35">
      <c r="B994" t="s">
        <v>459</v>
      </c>
      <c r="C994" s="14">
        <v>4.0593704190762601E-2</v>
      </c>
      <c r="D994" s="14">
        <v>5.2285919430118399E-2</v>
      </c>
      <c r="E994" s="14">
        <v>2.9559131080956098E-2</v>
      </c>
      <c r="F994" s="14"/>
      <c r="G994" s="14">
        <v>4.95905082919324E-2</v>
      </c>
      <c r="H994" s="14">
        <v>1.29191920120795E-2</v>
      </c>
      <c r="I994" s="14">
        <v>9.0080398572024906E-2</v>
      </c>
      <c r="J994" s="14">
        <v>1.7842897129030599E-2</v>
      </c>
      <c r="K994" s="14">
        <v>1.9720312350833401E-2</v>
      </c>
      <c r="L994" s="14">
        <v>4.9098905246361103E-2</v>
      </c>
      <c r="M994" s="14"/>
      <c r="N994" s="14">
        <v>4.2594051539418899E-2</v>
      </c>
      <c r="O994" s="14">
        <v>3.68501970097058E-2</v>
      </c>
      <c r="P994" s="14"/>
      <c r="Q994" s="14">
        <v>2.89383095158341E-2</v>
      </c>
      <c r="R994" s="14">
        <v>1.4251178373398499E-2</v>
      </c>
      <c r="S994" s="14">
        <v>6.4917213293578704E-2</v>
      </c>
      <c r="T994" s="14">
        <v>3.3722950474494397E-2</v>
      </c>
      <c r="U994" s="14">
        <v>5.22938500485918E-2</v>
      </c>
      <c r="V994" s="14">
        <v>3.2468010225963503E-2</v>
      </c>
      <c r="W994" s="14">
        <v>4.8892226252303203E-2</v>
      </c>
      <c r="X994" s="14">
        <v>0</v>
      </c>
      <c r="Y994" s="14">
        <v>0</v>
      </c>
      <c r="Z994" s="14">
        <v>3.5745235896090202E-2</v>
      </c>
      <c r="AA994" s="14"/>
      <c r="AB994" s="14">
        <v>0.14090962595198001</v>
      </c>
      <c r="AC994" s="14">
        <v>1.3376860194306299E-2</v>
      </c>
      <c r="AD994" s="14">
        <v>1.5266992176097E-2</v>
      </c>
      <c r="AE994" s="14"/>
      <c r="AF994" s="14">
        <v>7.1610597439087695E-2</v>
      </c>
      <c r="AG994" s="14">
        <v>2.6897676982711199E-2</v>
      </c>
      <c r="AH994" s="14">
        <v>4.7957474748982099E-2</v>
      </c>
      <c r="AI994" s="14">
        <v>5.9279276402728197E-2</v>
      </c>
      <c r="AJ994" s="14">
        <v>3.7955799689498602E-2</v>
      </c>
      <c r="AK994" s="14">
        <v>4.0443389020037503E-2</v>
      </c>
      <c r="AL994" s="14">
        <v>5.6726413110013002E-2</v>
      </c>
      <c r="AM994" s="14">
        <v>3.85403206265768E-2</v>
      </c>
      <c r="AN994" s="14"/>
      <c r="AO994" s="14">
        <v>8.6669796588197401E-2</v>
      </c>
      <c r="AP994" s="14">
        <v>3.0542589152721698E-2</v>
      </c>
      <c r="AQ994" s="14">
        <v>4.5066218427987401E-2</v>
      </c>
      <c r="AR994" s="14">
        <v>7.7117446065595993E-2</v>
      </c>
      <c r="AS994" s="14">
        <v>1.6677987667862E-2</v>
      </c>
      <c r="AT994" s="14">
        <v>4.0297535205582803E-2</v>
      </c>
      <c r="AU994" s="14">
        <v>6.5012593167518395E-2</v>
      </c>
      <c r="AV994" s="14">
        <v>2.44680640893256E-2</v>
      </c>
      <c r="AW994" s="14"/>
      <c r="AX994" s="14">
        <v>0.18167356102106799</v>
      </c>
      <c r="AY994" s="14">
        <v>2.66455197497171E-2</v>
      </c>
      <c r="AZ994" s="14">
        <v>3.8875536329771601E-2</v>
      </c>
      <c r="BA994" s="14"/>
      <c r="BB994" s="14">
        <v>0.14144724682991</v>
      </c>
      <c r="BC994" s="14">
        <v>3.0586698327471001E-2</v>
      </c>
      <c r="BD994" s="14">
        <v>2.0210379499361698E-2</v>
      </c>
      <c r="BE994" s="14"/>
      <c r="BF994" s="14">
        <v>0.125310360633961</v>
      </c>
      <c r="BG994" s="14">
        <v>4.9610771786912401E-2</v>
      </c>
      <c r="BH994" s="14">
        <v>2.99822887880145E-2</v>
      </c>
      <c r="BI994" s="14"/>
      <c r="BJ994" s="14">
        <v>6.5376046294733106E-2</v>
      </c>
      <c r="BK994" s="14">
        <v>3.5276205771750599E-2</v>
      </c>
      <c r="BL994" s="14"/>
      <c r="BM994" s="14">
        <v>6.6998243886638401E-2</v>
      </c>
      <c r="BN994" s="14">
        <v>2.0514670590812401E-2</v>
      </c>
      <c r="BO994" s="14"/>
      <c r="BP994" s="14">
        <v>6.2573067782536101E-2</v>
      </c>
      <c r="BQ994" s="14">
        <v>5.8507753103638302E-2</v>
      </c>
      <c r="BR994" s="14">
        <v>1.2766513035959E-2</v>
      </c>
      <c r="BS994" s="14">
        <v>1.86459461833468E-2</v>
      </c>
      <c r="BT994" s="14">
        <v>4.35167906894783E-2</v>
      </c>
      <c r="BU994" s="14">
        <v>3.2272898155820601E-2</v>
      </c>
      <c r="BV994" s="14">
        <v>0</v>
      </c>
      <c r="BW994" s="14">
        <v>6.0576623276637903E-2</v>
      </c>
    </row>
    <row r="995" spans="2:75" x14ac:dyDescent="0.35">
      <c r="B995" t="s">
        <v>460</v>
      </c>
      <c r="C995" s="14">
        <v>0.387711054537834</v>
      </c>
      <c r="D995" s="14">
        <v>0.392936140628876</v>
      </c>
      <c r="E995" s="14">
        <v>0.38277985943952803</v>
      </c>
      <c r="F995" s="14"/>
      <c r="G995" s="14">
        <v>0.340581554611254</v>
      </c>
      <c r="H995" s="14">
        <v>0.28846441420074698</v>
      </c>
      <c r="I995" s="14">
        <v>0.32139932129346399</v>
      </c>
      <c r="J995" s="14">
        <v>0.346429409652173</v>
      </c>
      <c r="K995" s="14">
        <v>0.48582921374391502</v>
      </c>
      <c r="L995" s="14">
        <v>0.43621748833697699</v>
      </c>
      <c r="M995" s="14"/>
      <c r="N995" s="14">
        <v>0.42469239965188799</v>
      </c>
      <c r="O995" s="14">
        <v>0.31850310868153298</v>
      </c>
      <c r="P995" s="14"/>
      <c r="Q995" s="14">
        <v>0.268736355103665</v>
      </c>
      <c r="R995" s="14">
        <v>0.30667287703439799</v>
      </c>
      <c r="S995" s="14">
        <v>0.33197921134775099</v>
      </c>
      <c r="T995" s="14">
        <v>0.34792385324973801</v>
      </c>
      <c r="U995" s="14">
        <v>0.47205807881809098</v>
      </c>
      <c r="V995" s="14">
        <v>0.42164430734944702</v>
      </c>
      <c r="W995" s="14">
        <v>0.50493199129005395</v>
      </c>
      <c r="X995" s="14">
        <v>0.67070004064878597</v>
      </c>
      <c r="Y995" s="14">
        <v>0.57049239310669397</v>
      </c>
      <c r="Z995" s="14">
        <v>0.26517916965223498</v>
      </c>
      <c r="AA995" s="14"/>
      <c r="AB995" s="14">
        <v>0.456225010577054</v>
      </c>
      <c r="AC995" s="14">
        <v>0.38543168326740601</v>
      </c>
      <c r="AD995" s="14">
        <v>0.438944117430973</v>
      </c>
      <c r="AE995" s="14"/>
      <c r="AF995" s="14">
        <v>0.55179318153217205</v>
      </c>
      <c r="AG995" s="14">
        <v>0.41397975928583303</v>
      </c>
      <c r="AH995" s="14">
        <v>0.36363828854072</v>
      </c>
      <c r="AI995" s="14">
        <v>0.41335418943227398</v>
      </c>
      <c r="AJ995" s="14">
        <v>0.317844311378776</v>
      </c>
      <c r="AK995" s="14">
        <v>0.50222642686791397</v>
      </c>
      <c r="AL995" s="14">
        <v>0.29164856522453098</v>
      </c>
      <c r="AM995" s="14">
        <v>0.212253689567627</v>
      </c>
      <c r="AN995" s="14"/>
      <c r="AO995" s="14">
        <v>0.55770787938569399</v>
      </c>
      <c r="AP995" s="14">
        <v>0.42812468885467397</v>
      </c>
      <c r="AQ995" s="14">
        <v>0.40317623633919902</v>
      </c>
      <c r="AR995" s="14">
        <v>0.41170529209662698</v>
      </c>
      <c r="AS995" s="14">
        <v>0.31940479762521501</v>
      </c>
      <c r="AT995" s="14">
        <v>0.48929421461808398</v>
      </c>
      <c r="AU995" s="14">
        <v>0.293184675407273</v>
      </c>
      <c r="AV995" s="14">
        <v>0.24134179510137699</v>
      </c>
      <c r="AW995" s="14"/>
      <c r="AX995" s="14">
        <v>0.31436013464547502</v>
      </c>
      <c r="AY995" s="14">
        <v>0.53861380275822701</v>
      </c>
      <c r="AZ995" s="14">
        <v>0.27718157898865098</v>
      </c>
      <c r="BA995" s="14"/>
      <c r="BB995" s="14">
        <v>0.53309193211537298</v>
      </c>
      <c r="BC995" s="14">
        <v>0.45861631882401899</v>
      </c>
      <c r="BD995" s="14">
        <v>0.239587733630058</v>
      </c>
      <c r="BE995" s="14"/>
      <c r="BF995" s="14">
        <v>0.405568347482759</v>
      </c>
      <c r="BG995" s="14">
        <v>0.50910277618705602</v>
      </c>
      <c r="BH995" s="14">
        <v>0.32935675343181398</v>
      </c>
      <c r="BI995" s="14"/>
      <c r="BJ995" s="14">
        <v>0.47572310283074098</v>
      </c>
      <c r="BK995" s="14">
        <v>0.36925825786212702</v>
      </c>
      <c r="BL995" s="14"/>
      <c r="BM995" s="14">
        <v>0.46979433614120097</v>
      </c>
      <c r="BN995" s="14">
        <v>0.374602310047844</v>
      </c>
      <c r="BO995" s="14"/>
      <c r="BP995" s="14">
        <v>0.38824187707187902</v>
      </c>
      <c r="BQ995" s="14">
        <v>0.50399539777096103</v>
      </c>
      <c r="BR995" s="14">
        <v>0.45034308271282902</v>
      </c>
      <c r="BS995" s="14">
        <v>0.32236581698894001</v>
      </c>
      <c r="BT995" s="14">
        <v>0.42575777982719898</v>
      </c>
      <c r="BU995" s="14">
        <v>0.35902746023794102</v>
      </c>
      <c r="BV995" s="14">
        <v>0.35214829838549</v>
      </c>
      <c r="BW995" s="14">
        <v>0.29724145233748001</v>
      </c>
    </row>
    <row r="996" spans="2:75" x14ac:dyDescent="0.35">
      <c r="B996" t="s">
        <v>461</v>
      </c>
      <c r="C996" s="14">
        <v>0.29847286729566602</v>
      </c>
      <c r="D996" s="14">
        <v>0.33519344178363197</v>
      </c>
      <c r="E996" s="14">
        <v>0.26381768386578403</v>
      </c>
      <c r="F996" s="14"/>
      <c r="G996" s="14">
        <v>0.31988205497712002</v>
      </c>
      <c r="H996" s="14">
        <v>0.36515940399258601</v>
      </c>
      <c r="I996" s="14">
        <v>0.35007704671072398</v>
      </c>
      <c r="J996" s="14">
        <v>0.30925363308606602</v>
      </c>
      <c r="K996" s="14">
        <v>0.31338494421714502</v>
      </c>
      <c r="L996" s="14">
        <v>0.23766892302863299</v>
      </c>
      <c r="M996" s="14"/>
      <c r="N996" s="14">
        <v>0.30845142862388603</v>
      </c>
      <c r="O996" s="14">
        <v>0.27979870252428402</v>
      </c>
      <c r="P996" s="14"/>
      <c r="Q996" s="14">
        <v>0.267388960864131</v>
      </c>
      <c r="R996" s="14">
        <v>0.29423752379891699</v>
      </c>
      <c r="S996" s="14">
        <v>0.33946625188067697</v>
      </c>
      <c r="T996" s="14">
        <v>0.34078799787394398</v>
      </c>
      <c r="U996" s="14">
        <v>0.23197709957901599</v>
      </c>
      <c r="V996" s="14">
        <v>0.36265858199694501</v>
      </c>
      <c r="W996" s="14">
        <v>0.28533673477135102</v>
      </c>
      <c r="X996" s="14">
        <v>8.53678270928626E-2</v>
      </c>
      <c r="Y996" s="14">
        <v>0.31767777732357899</v>
      </c>
      <c r="Z996" s="14">
        <v>0.24311711860187499</v>
      </c>
      <c r="AA996" s="14"/>
      <c r="AB996" s="14">
        <v>0.21972974881664201</v>
      </c>
      <c r="AC996" s="14">
        <v>0.29956603809976201</v>
      </c>
      <c r="AD996" s="14">
        <v>0.33754603265507699</v>
      </c>
      <c r="AE996" s="14"/>
      <c r="AF996" s="14">
        <v>0.23428616296867399</v>
      </c>
      <c r="AG996" s="14">
        <v>0.32309397295902698</v>
      </c>
      <c r="AH996" s="14">
        <v>0.36590393434961099</v>
      </c>
      <c r="AI996" s="14">
        <v>0.27026382321668002</v>
      </c>
      <c r="AJ996" s="14">
        <v>0.35315627285032503</v>
      </c>
      <c r="AK996" s="14">
        <v>0.25285936017741301</v>
      </c>
      <c r="AL996" s="14">
        <v>0.327651811978659</v>
      </c>
      <c r="AM996" s="14">
        <v>0.32731703174858701</v>
      </c>
      <c r="AN996" s="14"/>
      <c r="AO996" s="14">
        <v>0.21390099504149801</v>
      </c>
      <c r="AP996" s="14">
        <v>0.328625463899405</v>
      </c>
      <c r="AQ996" s="14">
        <v>0.33164339809730098</v>
      </c>
      <c r="AR996" s="14">
        <v>0.230022788486761</v>
      </c>
      <c r="AS996" s="14">
        <v>0.472206655945827</v>
      </c>
      <c r="AT996" s="14">
        <v>0.30493606039632898</v>
      </c>
      <c r="AU996" s="14">
        <v>0.30425014306078302</v>
      </c>
      <c r="AV996" s="14">
        <v>0.34084996606823098</v>
      </c>
      <c r="AW996" s="14"/>
      <c r="AX996" s="14">
        <v>0.25520608733623901</v>
      </c>
      <c r="AY996" s="14">
        <v>0.235435816629153</v>
      </c>
      <c r="AZ996" s="14">
        <v>0.38302858843331899</v>
      </c>
      <c r="BA996" s="14"/>
      <c r="BB996" s="14">
        <v>0.15448133426423899</v>
      </c>
      <c r="BC996" s="14">
        <v>0.280302327180943</v>
      </c>
      <c r="BD996" s="14">
        <v>0.43143690549925401</v>
      </c>
      <c r="BE996" s="14"/>
      <c r="BF996" s="14">
        <v>0.16727355209844699</v>
      </c>
      <c r="BG996" s="14">
        <v>0.24335076660034899</v>
      </c>
      <c r="BH996" s="14">
        <v>0.360471416477048</v>
      </c>
      <c r="BI996" s="14"/>
      <c r="BJ996" s="14">
        <v>0.28080907917258902</v>
      </c>
      <c r="BK996" s="14">
        <v>0.30067797895752502</v>
      </c>
      <c r="BL996" s="14"/>
      <c r="BM996" s="14">
        <v>0.26698956412314101</v>
      </c>
      <c r="BN996" s="14">
        <v>0.301208112139837</v>
      </c>
      <c r="BO996" s="14"/>
      <c r="BP996" s="14">
        <v>0.263841920222389</v>
      </c>
      <c r="BQ996" s="14">
        <v>0.23468889044937399</v>
      </c>
      <c r="BR996" s="14">
        <v>0.29531910226851799</v>
      </c>
      <c r="BS996" s="14">
        <v>0.36440320553680799</v>
      </c>
      <c r="BT996" s="14">
        <v>0.25512162409788602</v>
      </c>
      <c r="BU996" s="14">
        <v>0.37716562340308601</v>
      </c>
      <c r="BV996" s="14">
        <v>0.22035932654866699</v>
      </c>
      <c r="BW996" s="14">
        <v>0.38686623327361003</v>
      </c>
    </row>
    <row r="997" spans="2:75" x14ac:dyDescent="0.35">
      <c r="B997" t="s">
        <v>462</v>
      </c>
      <c r="C997" s="14">
        <v>7.1965642928082496E-2</v>
      </c>
      <c r="D997" s="14">
        <v>6.8761374173311907E-2</v>
      </c>
      <c r="E997" s="14">
        <v>7.4989683891592093E-2</v>
      </c>
      <c r="F997" s="14"/>
      <c r="G997" s="14">
        <v>8.5080604779840502E-2</v>
      </c>
      <c r="H997" s="14">
        <v>0.108548589625269</v>
      </c>
      <c r="I997" s="14">
        <v>6.5818016012915495E-2</v>
      </c>
      <c r="J997" s="14">
        <v>8.4721304315545296E-2</v>
      </c>
      <c r="K997" s="14">
        <v>4.1156781652486797E-2</v>
      </c>
      <c r="L997" s="14">
        <v>6.6137863054461302E-2</v>
      </c>
      <c r="M997" s="14"/>
      <c r="N997" s="14">
        <v>6.5538770673517099E-2</v>
      </c>
      <c r="O997" s="14">
        <v>8.3993075290197505E-2</v>
      </c>
      <c r="P997" s="14"/>
      <c r="Q997" s="14">
        <v>1.49207069165497E-2</v>
      </c>
      <c r="R997" s="14">
        <v>8.7144636270391901E-2</v>
      </c>
      <c r="S997" s="14">
        <v>7.6351782012231001E-2</v>
      </c>
      <c r="T997" s="14">
        <v>9.2319242272744295E-2</v>
      </c>
      <c r="U997" s="14">
        <v>9.1364593872207203E-2</v>
      </c>
      <c r="V997" s="14">
        <v>4.6481340211165803E-2</v>
      </c>
      <c r="W997" s="14">
        <v>4.7533684124923897E-2</v>
      </c>
      <c r="X997" s="14">
        <v>0.15728013285563799</v>
      </c>
      <c r="Y997" s="14">
        <v>0</v>
      </c>
      <c r="Z997" s="14">
        <v>5.0524735117569698E-2</v>
      </c>
      <c r="AA997" s="14"/>
      <c r="AB997" s="14">
        <v>8.2575129061973507E-2</v>
      </c>
      <c r="AC997" s="14">
        <v>7.2207843875674901E-2</v>
      </c>
      <c r="AD997" s="14">
        <v>6.8133119769827305E-2</v>
      </c>
      <c r="AE997" s="14"/>
      <c r="AF997" s="14">
        <v>4.3226716887604898E-2</v>
      </c>
      <c r="AG997" s="14">
        <v>0.11267559010334501</v>
      </c>
      <c r="AH997" s="14">
        <v>7.7886340769113604E-2</v>
      </c>
      <c r="AI997" s="14">
        <v>0</v>
      </c>
      <c r="AJ997" s="14">
        <v>0.119648998980868</v>
      </c>
      <c r="AK997" s="14">
        <v>5.8083898424288002E-2</v>
      </c>
      <c r="AL997" s="14">
        <v>0.165681500770988</v>
      </c>
      <c r="AM997" s="14">
        <v>9.2576007218619902E-2</v>
      </c>
      <c r="AN997" s="14"/>
      <c r="AO997" s="14">
        <v>5.7612840624475699E-2</v>
      </c>
      <c r="AP997" s="14">
        <v>9.5197213098808506E-2</v>
      </c>
      <c r="AQ997" s="14">
        <v>8.2421643923552002E-2</v>
      </c>
      <c r="AR997" s="14">
        <v>0</v>
      </c>
      <c r="AS997" s="14">
        <v>8.8280277612628605E-2</v>
      </c>
      <c r="AT997" s="14">
        <v>2.9559771364775202E-2</v>
      </c>
      <c r="AU997" s="14">
        <v>0.18436607952718201</v>
      </c>
      <c r="AV997" s="14">
        <v>9.5052018614201594E-2</v>
      </c>
      <c r="AW997" s="14"/>
      <c r="AX997" s="14">
        <v>5.0596701312247201E-2</v>
      </c>
      <c r="AY997" s="14">
        <v>8.5030816244491103E-2</v>
      </c>
      <c r="AZ997" s="14">
        <v>7.31319709528018E-2</v>
      </c>
      <c r="BA997" s="14"/>
      <c r="BB997" s="14">
        <v>6.4853409205391704E-2</v>
      </c>
      <c r="BC997" s="14">
        <v>7.5516028362189097E-2</v>
      </c>
      <c r="BD997" s="14">
        <v>9.0671459055714596E-2</v>
      </c>
      <c r="BE997" s="14"/>
      <c r="BF997" s="14">
        <v>0.16656019102456199</v>
      </c>
      <c r="BG997" s="14">
        <v>5.4454966990093799E-2</v>
      </c>
      <c r="BH997" s="14">
        <v>8.1334230227857907E-2</v>
      </c>
      <c r="BI997" s="14"/>
      <c r="BJ997" s="14">
        <v>6.05006726971185E-2</v>
      </c>
      <c r="BK997" s="14">
        <v>7.3723043502941593E-2</v>
      </c>
      <c r="BL997" s="14"/>
      <c r="BM997" s="14">
        <v>8.7811191510227898E-2</v>
      </c>
      <c r="BN997" s="14">
        <v>6.5948914208112705E-2</v>
      </c>
      <c r="BO997" s="14"/>
      <c r="BP997" s="14">
        <v>6.7116613400599601E-2</v>
      </c>
      <c r="BQ997" s="14">
        <v>1.8032489043703699E-2</v>
      </c>
      <c r="BR997" s="14">
        <v>3.2125254623638702E-2</v>
      </c>
      <c r="BS997" s="14">
        <v>7.9094535438416894E-2</v>
      </c>
      <c r="BT997" s="14">
        <v>8.66726941866173E-2</v>
      </c>
      <c r="BU997" s="14">
        <v>6.4128433707066307E-2</v>
      </c>
      <c r="BV997" s="14">
        <v>0.190402382612916</v>
      </c>
      <c r="BW997" s="14">
        <v>2.3273379161064901E-2</v>
      </c>
    </row>
    <row r="998" spans="2:75" x14ac:dyDescent="0.35">
      <c r="B998" t="s">
        <v>463</v>
      </c>
      <c r="C998" s="14">
        <v>3.4441546559918101E-2</v>
      </c>
      <c r="D998" s="14">
        <v>2.8276824529376299E-2</v>
      </c>
      <c r="E998" s="14">
        <v>4.0259526690721401E-2</v>
      </c>
      <c r="F998" s="14"/>
      <c r="G998" s="14">
        <v>8.4055834890698705E-2</v>
      </c>
      <c r="H998" s="14">
        <v>7.1397623699190199E-2</v>
      </c>
      <c r="I998" s="14">
        <v>3.0845406583446699E-2</v>
      </c>
      <c r="J998" s="14">
        <v>4.5397970299642501E-2</v>
      </c>
      <c r="K998" s="14">
        <v>2.6360506734751901E-2</v>
      </c>
      <c r="L998" s="14">
        <v>1.00288304861657E-2</v>
      </c>
      <c r="M998" s="14"/>
      <c r="N998" s="14">
        <v>3.41027718207614E-2</v>
      </c>
      <c r="O998" s="14">
        <v>3.50755392860541E-2</v>
      </c>
      <c r="P998" s="14"/>
      <c r="Q998" s="14">
        <v>5.70353475587441E-2</v>
      </c>
      <c r="R998" s="14">
        <v>4.2978998598683003E-2</v>
      </c>
      <c r="S998" s="14">
        <v>2.3932808206020301E-2</v>
      </c>
      <c r="T998" s="14">
        <v>3.6417319530622903E-2</v>
      </c>
      <c r="U998" s="14">
        <v>2.6704755007853302E-2</v>
      </c>
      <c r="V998" s="14">
        <v>4.5468991332924799E-2</v>
      </c>
      <c r="W998" s="14">
        <v>5.1948727773504302E-2</v>
      </c>
      <c r="X998" s="14">
        <v>0</v>
      </c>
      <c r="Y998" s="14">
        <v>0</v>
      </c>
      <c r="Z998" s="14">
        <v>6.0672490132813797E-3</v>
      </c>
      <c r="AA998" s="14"/>
      <c r="AB998" s="14">
        <v>3.2550364086257999E-2</v>
      </c>
      <c r="AC998" s="14">
        <v>2.3725408752696801E-2</v>
      </c>
      <c r="AD998" s="14">
        <v>6.8445811357580794E-2</v>
      </c>
      <c r="AE998" s="14"/>
      <c r="AF998" s="14">
        <v>0</v>
      </c>
      <c r="AG998" s="14">
        <v>4.5259201086973899E-2</v>
      </c>
      <c r="AH998" s="14">
        <v>4.0853893153811702E-2</v>
      </c>
      <c r="AI998" s="14">
        <v>4.6292462582371498E-2</v>
      </c>
      <c r="AJ998" s="14">
        <v>5.2844950343083598E-2</v>
      </c>
      <c r="AK998" s="14">
        <v>2.3668214255070399E-2</v>
      </c>
      <c r="AL998" s="14">
        <v>1.40043290099683E-2</v>
      </c>
      <c r="AM998" s="14">
        <v>5.6027773756748202E-2</v>
      </c>
      <c r="AN998" s="14"/>
      <c r="AO998" s="14">
        <v>0</v>
      </c>
      <c r="AP998" s="14">
        <v>4.5278194875503497E-2</v>
      </c>
      <c r="AQ998" s="14">
        <v>4.52771697307984E-2</v>
      </c>
      <c r="AR998" s="14">
        <v>1.6205943474070301E-2</v>
      </c>
      <c r="AS998" s="14">
        <v>3.5298212962063598E-2</v>
      </c>
      <c r="AT998" s="14">
        <v>2.0510276495538101E-2</v>
      </c>
      <c r="AU998" s="14">
        <v>7.2211006884623802E-3</v>
      </c>
      <c r="AV998" s="14">
        <v>8.0221180004127896E-2</v>
      </c>
      <c r="AW998" s="14"/>
      <c r="AX998" s="14">
        <v>2.89157859309652E-2</v>
      </c>
      <c r="AY998" s="14">
        <v>1.93257927551173E-2</v>
      </c>
      <c r="AZ998" s="14">
        <v>5.8925803588754197E-2</v>
      </c>
      <c r="BA998" s="14"/>
      <c r="BB998" s="14">
        <v>2.65832599398261E-2</v>
      </c>
      <c r="BC998" s="14">
        <v>1.2246121332734301E-2</v>
      </c>
      <c r="BD998" s="14">
        <v>0.10122871438320701</v>
      </c>
      <c r="BE998" s="14"/>
      <c r="BF998" s="14">
        <v>6.0904880846031399E-2</v>
      </c>
      <c r="BG998" s="14">
        <v>1.5646889639026398E-2</v>
      </c>
      <c r="BH998" s="14">
        <v>6.1172540510119097E-2</v>
      </c>
      <c r="BI998" s="14"/>
      <c r="BJ998" s="14">
        <v>2.04000404475396E-2</v>
      </c>
      <c r="BK998" s="14">
        <v>3.9008769970415101E-2</v>
      </c>
      <c r="BL998" s="14"/>
      <c r="BM998" s="14">
        <v>4.6084591861983201E-2</v>
      </c>
      <c r="BN998" s="14">
        <v>2.9789427599431501E-2</v>
      </c>
      <c r="BO998" s="14"/>
      <c r="BP998" s="14">
        <v>2.0167360893022599E-2</v>
      </c>
      <c r="BQ998" s="14">
        <v>0</v>
      </c>
      <c r="BR998" s="14">
        <v>0</v>
      </c>
      <c r="BS998" s="14">
        <v>5.5519589393672901E-2</v>
      </c>
      <c r="BT998" s="14">
        <v>3.5792899833230599E-2</v>
      </c>
      <c r="BU998" s="14">
        <v>3.8995703271079103E-2</v>
      </c>
      <c r="BV998" s="14">
        <v>3.7720526014016702E-2</v>
      </c>
      <c r="BW998" s="14">
        <v>4.7836140826624803E-2</v>
      </c>
    </row>
    <row r="999" spans="2:75" x14ac:dyDescent="0.35">
      <c r="B999" t="s">
        <v>92</v>
      </c>
      <c r="C999" s="14">
        <v>0.16681518448773699</v>
      </c>
      <c r="D999" s="14">
        <v>0.12254629945468599</v>
      </c>
      <c r="E999" s="14">
        <v>0.208594115031418</v>
      </c>
      <c r="F999" s="14"/>
      <c r="G999" s="14">
        <v>0.12080944244915399</v>
      </c>
      <c r="H999" s="14">
        <v>0.15351077647012901</v>
      </c>
      <c r="I999" s="14">
        <v>0.141779810827425</v>
      </c>
      <c r="J999" s="14">
        <v>0.19635478551754301</v>
      </c>
      <c r="K999" s="14">
        <v>0.11354824130086701</v>
      </c>
      <c r="L999" s="14">
        <v>0.20084798984740301</v>
      </c>
      <c r="M999" s="14"/>
      <c r="N999" s="14">
        <v>0.12462057769052901</v>
      </c>
      <c r="O999" s="14">
        <v>0.24577937720822601</v>
      </c>
      <c r="P999" s="14"/>
      <c r="Q999" s="14">
        <v>0.362980320041076</v>
      </c>
      <c r="R999" s="14">
        <v>0.25471478592421098</v>
      </c>
      <c r="S999" s="14">
        <v>0.16335273325974201</v>
      </c>
      <c r="T999" s="14">
        <v>0.14882863659845599</v>
      </c>
      <c r="U999" s="14">
        <v>0.12560162267424099</v>
      </c>
      <c r="V999" s="14">
        <v>9.1278768883554504E-2</v>
      </c>
      <c r="W999" s="14">
        <v>6.1356635787863101E-2</v>
      </c>
      <c r="X999" s="14">
        <v>8.66519994027138E-2</v>
      </c>
      <c r="Y999" s="14">
        <v>0.11182982956972801</v>
      </c>
      <c r="Z999" s="14">
        <v>0.399366491718949</v>
      </c>
      <c r="AA999" s="14"/>
      <c r="AB999" s="14">
        <v>6.8010121506091994E-2</v>
      </c>
      <c r="AC999" s="14">
        <v>0.20569216581015401</v>
      </c>
      <c r="AD999" s="14">
        <v>7.1663926610444906E-2</v>
      </c>
      <c r="AE999" s="14"/>
      <c r="AF999" s="14">
        <v>9.90833411724618E-2</v>
      </c>
      <c r="AG999" s="14">
        <v>7.8093799582110004E-2</v>
      </c>
      <c r="AH999" s="14">
        <v>0.103760068437762</v>
      </c>
      <c r="AI999" s="14">
        <v>0.210810248365947</v>
      </c>
      <c r="AJ999" s="14">
        <v>0.11854966675745</v>
      </c>
      <c r="AK999" s="14">
        <v>0.122718711255278</v>
      </c>
      <c r="AL999" s="14">
        <v>0.14428737990584101</v>
      </c>
      <c r="AM999" s="14">
        <v>0.27328517708184102</v>
      </c>
      <c r="AN999" s="14"/>
      <c r="AO999" s="14">
        <v>8.4108488360135306E-2</v>
      </c>
      <c r="AP999" s="14">
        <v>7.2231850118887206E-2</v>
      </c>
      <c r="AQ999" s="14">
        <v>9.2415333481162001E-2</v>
      </c>
      <c r="AR999" s="14">
        <v>0.264948529876946</v>
      </c>
      <c r="AS999" s="14">
        <v>6.8132068186403605E-2</v>
      </c>
      <c r="AT999" s="14">
        <v>0.115402141919691</v>
      </c>
      <c r="AU999" s="14">
        <v>0.14596540814878101</v>
      </c>
      <c r="AV999" s="14">
        <v>0.21806697612273701</v>
      </c>
      <c r="AW999" s="14"/>
      <c r="AX999" s="14">
        <v>0.16924772975400601</v>
      </c>
      <c r="AY999" s="14">
        <v>9.49482518632946E-2</v>
      </c>
      <c r="AZ999" s="14">
        <v>0.16885652170670201</v>
      </c>
      <c r="BA999" s="14"/>
      <c r="BB999" s="14">
        <v>7.9542817645259903E-2</v>
      </c>
      <c r="BC999" s="14">
        <v>0.142732505972643</v>
      </c>
      <c r="BD999" s="14">
        <v>0.116864807932405</v>
      </c>
      <c r="BE999" s="14"/>
      <c r="BF999" s="14">
        <v>7.4382667914239198E-2</v>
      </c>
      <c r="BG999" s="14">
        <v>0.12783382879656199</v>
      </c>
      <c r="BH999" s="14">
        <v>0.13768277056514699</v>
      </c>
      <c r="BI999" s="14"/>
      <c r="BJ999" s="14">
        <v>9.71910585572789E-2</v>
      </c>
      <c r="BK999" s="14">
        <v>0.18205574393523999</v>
      </c>
      <c r="BL999" s="14"/>
      <c r="BM999" s="14">
        <v>6.2322072476808099E-2</v>
      </c>
      <c r="BN999" s="14">
        <v>0.20793656541396199</v>
      </c>
      <c r="BO999" s="14"/>
      <c r="BP999" s="14">
        <v>0.19805916062957399</v>
      </c>
      <c r="BQ999" s="14">
        <v>0.184775469632323</v>
      </c>
      <c r="BR999" s="14">
        <v>0.209446047359056</v>
      </c>
      <c r="BS999" s="14">
        <v>0.15997090645881601</v>
      </c>
      <c r="BT999" s="14">
        <v>0.153138211365589</v>
      </c>
      <c r="BU999" s="14">
        <v>0.12840988122500699</v>
      </c>
      <c r="BV999" s="14">
        <v>0.19936946643891101</v>
      </c>
      <c r="BW999" s="14">
        <v>0.18420617112458201</v>
      </c>
    </row>
    <row r="1000" spans="2:75" x14ac:dyDescent="0.35">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c r="AD1000" s="14"/>
      <c r="AE1000" s="14"/>
      <c r="AF1000" s="14"/>
      <c r="AG1000" s="14"/>
      <c r="AH1000" s="14"/>
      <c r="AI1000" s="14"/>
      <c r="AJ1000" s="14"/>
      <c r="AK1000" s="14"/>
      <c r="AL1000" s="14"/>
      <c r="AM1000" s="14"/>
      <c r="AN1000" s="14"/>
      <c r="AO1000" s="14"/>
      <c r="AP1000" s="14"/>
      <c r="AQ1000" s="14"/>
      <c r="AR1000" s="14"/>
      <c r="AS1000" s="14"/>
      <c r="AT1000" s="14"/>
      <c r="AU1000" s="14"/>
      <c r="AV1000" s="14"/>
      <c r="AW1000" s="14"/>
      <c r="AX1000" s="14"/>
      <c r="AY1000" s="14"/>
      <c r="AZ1000" s="14"/>
      <c r="BA1000" s="14"/>
      <c r="BB1000" s="14"/>
      <c r="BC1000" s="14"/>
      <c r="BD1000" s="14"/>
      <c r="BE1000" s="14"/>
      <c r="BF1000" s="14"/>
      <c r="BG1000" s="14"/>
      <c r="BH1000" s="14"/>
      <c r="BI1000" s="14"/>
      <c r="BJ1000" s="14"/>
      <c r="BK1000" s="14"/>
      <c r="BL1000" s="14"/>
      <c r="BM1000" s="14"/>
      <c r="BN1000" s="14"/>
      <c r="BO1000" s="14"/>
      <c r="BP1000" s="14"/>
      <c r="BQ1000" s="14"/>
      <c r="BR1000" s="14"/>
      <c r="BS1000" s="14"/>
      <c r="BT1000" s="14"/>
      <c r="BU1000" s="14"/>
      <c r="BV1000" s="14"/>
      <c r="BW1000" s="14"/>
    </row>
    <row r="1001" spans="2:75" x14ac:dyDescent="0.35">
      <c r="B1001" s="6" t="s">
        <v>466</v>
      </c>
      <c r="C1001" s="14"/>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c r="AD1001" s="14"/>
      <c r="AE1001" s="14"/>
      <c r="AF1001" s="14"/>
      <c r="AG1001" s="14"/>
      <c r="AH1001" s="14"/>
      <c r="AI1001" s="14"/>
      <c r="AJ1001" s="14"/>
      <c r="AK1001" s="14"/>
      <c r="AL1001" s="14"/>
      <c r="AM1001" s="14"/>
      <c r="AN1001" s="14"/>
      <c r="AO1001" s="14"/>
      <c r="AP1001" s="14"/>
      <c r="AQ1001" s="14"/>
      <c r="AR1001" s="14"/>
      <c r="AS1001" s="14"/>
      <c r="AT1001" s="14"/>
      <c r="AU1001" s="14"/>
      <c r="AV1001" s="14"/>
      <c r="AW1001" s="14"/>
      <c r="AX1001" s="14"/>
      <c r="AY1001" s="14"/>
      <c r="AZ1001" s="14"/>
      <c r="BA1001" s="14"/>
      <c r="BB1001" s="14"/>
      <c r="BC1001" s="14"/>
      <c r="BD1001" s="14"/>
      <c r="BE1001" s="14"/>
      <c r="BF1001" s="14"/>
      <c r="BG1001" s="14"/>
      <c r="BH1001" s="14"/>
      <c r="BI1001" s="14"/>
      <c r="BJ1001" s="14"/>
      <c r="BK1001" s="14"/>
      <c r="BL1001" s="14"/>
      <c r="BM1001" s="14"/>
      <c r="BN1001" s="14"/>
      <c r="BO1001" s="14"/>
      <c r="BP1001" s="14"/>
      <c r="BQ1001" s="14"/>
      <c r="BR1001" s="14"/>
      <c r="BS1001" s="14"/>
      <c r="BT1001" s="14"/>
      <c r="BU1001" s="14"/>
      <c r="BV1001" s="14"/>
      <c r="BW1001" s="14"/>
    </row>
    <row r="1002" spans="2:75" x14ac:dyDescent="0.35">
      <c r="B1002" s="21" t="s">
        <v>96</v>
      </c>
      <c r="C1002" s="14"/>
      <c r="D1002" s="14"/>
      <c r="E1002" s="14"/>
      <c r="F1002" s="14"/>
      <c r="G1002" s="14"/>
      <c r="H1002" s="14"/>
      <c r="I1002" s="14"/>
      <c r="J1002" s="14"/>
      <c r="K1002" s="14"/>
      <c r="L1002" s="14"/>
      <c r="M1002" s="14"/>
      <c r="N1002" s="14"/>
      <c r="O1002" s="14"/>
      <c r="P1002" s="14"/>
      <c r="Q1002" s="14"/>
      <c r="R1002" s="14"/>
      <c r="S1002" s="14"/>
      <c r="T1002" s="14"/>
      <c r="U1002" s="14"/>
      <c r="V1002" s="14"/>
      <c r="W1002" s="14"/>
      <c r="X1002" s="14"/>
      <c r="Y1002" s="14"/>
      <c r="Z1002" s="14"/>
      <c r="AA1002" s="14"/>
      <c r="AB1002" s="14"/>
      <c r="AC1002" s="14"/>
      <c r="AD1002" s="14"/>
      <c r="AE1002" s="14"/>
      <c r="AF1002" s="14"/>
      <c r="AG1002" s="14"/>
      <c r="AH1002" s="14"/>
      <c r="AI1002" s="14"/>
      <c r="AJ1002" s="14"/>
      <c r="AK1002" s="14"/>
      <c r="AL1002" s="14"/>
      <c r="AM1002" s="14"/>
      <c r="AN1002" s="14"/>
      <c r="AO1002" s="14"/>
      <c r="AP1002" s="14"/>
      <c r="AQ1002" s="14"/>
      <c r="AR1002" s="14"/>
      <c r="AS1002" s="14"/>
      <c r="AT1002" s="14"/>
      <c r="AU1002" s="14"/>
      <c r="AV1002" s="14"/>
      <c r="AW1002" s="14"/>
      <c r="AX1002" s="14"/>
      <c r="AY1002" s="14"/>
      <c r="AZ1002" s="14"/>
      <c r="BA1002" s="14"/>
      <c r="BB1002" s="14"/>
      <c r="BC1002" s="14"/>
      <c r="BD1002" s="14"/>
      <c r="BE1002" s="14"/>
      <c r="BF1002" s="14"/>
      <c r="BG1002" s="14"/>
      <c r="BH1002" s="14"/>
      <c r="BI1002" s="14"/>
      <c r="BJ1002" s="14"/>
      <c r="BK1002" s="14"/>
      <c r="BL1002" s="14"/>
      <c r="BM1002" s="14"/>
      <c r="BN1002" s="14"/>
      <c r="BO1002" s="14"/>
      <c r="BP1002" s="14"/>
      <c r="BQ1002" s="14"/>
      <c r="BR1002" s="14"/>
      <c r="BS1002" s="14"/>
      <c r="BT1002" s="14"/>
      <c r="BU1002" s="14"/>
      <c r="BV1002" s="14"/>
      <c r="BW1002" s="14"/>
    </row>
    <row r="1003" spans="2:75" x14ac:dyDescent="0.35">
      <c r="B1003" t="s">
        <v>459</v>
      </c>
      <c r="C1003" s="14">
        <v>4.4929593493353702E-2</v>
      </c>
      <c r="D1003" s="14">
        <v>5.80788867705299E-2</v>
      </c>
      <c r="E1003" s="14">
        <v>3.2519897380260003E-2</v>
      </c>
      <c r="F1003" s="14"/>
      <c r="G1003" s="14">
        <v>6.7094854399817397E-2</v>
      </c>
      <c r="H1003" s="14">
        <v>4.6139303866723498E-2</v>
      </c>
      <c r="I1003" s="14">
        <v>5.1203241326858703E-2</v>
      </c>
      <c r="J1003" s="14">
        <v>9.0794758974397597E-3</v>
      </c>
      <c r="K1003" s="14">
        <v>6.5658816173883694E-2</v>
      </c>
      <c r="L1003" s="14">
        <v>4.5679255801405597E-2</v>
      </c>
      <c r="M1003" s="14"/>
      <c r="N1003" s="14">
        <v>4.7553853240617901E-2</v>
      </c>
      <c r="O1003" s="14">
        <v>4.0018478823473501E-2</v>
      </c>
      <c r="P1003" s="14"/>
      <c r="Q1003" s="14">
        <v>0</v>
      </c>
      <c r="R1003" s="14">
        <v>2.38500009038073E-2</v>
      </c>
      <c r="S1003" s="14">
        <v>3.6010721746811199E-2</v>
      </c>
      <c r="T1003" s="14">
        <v>5.5090965211967297E-2</v>
      </c>
      <c r="U1003" s="14">
        <v>1.7854452707248499E-2</v>
      </c>
      <c r="V1003" s="14">
        <v>5.1991164004323E-2</v>
      </c>
      <c r="W1003" s="14">
        <v>6.7209787749574701E-2</v>
      </c>
      <c r="X1003" s="14">
        <v>0</v>
      </c>
      <c r="Y1003" s="14">
        <v>0</v>
      </c>
      <c r="Z1003" s="14">
        <v>8.8540259884234307E-2</v>
      </c>
      <c r="AA1003" s="14"/>
      <c r="AB1003" s="14">
        <v>7.1359494197305806E-2</v>
      </c>
      <c r="AC1003" s="14">
        <v>3.7421987526655501E-2</v>
      </c>
      <c r="AD1003" s="14">
        <v>3.7627632299136703E-2</v>
      </c>
      <c r="AE1003" s="14"/>
      <c r="AF1003" s="14">
        <v>7.7880651248013605E-2</v>
      </c>
      <c r="AG1003" s="14">
        <v>2.9435933563349701E-2</v>
      </c>
      <c r="AH1003" s="14">
        <v>5.1533568139977101E-2</v>
      </c>
      <c r="AI1003" s="14">
        <v>1.2986813820356701E-2</v>
      </c>
      <c r="AJ1003" s="14">
        <v>8.9576038387471496E-2</v>
      </c>
      <c r="AK1003" s="14">
        <v>4.5028138335749202E-2</v>
      </c>
      <c r="AL1003" s="14">
        <v>8.3478875103451006E-2</v>
      </c>
      <c r="AM1003" s="14">
        <v>2.8230715025604002E-2</v>
      </c>
      <c r="AN1003" s="14"/>
      <c r="AO1003" s="14">
        <v>4.89003556815669E-2</v>
      </c>
      <c r="AP1003" s="14">
        <v>3.3081910955626001E-2</v>
      </c>
      <c r="AQ1003" s="14">
        <v>6.7491204939136601E-2</v>
      </c>
      <c r="AR1003" s="14">
        <v>1.6894772931290401E-2</v>
      </c>
      <c r="AS1003" s="14">
        <v>0.101478792857449</v>
      </c>
      <c r="AT1003" s="14">
        <v>5.15017320513892E-2</v>
      </c>
      <c r="AU1003" s="14">
        <v>0.104496326647116</v>
      </c>
      <c r="AV1003" s="14">
        <v>3.9008838578523997E-2</v>
      </c>
      <c r="AW1003" s="14"/>
      <c r="AX1003" s="14">
        <v>0.14302362967013299</v>
      </c>
      <c r="AY1003" s="14">
        <v>5.3285182418979497E-2</v>
      </c>
      <c r="AZ1003" s="14">
        <v>3.6449643138380498E-2</v>
      </c>
      <c r="BA1003" s="14"/>
      <c r="BB1003" s="14">
        <v>0.15024816347262801</v>
      </c>
      <c r="BC1003" s="14">
        <v>4.4223142039592302E-2</v>
      </c>
      <c r="BD1003" s="14">
        <v>3.8538689689271801E-3</v>
      </c>
      <c r="BE1003" s="14"/>
      <c r="BF1003" s="14">
        <v>0.119880518489709</v>
      </c>
      <c r="BG1003" s="14">
        <v>6.4132260469286106E-2</v>
      </c>
      <c r="BH1003" s="14">
        <v>2.3081371758758601E-2</v>
      </c>
      <c r="BI1003" s="14"/>
      <c r="BJ1003" s="14">
        <v>8.4904906252198195E-2</v>
      </c>
      <c r="BK1003" s="14">
        <v>3.5570399347064803E-2</v>
      </c>
      <c r="BL1003" s="14"/>
      <c r="BM1003" s="14">
        <v>6.0245598341243899E-2</v>
      </c>
      <c r="BN1003" s="14">
        <v>3.5376392449710199E-2</v>
      </c>
      <c r="BO1003" s="14"/>
      <c r="BP1003" s="14">
        <v>6.6564853604901206E-2</v>
      </c>
      <c r="BQ1003" s="14">
        <v>7.3876256316986799E-2</v>
      </c>
      <c r="BR1003" s="14">
        <v>9.8284071612963694E-3</v>
      </c>
      <c r="BS1003" s="14">
        <v>1.5623897197213301E-2</v>
      </c>
      <c r="BT1003" s="14">
        <v>5.8863606546390203E-2</v>
      </c>
      <c r="BU1003" s="14">
        <v>3.0549729692588901E-2</v>
      </c>
      <c r="BV1003" s="14">
        <v>0</v>
      </c>
      <c r="BW1003" s="14">
        <v>3.74972896107819E-2</v>
      </c>
    </row>
    <row r="1004" spans="2:75" x14ac:dyDescent="0.35">
      <c r="B1004" t="s">
        <v>460</v>
      </c>
      <c r="C1004" s="14">
        <v>0.37520190053748598</v>
      </c>
      <c r="D1004" s="14">
        <v>0.38037149226096201</v>
      </c>
      <c r="E1004" s="14">
        <v>0.37032307846204798</v>
      </c>
      <c r="F1004" s="14"/>
      <c r="G1004" s="14">
        <v>0.362612287826377</v>
      </c>
      <c r="H1004" s="14">
        <v>0.31867696324434702</v>
      </c>
      <c r="I1004" s="14">
        <v>0.337439113811841</v>
      </c>
      <c r="J1004" s="14">
        <v>0.369614487781879</v>
      </c>
      <c r="K1004" s="14">
        <v>0.42283534021343899</v>
      </c>
      <c r="L1004" s="14">
        <v>0.39436879733115598</v>
      </c>
      <c r="M1004" s="14"/>
      <c r="N1004" s="14">
        <v>0.41158419187995299</v>
      </c>
      <c r="O1004" s="14">
        <v>0.30711504102515502</v>
      </c>
      <c r="P1004" s="14"/>
      <c r="Q1004" s="14">
        <v>0.29724080349153598</v>
      </c>
      <c r="R1004" s="14">
        <v>0.322288488189241</v>
      </c>
      <c r="S1004" s="14">
        <v>0.38636385800349399</v>
      </c>
      <c r="T1004" s="14">
        <v>0.36370673058539399</v>
      </c>
      <c r="U1004" s="14">
        <v>0.41861843001040999</v>
      </c>
      <c r="V1004" s="14">
        <v>0.44329031318919998</v>
      </c>
      <c r="W1004" s="14">
        <v>0.35640575511760703</v>
      </c>
      <c r="X1004" s="14">
        <v>0.58084779532320396</v>
      </c>
      <c r="Y1004" s="14">
        <v>0.68232222267642095</v>
      </c>
      <c r="Z1004" s="14">
        <v>0.293803105049536</v>
      </c>
      <c r="AA1004" s="14"/>
      <c r="AB1004" s="14">
        <v>0.58287628434443095</v>
      </c>
      <c r="AC1004" s="14">
        <v>0.34071374574543201</v>
      </c>
      <c r="AD1004" s="14">
        <v>0.39448039867805401</v>
      </c>
      <c r="AE1004" s="14"/>
      <c r="AF1004" s="14">
        <v>0.47796829073396002</v>
      </c>
      <c r="AG1004" s="14">
        <v>0.391449709840691</v>
      </c>
      <c r="AH1004" s="14">
        <v>0.34361730021328002</v>
      </c>
      <c r="AI1004" s="14">
        <v>0.37873415349063499</v>
      </c>
      <c r="AJ1004" s="14">
        <v>0.315177322759502</v>
      </c>
      <c r="AK1004" s="14">
        <v>0.50642046876293201</v>
      </c>
      <c r="AL1004" s="14">
        <v>0.39355268945615401</v>
      </c>
      <c r="AM1004" s="14">
        <v>0.25680488644595001</v>
      </c>
      <c r="AN1004" s="14"/>
      <c r="AO1004" s="14">
        <v>0.55040307444358805</v>
      </c>
      <c r="AP1004" s="14">
        <v>0.40298693344353098</v>
      </c>
      <c r="AQ1004" s="14">
        <v>0.404462085833734</v>
      </c>
      <c r="AR1004" s="14">
        <v>0.52252361117138002</v>
      </c>
      <c r="AS1004" s="14">
        <v>0.294086361213242</v>
      </c>
      <c r="AT1004" s="14">
        <v>0.505569295815822</v>
      </c>
      <c r="AU1004" s="14">
        <v>0.40915696518973199</v>
      </c>
      <c r="AV1004" s="14">
        <v>0.225225266461197</v>
      </c>
      <c r="AW1004" s="14"/>
      <c r="AX1004" s="14">
        <v>0.35756952405147102</v>
      </c>
      <c r="AY1004" s="14">
        <v>0.46962839336583601</v>
      </c>
      <c r="AZ1004" s="14">
        <v>0.31902878138413099</v>
      </c>
      <c r="BA1004" s="14"/>
      <c r="BB1004" s="14">
        <v>0.44449938081964702</v>
      </c>
      <c r="BC1004" s="14">
        <v>0.43680222895042498</v>
      </c>
      <c r="BD1004" s="14">
        <v>0.26473716990846802</v>
      </c>
      <c r="BE1004" s="14"/>
      <c r="BF1004" s="14">
        <v>0.42826477165517901</v>
      </c>
      <c r="BG1004" s="14">
        <v>0.49206314387867101</v>
      </c>
      <c r="BH1004" s="14">
        <v>0.30789993343486199</v>
      </c>
      <c r="BI1004" s="14"/>
      <c r="BJ1004" s="14">
        <v>0.45269164941713003</v>
      </c>
      <c r="BK1004" s="14">
        <v>0.35893997757762103</v>
      </c>
      <c r="BL1004" s="14"/>
      <c r="BM1004" s="14">
        <v>0.41884916399599698</v>
      </c>
      <c r="BN1004" s="14">
        <v>0.36959845725014001</v>
      </c>
      <c r="BO1004" s="14"/>
      <c r="BP1004" s="14">
        <v>0.42723570617914702</v>
      </c>
      <c r="BQ1004" s="14">
        <v>0.327963850624025</v>
      </c>
      <c r="BR1004" s="14">
        <v>0.501913010847717</v>
      </c>
      <c r="BS1004" s="14">
        <v>0.341543101563551</v>
      </c>
      <c r="BT1004" s="14">
        <v>0.35870134785915803</v>
      </c>
      <c r="BU1004" s="14">
        <v>0.37784990708462901</v>
      </c>
      <c r="BV1004" s="14">
        <v>0.47091755022398601</v>
      </c>
      <c r="BW1004" s="14">
        <v>0.33795917004258602</v>
      </c>
    </row>
    <row r="1005" spans="2:75" x14ac:dyDescent="0.35">
      <c r="B1005" t="s">
        <v>461</v>
      </c>
      <c r="C1005" s="14">
        <v>0.29020033360902597</v>
      </c>
      <c r="D1005" s="14">
        <v>0.33824660634796799</v>
      </c>
      <c r="E1005" s="14">
        <v>0.24485647888703899</v>
      </c>
      <c r="F1005" s="14"/>
      <c r="G1005" s="14">
        <v>0.24918654957965999</v>
      </c>
      <c r="H1005" s="14">
        <v>0.28862023260472502</v>
      </c>
      <c r="I1005" s="14">
        <v>0.29762380346190098</v>
      </c>
      <c r="J1005" s="14">
        <v>0.32354609705329102</v>
      </c>
      <c r="K1005" s="14">
        <v>0.308630938074825</v>
      </c>
      <c r="L1005" s="14">
        <v>0.27204228808467301</v>
      </c>
      <c r="M1005" s="14"/>
      <c r="N1005" s="14">
        <v>0.29466495425254702</v>
      </c>
      <c r="O1005" s="14">
        <v>0.281845114976152</v>
      </c>
      <c r="P1005" s="14"/>
      <c r="Q1005" s="14">
        <v>0.212581993891994</v>
      </c>
      <c r="R1005" s="14">
        <v>0.20727155495131</v>
      </c>
      <c r="S1005" s="14">
        <v>0.31837702099565102</v>
      </c>
      <c r="T1005" s="14">
        <v>0.315591612128933</v>
      </c>
      <c r="U1005" s="14">
        <v>0.360709813372319</v>
      </c>
      <c r="V1005" s="14">
        <v>0.24980169571862401</v>
      </c>
      <c r="W1005" s="14">
        <v>0.33305977644606499</v>
      </c>
      <c r="X1005" s="14">
        <v>0.41915220467679598</v>
      </c>
      <c r="Y1005" s="14">
        <v>0</v>
      </c>
      <c r="Z1005" s="14">
        <v>0.16783919376874301</v>
      </c>
      <c r="AA1005" s="14"/>
      <c r="AB1005" s="14">
        <v>0.182097245172442</v>
      </c>
      <c r="AC1005" s="14">
        <v>0.29829021320239102</v>
      </c>
      <c r="AD1005" s="14">
        <v>0.33536153508412397</v>
      </c>
      <c r="AE1005" s="14"/>
      <c r="AF1005" s="14">
        <v>0.28193168348827302</v>
      </c>
      <c r="AG1005" s="14">
        <v>0.31418216835747298</v>
      </c>
      <c r="AH1005" s="14">
        <v>0.34074228012573798</v>
      </c>
      <c r="AI1005" s="14">
        <v>0.29224598735270002</v>
      </c>
      <c r="AJ1005" s="14">
        <v>0.28601753087341297</v>
      </c>
      <c r="AK1005" s="14">
        <v>0.221664072901265</v>
      </c>
      <c r="AL1005" s="14">
        <v>0.23140538265031399</v>
      </c>
      <c r="AM1005" s="14">
        <v>0.30450880524893398</v>
      </c>
      <c r="AN1005" s="14"/>
      <c r="AO1005" s="14">
        <v>0.25638056975194501</v>
      </c>
      <c r="AP1005" s="14">
        <v>0.31746852924926999</v>
      </c>
      <c r="AQ1005" s="14">
        <v>0.33901774973224802</v>
      </c>
      <c r="AR1005" s="14">
        <v>0.20959363059007599</v>
      </c>
      <c r="AS1005" s="14">
        <v>0.40496872638092601</v>
      </c>
      <c r="AT1005" s="14">
        <v>0.205575050880101</v>
      </c>
      <c r="AU1005" s="14">
        <v>0.213539377656735</v>
      </c>
      <c r="AV1005" s="14">
        <v>0.31280535027568601</v>
      </c>
      <c r="AW1005" s="14"/>
      <c r="AX1005" s="14">
        <v>0.27991166940142098</v>
      </c>
      <c r="AY1005" s="14">
        <v>0.29183930753281601</v>
      </c>
      <c r="AZ1005" s="14">
        <v>0.292460994791925</v>
      </c>
      <c r="BA1005" s="14"/>
      <c r="BB1005" s="14">
        <v>0.21656290530252501</v>
      </c>
      <c r="BC1005" s="14">
        <v>0.27219569873775201</v>
      </c>
      <c r="BD1005" s="14">
        <v>0.40028955137057198</v>
      </c>
      <c r="BE1005" s="14"/>
      <c r="BF1005" s="14">
        <v>0.141932522490857</v>
      </c>
      <c r="BG1005" s="14">
        <v>0.25181768305646901</v>
      </c>
      <c r="BH1005" s="14">
        <v>0.34714749363709801</v>
      </c>
      <c r="BI1005" s="14"/>
      <c r="BJ1005" s="14">
        <v>0.270434132229666</v>
      </c>
      <c r="BK1005" s="14">
        <v>0.29359842924045099</v>
      </c>
      <c r="BL1005" s="14"/>
      <c r="BM1005" s="14">
        <v>0.30377651485627699</v>
      </c>
      <c r="BN1005" s="14">
        <v>0.27582996502032298</v>
      </c>
      <c r="BO1005" s="14"/>
      <c r="BP1005" s="14">
        <v>0.21153825112482499</v>
      </c>
      <c r="BQ1005" s="14">
        <v>0.272603123110432</v>
      </c>
      <c r="BR1005" s="14">
        <v>0.23572092809957601</v>
      </c>
      <c r="BS1005" s="14">
        <v>0.32851572651279698</v>
      </c>
      <c r="BT1005" s="14">
        <v>0.31519729379156097</v>
      </c>
      <c r="BU1005" s="14">
        <v>0.27992432985471</v>
      </c>
      <c r="BV1005" s="14">
        <v>0.33911375460389398</v>
      </c>
      <c r="BW1005" s="14">
        <v>0.30158929796686501</v>
      </c>
    </row>
    <row r="1006" spans="2:75" x14ac:dyDescent="0.35">
      <c r="B1006" t="s">
        <v>462</v>
      </c>
      <c r="C1006" s="14">
        <v>7.2612804124184901E-2</v>
      </c>
      <c r="D1006" s="14">
        <v>7.8064787109520598E-2</v>
      </c>
      <c r="E1006" s="14">
        <v>6.7467474209062406E-2</v>
      </c>
      <c r="F1006" s="14"/>
      <c r="G1006" s="14">
        <v>8.8961235871897207E-2</v>
      </c>
      <c r="H1006" s="14">
        <v>0.114209628123411</v>
      </c>
      <c r="I1006" s="14">
        <v>0.102849112113418</v>
      </c>
      <c r="J1006" s="14">
        <v>6.2883083556681499E-2</v>
      </c>
      <c r="K1006" s="14">
        <v>4.2744105638089502E-2</v>
      </c>
      <c r="L1006" s="14">
        <v>6.0540861899954397E-2</v>
      </c>
      <c r="M1006" s="14"/>
      <c r="N1006" s="14">
        <v>7.20390435729686E-2</v>
      </c>
      <c r="O1006" s="14">
        <v>7.3686556012889606E-2</v>
      </c>
      <c r="P1006" s="14"/>
      <c r="Q1006" s="14">
        <v>2.7674142143918098E-2</v>
      </c>
      <c r="R1006" s="14">
        <v>0.100616396257362</v>
      </c>
      <c r="S1006" s="14">
        <v>4.9461221041838803E-2</v>
      </c>
      <c r="T1006" s="14">
        <v>7.4956559490098398E-2</v>
      </c>
      <c r="U1006" s="14">
        <v>6.9866358746506999E-2</v>
      </c>
      <c r="V1006" s="14">
        <v>7.8567717153252503E-2</v>
      </c>
      <c r="W1006" s="14">
        <v>0.104906051714239</v>
      </c>
      <c r="X1006" s="14">
        <v>0</v>
      </c>
      <c r="Y1006" s="14">
        <v>0</v>
      </c>
      <c r="Z1006" s="14">
        <v>3.7414206262506598E-2</v>
      </c>
      <c r="AA1006" s="14"/>
      <c r="AB1006" s="14">
        <v>9.7176179123225598E-2</v>
      </c>
      <c r="AC1006" s="14">
        <v>5.9206593468253597E-2</v>
      </c>
      <c r="AD1006" s="14">
        <v>0.104846971696698</v>
      </c>
      <c r="AE1006" s="14"/>
      <c r="AF1006" s="14">
        <v>4.0051583785923897E-2</v>
      </c>
      <c r="AG1006" s="14">
        <v>0.10114268328538099</v>
      </c>
      <c r="AH1006" s="14">
        <v>0.12887818952862401</v>
      </c>
      <c r="AI1006" s="14">
        <v>2.9530564662966202E-2</v>
      </c>
      <c r="AJ1006" s="14">
        <v>0.105422124604775</v>
      </c>
      <c r="AK1006" s="14">
        <v>5.9492000529185303E-2</v>
      </c>
      <c r="AL1006" s="14">
        <v>0.14463712991666799</v>
      </c>
      <c r="AM1006" s="14">
        <v>8.1224702147737596E-2</v>
      </c>
      <c r="AN1006" s="14"/>
      <c r="AO1006" s="14">
        <v>4.0737051305268203E-2</v>
      </c>
      <c r="AP1006" s="14">
        <v>9.6421155114093299E-2</v>
      </c>
      <c r="AQ1006" s="14">
        <v>7.7324845570022005E-2</v>
      </c>
      <c r="AR1006" s="14">
        <v>2.5760930558699199E-2</v>
      </c>
      <c r="AS1006" s="14">
        <v>6.3340827196858795E-2</v>
      </c>
      <c r="AT1006" s="14">
        <v>7.7644376920142297E-2</v>
      </c>
      <c r="AU1006" s="14">
        <v>0.11561568514005</v>
      </c>
      <c r="AV1006" s="14">
        <v>8.9354218102737207E-2</v>
      </c>
      <c r="AW1006" s="14"/>
      <c r="AX1006" s="14">
        <v>0</v>
      </c>
      <c r="AY1006" s="14">
        <v>5.8651475566080899E-2</v>
      </c>
      <c r="AZ1006" s="14">
        <v>0.109679860730526</v>
      </c>
      <c r="BA1006" s="14"/>
      <c r="BB1006" s="14">
        <v>4.55838312756345E-2</v>
      </c>
      <c r="BC1006" s="14">
        <v>6.57738815400081E-2</v>
      </c>
      <c r="BD1006" s="14">
        <v>0.120525800304172</v>
      </c>
      <c r="BE1006" s="14"/>
      <c r="BF1006" s="14">
        <v>0.17984628413839401</v>
      </c>
      <c r="BG1006" s="14">
        <v>4.2161514431368501E-2</v>
      </c>
      <c r="BH1006" s="14">
        <v>0.108488344975604</v>
      </c>
      <c r="BI1006" s="14"/>
      <c r="BJ1006" s="14">
        <v>7.9843541042692104E-2</v>
      </c>
      <c r="BK1006" s="14">
        <v>6.9207015068145195E-2</v>
      </c>
      <c r="BL1006" s="14"/>
      <c r="BM1006" s="14">
        <v>7.9684680463127697E-2</v>
      </c>
      <c r="BN1006" s="14">
        <v>7.1125093500944897E-2</v>
      </c>
      <c r="BO1006" s="14"/>
      <c r="BP1006" s="14">
        <v>7.7481747614987301E-2</v>
      </c>
      <c r="BQ1006" s="14">
        <v>8.1478384595167597E-2</v>
      </c>
      <c r="BR1006" s="14">
        <v>5.4505158304666998E-2</v>
      </c>
      <c r="BS1006" s="14">
        <v>6.5137630151928999E-2</v>
      </c>
      <c r="BT1006" s="14">
        <v>6.9326581552699607E-2</v>
      </c>
      <c r="BU1006" s="14">
        <v>8.4108777017842307E-2</v>
      </c>
      <c r="BV1006" s="14">
        <v>0.100286939109693</v>
      </c>
      <c r="BW1006" s="14">
        <v>6.8692929231838104E-2</v>
      </c>
    </row>
    <row r="1007" spans="2:75" x14ac:dyDescent="0.35">
      <c r="B1007" t="s">
        <v>463</v>
      </c>
      <c r="C1007" s="14">
        <v>3.5679081759611597E-2</v>
      </c>
      <c r="D1007" s="14">
        <v>3.5814751771836198E-2</v>
      </c>
      <c r="E1007" s="14">
        <v>3.55510426636787E-2</v>
      </c>
      <c r="F1007" s="14"/>
      <c r="G1007" s="14">
        <v>7.6010987408018704E-2</v>
      </c>
      <c r="H1007" s="14">
        <v>6.6290465105332999E-2</v>
      </c>
      <c r="I1007" s="14">
        <v>4.8810922727723999E-2</v>
      </c>
      <c r="J1007" s="14">
        <v>4.5606680282267401E-2</v>
      </c>
      <c r="K1007" s="14">
        <v>1.7319159007636E-2</v>
      </c>
      <c r="L1007" s="14">
        <v>1.3960513734476401E-2</v>
      </c>
      <c r="M1007" s="14"/>
      <c r="N1007" s="14">
        <v>3.2579485878456403E-2</v>
      </c>
      <c r="O1007" s="14">
        <v>4.1479754051487801E-2</v>
      </c>
      <c r="P1007" s="14"/>
      <c r="Q1007" s="14">
        <v>7.52341785627028E-2</v>
      </c>
      <c r="R1007" s="14">
        <v>4.9649123594053199E-2</v>
      </c>
      <c r="S1007" s="14">
        <v>4.2128116580994503E-2</v>
      </c>
      <c r="T1007" s="14">
        <v>2.14101012037737E-2</v>
      </c>
      <c r="U1007" s="14">
        <v>2.3951275439078299E-2</v>
      </c>
      <c r="V1007" s="14">
        <v>5.80896759930506E-2</v>
      </c>
      <c r="W1007" s="14">
        <v>3.8163497749535501E-2</v>
      </c>
      <c r="X1007" s="14">
        <v>0</v>
      </c>
      <c r="Y1007" s="14">
        <v>0.31767777732357899</v>
      </c>
      <c r="Z1007" s="14">
        <v>9.75926123782196E-3</v>
      </c>
      <c r="AA1007" s="14"/>
      <c r="AB1007" s="14">
        <v>1.8382703599089199E-2</v>
      </c>
      <c r="AC1007" s="14">
        <v>2.4685481171824099E-2</v>
      </c>
      <c r="AD1007" s="14">
        <v>7.3501909606579402E-2</v>
      </c>
      <c r="AE1007" s="14"/>
      <c r="AF1007" s="14">
        <v>5.3141020021346798E-3</v>
      </c>
      <c r="AG1007" s="14">
        <v>6.2046280953431301E-2</v>
      </c>
      <c r="AH1007" s="14">
        <v>1.66173911004113E-2</v>
      </c>
      <c r="AI1007" s="14">
        <v>6.6374666960123896E-2</v>
      </c>
      <c r="AJ1007" s="14">
        <v>3.53012333697343E-2</v>
      </c>
      <c r="AK1007" s="14">
        <v>1.7010416407519002E-2</v>
      </c>
      <c r="AL1007" s="14">
        <v>2.8438743100688699E-2</v>
      </c>
      <c r="AM1007" s="14">
        <v>4.1356893341391102E-2</v>
      </c>
      <c r="AN1007" s="14"/>
      <c r="AO1007" s="14">
        <v>4.80798949528328E-3</v>
      </c>
      <c r="AP1007" s="14">
        <v>6.2072319723696298E-2</v>
      </c>
      <c r="AQ1007" s="14">
        <v>2.5737064664435198E-2</v>
      </c>
      <c r="AR1007" s="14">
        <v>1.31350947117142E-2</v>
      </c>
      <c r="AS1007" s="14">
        <v>1.54233083253206E-2</v>
      </c>
      <c r="AT1007" s="14">
        <v>1.22906280487731E-2</v>
      </c>
      <c r="AU1007" s="14">
        <v>2.89674834209354E-2</v>
      </c>
      <c r="AV1007" s="14">
        <v>9.1959747716871404E-2</v>
      </c>
      <c r="AW1007" s="14"/>
      <c r="AX1007" s="14">
        <v>2.89157859309652E-2</v>
      </c>
      <c r="AY1007" s="14">
        <v>1.7903625745154899E-2</v>
      </c>
      <c r="AZ1007" s="14">
        <v>6.3266887937057398E-2</v>
      </c>
      <c r="BA1007" s="14"/>
      <c r="BB1007" s="14">
        <v>2.65832599398261E-2</v>
      </c>
      <c r="BC1007" s="14">
        <v>1.51710597419409E-2</v>
      </c>
      <c r="BD1007" s="14">
        <v>0.100173988721647</v>
      </c>
      <c r="BE1007" s="14"/>
      <c r="BF1007" s="14">
        <v>4.7165049026271597E-2</v>
      </c>
      <c r="BG1007" s="14">
        <v>1.31728147669131E-2</v>
      </c>
      <c r="BH1007" s="14">
        <v>6.55042171770812E-2</v>
      </c>
      <c r="BI1007" s="14"/>
      <c r="BJ1007" s="14">
        <v>1.7744597933495702E-2</v>
      </c>
      <c r="BK1007" s="14">
        <v>4.2002087405828101E-2</v>
      </c>
      <c r="BL1007" s="14"/>
      <c r="BM1007" s="14">
        <v>4.9828764960046498E-2</v>
      </c>
      <c r="BN1007" s="14">
        <v>2.7305602039726099E-2</v>
      </c>
      <c r="BO1007" s="14"/>
      <c r="BP1007" s="14">
        <v>2.7663853593705399E-2</v>
      </c>
      <c r="BQ1007" s="14">
        <v>2.2493867822969801E-2</v>
      </c>
      <c r="BR1007" s="14">
        <v>1.31776410108381E-2</v>
      </c>
      <c r="BS1007" s="14">
        <v>6.1778258255346601E-2</v>
      </c>
      <c r="BT1007" s="14">
        <v>2.4506701968163701E-2</v>
      </c>
      <c r="BU1007" s="14">
        <v>4.3958912287286801E-2</v>
      </c>
      <c r="BV1007" s="14">
        <v>3.7720526014016702E-2</v>
      </c>
      <c r="BW1007" s="14">
        <v>5.26113737136783E-2</v>
      </c>
    </row>
    <row r="1008" spans="2:75" x14ac:dyDescent="0.35">
      <c r="B1008" t="s">
        <v>92</v>
      </c>
      <c r="C1008" s="14">
        <v>0.181376286476337</v>
      </c>
      <c r="D1008" s="14">
        <v>0.109423475739183</v>
      </c>
      <c r="E1008" s="14">
        <v>0.249282028397912</v>
      </c>
      <c r="F1008" s="14"/>
      <c r="G1008" s="14">
        <v>0.15613408491423</v>
      </c>
      <c r="H1008" s="14">
        <v>0.16606340705546099</v>
      </c>
      <c r="I1008" s="14">
        <v>0.16207380655825701</v>
      </c>
      <c r="J1008" s="14">
        <v>0.18927017542844099</v>
      </c>
      <c r="K1008" s="14">
        <v>0.142811640892126</v>
      </c>
      <c r="L1008" s="14">
        <v>0.21340828314833499</v>
      </c>
      <c r="M1008" s="14"/>
      <c r="N1008" s="14">
        <v>0.14157847117545699</v>
      </c>
      <c r="O1008" s="14">
        <v>0.255855055110842</v>
      </c>
      <c r="P1008" s="14"/>
      <c r="Q1008" s="14">
        <v>0.38726888190984898</v>
      </c>
      <c r="R1008" s="14">
        <v>0.29632443610422499</v>
      </c>
      <c r="S1008" s="14">
        <v>0.167659061631211</v>
      </c>
      <c r="T1008" s="14">
        <v>0.16924403137983299</v>
      </c>
      <c r="U1008" s="14">
        <v>0.108999669724437</v>
      </c>
      <c r="V1008" s="14">
        <v>0.11825943394155</v>
      </c>
      <c r="W1008" s="14">
        <v>0.10025513122297899</v>
      </c>
      <c r="X1008" s="14">
        <v>0</v>
      </c>
      <c r="Y1008" s="14">
        <v>0</v>
      </c>
      <c r="Z1008" s="14">
        <v>0.40264397379715799</v>
      </c>
      <c r="AA1008" s="14"/>
      <c r="AB1008" s="14">
        <v>4.8108093563506399E-2</v>
      </c>
      <c r="AC1008" s="14">
        <v>0.23968197888544401</v>
      </c>
      <c r="AD1008" s="14">
        <v>5.4181552635408303E-2</v>
      </c>
      <c r="AE1008" s="14"/>
      <c r="AF1008" s="14">
        <v>0.11685368874169499</v>
      </c>
      <c r="AG1008" s="14">
        <v>0.101743223999675</v>
      </c>
      <c r="AH1008" s="14">
        <v>0.11861127089197</v>
      </c>
      <c r="AI1008" s="14">
        <v>0.22012781371321799</v>
      </c>
      <c r="AJ1008" s="14">
        <v>0.16850575000510401</v>
      </c>
      <c r="AK1008" s="14">
        <v>0.15038490306335001</v>
      </c>
      <c r="AL1008" s="14">
        <v>0.11848717977272399</v>
      </c>
      <c r="AM1008" s="14">
        <v>0.28787399779038297</v>
      </c>
      <c r="AN1008" s="14"/>
      <c r="AO1008" s="14">
        <v>9.8770959322347904E-2</v>
      </c>
      <c r="AP1008" s="14">
        <v>8.7969151513783705E-2</v>
      </c>
      <c r="AQ1008" s="14">
        <v>8.59670492604242E-2</v>
      </c>
      <c r="AR1008" s="14">
        <v>0.212091960036841</v>
      </c>
      <c r="AS1008" s="14">
        <v>0.120701984026204</v>
      </c>
      <c r="AT1008" s="14">
        <v>0.14741891628377199</v>
      </c>
      <c r="AU1008" s="14">
        <v>0.12822416194543099</v>
      </c>
      <c r="AV1008" s="14">
        <v>0.241646578864985</v>
      </c>
      <c r="AW1008" s="14"/>
      <c r="AX1008" s="14">
        <v>0.19057939094601001</v>
      </c>
      <c r="AY1008" s="14">
        <v>0.108692015371133</v>
      </c>
      <c r="AZ1008" s="14">
        <v>0.17911383201797901</v>
      </c>
      <c r="BA1008" s="14"/>
      <c r="BB1008" s="14">
        <v>0.116522459189739</v>
      </c>
      <c r="BC1008" s="14">
        <v>0.16583398899028301</v>
      </c>
      <c r="BD1008" s="14">
        <v>0.110419620726213</v>
      </c>
      <c r="BE1008" s="14"/>
      <c r="BF1008" s="14">
        <v>8.2910854199589101E-2</v>
      </c>
      <c r="BG1008" s="14">
        <v>0.136652583397292</v>
      </c>
      <c r="BH1008" s="14">
        <v>0.14787863901659601</v>
      </c>
      <c r="BI1008" s="14"/>
      <c r="BJ1008" s="14">
        <v>9.4381173124817697E-2</v>
      </c>
      <c r="BK1008" s="14">
        <v>0.20068209136088999</v>
      </c>
      <c r="BL1008" s="14"/>
      <c r="BM1008" s="14">
        <v>8.7615277383307696E-2</v>
      </c>
      <c r="BN1008" s="14">
        <v>0.22076448973915599</v>
      </c>
      <c r="BO1008" s="14"/>
      <c r="BP1008" s="14">
        <v>0.189515587882435</v>
      </c>
      <c r="BQ1008" s="14">
        <v>0.221584517530418</v>
      </c>
      <c r="BR1008" s="14">
        <v>0.184854854575906</v>
      </c>
      <c r="BS1008" s="14">
        <v>0.187401386319163</v>
      </c>
      <c r="BT1008" s="14">
        <v>0.17340446828202699</v>
      </c>
      <c r="BU1008" s="14">
        <v>0.18360834406294399</v>
      </c>
      <c r="BV1008" s="14">
        <v>5.1961230048410197E-2</v>
      </c>
      <c r="BW1008" s="14">
        <v>0.201649939434251</v>
      </c>
    </row>
    <row r="1009" spans="2:75" x14ac:dyDescent="0.35">
      <c r="C1009" s="14"/>
      <c r="D1009" s="14"/>
      <c r="E1009" s="14"/>
      <c r="F1009" s="14"/>
      <c r="G1009" s="14"/>
      <c r="H1009" s="14"/>
      <c r="I1009" s="14"/>
      <c r="J1009" s="14"/>
      <c r="K1009" s="14"/>
      <c r="L1009" s="14"/>
      <c r="M1009" s="14"/>
      <c r="N1009" s="14"/>
      <c r="O1009" s="14"/>
      <c r="P1009" s="14"/>
      <c r="Q1009" s="14"/>
      <c r="R1009" s="14"/>
      <c r="S1009" s="14"/>
      <c r="T1009" s="14"/>
      <c r="U1009" s="14"/>
      <c r="V1009" s="14"/>
      <c r="W1009" s="14"/>
      <c r="X1009" s="14"/>
      <c r="Y1009" s="14"/>
      <c r="Z1009" s="14"/>
      <c r="AA1009" s="14"/>
      <c r="AB1009" s="14"/>
      <c r="AC1009" s="14"/>
      <c r="AD1009" s="14"/>
      <c r="AE1009" s="14"/>
      <c r="AF1009" s="14"/>
      <c r="AG1009" s="14"/>
      <c r="AH1009" s="14"/>
      <c r="AI1009" s="14"/>
      <c r="AJ1009" s="14"/>
      <c r="AK1009" s="14"/>
      <c r="AL1009" s="14"/>
      <c r="AM1009" s="14"/>
      <c r="AN1009" s="14"/>
      <c r="AO1009" s="14"/>
      <c r="AP1009" s="14"/>
      <c r="AQ1009" s="14"/>
      <c r="AR1009" s="14"/>
      <c r="AS1009" s="14"/>
      <c r="AT1009" s="14"/>
      <c r="AU1009" s="14"/>
      <c r="AV1009" s="14"/>
      <c r="AW1009" s="14"/>
      <c r="AX1009" s="14"/>
      <c r="AY1009" s="14"/>
      <c r="AZ1009" s="14"/>
      <c r="BA1009" s="14"/>
      <c r="BB1009" s="14"/>
      <c r="BC1009" s="14"/>
      <c r="BD1009" s="14"/>
      <c r="BE1009" s="14"/>
      <c r="BF1009" s="14"/>
      <c r="BG1009" s="14"/>
      <c r="BH1009" s="14"/>
      <c r="BI1009" s="14"/>
      <c r="BJ1009" s="14"/>
      <c r="BK1009" s="14"/>
      <c r="BL1009" s="14"/>
      <c r="BM1009" s="14"/>
      <c r="BN1009" s="14"/>
      <c r="BO1009" s="14"/>
      <c r="BP1009" s="14"/>
      <c r="BQ1009" s="14"/>
      <c r="BR1009" s="14"/>
      <c r="BS1009" s="14"/>
      <c r="BT1009" s="14"/>
      <c r="BU1009" s="14"/>
      <c r="BV1009" s="14"/>
      <c r="BW1009" s="14"/>
    </row>
    <row r="1010" spans="2:75" x14ac:dyDescent="0.35">
      <c r="B1010" s="6" t="s">
        <v>467</v>
      </c>
      <c r="C1010" s="14"/>
      <c r="D1010" s="14"/>
      <c r="E1010" s="14"/>
      <c r="F1010" s="14"/>
      <c r="G1010" s="14"/>
      <c r="H1010" s="14"/>
      <c r="I1010" s="14"/>
      <c r="J1010" s="14"/>
      <c r="K1010" s="14"/>
      <c r="L1010" s="14"/>
      <c r="M1010" s="14"/>
      <c r="N1010" s="14"/>
      <c r="O1010" s="14"/>
      <c r="P1010" s="14"/>
      <c r="Q1010" s="14"/>
      <c r="R1010" s="14"/>
      <c r="S1010" s="14"/>
      <c r="T1010" s="14"/>
      <c r="U1010" s="14"/>
      <c r="V1010" s="14"/>
      <c r="W1010" s="14"/>
      <c r="X1010" s="14"/>
      <c r="Y1010" s="14"/>
      <c r="Z1010" s="14"/>
      <c r="AA1010" s="14"/>
      <c r="AB1010" s="14"/>
      <c r="AC1010" s="14"/>
      <c r="AD1010" s="14"/>
      <c r="AE1010" s="14"/>
      <c r="AF1010" s="14"/>
      <c r="AG1010" s="14"/>
      <c r="AH1010" s="14"/>
      <c r="AI1010" s="14"/>
      <c r="AJ1010" s="14"/>
      <c r="AK1010" s="14"/>
      <c r="AL1010" s="14"/>
      <c r="AM1010" s="14"/>
      <c r="AN1010" s="14"/>
      <c r="AO1010" s="14"/>
      <c r="AP1010" s="14"/>
      <c r="AQ1010" s="14"/>
      <c r="AR1010" s="14"/>
      <c r="AS1010" s="14"/>
      <c r="AT1010" s="14"/>
      <c r="AU1010" s="14"/>
      <c r="AV1010" s="14"/>
      <c r="AW1010" s="14"/>
      <c r="AX1010" s="14"/>
      <c r="AY1010" s="14"/>
      <c r="AZ1010" s="14"/>
      <c r="BA1010" s="14"/>
      <c r="BB1010" s="14"/>
      <c r="BC1010" s="14"/>
      <c r="BD1010" s="14"/>
      <c r="BE1010" s="14"/>
      <c r="BF1010" s="14"/>
      <c r="BG1010" s="14"/>
      <c r="BH1010" s="14"/>
      <c r="BI1010" s="14"/>
      <c r="BJ1010" s="14"/>
      <c r="BK1010" s="14"/>
      <c r="BL1010" s="14"/>
      <c r="BM1010" s="14"/>
      <c r="BN1010" s="14"/>
      <c r="BO1010" s="14"/>
      <c r="BP1010" s="14"/>
      <c r="BQ1010" s="14"/>
      <c r="BR1010" s="14"/>
      <c r="BS1010" s="14"/>
      <c r="BT1010" s="14"/>
      <c r="BU1010" s="14"/>
      <c r="BV1010" s="14"/>
      <c r="BW1010" s="14"/>
    </row>
    <row r="1011" spans="2:75" x14ac:dyDescent="0.35">
      <c r="B1011" s="21" t="s">
        <v>96</v>
      </c>
      <c r="C1011" s="14"/>
      <c r="D1011" s="14"/>
      <c r="E1011" s="14"/>
      <c r="F1011" s="14"/>
      <c r="G1011" s="14"/>
      <c r="H1011" s="14"/>
      <c r="I1011" s="14"/>
      <c r="J1011" s="14"/>
      <c r="K1011" s="14"/>
      <c r="L1011" s="14"/>
      <c r="M1011" s="14"/>
      <c r="N1011" s="14"/>
      <c r="O1011" s="14"/>
      <c r="P1011" s="14"/>
      <c r="Q1011" s="14"/>
      <c r="R1011" s="14"/>
      <c r="S1011" s="14"/>
      <c r="T1011" s="14"/>
      <c r="U1011" s="14"/>
      <c r="V1011" s="14"/>
      <c r="W1011" s="14"/>
      <c r="X1011" s="14"/>
      <c r="Y1011" s="14"/>
      <c r="Z1011" s="14"/>
      <c r="AA1011" s="14"/>
      <c r="AB1011" s="14"/>
      <c r="AC1011" s="14"/>
      <c r="AD1011" s="14"/>
      <c r="AE1011" s="14"/>
      <c r="AF1011" s="14"/>
      <c r="AG1011" s="14"/>
      <c r="AH1011" s="14"/>
      <c r="AI1011" s="14"/>
      <c r="AJ1011" s="14"/>
      <c r="AK1011" s="14"/>
      <c r="AL1011" s="14"/>
      <c r="AM1011" s="14"/>
      <c r="AN1011" s="14"/>
      <c r="AO1011" s="14"/>
      <c r="AP1011" s="14"/>
      <c r="AQ1011" s="14"/>
      <c r="AR1011" s="14"/>
      <c r="AS1011" s="14"/>
      <c r="AT1011" s="14"/>
      <c r="AU1011" s="14"/>
      <c r="AV1011" s="14"/>
      <c r="AW1011" s="14"/>
      <c r="AX1011" s="14"/>
      <c r="AY1011" s="14"/>
      <c r="AZ1011" s="14"/>
      <c r="BA1011" s="14"/>
      <c r="BB1011" s="14"/>
      <c r="BC1011" s="14"/>
      <c r="BD1011" s="14"/>
      <c r="BE1011" s="14"/>
      <c r="BF1011" s="14"/>
      <c r="BG1011" s="14"/>
      <c r="BH1011" s="14"/>
      <c r="BI1011" s="14"/>
      <c r="BJ1011" s="14"/>
      <c r="BK1011" s="14"/>
      <c r="BL1011" s="14"/>
      <c r="BM1011" s="14"/>
      <c r="BN1011" s="14"/>
      <c r="BO1011" s="14"/>
      <c r="BP1011" s="14"/>
      <c r="BQ1011" s="14"/>
      <c r="BR1011" s="14"/>
      <c r="BS1011" s="14"/>
      <c r="BT1011" s="14"/>
      <c r="BU1011" s="14"/>
      <c r="BV1011" s="14"/>
      <c r="BW1011" s="14"/>
    </row>
    <row r="1012" spans="2:75" x14ac:dyDescent="0.35">
      <c r="B1012" t="s">
        <v>459</v>
      </c>
      <c r="C1012" s="14">
        <v>4.70637714531865E-2</v>
      </c>
      <c r="D1012" s="14">
        <v>6.8357451265630795E-2</v>
      </c>
      <c r="E1012" s="14">
        <v>2.69677792175721E-2</v>
      </c>
      <c r="F1012" s="14"/>
      <c r="G1012" s="14">
        <v>3.7749053835267998E-2</v>
      </c>
      <c r="H1012" s="14">
        <v>3.4559899853713397E-2</v>
      </c>
      <c r="I1012" s="14">
        <v>5.1491193771016297E-2</v>
      </c>
      <c r="J1012" s="14">
        <v>2.7057725059495899E-2</v>
      </c>
      <c r="K1012" s="14">
        <v>4.9475376061802502E-2</v>
      </c>
      <c r="L1012" s="14">
        <v>6.0654827597428997E-2</v>
      </c>
      <c r="M1012" s="14"/>
      <c r="N1012" s="14">
        <v>5.2070935635584799E-2</v>
      </c>
      <c r="O1012" s="14">
        <v>3.7693221340412503E-2</v>
      </c>
      <c r="P1012" s="14"/>
      <c r="Q1012" s="14">
        <v>2.89383095158341E-2</v>
      </c>
      <c r="R1012" s="14">
        <v>4.3401424653239602E-2</v>
      </c>
      <c r="S1012" s="14">
        <v>5.2684199224212899E-2</v>
      </c>
      <c r="T1012" s="14">
        <v>3.8265080494404503E-2</v>
      </c>
      <c r="U1012" s="14">
        <v>4.1840732546281699E-2</v>
      </c>
      <c r="V1012" s="14">
        <v>3.07998391594239E-2</v>
      </c>
      <c r="W1012" s="14">
        <v>8.8017430231954102E-2</v>
      </c>
      <c r="X1012" s="14">
        <v>0</v>
      </c>
      <c r="Y1012" s="14">
        <v>0</v>
      </c>
      <c r="Z1012" s="14">
        <v>4.4570438977899002E-2</v>
      </c>
      <c r="AA1012" s="14"/>
      <c r="AB1012" s="14">
        <v>0.100851356162177</v>
      </c>
      <c r="AC1012" s="14">
        <v>3.7384027390872099E-2</v>
      </c>
      <c r="AD1012" s="14">
        <v>3.9603486460446001E-2</v>
      </c>
      <c r="AE1012" s="14"/>
      <c r="AF1012" s="14">
        <v>9.8666583132561603E-2</v>
      </c>
      <c r="AG1012" s="14">
        <v>3.13141414032959E-2</v>
      </c>
      <c r="AH1012" s="14">
        <v>1.8494250634979101E-2</v>
      </c>
      <c r="AI1012" s="14">
        <v>1.2986813820356701E-2</v>
      </c>
      <c r="AJ1012" s="14">
        <v>8.8572878422291307E-2</v>
      </c>
      <c r="AK1012" s="14">
        <v>5.93444068529329E-2</v>
      </c>
      <c r="AL1012" s="14">
        <v>5.6726413110013002E-2</v>
      </c>
      <c r="AM1012" s="14">
        <v>1.5856269991837799E-2</v>
      </c>
      <c r="AN1012" s="14"/>
      <c r="AO1012" s="14">
        <v>9.7285191285625405E-2</v>
      </c>
      <c r="AP1012" s="14">
        <v>4.1051921955331E-2</v>
      </c>
      <c r="AQ1012" s="14">
        <v>2.86439502829628E-2</v>
      </c>
      <c r="AR1012" s="14">
        <v>1.6894772931290401E-2</v>
      </c>
      <c r="AS1012" s="14">
        <v>7.4021001940891798E-2</v>
      </c>
      <c r="AT1012" s="14">
        <v>6.2371803545167699E-2</v>
      </c>
      <c r="AU1012" s="14">
        <v>8.1711214137899904E-2</v>
      </c>
      <c r="AV1012" s="14">
        <v>2.9869381958167199E-2</v>
      </c>
      <c r="AW1012" s="14"/>
      <c r="AX1012" s="14">
        <v>0.17164116161972001</v>
      </c>
      <c r="AY1012" s="14">
        <v>6.3588450866234894E-2</v>
      </c>
      <c r="AZ1012" s="14">
        <v>2.35270459565056E-2</v>
      </c>
      <c r="BA1012" s="14"/>
      <c r="BB1012" s="14">
        <v>0.15330100184532</v>
      </c>
      <c r="BC1012" s="14">
        <v>3.8655743583179303E-2</v>
      </c>
      <c r="BD1012" s="14">
        <v>1.99313839199881E-2</v>
      </c>
      <c r="BE1012" s="14"/>
      <c r="BF1012" s="14">
        <v>0.170618566495923</v>
      </c>
      <c r="BG1012" s="14">
        <v>5.6810387070588497E-2</v>
      </c>
      <c r="BH1012" s="14">
        <v>2.85009771166083E-2</v>
      </c>
      <c r="BI1012" s="14"/>
      <c r="BJ1012" s="14">
        <v>6.4454593883377306E-2</v>
      </c>
      <c r="BK1012" s="14">
        <v>4.4038974587984198E-2</v>
      </c>
      <c r="BL1012" s="14"/>
      <c r="BM1012" s="14">
        <v>6.6562199248694803E-2</v>
      </c>
      <c r="BN1012" s="14">
        <v>4.2220251866067503E-2</v>
      </c>
      <c r="BO1012" s="14"/>
      <c r="BP1012" s="14">
        <v>4.9196909254399401E-2</v>
      </c>
      <c r="BQ1012" s="14">
        <v>5.7527156172424397E-2</v>
      </c>
      <c r="BR1012" s="14">
        <v>0</v>
      </c>
      <c r="BS1012" s="14">
        <v>1.92257874818039E-2</v>
      </c>
      <c r="BT1012" s="14">
        <v>6.7774457685356601E-2</v>
      </c>
      <c r="BU1012" s="14">
        <v>4.6452493228854502E-2</v>
      </c>
      <c r="BV1012" s="14">
        <v>1.7991858559623802E-2</v>
      </c>
      <c r="BW1012" s="14">
        <v>4.3017117577893699E-2</v>
      </c>
    </row>
    <row r="1013" spans="2:75" x14ac:dyDescent="0.35">
      <c r="B1013" t="s">
        <v>460</v>
      </c>
      <c r="C1013" s="14">
        <v>0.32886760940785698</v>
      </c>
      <c r="D1013" s="14">
        <v>0.31742682231555402</v>
      </c>
      <c r="E1013" s="14">
        <v>0.339664896236687</v>
      </c>
      <c r="F1013" s="14"/>
      <c r="G1013" s="14">
        <v>0.28264296158570901</v>
      </c>
      <c r="H1013" s="14">
        <v>0.209053235331533</v>
      </c>
      <c r="I1013" s="14">
        <v>0.27284074379800399</v>
      </c>
      <c r="J1013" s="14">
        <v>0.286594217572609</v>
      </c>
      <c r="K1013" s="14">
        <v>0.39342773742743598</v>
      </c>
      <c r="L1013" s="14">
        <v>0.39572744594966602</v>
      </c>
      <c r="M1013" s="14"/>
      <c r="N1013" s="14">
        <v>0.36374126809776403</v>
      </c>
      <c r="O1013" s="14">
        <v>0.26360404814531702</v>
      </c>
      <c r="P1013" s="14"/>
      <c r="Q1013" s="14">
        <v>0.111031059038698</v>
      </c>
      <c r="R1013" s="14">
        <v>0.24441991464958401</v>
      </c>
      <c r="S1013" s="14">
        <v>0.25223618555635402</v>
      </c>
      <c r="T1013" s="14">
        <v>0.36079535045808803</v>
      </c>
      <c r="U1013" s="14">
        <v>0.39806380125692298</v>
      </c>
      <c r="V1013" s="14">
        <v>0.40043753247224501</v>
      </c>
      <c r="W1013" s="14">
        <v>0.36531011055803497</v>
      </c>
      <c r="X1013" s="14">
        <v>0.65147592877612803</v>
      </c>
      <c r="Y1013" s="14">
        <v>0</v>
      </c>
      <c r="Z1013" s="14">
        <v>0.23193816606488701</v>
      </c>
      <c r="AA1013" s="14"/>
      <c r="AB1013" s="14">
        <v>0.48815155887012801</v>
      </c>
      <c r="AC1013" s="14">
        <v>0.31135235328357402</v>
      </c>
      <c r="AD1013" s="14">
        <v>0.31111757551138203</v>
      </c>
      <c r="AE1013" s="14"/>
      <c r="AF1013" s="14">
        <v>0.42063727491344999</v>
      </c>
      <c r="AG1013" s="14">
        <v>0.268931552318253</v>
      </c>
      <c r="AH1013" s="14">
        <v>0.40119962628492301</v>
      </c>
      <c r="AI1013" s="14">
        <v>0.43688697674648902</v>
      </c>
      <c r="AJ1013" s="14">
        <v>0.31940036890742401</v>
      </c>
      <c r="AK1013" s="14">
        <v>0.45707120049460997</v>
      </c>
      <c r="AL1013" s="14">
        <v>0.204888925813587</v>
      </c>
      <c r="AM1013" s="14">
        <v>0.19651004348295201</v>
      </c>
      <c r="AN1013" s="14"/>
      <c r="AO1013" s="14">
        <v>0.44442424320977902</v>
      </c>
      <c r="AP1013" s="14">
        <v>0.29701379882416201</v>
      </c>
      <c r="AQ1013" s="14">
        <v>0.34360867691519398</v>
      </c>
      <c r="AR1013" s="14">
        <v>0.38560028993780898</v>
      </c>
      <c r="AS1013" s="14">
        <v>0.31908545922125098</v>
      </c>
      <c r="AT1013" s="14">
        <v>0.46586870852217099</v>
      </c>
      <c r="AU1013" s="14">
        <v>0.198922671706416</v>
      </c>
      <c r="AV1013" s="14">
        <v>0.20138480138756401</v>
      </c>
      <c r="AW1013" s="14"/>
      <c r="AX1013" s="14">
        <v>0.48233442492468098</v>
      </c>
      <c r="AY1013" s="14">
        <v>0.40002203300238498</v>
      </c>
      <c r="AZ1013" s="14">
        <v>0.26188625318044501</v>
      </c>
      <c r="BA1013" s="14"/>
      <c r="BB1013" s="14">
        <v>0.46385627543706198</v>
      </c>
      <c r="BC1013" s="14">
        <v>0.403459908633024</v>
      </c>
      <c r="BD1013" s="14">
        <v>0.162768069264353</v>
      </c>
      <c r="BE1013" s="14"/>
      <c r="BF1013" s="14">
        <v>0.450365222045431</v>
      </c>
      <c r="BG1013" s="14">
        <v>0.43495077772186502</v>
      </c>
      <c r="BH1013" s="14">
        <v>0.25672941723077602</v>
      </c>
      <c r="BI1013" s="14"/>
      <c r="BJ1013" s="14">
        <v>0.43817858868371401</v>
      </c>
      <c r="BK1013" s="14">
        <v>0.30680272241710799</v>
      </c>
      <c r="BL1013" s="14"/>
      <c r="BM1013" s="14">
        <v>0.409141310190061</v>
      </c>
      <c r="BN1013" s="14">
        <v>0.30093736332754301</v>
      </c>
      <c r="BO1013" s="14"/>
      <c r="BP1013" s="14">
        <v>0.38879364968957902</v>
      </c>
      <c r="BQ1013" s="14">
        <v>0.377371632806909</v>
      </c>
      <c r="BR1013" s="14">
        <v>0.39810150414107698</v>
      </c>
      <c r="BS1013" s="14">
        <v>0.25566069561444399</v>
      </c>
      <c r="BT1013" s="14">
        <v>0.29479378934445</v>
      </c>
      <c r="BU1013" s="14">
        <v>0.38118255672263601</v>
      </c>
      <c r="BV1013" s="14">
        <v>0.36388782906993999</v>
      </c>
      <c r="BW1013" s="14">
        <v>0.35835591603127098</v>
      </c>
    </row>
    <row r="1014" spans="2:75" x14ac:dyDescent="0.35">
      <c r="B1014" t="s">
        <v>461</v>
      </c>
      <c r="C1014" s="14">
        <v>0.31688816368010703</v>
      </c>
      <c r="D1014" s="14">
        <v>0.372398285427326</v>
      </c>
      <c r="E1014" s="14">
        <v>0.26450027274459098</v>
      </c>
      <c r="F1014" s="14"/>
      <c r="G1014" s="14">
        <v>0.33072370586935901</v>
      </c>
      <c r="H1014" s="14">
        <v>0.38829853204685899</v>
      </c>
      <c r="I1014" s="14">
        <v>0.34353284084117502</v>
      </c>
      <c r="J1014" s="14">
        <v>0.35740338980747999</v>
      </c>
      <c r="K1014" s="14">
        <v>0.33941312322293699</v>
      </c>
      <c r="L1014" s="14">
        <v>0.24787306594681899</v>
      </c>
      <c r="M1014" s="14"/>
      <c r="N1014" s="14">
        <v>0.32512352671089201</v>
      </c>
      <c r="O1014" s="14">
        <v>0.30147627000820898</v>
      </c>
      <c r="P1014" s="14"/>
      <c r="Q1014" s="14">
        <v>0.313218478678217</v>
      </c>
      <c r="R1014" s="14">
        <v>0.26380952570359101</v>
      </c>
      <c r="S1014" s="14">
        <v>0.39303872666884399</v>
      </c>
      <c r="T1014" s="14">
        <v>0.29365792335977198</v>
      </c>
      <c r="U1014" s="14">
        <v>0.32070570349692001</v>
      </c>
      <c r="V1014" s="14">
        <v>0.35038622755690402</v>
      </c>
      <c r="W1014" s="14">
        <v>0.33391758789522502</v>
      </c>
      <c r="X1014" s="14">
        <v>0.34852407122387202</v>
      </c>
      <c r="Y1014" s="14">
        <v>0.11182982956972801</v>
      </c>
      <c r="Z1014" s="14">
        <v>0.25769276227290899</v>
      </c>
      <c r="AA1014" s="14"/>
      <c r="AB1014" s="14">
        <v>0.22895554601398099</v>
      </c>
      <c r="AC1014" s="14">
        <v>0.31822618496358801</v>
      </c>
      <c r="AD1014" s="14">
        <v>0.37908233914031497</v>
      </c>
      <c r="AE1014" s="14"/>
      <c r="AF1014" s="14">
        <v>0.312000501946119</v>
      </c>
      <c r="AG1014" s="14">
        <v>0.46057952315790601</v>
      </c>
      <c r="AH1014" s="14">
        <v>0.30346723290507199</v>
      </c>
      <c r="AI1014" s="14">
        <v>0.201861623008804</v>
      </c>
      <c r="AJ1014" s="14">
        <v>0.20224225662363299</v>
      </c>
      <c r="AK1014" s="14">
        <v>0.27541273392650001</v>
      </c>
      <c r="AL1014" s="14">
        <v>0.32961753204722799</v>
      </c>
      <c r="AM1014" s="14">
        <v>0.304990268363802</v>
      </c>
      <c r="AN1014" s="14"/>
      <c r="AO1014" s="14">
        <v>0.29168169652268</v>
      </c>
      <c r="AP1014" s="14">
        <v>0.43740226958528999</v>
      </c>
      <c r="AQ1014" s="14">
        <v>0.42082979012834398</v>
      </c>
      <c r="AR1014" s="14">
        <v>0.197756387706818</v>
      </c>
      <c r="AS1014" s="14">
        <v>0.27731297978873298</v>
      </c>
      <c r="AT1014" s="14">
        <v>0.29081971100461301</v>
      </c>
      <c r="AU1014" s="14">
        <v>0.33701911706693399</v>
      </c>
      <c r="AV1014" s="14">
        <v>0.28565725571193101</v>
      </c>
      <c r="AW1014" s="14"/>
      <c r="AX1014" s="14">
        <v>0.21662650544519901</v>
      </c>
      <c r="AY1014" s="14">
        <v>0.30517487802836302</v>
      </c>
      <c r="AZ1014" s="14">
        <v>0.36138017832769898</v>
      </c>
      <c r="BA1014" s="14"/>
      <c r="BB1014" s="14">
        <v>0.19999138677117101</v>
      </c>
      <c r="BC1014" s="14">
        <v>0.31575080573035502</v>
      </c>
      <c r="BD1014" s="14">
        <v>0.43210552501190402</v>
      </c>
      <c r="BE1014" s="14"/>
      <c r="BF1014" s="14">
        <v>0.21912481121263599</v>
      </c>
      <c r="BG1014" s="14">
        <v>0.28282731691222202</v>
      </c>
      <c r="BH1014" s="14">
        <v>0.37526204542132102</v>
      </c>
      <c r="BI1014" s="14"/>
      <c r="BJ1014" s="14">
        <v>0.31749228459323597</v>
      </c>
      <c r="BK1014" s="14">
        <v>0.31182627969028398</v>
      </c>
      <c r="BL1014" s="14"/>
      <c r="BM1014" s="14">
        <v>0.29714950744620999</v>
      </c>
      <c r="BN1014" s="14">
        <v>0.31731680409289997</v>
      </c>
      <c r="BO1014" s="14"/>
      <c r="BP1014" s="14">
        <v>0.259613003104118</v>
      </c>
      <c r="BQ1014" s="14">
        <v>0.36793990837608398</v>
      </c>
      <c r="BR1014" s="14">
        <v>0.24384843538942599</v>
      </c>
      <c r="BS1014" s="14">
        <v>0.40460919869043599</v>
      </c>
      <c r="BT1014" s="14">
        <v>0.30857814280138701</v>
      </c>
      <c r="BU1014" s="14">
        <v>0.30203419283537603</v>
      </c>
      <c r="BV1014" s="14">
        <v>0.233793481051185</v>
      </c>
      <c r="BW1014" s="14">
        <v>0.33133430553190202</v>
      </c>
    </row>
    <row r="1015" spans="2:75" x14ac:dyDescent="0.35">
      <c r="B1015" t="s">
        <v>462</v>
      </c>
      <c r="C1015" s="14">
        <v>7.1823858785947006E-2</v>
      </c>
      <c r="D1015" s="14">
        <v>7.1083124448480195E-2</v>
      </c>
      <c r="E1015" s="14">
        <v>7.25229296663914E-2</v>
      </c>
      <c r="F1015" s="14"/>
      <c r="G1015" s="14">
        <v>0.109686173496114</v>
      </c>
      <c r="H1015" s="14">
        <v>0.106251475199776</v>
      </c>
      <c r="I1015" s="14">
        <v>9.9388877464657896E-2</v>
      </c>
      <c r="J1015" s="14">
        <v>5.7863807379784603E-2</v>
      </c>
      <c r="K1015" s="14">
        <v>5.6779188400425298E-2</v>
      </c>
      <c r="L1015" s="14">
        <v>5.3995105528985801E-2</v>
      </c>
      <c r="M1015" s="14"/>
      <c r="N1015" s="14">
        <v>7.4056301961976795E-2</v>
      </c>
      <c r="O1015" s="14">
        <v>6.7646000842234003E-2</v>
      </c>
      <c r="P1015" s="14"/>
      <c r="Q1015" s="14">
        <v>4.3530157294446301E-2</v>
      </c>
      <c r="R1015" s="14">
        <v>0.11170660386675001</v>
      </c>
      <c r="S1015" s="14">
        <v>0.11026633003117001</v>
      </c>
      <c r="T1015" s="14">
        <v>7.6866336267709195E-2</v>
      </c>
      <c r="U1015" s="14">
        <v>6.5805610374381596E-2</v>
      </c>
      <c r="V1015" s="14">
        <v>6.2295823154632703E-2</v>
      </c>
      <c r="W1015" s="14">
        <v>4.7176021970294399E-2</v>
      </c>
      <c r="X1015" s="14">
        <v>0</v>
      </c>
      <c r="Y1015" s="14">
        <v>0.57049239310669397</v>
      </c>
      <c r="Z1015" s="14">
        <v>1.42096309041366E-2</v>
      </c>
      <c r="AA1015" s="14"/>
      <c r="AB1015" s="14">
        <v>7.6136125881329494E-2</v>
      </c>
      <c r="AC1015" s="14">
        <v>5.4172529727143197E-2</v>
      </c>
      <c r="AD1015" s="14">
        <v>0.11764935328724101</v>
      </c>
      <c r="AE1015" s="14"/>
      <c r="AF1015" s="14">
        <v>4.4239310758015703E-2</v>
      </c>
      <c r="AG1015" s="14">
        <v>6.9989944271994106E-2</v>
      </c>
      <c r="AH1015" s="14">
        <v>7.8720313097579098E-2</v>
      </c>
      <c r="AI1015" s="14">
        <v>1.98021252114817E-2</v>
      </c>
      <c r="AJ1015" s="14">
        <v>0.11256703886488099</v>
      </c>
      <c r="AK1015" s="14">
        <v>5.33441734013584E-2</v>
      </c>
      <c r="AL1015" s="14">
        <v>0.19802144976112099</v>
      </c>
      <c r="AM1015" s="14">
        <v>9.8991353917893099E-2</v>
      </c>
      <c r="AN1015" s="14"/>
      <c r="AO1015" s="14">
        <v>3.8575977524175999E-2</v>
      </c>
      <c r="AP1015" s="14">
        <v>7.6463742270407795E-2</v>
      </c>
      <c r="AQ1015" s="14">
        <v>8.0231752945973303E-2</v>
      </c>
      <c r="AR1015" s="14">
        <v>4.1966874032769497E-2</v>
      </c>
      <c r="AS1015" s="14">
        <v>0.104183665248194</v>
      </c>
      <c r="AT1015" s="14">
        <v>5.5442138877393798E-2</v>
      </c>
      <c r="AU1015" s="14">
        <v>0.21200886792064899</v>
      </c>
      <c r="AV1015" s="14">
        <v>9.72036805722266E-2</v>
      </c>
      <c r="AW1015" s="14"/>
      <c r="AX1015" s="14">
        <v>0</v>
      </c>
      <c r="AY1015" s="14">
        <v>8.0249532133019705E-2</v>
      </c>
      <c r="AZ1015" s="14">
        <v>8.3390067871797702E-2</v>
      </c>
      <c r="BA1015" s="14"/>
      <c r="BB1015" s="14">
        <v>3.22293990712492E-2</v>
      </c>
      <c r="BC1015" s="14">
        <v>6.4555520442131004E-2</v>
      </c>
      <c r="BD1015" s="14">
        <v>0.131918658678018</v>
      </c>
      <c r="BE1015" s="14"/>
      <c r="BF1015" s="14">
        <v>7.2878728634153594E-2</v>
      </c>
      <c r="BG1015" s="14">
        <v>5.2347404619476401E-2</v>
      </c>
      <c r="BH1015" s="14">
        <v>9.8045405157481197E-2</v>
      </c>
      <c r="BI1015" s="14"/>
      <c r="BJ1015" s="14">
        <v>5.5683318357813601E-2</v>
      </c>
      <c r="BK1015" s="14">
        <v>7.5536020636955303E-2</v>
      </c>
      <c r="BL1015" s="14"/>
      <c r="BM1015" s="14">
        <v>8.5222994858951906E-2</v>
      </c>
      <c r="BN1015" s="14">
        <v>6.5776297795183403E-2</v>
      </c>
      <c r="BO1015" s="14"/>
      <c r="BP1015" s="14">
        <v>4.53395969653307E-2</v>
      </c>
      <c r="BQ1015" s="14">
        <v>4.0526356866673503E-2</v>
      </c>
      <c r="BR1015" s="14">
        <v>4.22160922904566E-2</v>
      </c>
      <c r="BS1015" s="14">
        <v>8.6582909018888099E-2</v>
      </c>
      <c r="BT1015" s="14">
        <v>9.5626398915814398E-2</v>
      </c>
      <c r="BU1015" s="14">
        <v>5.9407118299069403E-2</v>
      </c>
      <c r="BV1015" s="14">
        <v>0.15502513390134801</v>
      </c>
      <c r="BW1015" s="14">
        <v>9.5504657741070104E-3</v>
      </c>
    </row>
    <row r="1016" spans="2:75" x14ac:dyDescent="0.35">
      <c r="B1016" t="s">
        <v>463</v>
      </c>
      <c r="C1016" s="14">
        <v>4.6810939654055299E-2</v>
      </c>
      <c r="D1016" s="14">
        <v>5.4976423421046298E-2</v>
      </c>
      <c r="E1016" s="14">
        <v>3.9104732937939098E-2</v>
      </c>
      <c r="F1016" s="14"/>
      <c r="G1016" s="14">
        <v>7.3913962948088399E-2</v>
      </c>
      <c r="H1016" s="14">
        <v>0.10517770802694799</v>
      </c>
      <c r="I1016" s="14">
        <v>6.8658165022713893E-2</v>
      </c>
      <c r="J1016" s="14">
        <v>5.5706788652790398E-2</v>
      </c>
      <c r="K1016" s="14">
        <v>1.95842556305021E-2</v>
      </c>
      <c r="L1016" s="14">
        <v>1.93557434762608E-2</v>
      </c>
      <c r="M1016" s="14"/>
      <c r="N1016" s="14">
        <v>4.2908600426136298E-2</v>
      </c>
      <c r="O1016" s="14">
        <v>5.4113888780589398E-2</v>
      </c>
      <c r="P1016" s="14"/>
      <c r="Q1016" s="14">
        <v>8.9994489777071598E-2</v>
      </c>
      <c r="R1016" s="14">
        <v>7.3425460303992704E-2</v>
      </c>
      <c r="S1016" s="14">
        <v>1.60364725511941E-2</v>
      </c>
      <c r="T1016" s="14">
        <v>4.61364389778363E-2</v>
      </c>
      <c r="U1016" s="14">
        <v>3.7478487565489799E-2</v>
      </c>
      <c r="V1016" s="14">
        <v>6.2794060843280194E-2</v>
      </c>
      <c r="W1016" s="14">
        <v>6.1946195141865501E-2</v>
      </c>
      <c r="X1016" s="14">
        <v>0</v>
      </c>
      <c r="Y1016" s="14">
        <v>0.31767777732357899</v>
      </c>
      <c r="Z1016" s="14">
        <v>1.1375556808333E-2</v>
      </c>
      <c r="AA1016" s="14"/>
      <c r="AB1016" s="14">
        <v>5.7577668897401402E-2</v>
      </c>
      <c r="AC1016" s="14">
        <v>3.3576822705899199E-2</v>
      </c>
      <c r="AD1016" s="14">
        <v>8.35218934369171E-2</v>
      </c>
      <c r="AE1016" s="14"/>
      <c r="AF1016" s="14">
        <v>7.7164746247299501E-3</v>
      </c>
      <c r="AG1016" s="14">
        <v>6.90460881109419E-2</v>
      </c>
      <c r="AH1016" s="14">
        <v>3.56319922257455E-2</v>
      </c>
      <c r="AI1016" s="14">
        <v>0.102486299071767</v>
      </c>
      <c r="AJ1016" s="14">
        <v>4.4772240681774898E-2</v>
      </c>
      <c r="AK1016" s="14">
        <v>2.0249251620107E-2</v>
      </c>
      <c r="AL1016" s="14">
        <v>8.1268247388603804E-2</v>
      </c>
      <c r="AM1016" s="14">
        <v>5.8322043194135302E-2</v>
      </c>
      <c r="AN1016" s="14"/>
      <c r="AO1016" s="14">
        <v>1.08056762844669E-2</v>
      </c>
      <c r="AP1016" s="14">
        <v>7.1194042556580406E-2</v>
      </c>
      <c r="AQ1016" s="14">
        <v>2.5737064664435198E-2</v>
      </c>
      <c r="AR1016" s="14">
        <v>4.0857257532239601E-2</v>
      </c>
      <c r="AS1016" s="14">
        <v>5.0721521287384198E-2</v>
      </c>
      <c r="AT1016" s="14">
        <v>1.23274221694011E-2</v>
      </c>
      <c r="AU1016" s="14">
        <v>4.3474379538222301E-2</v>
      </c>
      <c r="AV1016" s="14">
        <v>0.123970145640676</v>
      </c>
      <c r="AW1016" s="14"/>
      <c r="AX1016" s="14">
        <v>2.89157859309652E-2</v>
      </c>
      <c r="AY1016" s="14">
        <v>2.3151353204601301E-2</v>
      </c>
      <c r="AZ1016" s="14">
        <v>8.20577060547623E-2</v>
      </c>
      <c r="BA1016" s="14"/>
      <c r="BB1016" s="14">
        <v>3.3894194627925499E-2</v>
      </c>
      <c r="BC1016" s="14">
        <v>2.3757535134834602E-2</v>
      </c>
      <c r="BD1016" s="14">
        <v>0.11254026630611</v>
      </c>
      <c r="BE1016" s="14"/>
      <c r="BF1016" s="14">
        <v>3.7919833024936699E-2</v>
      </c>
      <c r="BG1016" s="14">
        <v>1.7643882574177799E-2</v>
      </c>
      <c r="BH1016" s="14">
        <v>8.9879720212811196E-2</v>
      </c>
      <c r="BI1016" s="14"/>
      <c r="BJ1016" s="14">
        <v>3.8458571993056502E-2</v>
      </c>
      <c r="BK1016" s="14">
        <v>5.01514318251794E-2</v>
      </c>
      <c r="BL1016" s="14"/>
      <c r="BM1016" s="14">
        <v>8.4488493327563502E-2</v>
      </c>
      <c r="BN1016" s="14">
        <v>3.0676271435482402E-2</v>
      </c>
      <c r="BO1016" s="14"/>
      <c r="BP1016" s="14">
        <v>3.29881349876733E-2</v>
      </c>
      <c r="BQ1016" s="14">
        <v>2.2493867822969801E-2</v>
      </c>
      <c r="BR1016" s="14">
        <v>3.67581548301242E-2</v>
      </c>
      <c r="BS1016" s="14">
        <v>4.5835236401227601E-2</v>
      </c>
      <c r="BT1016" s="14">
        <v>4.3676456086858002E-2</v>
      </c>
      <c r="BU1016" s="14">
        <v>7.8098849719503205E-2</v>
      </c>
      <c r="BV1016" s="14">
        <v>3.7720526014016702E-2</v>
      </c>
      <c r="BW1016" s="14">
        <v>7.7129123635872404E-2</v>
      </c>
    </row>
    <row r="1017" spans="2:75" x14ac:dyDescent="0.35">
      <c r="B1017" t="s">
        <v>92</v>
      </c>
      <c r="C1017" s="14">
        <v>0.18854565701884801</v>
      </c>
      <c r="D1017" s="14">
        <v>0.115757893121963</v>
      </c>
      <c r="E1017" s="14">
        <v>0.25723938919681899</v>
      </c>
      <c r="F1017" s="14"/>
      <c r="G1017" s="14">
        <v>0.16528414226546101</v>
      </c>
      <c r="H1017" s="14">
        <v>0.15665914954117099</v>
      </c>
      <c r="I1017" s="14">
        <v>0.16408817910243301</v>
      </c>
      <c r="J1017" s="14">
        <v>0.21537407152783999</v>
      </c>
      <c r="K1017" s="14">
        <v>0.141320319256897</v>
      </c>
      <c r="L1017" s="14">
        <v>0.22239381150083901</v>
      </c>
      <c r="M1017" s="14"/>
      <c r="N1017" s="14">
        <v>0.14209936716764701</v>
      </c>
      <c r="O1017" s="14">
        <v>0.275466570883238</v>
      </c>
      <c r="P1017" s="14"/>
      <c r="Q1017" s="14">
        <v>0.41328750569573303</v>
      </c>
      <c r="R1017" s="14">
        <v>0.26323707082284298</v>
      </c>
      <c r="S1017" s="14">
        <v>0.17573808596822399</v>
      </c>
      <c r="T1017" s="14">
        <v>0.18427887044218999</v>
      </c>
      <c r="U1017" s="14">
        <v>0.13610566476000399</v>
      </c>
      <c r="V1017" s="14">
        <v>9.3286516813513895E-2</v>
      </c>
      <c r="W1017" s="14">
        <v>0.103632654202626</v>
      </c>
      <c r="X1017" s="14">
        <v>0</v>
      </c>
      <c r="Y1017" s="14">
        <v>0</v>
      </c>
      <c r="Z1017" s="14">
        <v>0.44021344497183501</v>
      </c>
      <c r="AA1017" s="14"/>
      <c r="AB1017" s="14">
        <v>4.8327744174982902E-2</v>
      </c>
      <c r="AC1017" s="14">
        <v>0.24528808192892301</v>
      </c>
      <c r="AD1017" s="14">
        <v>6.9025352163699094E-2</v>
      </c>
      <c r="AE1017" s="14"/>
      <c r="AF1017" s="14">
        <v>0.116739854625124</v>
      </c>
      <c r="AG1017" s="14">
        <v>0.100138750737609</v>
      </c>
      <c r="AH1017" s="14">
        <v>0.162486584851701</v>
      </c>
      <c r="AI1017" s="14">
        <v>0.225976162141102</v>
      </c>
      <c r="AJ1017" s="14">
        <v>0.232445216499996</v>
      </c>
      <c r="AK1017" s="14">
        <v>0.13457823370449201</v>
      </c>
      <c r="AL1017" s="14">
        <v>0.12947743187944699</v>
      </c>
      <c r="AM1017" s="14">
        <v>0.32533002104938002</v>
      </c>
      <c r="AN1017" s="14"/>
      <c r="AO1017" s="14">
        <v>0.117227215173273</v>
      </c>
      <c r="AP1017" s="14">
        <v>7.6874224808228406E-2</v>
      </c>
      <c r="AQ1017" s="14">
        <v>0.10094876506309</v>
      </c>
      <c r="AR1017" s="14">
        <v>0.31692441785907299</v>
      </c>
      <c r="AS1017" s="14">
        <v>0.17467537251354601</v>
      </c>
      <c r="AT1017" s="14">
        <v>0.11317021588125301</v>
      </c>
      <c r="AU1017" s="14">
        <v>0.12686374962987901</v>
      </c>
      <c r="AV1017" s="14">
        <v>0.26191473472943499</v>
      </c>
      <c r="AW1017" s="14"/>
      <c r="AX1017" s="14">
        <v>0.10048212207943499</v>
      </c>
      <c r="AY1017" s="14">
        <v>0.127813752765396</v>
      </c>
      <c r="AZ1017" s="14">
        <v>0.18775874860878999</v>
      </c>
      <c r="BA1017" s="14"/>
      <c r="BB1017" s="14">
        <v>0.116727742247272</v>
      </c>
      <c r="BC1017" s="14">
        <v>0.153820486476477</v>
      </c>
      <c r="BD1017" s="14">
        <v>0.14073609681962601</v>
      </c>
      <c r="BE1017" s="14"/>
      <c r="BF1017" s="14">
        <v>4.9092838586919402E-2</v>
      </c>
      <c r="BG1017" s="14">
        <v>0.15542023110167</v>
      </c>
      <c r="BH1017" s="14">
        <v>0.15158243486100201</v>
      </c>
      <c r="BI1017" s="14"/>
      <c r="BJ1017" s="14">
        <v>8.5732642488802996E-2</v>
      </c>
      <c r="BK1017" s="14">
        <v>0.211644570842489</v>
      </c>
      <c r="BL1017" s="14"/>
      <c r="BM1017" s="14">
        <v>5.7435494928518703E-2</v>
      </c>
      <c r="BN1017" s="14">
        <v>0.24307301148282301</v>
      </c>
      <c r="BO1017" s="14"/>
      <c r="BP1017" s="14">
        <v>0.2240687059989</v>
      </c>
      <c r="BQ1017" s="14">
        <v>0.13414107795493899</v>
      </c>
      <c r="BR1017" s="14">
        <v>0.27907581334891601</v>
      </c>
      <c r="BS1017" s="14">
        <v>0.1880861727932</v>
      </c>
      <c r="BT1017" s="14">
        <v>0.18955075516613401</v>
      </c>
      <c r="BU1017" s="14">
        <v>0.132824789194562</v>
      </c>
      <c r="BV1017" s="14">
        <v>0.191581171403886</v>
      </c>
      <c r="BW1017" s="14">
        <v>0.180613071448953</v>
      </c>
    </row>
    <row r="1018" spans="2:75" x14ac:dyDescent="0.35">
      <c r="C1018" s="14"/>
      <c r="D1018" s="14"/>
      <c r="E1018" s="14"/>
      <c r="F1018" s="14"/>
      <c r="G1018" s="14"/>
      <c r="H1018" s="14"/>
      <c r="I1018" s="14"/>
      <c r="J1018" s="14"/>
      <c r="K1018" s="14"/>
      <c r="L1018" s="14"/>
      <c r="M1018" s="14"/>
      <c r="N1018" s="14"/>
      <c r="O1018" s="14"/>
      <c r="P1018" s="14"/>
      <c r="Q1018" s="14"/>
      <c r="R1018" s="14"/>
      <c r="S1018" s="14"/>
      <c r="T1018" s="14"/>
      <c r="U1018" s="14"/>
      <c r="V1018" s="14"/>
      <c r="W1018" s="14"/>
      <c r="X1018" s="14"/>
      <c r="Y1018" s="14"/>
      <c r="Z1018" s="14"/>
      <c r="AA1018" s="14"/>
      <c r="AB1018" s="14"/>
      <c r="AC1018" s="14"/>
      <c r="AD1018" s="14"/>
      <c r="AE1018" s="14"/>
      <c r="AF1018" s="14"/>
      <c r="AG1018" s="14"/>
      <c r="AH1018" s="14"/>
      <c r="AI1018" s="14"/>
      <c r="AJ1018" s="14"/>
      <c r="AK1018" s="14"/>
      <c r="AL1018" s="14"/>
      <c r="AM1018" s="14"/>
      <c r="AN1018" s="14"/>
      <c r="AO1018" s="14"/>
      <c r="AP1018" s="14"/>
      <c r="AQ1018" s="14"/>
      <c r="AR1018" s="14"/>
      <c r="AS1018" s="14"/>
      <c r="AT1018" s="14"/>
      <c r="AU1018" s="14"/>
      <c r="AV1018" s="14"/>
      <c r="AW1018" s="14"/>
      <c r="AX1018" s="14"/>
      <c r="AY1018" s="14"/>
      <c r="AZ1018" s="14"/>
      <c r="BA1018" s="14"/>
      <c r="BB1018" s="14"/>
      <c r="BC1018" s="14"/>
      <c r="BD1018" s="14"/>
      <c r="BE1018" s="14"/>
      <c r="BF1018" s="14"/>
      <c r="BG1018" s="14"/>
      <c r="BH1018" s="14"/>
      <c r="BI1018" s="14"/>
      <c r="BJ1018" s="14"/>
      <c r="BK1018" s="14"/>
      <c r="BL1018" s="14"/>
      <c r="BM1018" s="14"/>
      <c r="BN1018" s="14"/>
      <c r="BO1018" s="14"/>
      <c r="BP1018" s="14"/>
      <c r="BQ1018" s="14"/>
      <c r="BR1018" s="14"/>
      <c r="BS1018" s="14"/>
      <c r="BT1018" s="14"/>
      <c r="BU1018" s="14"/>
      <c r="BV1018" s="14"/>
      <c r="BW1018" s="14"/>
    </row>
    <row r="1019" spans="2:75" x14ac:dyDescent="0.35">
      <c r="B1019" s="6" t="s">
        <v>468</v>
      </c>
      <c r="C1019" s="14"/>
      <c r="D1019" s="14"/>
      <c r="E1019" s="14"/>
      <c r="F1019" s="14"/>
      <c r="G1019" s="14"/>
      <c r="H1019" s="14"/>
      <c r="I1019" s="14"/>
      <c r="J1019" s="14"/>
      <c r="K1019" s="14"/>
      <c r="L1019" s="14"/>
      <c r="M1019" s="14"/>
      <c r="N1019" s="14"/>
      <c r="O1019" s="14"/>
      <c r="P1019" s="14"/>
      <c r="Q1019" s="14"/>
      <c r="R1019" s="14"/>
      <c r="S1019" s="14"/>
      <c r="T1019" s="14"/>
      <c r="U1019" s="14"/>
      <c r="V1019" s="14"/>
      <c r="W1019" s="14"/>
      <c r="X1019" s="14"/>
      <c r="Y1019" s="14"/>
      <c r="Z1019" s="14"/>
      <c r="AA1019" s="14"/>
      <c r="AB1019" s="14"/>
      <c r="AC1019" s="14"/>
      <c r="AD1019" s="14"/>
      <c r="AE1019" s="14"/>
      <c r="AF1019" s="14"/>
      <c r="AG1019" s="14"/>
      <c r="AH1019" s="14"/>
      <c r="AI1019" s="14"/>
      <c r="AJ1019" s="14"/>
      <c r="AK1019" s="14"/>
      <c r="AL1019" s="14"/>
      <c r="AM1019" s="14"/>
      <c r="AN1019" s="14"/>
      <c r="AO1019" s="14"/>
      <c r="AP1019" s="14"/>
      <c r="AQ1019" s="14"/>
      <c r="AR1019" s="14"/>
      <c r="AS1019" s="14"/>
      <c r="AT1019" s="14"/>
      <c r="AU1019" s="14"/>
      <c r="AV1019" s="14"/>
      <c r="AW1019" s="14"/>
      <c r="AX1019" s="14"/>
      <c r="AY1019" s="14"/>
      <c r="AZ1019" s="14"/>
      <c r="BA1019" s="14"/>
      <c r="BB1019" s="14"/>
      <c r="BC1019" s="14"/>
      <c r="BD1019" s="14"/>
      <c r="BE1019" s="14"/>
      <c r="BF1019" s="14"/>
      <c r="BG1019" s="14"/>
      <c r="BH1019" s="14"/>
      <c r="BI1019" s="14"/>
      <c r="BJ1019" s="14"/>
      <c r="BK1019" s="14"/>
      <c r="BL1019" s="14"/>
      <c r="BM1019" s="14"/>
      <c r="BN1019" s="14"/>
      <c r="BO1019" s="14"/>
      <c r="BP1019" s="14"/>
      <c r="BQ1019" s="14"/>
      <c r="BR1019" s="14"/>
      <c r="BS1019" s="14"/>
      <c r="BT1019" s="14"/>
      <c r="BU1019" s="14"/>
      <c r="BV1019" s="14"/>
      <c r="BW1019" s="14"/>
    </row>
    <row r="1020" spans="2:75" x14ac:dyDescent="0.35">
      <c r="B1020" s="21" t="s">
        <v>96</v>
      </c>
      <c r="C1020" s="14"/>
      <c r="D1020" s="14"/>
      <c r="E1020" s="14"/>
      <c r="F1020" s="14"/>
      <c r="G1020" s="14"/>
      <c r="H1020" s="14"/>
      <c r="I1020" s="14"/>
      <c r="J1020" s="14"/>
      <c r="K1020" s="14"/>
      <c r="L1020" s="14"/>
      <c r="M1020" s="14"/>
      <c r="N1020" s="14"/>
      <c r="O1020" s="14"/>
      <c r="P1020" s="14"/>
      <c r="Q1020" s="14"/>
      <c r="R1020" s="14"/>
      <c r="S1020" s="14"/>
      <c r="T1020" s="14"/>
      <c r="U1020" s="14"/>
      <c r="V1020" s="14"/>
      <c r="W1020" s="14"/>
      <c r="X1020" s="14"/>
      <c r="Y1020" s="14"/>
      <c r="Z1020" s="14"/>
      <c r="AA1020" s="14"/>
      <c r="AB1020" s="14"/>
      <c r="AC1020" s="14"/>
      <c r="AD1020" s="14"/>
      <c r="AE1020" s="14"/>
      <c r="AF1020" s="14"/>
      <c r="AG1020" s="14"/>
      <c r="AH1020" s="14"/>
      <c r="AI1020" s="14"/>
      <c r="AJ1020" s="14"/>
      <c r="AK1020" s="14"/>
      <c r="AL1020" s="14"/>
      <c r="AM1020" s="14"/>
      <c r="AN1020" s="14"/>
      <c r="AO1020" s="14"/>
      <c r="AP1020" s="14"/>
      <c r="AQ1020" s="14"/>
      <c r="AR1020" s="14"/>
      <c r="AS1020" s="14"/>
      <c r="AT1020" s="14"/>
      <c r="AU1020" s="14"/>
      <c r="AV1020" s="14"/>
      <c r="AW1020" s="14"/>
      <c r="AX1020" s="14"/>
      <c r="AY1020" s="14"/>
      <c r="AZ1020" s="14"/>
      <c r="BA1020" s="14"/>
      <c r="BB1020" s="14"/>
      <c r="BC1020" s="14"/>
      <c r="BD1020" s="14"/>
      <c r="BE1020" s="14"/>
      <c r="BF1020" s="14"/>
      <c r="BG1020" s="14"/>
      <c r="BH1020" s="14"/>
      <c r="BI1020" s="14"/>
      <c r="BJ1020" s="14"/>
      <c r="BK1020" s="14"/>
      <c r="BL1020" s="14"/>
      <c r="BM1020" s="14"/>
      <c r="BN1020" s="14"/>
      <c r="BO1020" s="14"/>
      <c r="BP1020" s="14"/>
      <c r="BQ1020" s="14"/>
      <c r="BR1020" s="14"/>
      <c r="BS1020" s="14"/>
      <c r="BT1020" s="14"/>
      <c r="BU1020" s="14"/>
      <c r="BV1020" s="14"/>
      <c r="BW1020" s="14"/>
    </row>
    <row r="1021" spans="2:75" x14ac:dyDescent="0.35">
      <c r="B1021" t="s">
        <v>459</v>
      </c>
      <c r="C1021" s="14">
        <v>5.3649430895123897E-2</v>
      </c>
      <c r="D1021" s="14">
        <v>6.0399810718851803E-2</v>
      </c>
      <c r="E1021" s="14">
        <v>4.7278733969090297E-2</v>
      </c>
      <c r="F1021" s="14"/>
      <c r="G1021" s="14">
        <v>9.3365616078923894E-2</v>
      </c>
      <c r="H1021" s="14">
        <v>5.9485221090928797E-2</v>
      </c>
      <c r="I1021" s="14">
        <v>6.12865621417642E-2</v>
      </c>
      <c r="J1021" s="14">
        <v>3.15254440264542E-2</v>
      </c>
      <c r="K1021" s="14">
        <v>2.1711269881180301E-2</v>
      </c>
      <c r="L1021" s="14">
        <v>6.5006966753919607E-2</v>
      </c>
      <c r="M1021" s="14"/>
      <c r="N1021" s="14">
        <v>6.12711028886124E-2</v>
      </c>
      <c r="O1021" s="14">
        <v>3.9386016164452697E-2</v>
      </c>
      <c r="P1021" s="14"/>
      <c r="Q1021" s="14">
        <v>2.89383095158341E-2</v>
      </c>
      <c r="R1021" s="14">
        <v>8.9391707779555105E-3</v>
      </c>
      <c r="S1021" s="14">
        <v>7.7598463404771501E-2</v>
      </c>
      <c r="T1021" s="14">
        <v>5.7079626905588501E-2</v>
      </c>
      <c r="U1021" s="14">
        <v>8.3546728981547205E-2</v>
      </c>
      <c r="V1021" s="14">
        <v>2.44167884351973E-2</v>
      </c>
      <c r="W1021" s="14">
        <v>6.1822458994612701E-2</v>
      </c>
      <c r="X1021" s="14">
        <v>0</v>
      </c>
      <c r="Y1021" s="14">
        <v>0</v>
      </c>
      <c r="Z1021" s="14">
        <v>4.4279796982573699E-2</v>
      </c>
      <c r="AA1021" s="14"/>
      <c r="AB1021" s="14">
        <v>0.15666983899920001</v>
      </c>
      <c r="AC1021" s="14">
        <v>3.3030810828316298E-2</v>
      </c>
      <c r="AD1021" s="14">
        <v>3.0483141123301801E-2</v>
      </c>
      <c r="AE1021" s="14"/>
      <c r="AF1021" s="14">
        <v>8.67613597213302E-2</v>
      </c>
      <c r="AG1021" s="14">
        <v>5.9031151730384701E-2</v>
      </c>
      <c r="AH1021" s="14">
        <v>9.39389066650958E-2</v>
      </c>
      <c r="AI1021" s="14">
        <v>8.9068552347659494E-2</v>
      </c>
      <c r="AJ1021" s="14">
        <v>3.6587270346517597E-2</v>
      </c>
      <c r="AK1021" s="14">
        <v>5.56520585712134E-2</v>
      </c>
      <c r="AL1021" s="14">
        <v>7.3028983715964502E-2</v>
      </c>
      <c r="AM1021" s="14">
        <v>1.44090989678892E-2</v>
      </c>
      <c r="AN1021" s="14"/>
      <c r="AO1021" s="14">
        <v>0.13352686798493199</v>
      </c>
      <c r="AP1021" s="14">
        <v>5.9055925150721403E-2</v>
      </c>
      <c r="AQ1021" s="14">
        <v>6.0910404420103301E-2</v>
      </c>
      <c r="AR1021" s="14">
        <v>1.5338564055281501E-2</v>
      </c>
      <c r="AS1021" s="14">
        <v>1.51276098188777E-2</v>
      </c>
      <c r="AT1021" s="14">
        <v>6.29414374085117E-2</v>
      </c>
      <c r="AU1021" s="14">
        <v>9.5596138281971596E-2</v>
      </c>
      <c r="AV1021" s="14">
        <v>1.9173634703597099E-2</v>
      </c>
      <c r="AW1021" s="14"/>
      <c r="AX1021" s="14">
        <v>0.13802155320773199</v>
      </c>
      <c r="AY1021" s="14">
        <v>6.6230058588524598E-2</v>
      </c>
      <c r="AZ1021" s="14">
        <v>3.5140834876312303E-2</v>
      </c>
      <c r="BA1021" s="14"/>
      <c r="BB1021" s="14">
        <v>0.18386725097443099</v>
      </c>
      <c r="BC1021" s="14">
        <v>3.9295832995079299E-2</v>
      </c>
      <c r="BD1021" s="14">
        <v>3.1897347656398303E-2</v>
      </c>
      <c r="BE1021" s="14"/>
      <c r="BF1021" s="14">
        <v>0.13511799481533299</v>
      </c>
      <c r="BG1021" s="14">
        <v>7.7188881246205501E-2</v>
      </c>
      <c r="BH1021" s="14">
        <v>2.72565587174683E-2</v>
      </c>
      <c r="BI1021" s="14"/>
      <c r="BJ1021" s="14">
        <v>0.10204599653655801</v>
      </c>
      <c r="BK1021" s="14">
        <v>3.9206644567866197E-2</v>
      </c>
      <c r="BL1021" s="14"/>
      <c r="BM1021" s="14">
        <v>9.2750356893260694E-2</v>
      </c>
      <c r="BN1021" s="14">
        <v>3.5395573660367101E-2</v>
      </c>
      <c r="BO1021" s="14"/>
      <c r="BP1021" s="14">
        <v>7.8966765410147396E-2</v>
      </c>
      <c r="BQ1021" s="14">
        <v>6.8849426737965999E-2</v>
      </c>
      <c r="BR1021" s="14">
        <v>0</v>
      </c>
      <c r="BS1021" s="14">
        <v>3.3348314986512799E-2</v>
      </c>
      <c r="BT1021" s="14">
        <v>6.6499226517102702E-2</v>
      </c>
      <c r="BU1021" s="14">
        <v>4.4929216521764098E-2</v>
      </c>
      <c r="BV1021" s="14">
        <v>0</v>
      </c>
      <c r="BW1021" s="14">
        <v>3.6308150504135099E-2</v>
      </c>
    </row>
    <row r="1022" spans="2:75" x14ac:dyDescent="0.35">
      <c r="B1022" t="s">
        <v>460</v>
      </c>
      <c r="C1022" s="14">
        <v>0.22042600571988</v>
      </c>
      <c r="D1022" s="14">
        <v>0.24659990802246101</v>
      </c>
      <c r="E1022" s="14">
        <v>0.195724284735938</v>
      </c>
      <c r="F1022" s="14"/>
      <c r="G1022" s="14">
        <v>0.13579739832441901</v>
      </c>
      <c r="H1022" s="14">
        <v>8.2697806002843099E-2</v>
      </c>
      <c r="I1022" s="14">
        <v>0.14867038540871499</v>
      </c>
      <c r="J1022" s="14">
        <v>0.175972944020685</v>
      </c>
      <c r="K1022" s="14">
        <v>0.27119820236523401</v>
      </c>
      <c r="L1022" s="14">
        <v>0.31569027646306203</v>
      </c>
      <c r="M1022" s="14"/>
      <c r="N1022" s="14">
        <v>0.23335664173432499</v>
      </c>
      <c r="O1022" s="14">
        <v>0.19622724403570399</v>
      </c>
      <c r="P1022" s="14"/>
      <c r="Q1022" s="14">
        <v>5.1450180751577E-2</v>
      </c>
      <c r="R1022" s="14">
        <v>0.130925444575161</v>
      </c>
      <c r="S1022" s="14">
        <v>0.24487175505988201</v>
      </c>
      <c r="T1022" s="14">
        <v>0.251998126330716</v>
      </c>
      <c r="U1022" s="14">
        <v>0.24528447253274799</v>
      </c>
      <c r="V1022" s="14">
        <v>0.214725260115225</v>
      </c>
      <c r="W1022" s="14">
        <v>0.26858618738055701</v>
      </c>
      <c r="X1022" s="14">
        <v>0.24517618432884</v>
      </c>
      <c r="Y1022" s="14">
        <v>0</v>
      </c>
      <c r="Z1022" s="14">
        <v>0.16518106397229401</v>
      </c>
      <c r="AA1022" s="14"/>
      <c r="AB1022" s="14">
        <v>0.26068160085310099</v>
      </c>
      <c r="AC1022" s="14">
        <v>0.21376744365410899</v>
      </c>
      <c r="AD1022" s="14">
        <v>0.257284042027838</v>
      </c>
      <c r="AE1022" s="14"/>
      <c r="AF1022" s="14">
        <v>0.350570519768935</v>
      </c>
      <c r="AG1022" s="14">
        <v>0.168055209824199</v>
      </c>
      <c r="AH1022" s="14">
        <v>0.225054626149126</v>
      </c>
      <c r="AI1022" s="14">
        <v>0.17067223572367499</v>
      </c>
      <c r="AJ1022" s="14">
        <v>0.26640308309868099</v>
      </c>
      <c r="AK1022" s="14">
        <v>0.29605411840724799</v>
      </c>
      <c r="AL1022" s="14">
        <v>9.3695027949411994E-2</v>
      </c>
      <c r="AM1022" s="14">
        <v>0.12969307542690001</v>
      </c>
      <c r="AN1022" s="14"/>
      <c r="AO1022" s="14">
        <v>0.33876504874794</v>
      </c>
      <c r="AP1022" s="14">
        <v>0.16803568893349699</v>
      </c>
      <c r="AQ1022" s="14">
        <v>0.32387843603864302</v>
      </c>
      <c r="AR1022" s="14">
        <v>0.210000389365566</v>
      </c>
      <c r="AS1022" s="14">
        <v>0.23374377138316099</v>
      </c>
      <c r="AT1022" s="14">
        <v>0.31457179793628798</v>
      </c>
      <c r="AU1022" s="14">
        <v>0.10602368095032901</v>
      </c>
      <c r="AV1022" s="14">
        <v>0.153545027868149</v>
      </c>
      <c r="AW1022" s="14"/>
      <c r="AX1022" s="14">
        <v>0.199786822239263</v>
      </c>
      <c r="AY1022" s="14">
        <v>0.296046643049937</v>
      </c>
      <c r="AZ1022" s="14">
        <v>0.159454128106922</v>
      </c>
      <c r="BA1022" s="14"/>
      <c r="BB1022" s="14">
        <v>0.32007639175789399</v>
      </c>
      <c r="BC1022" s="14">
        <v>0.26315113201634999</v>
      </c>
      <c r="BD1022" s="14">
        <v>0.11291584053659</v>
      </c>
      <c r="BE1022" s="14"/>
      <c r="BF1022" s="14">
        <v>0.325111920610821</v>
      </c>
      <c r="BG1022" s="14">
        <v>0.26511998483218302</v>
      </c>
      <c r="BH1022" s="14">
        <v>0.19871119317581301</v>
      </c>
      <c r="BI1022" s="14"/>
      <c r="BJ1022" s="14">
        <v>0.31260364236648103</v>
      </c>
      <c r="BK1022" s="14">
        <v>0.20117843193789101</v>
      </c>
      <c r="BL1022" s="14"/>
      <c r="BM1022" s="14">
        <v>0.27166500554662998</v>
      </c>
      <c r="BN1022" s="14">
        <v>0.21212732036493701</v>
      </c>
      <c r="BO1022" s="14"/>
      <c r="BP1022" s="14">
        <v>0.20443684151876301</v>
      </c>
      <c r="BQ1022" s="14">
        <v>0.28011447670029099</v>
      </c>
      <c r="BR1022" s="14">
        <v>0.24159832762394901</v>
      </c>
      <c r="BS1022" s="14">
        <v>0.13614096035508599</v>
      </c>
      <c r="BT1022" s="14">
        <v>0.225836337468794</v>
      </c>
      <c r="BU1022" s="14">
        <v>0.29828103346851098</v>
      </c>
      <c r="BV1022" s="14">
        <v>0.32012033480045698</v>
      </c>
      <c r="BW1022" s="14">
        <v>0.21827189884618001</v>
      </c>
    </row>
    <row r="1023" spans="2:75" x14ac:dyDescent="0.35">
      <c r="B1023" t="s">
        <v>461</v>
      </c>
      <c r="C1023" s="14">
        <v>0.36176872930347798</v>
      </c>
      <c r="D1023" s="14">
        <v>0.40876161346268602</v>
      </c>
      <c r="E1023" s="14">
        <v>0.31741901410579298</v>
      </c>
      <c r="F1023" s="14"/>
      <c r="G1023" s="14">
        <v>0.393637392936452</v>
      </c>
      <c r="H1023" s="14">
        <v>0.40010335304413103</v>
      </c>
      <c r="I1023" s="14">
        <v>0.39807810472635602</v>
      </c>
      <c r="J1023" s="14">
        <v>0.39280951461177599</v>
      </c>
      <c r="K1023" s="14">
        <v>0.39503046388382701</v>
      </c>
      <c r="L1023" s="14">
        <v>0.296316101780422</v>
      </c>
      <c r="M1023" s="14"/>
      <c r="N1023" s="14">
        <v>0.38000209381240502</v>
      </c>
      <c r="O1023" s="14">
        <v>0.327646290008199</v>
      </c>
      <c r="P1023" s="14"/>
      <c r="Q1023" s="14">
        <v>0.39310202762917201</v>
      </c>
      <c r="R1023" s="14">
        <v>0.46405101926128001</v>
      </c>
      <c r="S1023" s="14">
        <v>0.37084461157700199</v>
      </c>
      <c r="T1023" s="14">
        <v>0.30083180801464199</v>
      </c>
      <c r="U1023" s="14">
        <v>0.36963457548357198</v>
      </c>
      <c r="V1023" s="14">
        <v>0.386241322662425</v>
      </c>
      <c r="W1023" s="14">
        <v>0.37791847969244902</v>
      </c>
      <c r="X1023" s="14">
        <v>0.512175855722659</v>
      </c>
      <c r="Y1023" s="14">
        <v>0.88817017043027202</v>
      </c>
      <c r="Z1023" s="14">
        <v>0.253044450485155</v>
      </c>
      <c r="AA1023" s="14"/>
      <c r="AB1023" s="14">
        <v>0.31830512766449898</v>
      </c>
      <c r="AC1023" s="14">
        <v>0.34711845768170801</v>
      </c>
      <c r="AD1023" s="14">
        <v>0.43176304117547298</v>
      </c>
      <c r="AE1023" s="14"/>
      <c r="AF1023" s="14">
        <v>0.32356550278832802</v>
      </c>
      <c r="AG1023" s="14">
        <v>0.45894204417462903</v>
      </c>
      <c r="AH1023" s="14">
        <v>0.33317023499514198</v>
      </c>
      <c r="AI1023" s="14">
        <v>0.34274619245400201</v>
      </c>
      <c r="AJ1023" s="14">
        <v>0.35693276285544401</v>
      </c>
      <c r="AK1023" s="14">
        <v>0.38659762483678101</v>
      </c>
      <c r="AL1023" s="14">
        <v>0.32083245793393</v>
      </c>
      <c r="AM1023" s="14">
        <v>0.32247271413059297</v>
      </c>
      <c r="AN1023" s="14"/>
      <c r="AO1023" s="14">
        <v>0.30296788039134998</v>
      </c>
      <c r="AP1023" s="14">
        <v>0.45503531613891401</v>
      </c>
      <c r="AQ1023" s="14">
        <v>0.31786790566853801</v>
      </c>
      <c r="AR1023" s="14">
        <v>0.32566501455435998</v>
      </c>
      <c r="AS1023" s="14">
        <v>0.33806900014274699</v>
      </c>
      <c r="AT1023" s="14">
        <v>0.40302779353629098</v>
      </c>
      <c r="AU1023" s="14">
        <v>0.37704333515265198</v>
      </c>
      <c r="AV1023" s="14">
        <v>0.290246466723729</v>
      </c>
      <c r="AW1023" s="14"/>
      <c r="AX1023" s="14">
        <v>0.41771285175666301</v>
      </c>
      <c r="AY1023" s="14">
        <v>0.34957204336085901</v>
      </c>
      <c r="AZ1023" s="14">
        <v>0.39608555710492199</v>
      </c>
      <c r="BA1023" s="14"/>
      <c r="BB1023" s="14">
        <v>0.291955818639896</v>
      </c>
      <c r="BC1023" s="14">
        <v>0.37592975658446498</v>
      </c>
      <c r="BD1023" s="14">
        <v>0.43600501977205203</v>
      </c>
      <c r="BE1023" s="14"/>
      <c r="BF1023" s="14">
        <v>0.114013020213802</v>
      </c>
      <c r="BG1023" s="14">
        <v>0.37610769453841297</v>
      </c>
      <c r="BH1023" s="14">
        <v>0.37396812071564001</v>
      </c>
      <c r="BI1023" s="14"/>
      <c r="BJ1023" s="14">
        <v>0.29580872043106199</v>
      </c>
      <c r="BK1023" s="14">
        <v>0.38397753728977801</v>
      </c>
      <c r="BL1023" s="14"/>
      <c r="BM1023" s="14">
        <v>0.37107345517692403</v>
      </c>
      <c r="BN1023" s="14">
        <v>0.34457291422084901</v>
      </c>
      <c r="BO1023" s="14"/>
      <c r="BP1023" s="14">
        <v>0.28758840269056002</v>
      </c>
      <c r="BQ1023" s="14">
        <v>0.339080977877389</v>
      </c>
      <c r="BR1023" s="14">
        <v>0.39323574227042102</v>
      </c>
      <c r="BS1023" s="14">
        <v>0.404944619352748</v>
      </c>
      <c r="BT1023" s="14">
        <v>0.35971719947466002</v>
      </c>
      <c r="BU1023" s="14">
        <v>0.39067786967837898</v>
      </c>
      <c r="BV1023" s="14">
        <v>0.36446354796798502</v>
      </c>
      <c r="BW1023" s="14">
        <v>0.394131098046825</v>
      </c>
    </row>
    <row r="1024" spans="2:75" x14ac:dyDescent="0.35">
      <c r="B1024" t="s">
        <v>462</v>
      </c>
      <c r="C1024" s="14">
        <v>0.10710481891383899</v>
      </c>
      <c r="D1024" s="14">
        <v>0.111838126634725</v>
      </c>
      <c r="E1024" s="14">
        <v>0.102637741544145</v>
      </c>
      <c r="F1024" s="14"/>
      <c r="G1024" s="14">
        <v>0.143420490479607</v>
      </c>
      <c r="H1024" s="14">
        <v>0.15217325119618599</v>
      </c>
      <c r="I1024" s="14">
        <v>0.13810018177824901</v>
      </c>
      <c r="J1024" s="14">
        <v>8.0285714446880693E-2</v>
      </c>
      <c r="K1024" s="14">
        <v>7.0116458147362504E-2</v>
      </c>
      <c r="L1024" s="14">
        <v>0.10077536086932599</v>
      </c>
      <c r="M1024" s="14"/>
      <c r="N1024" s="14">
        <v>0.10963591031551601</v>
      </c>
      <c r="O1024" s="14">
        <v>0.102368062147845</v>
      </c>
      <c r="P1024" s="14"/>
      <c r="Q1024" s="14">
        <v>3.5781721285875E-2</v>
      </c>
      <c r="R1024" s="14">
        <v>9.6420669361540506E-2</v>
      </c>
      <c r="S1024" s="14">
        <v>9.3687400977637697E-2</v>
      </c>
      <c r="T1024" s="14">
        <v>0.14907161987429199</v>
      </c>
      <c r="U1024" s="14">
        <v>0.130937006435138</v>
      </c>
      <c r="V1024" s="14">
        <v>0.119643385900585</v>
      </c>
      <c r="W1024" s="14">
        <v>7.7553690506366096E-2</v>
      </c>
      <c r="X1024" s="14">
        <v>0.2426479599485</v>
      </c>
      <c r="Y1024" s="14">
        <v>0.11182982956972801</v>
      </c>
      <c r="Z1024" s="14">
        <v>3.7276782152315301E-2</v>
      </c>
      <c r="AA1024" s="14"/>
      <c r="AB1024" s="14">
        <v>0.137131056955208</v>
      </c>
      <c r="AC1024" s="14">
        <v>0.10313423568458401</v>
      </c>
      <c r="AD1024" s="14">
        <v>9.0113379865445306E-2</v>
      </c>
      <c r="AE1024" s="14"/>
      <c r="AF1024" s="14">
        <v>9.8374742810645593E-2</v>
      </c>
      <c r="AG1024" s="14">
        <v>0.1136400657673</v>
      </c>
      <c r="AH1024" s="14">
        <v>0.132616466504338</v>
      </c>
      <c r="AI1024" s="14">
        <v>3.9209458762454297E-2</v>
      </c>
      <c r="AJ1024" s="14">
        <v>8.0296298482230299E-2</v>
      </c>
      <c r="AK1024" s="14">
        <v>8.3763395378145103E-2</v>
      </c>
      <c r="AL1024" s="14">
        <v>0.23851855119402299</v>
      </c>
      <c r="AM1024" s="14">
        <v>0.15201367479025901</v>
      </c>
      <c r="AN1024" s="14"/>
      <c r="AO1024" s="14">
        <v>0.10628283103510899</v>
      </c>
      <c r="AP1024" s="14">
        <v>0.11747054405832399</v>
      </c>
      <c r="AQ1024" s="14">
        <v>0.15231899579486799</v>
      </c>
      <c r="AR1024" s="14">
        <v>6.9425180213059198E-2</v>
      </c>
      <c r="AS1024" s="14">
        <v>0.105555843250575</v>
      </c>
      <c r="AT1024" s="14">
        <v>6.0828859265911098E-2</v>
      </c>
      <c r="AU1024" s="14">
        <v>0.21267550978543501</v>
      </c>
      <c r="AV1024" s="14">
        <v>0.189424640343969</v>
      </c>
      <c r="AW1024" s="14"/>
      <c r="AX1024" s="14">
        <v>7.9446700906829398E-2</v>
      </c>
      <c r="AY1024" s="14">
        <v>9.9487971057826696E-2</v>
      </c>
      <c r="AZ1024" s="14">
        <v>0.13098850931872499</v>
      </c>
      <c r="BA1024" s="14"/>
      <c r="BB1024" s="14">
        <v>9.8438920065104199E-2</v>
      </c>
      <c r="BC1024" s="14">
        <v>0.104071536729714</v>
      </c>
      <c r="BD1024" s="14">
        <v>0.15612273870169899</v>
      </c>
      <c r="BE1024" s="14"/>
      <c r="BF1024" s="14">
        <v>0.24322090868992199</v>
      </c>
      <c r="BG1024" s="14">
        <v>6.4788431727697104E-2</v>
      </c>
      <c r="BH1024" s="14">
        <v>0.15661170360784499</v>
      </c>
      <c r="BI1024" s="14"/>
      <c r="BJ1024" s="14">
        <v>0.137604404540937</v>
      </c>
      <c r="BK1024" s="14">
        <v>9.9917399183047706E-2</v>
      </c>
      <c r="BL1024" s="14"/>
      <c r="BM1024" s="14">
        <v>9.8545831230915898E-2</v>
      </c>
      <c r="BN1024" s="14">
        <v>0.108272871316928</v>
      </c>
      <c r="BO1024" s="14"/>
      <c r="BP1024" s="14">
        <v>0.12171925004211299</v>
      </c>
      <c r="BQ1024" s="14">
        <v>0.107477395931112</v>
      </c>
      <c r="BR1024" s="14">
        <v>4.0753051646677203E-2</v>
      </c>
      <c r="BS1024" s="14">
        <v>0.145118557058356</v>
      </c>
      <c r="BT1024" s="14">
        <v>0.12834129930405599</v>
      </c>
      <c r="BU1024" s="14">
        <v>4.4146495747225997E-2</v>
      </c>
      <c r="BV1024" s="14">
        <v>0.104336470304992</v>
      </c>
      <c r="BW1024" s="14">
        <v>1.1823822312581E-2</v>
      </c>
    </row>
    <row r="1025" spans="2:75" x14ac:dyDescent="0.35">
      <c r="B1025" t="s">
        <v>463</v>
      </c>
      <c r="C1025" s="14">
        <v>4.9496053935092703E-2</v>
      </c>
      <c r="D1025" s="14">
        <v>4.8137691199009298E-2</v>
      </c>
      <c r="E1025" s="14">
        <v>5.07780139926272E-2</v>
      </c>
      <c r="F1025" s="14"/>
      <c r="G1025" s="14">
        <v>7.0465486748032005E-2</v>
      </c>
      <c r="H1025" s="14">
        <v>8.6026752833716996E-2</v>
      </c>
      <c r="I1025" s="14">
        <v>5.3433241771337701E-2</v>
      </c>
      <c r="J1025" s="14">
        <v>8.62155713822855E-2</v>
      </c>
      <c r="K1025" s="14">
        <v>4.0427492635970702E-2</v>
      </c>
      <c r="L1025" s="14">
        <v>1.6185471417967601E-2</v>
      </c>
      <c r="M1025" s="14"/>
      <c r="N1025" s="14">
        <v>5.2065595001998498E-2</v>
      </c>
      <c r="O1025" s="14">
        <v>4.4687341367026297E-2</v>
      </c>
      <c r="P1025" s="14"/>
      <c r="Q1025" s="14">
        <v>7.2367082140070996E-2</v>
      </c>
      <c r="R1025" s="14">
        <v>4.9826492528889398E-2</v>
      </c>
      <c r="S1025" s="14">
        <v>2.2808475782178501E-2</v>
      </c>
      <c r="T1025" s="14">
        <v>3.7522791411354901E-2</v>
      </c>
      <c r="U1025" s="14">
        <v>2.8950305848147E-2</v>
      </c>
      <c r="V1025" s="14">
        <v>0.115622127430104</v>
      </c>
      <c r="W1025" s="14">
        <v>6.5351334443965403E-2</v>
      </c>
      <c r="X1025" s="14">
        <v>0</v>
      </c>
      <c r="Y1025" s="14">
        <v>0</v>
      </c>
      <c r="Z1025" s="14">
        <v>3.99515781487607E-2</v>
      </c>
      <c r="AA1025" s="14"/>
      <c r="AB1025" s="14">
        <v>3.1020095007422501E-2</v>
      </c>
      <c r="AC1025" s="14">
        <v>3.9451681853045199E-2</v>
      </c>
      <c r="AD1025" s="14">
        <v>0.108234451093514</v>
      </c>
      <c r="AE1025" s="14"/>
      <c r="AF1025" s="14">
        <v>2.68132276090223E-3</v>
      </c>
      <c r="AG1025" s="14">
        <v>8.5051497203113793E-2</v>
      </c>
      <c r="AH1025" s="14">
        <v>3.9303995097130798E-2</v>
      </c>
      <c r="AI1025" s="14">
        <v>1.68508818823906E-2</v>
      </c>
      <c r="AJ1025" s="14">
        <v>4.4772240681774898E-2</v>
      </c>
      <c r="AK1025" s="14">
        <v>5.6486905698374501E-2</v>
      </c>
      <c r="AL1025" s="14">
        <v>5.5236509394562303E-2</v>
      </c>
      <c r="AM1025" s="14">
        <v>5.2945306208816899E-2</v>
      </c>
      <c r="AN1025" s="14"/>
      <c r="AO1025" s="14">
        <v>3.75475941767857E-3</v>
      </c>
      <c r="AP1025" s="14">
        <v>7.9074887733435004E-2</v>
      </c>
      <c r="AQ1025" s="14">
        <v>3.7189474072387201E-2</v>
      </c>
      <c r="AR1025" s="14">
        <v>2.1921606564401001E-2</v>
      </c>
      <c r="AS1025" s="14">
        <v>5.0721521287384198E-2</v>
      </c>
      <c r="AT1025" s="14">
        <v>4.7481916223840702E-2</v>
      </c>
      <c r="AU1025" s="14">
        <v>3.2902738057277198E-2</v>
      </c>
      <c r="AV1025" s="14">
        <v>9.4964741421886198E-2</v>
      </c>
      <c r="AW1025" s="14"/>
      <c r="AX1025" s="14">
        <v>6.3080403718331193E-2</v>
      </c>
      <c r="AY1025" s="14">
        <v>3.42136905995871E-2</v>
      </c>
      <c r="AZ1025" s="14">
        <v>7.35685157692412E-2</v>
      </c>
      <c r="BA1025" s="14"/>
      <c r="BB1025" s="14">
        <v>4.1620168143668E-2</v>
      </c>
      <c r="BC1025" s="14">
        <v>2.6576612912666199E-2</v>
      </c>
      <c r="BD1025" s="14">
        <v>0.11361783563535401</v>
      </c>
      <c r="BE1025" s="14"/>
      <c r="BF1025" s="14">
        <v>0.101863924024237</v>
      </c>
      <c r="BG1025" s="14">
        <v>3.5243211206549399E-2</v>
      </c>
      <c r="BH1025" s="14">
        <v>7.3360893080533396E-2</v>
      </c>
      <c r="BI1025" s="14"/>
      <c r="BJ1025" s="14">
        <v>4.94432429630303E-2</v>
      </c>
      <c r="BK1025" s="14">
        <v>4.9136793389074097E-2</v>
      </c>
      <c r="BL1025" s="14"/>
      <c r="BM1025" s="14">
        <v>8.0376974079416103E-2</v>
      </c>
      <c r="BN1025" s="14">
        <v>3.8148088618534699E-2</v>
      </c>
      <c r="BO1025" s="14"/>
      <c r="BP1025" s="14">
        <v>4.54513260034691E-2</v>
      </c>
      <c r="BQ1025" s="14">
        <v>2.3582878214395999E-2</v>
      </c>
      <c r="BR1025" s="14">
        <v>9.8284071612963694E-3</v>
      </c>
      <c r="BS1025" s="14">
        <v>7.8223099347109901E-2</v>
      </c>
      <c r="BT1025" s="14">
        <v>2.4454297582220501E-2</v>
      </c>
      <c r="BU1025" s="14">
        <v>7.7898221026813902E-2</v>
      </c>
      <c r="BV1025" s="14">
        <v>3.7720526014016702E-2</v>
      </c>
      <c r="BW1025" s="14">
        <v>0.11137842273172199</v>
      </c>
    </row>
    <row r="1026" spans="2:75" x14ac:dyDescent="0.35">
      <c r="B1026" t="s">
        <v>92</v>
      </c>
      <c r="C1026" s="14">
        <v>0.20755496123258599</v>
      </c>
      <c r="D1026" s="14">
        <v>0.124262849962267</v>
      </c>
      <c r="E1026" s="14">
        <v>0.28616221165240602</v>
      </c>
      <c r="F1026" s="14"/>
      <c r="G1026" s="14">
        <v>0.16331361543256601</v>
      </c>
      <c r="H1026" s="14">
        <v>0.219513615832195</v>
      </c>
      <c r="I1026" s="14">
        <v>0.20043152417357901</v>
      </c>
      <c r="J1026" s="14">
        <v>0.23319081151191901</v>
      </c>
      <c r="K1026" s="14">
        <v>0.201516113086426</v>
      </c>
      <c r="L1026" s="14">
        <v>0.20602582271530401</v>
      </c>
      <c r="M1026" s="14"/>
      <c r="N1026" s="14">
        <v>0.163668656247143</v>
      </c>
      <c r="O1026" s="14">
        <v>0.289685046276773</v>
      </c>
      <c r="P1026" s="14"/>
      <c r="Q1026" s="14">
        <v>0.41836067867747101</v>
      </c>
      <c r="R1026" s="14">
        <v>0.24983720349517399</v>
      </c>
      <c r="S1026" s="14">
        <v>0.19018929319852801</v>
      </c>
      <c r="T1026" s="14">
        <v>0.203496027463406</v>
      </c>
      <c r="U1026" s="14">
        <v>0.141646910718848</v>
      </c>
      <c r="V1026" s="14">
        <v>0.139351115456464</v>
      </c>
      <c r="W1026" s="14">
        <v>0.148767848982051</v>
      </c>
      <c r="X1026" s="14">
        <v>0</v>
      </c>
      <c r="Y1026" s="14">
        <v>0</v>
      </c>
      <c r="Z1026" s="14">
        <v>0.46026632825890101</v>
      </c>
      <c r="AA1026" s="14"/>
      <c r="AB1026" s="14">
        <v>9.6192280520569995E-2</v>
      </c>
      <c r="AC1026" s="14">
        <v>0.263497370298237</v>
      </c>
      <c r="AD1026" s="14">
        <v>8.2121944714427103E-2</v>
      </c>
      <c r="AE1026" s="14"/>
      <c r="AF1026" s="14">
        <v>0.13804655214986</v>
      </c>
      <c r="AG1026" s="14">
        <v>0.115280031300373</v>
      </c>
      <c r="AH1026" s="14">
        <v>0.17591577058916699</v>
      </c>
      <c r="AI1026" s="14">
        <v>0.341452678829819</v>
      </c>
      <c r="AJ1026" s="14">
        <v>0.215008344535352</v>
      </c>
      <c r="AK1026" s="14">
        <v>0.121445897108239</v>
      </c>
      <c r="AL1026" s="14">
        <v>0.21868846981210799</v>
      </c>
      <c r="AM1026" s="14">
        <v>0.32846613047554202</v>
      </c>
      <c r="AN1026" s="14"/>
      <c r="AO1026" s="14">
        <v>0.114702612422991</v>
      </c>
      <c r="AP1026" s="14">
        <v>0.121327637985108</v>
      </c>
      <c r="AQ1026" s="14">
        <v>0.107834784005461</v>
      </c>
      <c r="AR1026" s="14">
        <v>0.35764924524733199</v>
      </c>
      <c r="AS1026" s="14">
        <v>0.25678225411725503</v>
      </c>
      <c r="AT1026" s="14">
        <v>0.11114819562915799</v>
      </c>
      <c r="AU1026" s="14">
        <v>0.17575859777233499</v>
      </c>
      <c r="AV1026" s="14">
        <v>0.25264548893866901</v>
      </c>
      <c r="AW1026" s="14"/>
      <c r="AX1026" s="14">
        <v>0.10195166817118199</v>
      </c>
      <c r="AY1026" s="14">
        <v>0.154449593343266</v>
      </c>
      <c r="AZ1026" s="14">
        <v>0.204762454823878</v>
      </c>
      <c r="BA1026" s="14"/>
      <c r="BB1026" s="14">
        <v>6.4041450419006801E-2</v>
      </c>
      <c r="BC1026" s="14">
        <v>0.19097512876172501</v>
      </c>
      <c r="BD1026" s="14">
        <v>0.149441217697907</v>
      </c>
      <c r="BE1026" s="14"/>
      <c r="BF1026" s="14">
        <v>8.0672231645884801E-2</v>
      </c>
      <c r="BG1026" s="14">
        <v>0.181551796448951</v>
      </c>
      <c r="BH1026" s="14">
        <v>0.1700915307027</v>
      </c>
      <c r="BI1026" s="14"/>
      <c r="BJ1026" s="14">
        <v>0.102493993161931</v>
      </c>
      <c r="BK1026" s="14">
        <v>0.226583193632343</v>
      </c>
      <c r="BL1026" s="14"/>
      <c r="BM1026" s="14">
        <v>8.5588377072853702E-2</v>
      </c>
      <c r="BN1026" s="14">
        <v>0.26148323181838401</v>
      </c>
      <c r="BO1026" s="14"/>
      <c r="BP1026" s="14">
        <v>0.261837414334948</v>
      </c>
      <c r="BQ1026" s="14">
        <v>0.18089484453884599</v>
      </c>
      <c r="BR1026" s="14">
        <v>0.31458447129765699</v>
      </c>
      <c r="BS1026" s="14">
        <v>0.20222444890018801</v>
      </c>
      <c r="BT1026" s="14">
        <v>0.19515163965316701</v>
      </c>
      <c r="BU1026" s="14">
        <v>0.144067163557306</v>
      </c>
      <c r="BV1026" s="14">
        <v>0.17335912091254899</v>
      </c>
      <c r="BW1026" s="14">
        <v>0.228086607558557</v>
      </c>
    </row>
    <row r="1027" spans="2:75" x14ac:dyDescent="0.35">
      <c r="C1027" s="14"/>
      <c r="D1027" s="14"/>
      <c r="E1027" s="14"/>
      <c r="F1027" s="14"/>
      <c r="G1027" s="14"/>
      <c r="H1027" s="14"/>
      <c r="I1027" s="14"/>
      <c r="J1027" s="14"/>
      <c r="K1027" s="14"/>
      <c r="L1027" s="14"/>
      <c r="M1027" s="14"/>
      <c r="N1027" s="14"/>
      <c r="O1027" s="14"/>
      <c r="P1027" s="14"/>
      <c r="Q1027" s="14"/>
      <c r="R1027" s="14"/>
      <c r="S1027" s="14"/>
      <c r="T1027" s="14"/>
      <c r="U1027" s="14"/>
      <c r="V1027" s="14"/>
      <c r="W1027" s="14"/>
      <c r="X1027" s="14"/>
      <c r="Y1027" s="14"/>
      <c r="Z1027" s="14"/>
      <c r="AA1027" s="14"/>
      <c r="AB1027" s="14"/>
      <c r="AC1027" s="14"/>
      <c r="AD1027" s="14"/>
      <c r="AE1027" s="14"/>
      <c r="AF1027" s="14"/>
      <c r="AG1027" s="14"/>
      <c r="AH1027" s="14"/>
      <c r="AI1027" s="14"/>
      <c r="AJ1027" s="14"/>
      <c r="AK1027" s="14"/>
      <c r="AL1027" s="14"/>
      <c r="AM1027" s="14"/>
      <c r="AN1027" s="14"/>
      <c r="AO1027" s="14"/>
      <c r="AP1027" s="14"/>
      <c r="AQ1027" s="14"/>
      <c r="AR1027" s="14"/>
      <c r="AS1027" s="14"/>
      <c r="AT1027" s="14"/>
      <c r="AU1027" s="14"/>
      <c r="AV1027" s="14"/>
      <c r="AW1027" s="14"/>
      <c r="AX1027" s="14"/>
      <c r="AY1027" s="14"/>
      <c r="AZ1027" s="14"/>
      <c r="BA1027" s="14"/>
      <c r="BB1027" s="14"/>
      <c r="BC1027" s="14"/>
      <c r="BD1027" s="14"/>
      <c r="BE1027" s="14"/>
      <c r="BF1027" s="14"/>
      <c r="BG1027" s="14"/>
      <c r="BH1027" s="14"/>
      <c r="BI1027" s="14"/>
      <c r="BJ1027" s="14"/>
      <c r="BK1027" s="14"/>
      <c r="BL1027" s="14"/>
      <c r="BM1027" s="14"/>
      <c r="BN1027" s="14"/>
      <c r="BO1027" s="14"/>
      <c r="BP1027" s="14"/>
      <c r="BQ1027" s="14"/>
      <c r="BR1027" s="14"/>
      <c r="BS1027" s="14"/>
      <c r="BT1027" s="14"/>
      <c r="BU1027" s="14"/>
      <c r="BV1027" s="14"/>
      <c r="BW1027" s="14"/>
    </row>
    <row r="1028" spans="2:75" x14ac:dyDescent="0.35">
      <c r="B1028" s="6" t="s">
        <v>469</v>
      </c>
      <c r="C1028" s="14"/>
      <c r="D1028" s="14"/>
      <c r="E1028" s="14"/>
      <c r="F1028" s="14"/>
      <c r="G1028" s="14"/>
      <c r="H1028" s="14"/>
      <c r="I1028" s="14"/>
      <c r="J1028" s="14"/>
      <c r="K1028" s="14"/>
      <c r="L1028" s="14"/>
      <c r="M1028" s="14"/>
      <c r="N1028" s="14"/>
      <c r="O1028" s="14"/>
      <c r="P1028" s="14"/>
      <c r="Q1028" s="14"/>
      <c r="R1028" s="14"/>
      <c r="S1028" s="14"/>
      <c r="T1028" s="14"/>
      <c r="U1028" s="14"/>
      <c r="V1028" s="14"/>
      <c r="W1028" s="14"/>
      <c r="X1028" s="14"/>
      <c r="Y1028" s="14"/>
      <c r="Z1028" s="14"/>
      <c r="AA1028" s="14"/>
      <c r="AB1028" s="14"/>
      <c r="AC1028" s="14"/>
      <c r="AD1028" s="14"/>
      <c r="AE1028" s="14"/>
      <c r="AF1028" s="14"/>
      <c r="AG1028" s="14"/>
      <c r="AH1028" s="14"/>
      <c r="AI1028" s="14"/>
      <c r="AJ1028" s="14"/>
      <c r="AK1028" s="14"/>
      <c r="AL1028" s="14"/>
      <c r="AM1028" s="14"/>
      <c r="AN1028" s="14"/>
      <c r="AO1028" s="14"/>
      <c r="AP1028" s="14"/>
      <c r="AQ1028" s="14"/>
      <c r="AR1028" s="14"/>
      <c r="AS1028" s="14"/>
      <c r="AT1028" s="14"/>
      <c r="AU1028" s="14"/>
      <c r="AV1028" s="14"/>
      <c r="AW1028" s="14"/>
      <c r="AX1028" s="14"/>
      <c r="AY1028" s="14"/>
      <c r="AZ1028" s="14"/>
      <c r="BA1028" s="14"/>
      <c r="BB1028" s="14"/>
      <c r="BC1028" s="14"/>
      <c r="BD1028" s="14"/>
      <c r="BE1028" s="14"/>
      <c r="BF1028" s="14"/>
      <c r="BG1028" s="14"/>
      <c r="BH1028" s="14"/>
      <c r="BI1028" s="14"/>
      <c r="BJ1028" s="14"/>
      <c r="BK1028" s="14"/>
      <c r="BL1028" s="14"/>
      <c r="BM1028" s="14"/>
      <c r="BN1028" s="14"/>
      <c r="BO1028" s="14"/>
      <c r="BP1028" s="14"/>
      <c r="BQ1028" s="14"/>
      <c r="BR1028" s="14"/>
      <c r="BS1028" s="14"/>
      <c r="BT1028" s="14"/>
      <c r="BU1028" s="14"/>
      <c r="BV1028" s="14"/>
      <c r="BW1028" s="14"/>
    </row>
    <row r="1029" spans="2:75" x14ac:dyDescent="0.35">
      <c r="B1029" s="21" t="s">
        <v>96</v>
      </c>
      <c r="C1029" s="14"/>
      <c r="D1029" s="14"/>
      <c r="E1029" s="14"/>
      <c r="F1029" s="14"/>
      <c r="G1029" s="14"/>
      <c r="H1029" s="14"/>
      <c r="I1029" s="14"/>
      <c r="J1029" s="14"/>
      <c r="K1029" s="14"/>
      <c r="L1029" s="14"/>
      <c r="M1029" s="14"/>
      <c r="N1029" s="14"/>
      <c r="O1029" s="14"/>
      <c r="P1029" s="14"/>
      <c r="Q1029" s="14"/>
      <c r="R1029" s="14"/>
      <c r="S1029" s="14"/>
      <c r="T1029" s="14"/>
      <c r="U1029" s="14"/>
      <c r="V1029" s="14"/>
      <c r="W1029" s="14"/>
      <c r="X1029" s="14"/>
      <c r="Y1029" s="14"/>
      <c r="Z1029" s="14"/>
      <c r="AA1029" s="14"/>
      <c r="AB1029" s="14"/>
      <c r="AC1029" s="14"/>
      <c r="AD1029" s="14"/>
      <c r="AE1029" s="14"/>
      <c r="AF1029" s="14"/>
      <c r="AG1029" s="14"/>
      <c r="AH1029" s="14"/>
      <c r="AI1029" s="14"/>
      <c r="AJ1029" s="14"/>
      <c r="AK1029" s="14"/>
      <c r="AL1029" s="14"/>
      <c r="AM1029" s="14"/>
      <c r="AN1029" s="14"/>
      <c r="AO1029" s="14"/>
      <c r="AP1029" s="14"/>
      <c r="AQ1029" s="14"/>
      <c r="AR1029" s="14"/>
      <c r="AS1029" s="14"/>
      <c r="AT1029" s="14"/>
      <c r="AU1029" s="14"/>
      <c r="AV1029" s="14"/>
      <c r="AW1029" s="14"/>
      <c r="AX1029" s="14"/>
      <c r="AY1029" s="14"/>
      <c r="AZ1029" s="14"/>
      <c r="BA1029" s="14"/>
      <c r="BB1029" s="14"/>
      <c r="BC1029" s="14"/>
      <c r="BD1029" s="14"/>
      <c r="BE1029" s="14"/>
      <c r="BF1029" s="14"/>
      <c r="BG1029" s="14"/>
      <c r="BH1029" s="14"/>
      <c r="BI1029" s="14"/>
      <c r="BJ1029" s="14"/>
      <c r="BK1029" s="14"/>
      <c r="BL1029" s="14"/>
      <c r="BM1029" s="14"/>
      <c r="BN1029" s="14"/>
      <c r="BO1029" s="14"/>
      <c r="BP1029" s="14"/>
      <c r="BQ1029" s="14"/>
      <c r="BR1029" s="14"/>
      <c r="BS1029" s="14"/>
      <c r="BT1029" s="14"/>
      <c r="BU1029" s="14"/>
      <c r="BV1029" s="14"/>
      <c r="BW1029" s="14"/>
    </row>
    <row r="1030" spans="2:75" x14ac:dyDescent="0.35">
      <c r="B1030" t="s">
        <v>459</v>
      </c>
      <c r="C1030" s="14">
        <v>1.68790435887789E-2</v>
      </c>
      <c r="D1030" s="14">
        <v>2.2817161054131899E-2</v>
      </c>
      <c r="E1030" s="14">
        <v>1.1274922388075899E-2</v>
      </c>
      <c r="F1030" s="14"/>
      <c r="G1030" s="14">
        <v>2.1887553893495799E-2</v>
      </c>
      <c r="H1030" s="14">
        <v>1.47254563430238E-2</v>
      </c>
      <c r="I1030" s="14">
        <v>2.80394361358389E-2</v>
      </c>
      <c r="J1030" s="14">
        <v>2.0184171525102601E-2</v>
      </c>
      <c r="K1030" s="14">
        <v>1.1407372472956799E-2</v>
      </c>
      <c r="L1030" s="14">
        <v>1.2830138628110501E-2</v>
      </c>
      <c r="M1030" s="14"/>
      <c r="N1030" s="14">
        <v>1.9477375699084799E-2</v>
      </c>
      <c r="O1030" s="14">
        <v>1.2016450639492001E-2</v>
      </c>
      <c r="P1030" s="14"/>
      <c r="Q1030" s="14">
        <v>2.89383095158341E-2</v>
      </c>
      <c r="R1030" s="14">
        <v>4.4276201757893997E-3</v>
      </c>
      <c r="S1030" s="14">
        <v>3.6640821537239402E-3</v>
      </c>
      <c r="T1030" s="14">
        <v>1.9388329140400999E-2</v>
      </c>
      <c r="U1030" s="14">
        <v>2.63189403904137E-2</v>
      </c>
      <c r="V1030" s="14">
        <v>1.4031322856774499E-2</v>
      </c>
      <c r="W1030" s="14">
        <v>2.04396752436024E-2</v>
      </c>
      <c r="X1030" s="14">
        <v>0</v>
      </c>
      <c r="Y1030" s="14">
        <v>0</v>
      </c>
      <c r="Z1030" s="14">
        <v>2.0919333080736499E-2</v>
      </c>
      <c r="AA1030" s="14"/>
      <c r="AB1030" s="14">
        <v>4.7050112170217699E-2</v>
      </c>
      <c r="AC1030" s="14">
        <v>5.0769780865724101E-3</v>
      </c>
      <c r="AD1030" s="14">
        <v>7.5946141280537199E-3</v>
      </c>
      <c r="AE1030" s="14"/>
      <c r="AF1030" s="14">
        <v>3.3877550951967803E-2</v>
      </c>
      <c r="AG1030" s="14">
        <v>1.67427909297778E-2</v>
      </c>
      <c r="AH1030" s="14">
        <v>1.8494250634979101E-2</v>
      </c>
      <c r="AI1030" s="14">
        <v>5.0729913893672797E-2</v>
      </c>
      <c r="AJ1030" s="14">
        <v>2.32340236267818E-2</v>
      </c>
      <c r="AK1030" s="14">
        <v>9.1247942803301604E-3</v>
      </c>
      <c r="AL1030" s="14">
        <v>0</v>
      </c>
      <c r="AM1030" s="14">
        <v>1.3306565852388499E-2</v>
      </c>
      <c r="AN1030" s="14"/>
      <c r="AO1030" s="14">
        <v>1.7138435715306401E-2</v>
      </c>
      <c r="AP1030" s="14">
        <v>2.6474456368358799E-2</v>
      </c>
      <c r="AQ1030" s="14">
        <v>2.86439502829628E-2</v>
      </c>
      <c r="AR1030" s="14">
        <v>2.92783716965343E-2</v>
      </c>
      <c r="AS1030" s="14">
        <v>0</v>
      </c>
      <c r="AT1030" s="14">
        <v>1.1265376758315101E-2</v>
      </c>
      <c r="AU1030" s="14">
        <v>4.3416508303205398E-2</v>
      </c>
      <c r="AV1030" s="14">
        <v>1.9173634703597099E-2</v>
      </c>
      <c r="AW1030" s="14"/>
      <c r="AX1030" s="14">
        <v>0.108972056263132</v>
      </c>
      <c r="AY1030" s="14">
        <v>4.2957717208728296E-3</v>
      </c>
      <c r="AZ1030" s="14">
        <v>1.9321136850598001E-2</v>
      </c>
      <c r="BA1030" s="14"/>
      <c r="BB1030" s="14">
        <v>6.51109187405364E-2</v>
      </c>
      <c r="BC1030" s="14">
        <v>1.09057436873578E-2</v>
      </c>
      <c r="BD1030" s="14">
        <v>9.4017087316355802E-3</v>
      </c>
      <c r="BE1030" s="14"/>
      <c r="BF1030" s="14">
        <v>8.0982465135085502E-2</v>
      </c>
      <c r="BG1030" s="14">
        <v>2.1802365626224202E-2</v>
      </c>
      <c r="BH1030" s="14">
        <v>6.8740209535267096E-3</v>
      </c>
      <c r="BI1030" s="14"/>
      <c r="BJ1030" s="14">
        <v>1.0425868156487401E-2</v>
      </c>
      <c r="BK1030" s="14">
        <v>1.93079109659453E-2</v>
      </c>
      <c r="BL1030" s="14"/>
      <c r="BM1030" s="14">
        <v>2.5025434496646199E-2</v>
      </c>
      <c r="BN1030" s="14">
        <v>9.4323684025464302E-3</v>
      </c>
      <c r="BO1030" s="14"/>
      <c r="BP1030" s="14">
        <v>3.74550971784978E-2</v>
      </c>
      <c r="BQ1030" s="14">
        <v>6.3720312789020794E-2</v>
      </c>
      <c r="BR1030" s="14">
        <v>0</v>
      </c>
      <c r="BS1030" s="14">
        <v>0</v>
      </c>
      <c r="BT1030" s="14">
        <v>1.49556712233889E-2</v>
      </c>
      <c r="BU1030" s="14">
        <v>1.55367202278811E-2</v>
      </c>
      <c r="BV1030" s="14">
        <v>0</v>
      </c>
      <c r="BW1030" s="14">
        <v>0</v>
      </c>
    </row>
    <row r="1031" spans="2:75" x14ac:dyDescent="0.35">
      <c r="B1031" t="s">
        <v>460</v>
      </c>
      <c r="C1031" s="14">
        <v>0.17747229722824601</v>
      </c>
      <c r="D1031" s="14">
        <v>0.21544620561726999</v>
      </c>
      <c r="E1031" s="14">
        <v>0.14163427510790899</v>
      </c>
      <c r="F1031" s="14"/>
      <c r="G1031" s="14">
        <v>0.27543652423758702</v>
      </c>
      <c r="H1031" s="14">
        <v>0.19310516947502801</v>
      </c>
      <c r="I1031" s="14">
        <v>0.19057791745477701</v>
      </c>
      <c r="J1031" s="14">
        <v>0.13576077127924699</v>
      </c>
      <c r="K1031" s="14">
        <v>0.11817687044141501</v>
      </c>
      <c r="L1031" s="14">
        <v>0.192212364205116</v>
      </c>
      <c r="M1031" s="14"/>
      <c r="N1031" s="14">
        <v>0.18763092012579999</v>
      </c>
      <c r="O1031" s="14">
        <v>0.15846116009139599</v>
      </c>
      <c r="P1031" s="14"/>
      <c r="Q1031" s="14">
        <v>4.9887245902716898E-2</v>
      </c>
      <c r="R1031" s="14">
        <v>8.4144525415020197E-2</v>
      </c>
      <c r="S1031" s="14">
        <v>0.14496384304814</v>
      </c>
      <c r="T1031" s="14">
        <v>0.22393930863643099</v>
      </c>
      <c r="U1031" s="14">
        <v>0.21540247629933101</v>
      </c>
      <c r="V1031" s="14">
        <v>0.17889959044689399</v>
      </c>
      <c r="W1031" s="14">
        <v>0.25339565200126701</v>
      </c>
      <c r="X1031" s="14">
        <v>0.243932132258352</v>
      </c>
      <c r="Y1031" s="14">
        <v>0.11182982956972801</v>
      </c>
      <c r="Z1031" s="14">
        <v>7.0902827356246104E-2</v>
      </c>
      <c r="AA1031" s="14"/>
      <c r="AB1031" s="14">
        <v>0.22666302632733401</v>
      </c>
      <c r="AC1031" s="14">
        <v>0.162492228363283</v>
      </c>
      <c r="AD1031" s="14">
        <v>0.22253023552949999</v>
      </c>
      <c r="AE1031" s="14"/>
      <c r="AF1031" s="14">
        <v>0.20308547594662599</v>
      </c>
      <c r="AG1031" s="14">
        <v>0.16221782651002001</v>
      </c>
      <c r="AH1031" s="14">
        <v>0.232946938104512</v>
      </c>
      <c r="AI1031" s="14">
        <v>0.19366844666746999</v>
      </c>
      <c r="AJ1031" s="14">
        <v>0.212240570924563</v>
      </c>
      <c r="AK1031" s="14">
        <v>0.21249901572159099</v>
      </c>
      <c r="AL1031" s="14">
        <v>0.25065677967111899</v>
      </c>
      <c r="AM1031" s="14">
        <v>0.10864432174206499</v>
      </c>
      <c r="AN1031" s="14"/>
      <c r="AO1031" s="14">
        <v>0.237388710899546</v>
      </c>
      <c r="AP1031" s="14">
        <v>0.17102003537257801</v>
      </c>
      <c r="AQ1031" s="14">
        <v>0.216861938030768</v>
      </c>
      <c r="AR1031" s="14">
        <v>0.106492859792765</v>
      </c>
      <c r="AS1031" s="14">
        <v>0.197686398290357</v>
      </c>
      <c r="AT1031" s="14">
        <v>0.236462534633087</v>
      </c>
      <c r="AU1031" s="14">
        <v>0.201912484579547</v>
      </c>
      <c r="AV1031" s="14">
        <v>0.15802685425218499</v>
      </c>
      <c r="AW1031" s="14"/>
      <c r="AX1031" s="14">
        <v>0.243394222889117</v>
      </c>
      <c r="AY1031" s="14">
        <v>0.25472931497328699</v>
      </c>
      <c r="AZ1031" s="14">
        <v>0.124838805730352</v>
      </c>
      <c r="BA1031" s="14"/>
      <c r="BB1031" s="14">
        <v>0.221360603780767</v>
      </c>
      <c r="BC1031" s="14">
        <v>0.23340346295738601</v>
      </c>
      <c r="BD1031" s="14">
        <v>9.6052271272922096E-2</v>
      </c>
      <c r="BE1031" s="14"/>
      <c r="BF1031" s="14">
        <v>0.15756794366082999</v>
      </c>
      <c r="BG1031" s="14">
        <v>0.24664914414478101</v>
      </c>
      <c r="BH1031" s="14">
        <v>0.128914114563943</v>
      </c>
      <c r="BI1031" s="14"/>
      <c r="BJ1031" s="14">
        <v>0.27515003350266598</v>
      </c>
      <c r="BK1031" s="14">
        <v>0.15494455365453499</v>
      </c>
      <c r="BL1031" s="14"/>
      <c r="BM1031" s="14">
        <v>0.23390851594218201</v>
      </c>
      <c r="BN1031" s="14">
        <v>0.162561556400627</v>
      </c>
      <c r="BO1031" s="14"/>
      <c r="BP1031" s="14">
        <v>0.21217679399981099</v>
      </c>
      <c r="BQ1031" s="14">
        <v>0.197097374837052</v>
      </c>
      <c r="BR1031" s="14">
        <v>3.2124209813459398E-2</v>
      </c>
      <c r="BS1031" s="14">
        <v>0.12127251930875201</v>
      </c>
      <c r="BT1031" s="14">
        <v>0.18079913099411599</v>
      </c>
      <c r="BU1031" s="14">
        <v>0.210783781980832</v>
      </c>
      <c r="BV1031" s="14">
        <v>0.200802001773668</v>
      </c>
      <c r="BW1031" s="14">
        <v>0.222927565676968</v>
      </c>
    </row>
    <row r="1032" spans="2:75" x14ac:dyDescent="0.35">
      <c r="B1032" t="s">
        <v>461</v>
      </c>
      <c r="C1032" s="14">
        <v>0.38919256601605801</v>
      </c>
      <c r="D1032" s="14">
        <v>0.43835721524180199</v>
      </c>
      <c r="E1032" s="14">
        <v>0.34279323918247601</v>
      </c>
      <c r="F1032" s="14"/>
      <c r="G1032" s="14">
        <v>0.28811208766716001</v>
      </c>
      <c r="H1032" s="14">
        <v>0.39947896550332401</v>
      </c>
      <c r="I1032" s="14">
        <v>0.34575941279692302</v>
      </c>
      <c r="J1032" s="14">
        <v>0.35179215856954799</v>
      </c>
      <c r="K1032" s="14">
        <v>0.49645486556713098</v>
      </c>
      <c r="L1032" s="14">
        <v>0.39635370502994799</v>
      </c>
      <c r="M1032" s="14"/>
      <c r="N1032" s="14">
        <v>0.42249827094623699</v>
      </c>
      <c r="O1032" s="14">
        <v>0.32686331821815301</v>
      </c>
      <c r="P1032" s="14"/>
      <c r="Q1032" s="14">
        <v>0.29920291562692303</v>
      </c>
      <c r="R1032" s="14">
        <v>0.35837742672769102</v>
      </c>
      <c r="S1032" s="14">
        <v>0.44620288541643399</v>
      </c>
      <c r="T1032" s="14">
        <v>0.38597123425118202</v>
      </c>
      <c r="U1032" s="14">
        <v>0.42783860639487697</v>
      </c>
      <c r="V1032" s="14">
        <v>0.40739320807281298</v>
      </c>
      <c r="W1032" s="14">
        <v>0.42325804184872901</v>
      </c>
      <c r="X1032" s="14">
        <v>0.75606786774164803</v>
      </c>
      <c r="Y1032" s="14">
        <v>0.57049239310669397</v>
      </c>
      <c r="Z1032" s="14">
        <v>0.19939060694263899</v>
      </c>
      <c r="AA1032" s="14"/>
      <c r="AB1032" s="14">
        <v>0.44826262078603901</v>
      </c>
      <c r="AC1032" s="14">
        <v>0.38214803333584202</v>
      </c>
      <c r="AD1032" s="14">
        <v>0.39502401024723999</v>
      </c>
      <c r="AE1032" s="14"/>
      <c r="AF1032" s="14">
        <v>0.495855537424926</v>
      </c>
      <c r="AG1032" s="14">
        <v>0.39678252566694999</v>
      </c>
      <c r="AH1032" s="14">
        <v>0.31118891117625103</v>
      </c>
      <c r="AI1032" s="14">
        <v>0.31743052281307899</v>
      </c>
      <c r="AJ1032" s="14">
        <v>0.42270631261504699</v>
      </c>
      <c r="AK1032" s="14">
        <v>0.44768371775083499</v>
      </c>
      <c r="AL1032" s="14">
        <v>0.26977921740506899</v>
      </c>
      <c r="AM1032" s="14">
        <v>0.31182476043376101</v>
      </c>
      <c r="AN1032" s="14"/>
      <c r="AO1032" s="14">
        <v>0.45152924655662602</v>
      </c>
      <c r="AP1032" s="14">
        <v>0.43719645193726298</v>
      </c>
      <c r="AQ1032" s="14">
        <v>0.34267376304213099</v>
      </c>
      <c r="AR1032" s="14">
        <v>0.31999616659996299</v>
      </c>
      <c r="AS1032" s="14">
        <v>0.52954191412640295</v>
      </c>
      <c r="AT1032" s="14">
        <v>0.43239614082426597</v>
      </c>
      <c r="AU1032" s="14">
        <v>0.31347979408371401</v>
      </c>
      <c r="AV1032" s="14">
        <v>0.26251269880517603</v>
      </c>
      <c r="AW1032" s="14"/>
      <c r="AX1032" s="14">
        <v>0.32433615131475402</v>
      </c>
      <c r="AY1032" s="14">
        <v>0.44414177242966602</v>
      </c>
      <c r="AZ1032" s="14">
        <v>0.36762383216741801</v>
      </c>
      <c r="BA1032" s="14"/>
      <c r="BB1032" s="14">
        <v>0.35987856623140801</v>
      </c>
      <c r="BC1032" s="14">
        <v>0.39766159445447302</v>
      </c>
      <c r="BD1032" s="14">
        <v>0.43380591907132099</v>
      </c>
      <c r="BE1032" s="14"/>
      <c r="BF1032" s="14">
        <v>0.58566045718831805</v>
      </c>
      <c r="BG1032" s="14">
        <v>0.40670193862821002</v>
      </c>
      <c r="BH1032" s="14">
        <v>0.37850153287407101</v>
      </c>
      <c r="BI1032" s="14"/>
      <c r="BJ1032" s="14">
        <v>0.41814688375891401</v>
      </c>
      <c r="BK1032" s="14">
        <v>0.38109016904419402</v>
      </c>
      <c r="BL1032" s="14"/>
      <c r="BM1032" s="14">
        <v>0.40646884549666101</v>
      </c>
      <c r="BN1032" s="14">
        <v>0.37747230688062899</v>
      </c>
      <c r="BO1032" s="14"/>
      <c r="BP1032" s="14">
        <v>0.28110958656076201</v>
      </c>
      <c r="BQ1032" s="14">
        <v>0.419248436721533</v>
      </c>
      <c r="BR1032" s="14">
        <v>0.55382276884703896</v>
      </c>
      <c r="BS1032" s="14">
        <v>0.33272022923872102</v>
      </c>
      <c r="BT1032" s="14">
        <v>0.42368764711310702</v>
      </c>
      <c r="BU1032" s="14">
        <v>0.39420287874724502</v>
      </c>
      <c r="BV1032" s="14">
        <v>0.54355384706944299</v>
      </c>
      <c r="BW1032" s="14">
        <v>0.43272529989768799</v>
      </c>
    </row>
    <row r="1033" spans="2:75" x14ac:dyDescent="0.35">
      <c r="B1033" t="s">
        <v>462</v>
      </c>
      <c r="C1033" s="14">
        <v>0.108499769963327</v>
      </c>
      <c r="D1033" s="14">
        <v>0.103063822404358</v>
      </c>
      <c r="E1033" s="14">
        <v>0.11362996638313</v>
      </c>
      <c r="F1033" s="14"/>
      <c r="G1033" s="14">
        <v>0.16303341630557899</v>
      </c>
      <c r="H1033" s="14">
        <v>8.8450899274983896E-2</v>
      </c>
      <c r="I1033" s="14">
        <v>0.12953887789879201</v>
      </c>
      <c r="J1033" s="14">
        <v>0.12515646590242899</v>
      </c>
      <c r="K1033" s="14">
        <v>5.6663453427599701E-2</v>
      </c>
      <c r="L1033" s="14">
        <v>0.109716102945165</v>
      </c>
      <c r="M1033" s="14"/>
      <c r="N1033" s="14">
        <v>0.107533986661193</v>
      </c>
      <c r="O1033" s="14">
        <v>0.11030716442874799</v>
      </c>
      <c r="P1033" s="14"/>
      <c r="Q1033" s="14">
        <v>9.8178485876417407E-2</v>
      </c>
      <c r="R1033" s="14">
        <v>0.122825165243079</v>
      </c>
      <c r="S1033" s="14">
        <v>0.17644295805308299</v>
      </c>
      <c r="T1033" s="14">
        <v>0.112184707816187</v>
      </c>
      <c r="U1033" s="14">
        <v>8.6992145305837904E-2</v>
      </c>
      <c r="V1033" s="14">
        <v>0.10496094048368999</v>
      </c>
      <c r="W1033" s="14">
        <v>9.3816020497371297E-2</v>
      </c>
      <c r="X1033" s="14">
        <v>0</v>
      </c>
      <c r="Y1033" s="14">
        <v>0</v>
      </c>
      <c r="Z1033" s="14">
        <v>7.6742149383574196E-2</v>
      </c>
      <c r="AA1033" s="14"/>
      <c r="AB1033" s="14">
        <v>0.109551800822851</v>
      </c>
      <c r="AC1033" s="14">
        <v>0.103931911045006</v>
      </c>
      <c r="AD1033" s="14">
        <v>0.113189993582202</v>
      </c>
      <c r="AE1033" s="14"/>
      <c r="AF1033" s="14">
        <v>8.6421346029954799E-2</v>
      </c>
      <c r="AG1033" s="14">
        <v>0.16104747758243901</v>
      </c>
      <c r="AH1033" s="14">
        <v>0.16979572443809501</v>
      </c>
      <c r="AI1033" s="14">
        <v>0.12868563005595901</v>
      </c>
      <c r="AJ1033" s="14">
        <v>7.5300553453163596E-2</v>
      </c>
      <c r="AK1033" s="14">
        <v>9.2149588931457804E-2</v>
      </c>
      <c r="AL1033" s="14">
        <v>0.10745143298483199</v>
      </c>
      <c r="AM1033" s="14">
        <v>9.3080763106935499E-2</v>
      </c>
      <c r="AN1033" s="14"/>
      <c r="AO1033" s="14">
        <v>0.121019135639323</v>
      </c>
      <c r="AP1033" s="14">
        <v>0.158276346621298</v>
      </c>
      <c r="AQ1033" s="14">
        <v>0.178293370100366</v>
      </c>
      <c r="AR1033" s="14">
        <v>0.16625429521224799</v>
      </c>
      <c r="AS1033" s="14">
        <v>6.3294788516822104E-2</v>
      </c>
      <c r="AT1033" s="14">
        <v>7.8322978311022098E-2</v>
      </c>
      <c r="AU1033" s="14">
        <v>0.126165937464081</v>
      </c>
      <c r="AV1033" s="14">
        <v>6.6436697566932698E-2</v>
      </c>
      <c r="AW1033" s="14"/>
      <c r="AX1033" s="14">
        <v>7.2642669652876704E-2</v>
      </c>
      <c r="AY1033" s="14">
        <v>9.0668012515435104E-2</v>
      </c>
      <c r="AZ1033" s="14">
        <v>0.141488321074142</v>
      </c>
      <c r="BA1033" s="14"/>
      <c r="BB1033" s="14">
        <v>0.11743610915684299</v>
      </c>
      <c r="BC1033" s="14">
        <v>8.8167727829546003E-2</v>
      </c>
      <c r="BD1033" s="14">
        <v>0.17665274968258701</v>
      </c>
      <c r="BE1033" s="14"/>
      <c r="BF1033" s="14">
        <v>2.3341422051999301E-2</v>
      </c>
      <c r="BG1033" s="14">
        <v>7.9254601755801804E-2</v>
      </c>
      <c r="BH1033" s="14">
        <v>0.15271365048160801</v>
      </c>
      <c r="BI1033" s="14"/>
      <c r="BJ1033" s="14">
        <v>0.11442658267715899</v>
      </c>
      <c r="BK1033" s="14">
        <v>0.104545344874165</v>
      </c>
      <c r="BL1033" s="14"/>
      <c r="BM1033" s="14">
        <v>0.116597643416158</v>
      </c>
      <c r="BN1033" s="14">
        <v>0.102271068276893</v>
      </c>
      <c r="BO1033" s="14"/>
      <c r="BP1033" s="14">
        <v>8.0937962311454004E-2</v>
      </c>
      <c r="BQ1033" s="14">
        <v>3.9249097057150503E-2</v>
      </c>
      <c r="BR1033" s="14">
        <v>0.13260761854318501</v>
      </c>
      <c r="BS1033" s="14">
        <v>0.208714486728969</v>
      </c>
      <c r="BT1033" s="14">
        <v>0.103286086067679</v>
      </c>
      <c r="BU1033" s="14">
        <v>0.109373562361551</v>
      </c>
      <c r="BV1033" s="14">
        <v>5.3975575678871297E-2</v>
      </c>
      <c r="BW1033" s="14">
        <v>1.1732822820949999E-2</v>
      </c>
    </row>
    <row r="1034" spans="2:75" x14ac:dyDescent="0.35">
      <c r="B1034" t="s">
        <v>463</v>
      </c>
      <c r="C1034" s="14">
        <v>4.9923035517735102E-2</v>
      </c>
      <c r="D1034" s="14">
        <v>5.7923768232320497E-2</v>
      </c>
      <c r="E1034" s="14">
        <v>4.2372313241091801E-2</v>
      </c>
      <c r="F1034" s="14"/>
      <c r="G1034" s="14">
        <v>8.1003275288970195E-2</v>
      </c>
      <c r="H1034" s="14">
        <v>0.125924945790445</v>
      </c>
      <c r="I1034" s="14">
        <v>7.4915741412798303E-2</v>
      </c>
      <c r="J1034" s="14">
        <v>4.48452912125527E-2</v>
      </c>
      <c r="K1034" s="14">
        <v>4.5982569960163498E-2</v>
      </c>
      <c r="L1034" s="14">
        <v>1.0733546540669299E-2</v>
      </c>
      <c r="M1034" s="14"/>
      <c r="N1034" s="14">
        <v>4.6650275048052102E-2</v>
      </c>
      <c r="O1034" s="14">
        <v>5.6047772968141903E-2</v>
      </c>
      <c r="P1034" s="14"/>
      <c r="Q1034" s="14">
        <v>6.73525860431365E-2</v>
      </c>
      <c r="R1034" s="14">
        <v>6.5841303583655697E-2</v>
      </c>
      <c r="S1034" s="14">
        <v>2.5846221908389699E-2</v>
      </c>
      <c r="T1034" s="14">
        <v>3.2228311056358497E-2</v>
      </c>
      <c r="U1034" s="14">
        <v>5.8039531097166301E-2</v>
      </c>
      <c r="V1034" s="14">
        <v>0.107570338998077</v>
      </c>
      <c r="W1034" s="14">
        <v>3.8163497749535501E-2</v>
      </c>
      <c r="X1034" s="14">
        <v>0</v>
      </c>
      <c r="Y1034" s="14">
        <v>0.31767777732357899</v>
      </c>
      <c r="Z1034" s="14">
        <v>1.34512734623625E-2</v>
      </c>
      <c r="AA1034" s="14"/>
      <c r="AB1034" s="14">
        <v>3.8646304473371598E-2</v>
      </c>
      <c r="AC1034" s="14">
        <v>3.3019864736090802E-2</v>
      </c>
      <c r="AD1034" s="14">
        <v>0.12551750588556099</v>
      </c>
      <c r="AE1034" s="14"/>
      <c r="AF1034" s="14">
        <v>1.8806538810158099E-3</v>
      </c>
      <c r="AG1034" s="14">
        <v>0.10245747918737499</v>
      </c>
      <c r="AH1034" s="14">
        <v>3.9303995097130798E-2</v>
      </c>
      <c r="AI1034" s="14">
        <v>1.68508818823906E-2</v>
      </c>
      <c r="AJ1034" s="14">
        <v>1.36142618542128E-2</v>
      </c>
      <c r="AK1034" s="14">
        <v>2.0418326194755799E-2</v>
      </c>
      <c r="AL1034" s="14">
        <v>5.5951457532504703E-2</v>
      </c>
      <c r="AM1034" s="14">
        <v>5.7725144914394302E-2</v>
      </c>
      <c r="AN1034" s="14"/>
      <c r="AO1034" s="14">
        <v>0</v>
      </c>
      <c r="AP1034" s="14">
        <v>8.5693108674605098E-2</v>
      </c>
      <c r="AQ1034" s="14">
        <v>2.5737064664435198E-2</v>
      </c>
      <c r="AR1034" s="14">
        <v>2.1921606564401001E-2</v>
      </c>
      <c r="AS1034" s="14">
        <v>1.54233083253206E-2</v>
      </c>
      <c r="AT1034" s="14">
        <v>9.5430123711733109E-3</v>
      </c>
      <c r="AU1034" s="14">
        <v>3.3073437705062797E-2</v>
      </c>
      <c r="AV1034" s="14">
        <v>0.12304269144839</v>
      </c>
      <c r="AW1034" s="14"/>
      <c r="AX1034" s="14">
        <v>7.18543505958541E-2</v>
      </c>
      <c r="AY1034" s="14">
        <v>2.0664836206921701E-2</v>
      </c>
      <c r="AZ1034" s="14">
        <v>8.7790141705047106E-2</v>
      </c>
      <c r="BA1034" s="14"/>
      <c r="BB1034" s="14">
        <v>3.6085654393137503E-2</v>
      </c>
      <c r="BC1034" s="14">
        <v>2.0874107849209799E-2</v>
      </c>
      <c r="BD1034" s="14">
        <v>0.12806389928701301</v>
      </c>
      <c r="BE1034" s="14"/>
      <c r="BF1034" s="14">
        <v>5.9415929607386099E-2</v>
      </c>
      <c r="BG1034" s="14">
        <v>1.6089930608207799E-2</v>
      </c>
      <c r="BH1034" s="14">
        <v>0.104854314802779</v>
      </c>
      <c r="BI1034" s="14"/>
      <c r="BJ1034" s="14">
        <v>3.7119606171387799E-2</v>
      </c>
      <c r="BK1034" s="14">
        <v>5.4614330208189198E-2</v>
      </c>
      <c r="BL1034" s="14"/>
      <c r="BM1034" s="14">
        <v>8.5994926228613905E-2</v>
      </c>
      <c r="BN1034" s="14">
        <v>3.9171991477676103E-2</v>
      </c>
      <c r="BO1034" s="14"/>
      <c r="BP1034" s="14">
        <v>4.5501225394283397E-2</v>
      </c>
      <c r="BQ1034" s="14">
        <v>2.8044256993662101E-2</v>
      </c>
      <c r="BR1034" s="14">
        <v>4.95246678660832E-2</v>
      </c>
      <c r="BS1034" s="14">
        <v>6.6375729910188197E-2</v>
      </c>
      <c r="BT1034" s="14">
        <v>3.9507599400000599E-2</v>
      </c>
      <c r="BU1034" s="14">
        <v>6.3005856970454605E-2</v>
      </c>
      <c r="BV1034" s="14">
        <v>3.7720526014016702E-2</v>
      </c>
      <c r="BW1034" s="14">
        <v>7.1927402657748898E-2</v>
      </c>
    </row>
    <row r="1035" spans="2:75" x14ac:dyDescent="0.35">
      <c r="B1035" t="s">
        <v>92</v>
      </c>
      <c r="C1035" s="14">
        <v>0.25803328768585498</v>
      </c>
      <c r="D1035" s="14">
        <v>0.16239182745011699</v>
      </c>
      <c r="E1035" s="14">
        <v>0.34829528369731699</v>
      </c>
      <c r="F1035" s="14"/>
      <c r="G1035" s="14">
        <v>0.170527142607208</v>
      </c>
      <c r="H1035" s="14">
        <v>0.178314563613195</v>
      </c>
      <c r="I1035" s="14">
        <v>0.23116861430087099</v>
      </c>
      <c r="J1035" s="14">
        <v>0.32226114151112101</v>
      </c>
      <c r="K1035" s="14">
        <v>0.27131486813073402</v>
      </c>
      <c r="L1035" s="14">
        <v>0.27815414265099098</v>
      </c>
      <c r="M1035" s="14"/>
      <c r="N1035" s="14">
        <v>0.21620917151963301</v>
      </c>
      <c r="O1035" s="14">
        <v>0.33630413365406903</v>
      </c>
      <c r="P1035" s="14"/>
      <c r="Q1035" s="14">
        <v>0.45644045703497199</v>
      </c>
      <c r="R1035" s="14">
        <v>0.36438395885476499</v>
      </c>
      <c r="S1035" s="14">
        <v>0.20288000942022999</v>
      </c>
      <c r="T1035" s="14">
        <v>0.226288109099441</v>
      </c>
      <c r="U1035" s="14">
        <v>0.185408300512374</v>
      </c>
      <c r="V1035" s="14">
        <v>0.18714459914175199</v>
      </c>
      <c r="W1035" s="14">
        <v>0.17092711265949401</v>
      </c>
      <c r="X1035" s="14">
        <v>0</v>
      </c>
      <c r="Y1035" s="14">
        <v>0</v>
      </c>
      <c r="Z1035" s="14">
        <v>0.61859380977444101</v>
      </c>
      <c r="AA1035" s="14"/>
      <c r="AB1035" s="14">
        <v>0.12982613542018701</v>
      </c>
      <c r="AC1035" s="14">
        <v>0.313330984433207</v>
      </c>
      <c r="AD1035" s="14">
        <v>0.136143640627443</v>
      </c>
      <c r="AE1035" s="14"/>
      <c r="AF1035" s="14">
        <v>0.17887943576550999</v>
      </c>
      <c r="AG1035" s="14">
        <v>0.16075190012343701</v>
      </c>
      <c r="AH1035" s="14">
        <v>0.228270180549033</v>
      </c>
      <c r="AI1035" s="14">
        <v>0.29263460468742902</v>
      </c>
      <c r="AJ1035" s="14">
        <v>0.25290427752623201</v>
      </c>
      <c r="AK1035" s="14">
        <v>0.21812455712102999</v>
      </c>
      <c r="AL1035" s="14">
        <v>0.31616111240647499</v>
      </c>
      <c r="AM1035" s="14">
        <v>0.41541844395045602</v>
      </c>
      <c r="AN1035" s="14"/>
      <c r="AO1035" s="14">
        <v>0.17292447118919799</v>
      </c>
      <c r="AP1035" s="14">
        <v>0.121339601025897</v>
      </c>
      <c r="AQ1035" s="14">
        <v>0.20778991387933601</v>
      </c>
      <c r="AR1035" s="14">
        <v>0.35605670013408902</v>
      </c>
      <c r="AS1035" s="14">
        <v>0.19405359074109699</v>
      </c>
      <c r="AT1035" s="14">
        <v>0.23200995710213601</v>
      </c>
      <c r="AU1035" s="14">
        <v>0.28195183786438999</v>
      </c>
      <c r="AV1035" s="14">
        <v>0.37080742322372001</v>
      </c>
      <c r="AW1035" s="14"/>
      <c r="AX1035" s="14">
        <v>0.178800549284267</v>
      </c>
      <c r="AY1035" s="14">
        <v>0.185500292153818</v>
      </c>
      <c r="AZ1035" s="14">
        <v>0.25893776247244299</v>
      </c>
      <c r="BA1035" s="14"/>
      <c r="BB1035" s="14">
        <v>0.200128147697307</v>
      </c>
      <c r="BC1035" s="14">
        <v>0.248987363222027</v>
      </c>
      <c r="BD1035" s="14">
        <v>0.156023451954522</v>
      </c>
      <c r="BE1035" s="14"/>
      <c r="BF1035" s="14">
        <v>9.3031782356380294E-2</v>
      </c>
      <c r="BG1035" s="14">
        <v>0.22950201923677499</v>
      </c>
      <c r="BH1035" s="14">
        <v>0.22814236632407101</v>
      </c>
      <c r="BI1035" s="14"/>
      <c r="BJ1035" s="14">
        <v>0.144731025733386</v>
      </c>
      <c r="BK1035" s="14">
        <v>0.28549769125297197</v>
      </c>
      <c r="BL1035" s="14"/>
      <c r="BM1035" s="14">
        <v>0.132004634419738</v>
      </c>
      <c r="BN1035" s="14">
        <v>0.30909070856162901</v>
      </c>
      <c r="BO1035" s="14"/>
      <c r="BP1035" s="14">
        <v>0.34281933455519198</v>
      </c>
      <c r="BQ1035" s="14">
        <v>0.25264052160158201</v>
      </c>
      <c r="BR1035" s="14">
        <v>0.23192073493023299</v>
      </c>
      <c r="BS1035" s="14">
        <v>0.27091703481336998</v>
      </c>
      <c r="BT1035" s="14">
        <v>0.237763865201708</v>
      </c>
      <c r="BU1035" s="14">
        <v>0.20709719971203699</v>
      </c>
      <c r="BV1035" s="14">
        <v>0.16394804946400099</v>
      </c>
      <c r="BW1035" s="14">
        <v>0.26068690894664498</v>
      </c>
    </row>
    <row r="1036" spans="2:75" x14ac:dyDescent="0.35">
      <c r="C1036" s="14"/>
      <c r="D1036" s="14"/>
      <c r="E1036" s="14"/>
      <c r="F1036" s="14"/>
      <c r="G1036" s="14"/>
      <c r="H1036" s="14"/>
      <c r="I1036" s="14"/>
      <c r="J1036" s="14"/>
      <c r="K1036" s="14"/>
      <c r="L1036" s="14"/>
      <c r="M1036" s="14"/>
      <c r="N1036" s="14"/>
      <c r="O1036" s="14"/>
      <c r="P1036" s="14"/>
      <c r="Q1036" s="14"/>
      <c r="R1036" s="14"/>
      <c r="S1036" s="14"/>
      <c r="T1036" s="14"/>
      <c r="U1036" s="14"/>
      <c r="V1036" s="14"/>
      <c r="W1036" s="14"/>
      <c r="X1036" s="14"/>
      <c r="Y1036" s="14"/>
      <c r="Z1036" s="14"/>
      <c r="AA1036" s="14"/>
      <c r="AB1036" s="14"/>
      <c r="AC1036" s="14"/>
      <c r="AD1036" s="14"/>
      <c r="AE1036" s="14"/>
      <c r="AF1036" s="14"/>
      <c r="AG1036" s="14"/>
      <c r="AH1036" s="14"/>
      <c r="AI1036" s="14"/>
      <c r="AJ1036" s="14"/>
      <c r="AK1036" s="14"/>
      <c r="AL1036" s="14"/>
      <c r="AM1036" s="14"/>
      <c r="AN1036" s="14"/>
      <c r="AO1036" s="14"/>
      <c r="AP1036" s="14"/>
      <c r="AQ1036" s="14"/>
      <c r="AR1036" s="14"/>
      <c r="AS1036" s="14"/>
      <c r="AT1036" s="14"/>
      <c r="AU1036" s="14"/>
      <c r="AV1036" s="14"/>
      <c r="AW1036" s="14"/>
      <c r="AX1036" s="14"/>
      <c r="AY1036" s="14"/>
      <c r="AZ1036" s="14"/>
      <c r="BA1036" s="14"/>
      <c r="BB1036" s="14"/>
      <c r="BC1036" s="14"/>
      <c r="BD1036" s="14"/>
      <c r="BE1036" s="14"/>
      <c r="BF1036" s="14"/>
      <c r="BG1036" s="14"/>
      <c r="BH1036" s="14"/>
      <c r="BI1036" s="14"/>
      <c r="BJ1036" s="14"/>
      <c r="BK1036" s="14"/>
      <c r="BL1036" s="14"/>
      <c r="BM1036" s="14"/>
      <c r="BN1036" s="14"/>
      <c r="BO1036" s="14"/>
      <c r="BP1036" s="14"/>
      <c r="BQ1036" s="14"/>
      <c r="BR1036" s="14"/>
      <c r="BS1036" s="14"/>
      <c r="BT1036" s="14"/>
      <c r="BU1036" s="14"/>
      <c r="BV1036" s="14"/>
      <c r="BW1036" s="14"/>
    </row>
    <row r="1037" spans="2:75" x14ac:dyDescent="0.35">
      <c r="B1037" s="6" t="s">
        <v>470</v>
      </c>
      <c r="C1037" s="14"/>
      <c r="D1037" s="14"/>
      <c r="E1037" s="14"/>
      <c r="F1037" s="14"/>
      <c r="G1037" s="14"/>
      <c r="H1037" s="14"/>
      <c r="I1037" s="14"/>
      <c r="J1037" s="14"/>
      <c r="K1037" s="14"/>
      <c r="L1037" s="14"/>
      <c r="M1037" s="14"/>
      <c r="N1037" s="14"/>
      <c r="O1037" s="14"/>
      <c r="P1037" s="14"/>
      <c r="Q1037" s="14"/>
      <c r="R1037" s="14"/>
      <c r="S1037" s="14"/>
      <c r="T1037" s="14"/>
      <c r="U1037" s="14"/>
      <c r="V1037" s="14"/>
      <c r="W1037" s="14"/>
      <c r="X1037" s="14"/>
      <c r="Y1037" s="14"/>
      <c r="Z1037" s="14"/>
      <c r="AA1037" s="14"/>
      <c r="AB1037" s="14"/>
      <c r="AC1037" s="14"/>
      <c r="AD1037" s="14"/>
      <c r="AE1037" s="14"/>
      <c r="AF1037" s="14"/>
      <c r="AG1037" s="14"/>
      <c r="AH1037" s="14"/>
      <c r="AI1037" s="14"/>
      <c r="AJ1037" s="14"/>
      <c r="AK1037" s="14"/>
      <c r="AL1037" s="14"/>
      <c r="AM1037" s="14"/>
      <c r="AN1037" s="14"/>
      <c r="AO1037" s="14"/>
      <c r="AP1037" s="14"/>
      <c r="AQ1037" s="14"/>
      <c r="AR1037" s="14"/>
      <c r="AS1037" s="14"/>
      <c r="AT1037" s="14"/>
      <c r="AU1037" s="14"/>
      <c r="AV1037" s="14"/>
      <c r="AW1037" s="14"/>
      <c r="AX1037" s="14"/>
      <c r="AY1037" s="14"/>
      <c r="AZ1037" s="14"/>
      <c r="BA1037" s="14"/>
      <c r="BB1037" s="14"/>
      <c r="BC1037" s="14"/>
      <c r="BD1037" s="14"/>
      <c r="BE1037" s="14"/>
      <c r="BF1037" s="14"/>
      <c r="BG1037" s="14"/>
      <c r="BH1037" s="14"/>
      <c r="BI1037" s="14"/>
      <c r="BJ1037" s="14"/>
      <c r="BK1037" s="14"/>
      <c r="BL1037" s="14"/>
      <c r="BM1037" s="14"/>
      <c r="BN1037" s="14"/>
      <c r="BO1037" s="14"/>
      <c r="BP1037" s="14"/>
      <c r="BQ1037" s="14"/>
      <c r="BR1037" s="14"/>
      <c r="BS1037" s="14"/>
      <c r="BT1037" s="14"/>
      <c r="BU1037" s="14"/>
      <c r="BV1037" s="14"/>
      <c r="BW1037" s="14"/>
    </row>
    <row r="1038" spans="2:75" x14ac:dyDescent="0.35">
      <c r="B1038" s="21" t="s">
        <v>96</v>
      </c>
      <c r="C1038" s="14"/>
      <c r="D1038" s="14"/>
      <c r="E1038" s="14"/>
      <c r="F1038" s="14"/>
      <c r="G1038" s="14"/>
      <c r="H1038" s="14"/>
      <c r="I1038" s="14"/>
      <c r="J1038" s="14"/>
      <c r="K1038" s="14"/>
      <c r="L1038" s="14"/>
      <c r="M1038" s="14"/>
      <c r="N1038" s="14"/>
      <c r="O1038" s="14"/>
      <c r="P1038" s="14"/>
      <c r="Q1038" s="14"/>
      <c r="R1038" s="14"/>
      <c r="S1038" s="14"/>
      <c r="T1038" s="14"/>
      <c r="U1038" s="14"/>
      <c r="V1038" s="14"/>
      <c r="W1038" s="14"/>
      <c r="X1038" s="14"/>
      <c r="Y1038" s="14"/>
      <c r="Z1038" s="14"/>
      <c r="AA1038" s="14"/>
      <c r="AB1038" s="14"/>
      <c r="AC1038" s="14"/>
      <c r="AD1038" s="14"/>
      <c r="AE1038" s="14"/>
      <c r="AF1038" s="14"/>
      <c r="AG1038" s="14"/>
      <c r="AH1038" s="14"/>
      <c r="AI1038" s="14"/>
      <c r="AJ1038" s="14"/>
      <c r="AK1038" s="14"/>
      <c r="AL1038" s="14"/>
      <c r="AM1038" s="14"/>
      <c r="AN1038" s="14"/>
      <c r="AO1038" s="14"/>
      <c r="AP1038" s="14"/>
      <c r="AQ1038" s="14"/>
      <c r="AR1038" s="14"/>
      <c r="AS1038" s="14"/>
      <c r="AT1038" s="14"/>
      <c r="AU1038" s="14"/>
      <c r="AV1038" s="14"/>
      <c r="AW1038" s="14"/>
      <c r="AX1038" s="14"/>
      <c r="AY1038" s="14"/>
      <c r="AZ1038" s="14"/>
      <c r="BA1038" s="14"/>
      <c r="BB1038" s="14"/>
      <c r="BC1038" s="14"/>
      <c r="BD1038" s="14"/>
      <c r="BE1038" s="14"/>
      <c r="BF1038" s="14"/>
      <c r="BG1038" s="14"/>
      <c r="BH1038" s="14"/>
      <c r="BI1038" s="14"/>
      <c r="BJ1038" s="14"/>
      <c r="BK1038" s="14"/>
      <c r="BL1038" s="14"/>
      <c r="BM1038" s="14"/>
      <c r="BN1038" s="14"/>
      <c r="BO1038" s="14"/>
      <c r="BP1038" s="14"/>
      <c r="BQ1038" s="14"/>
      <c r="BR1038" s="14"/>
      <c r="BS1038" s="14"/>
      <c r="BT1038" s="14"/>
      <c r="BU1038" s="14"/>
      <c r="BV1038" s="14"/>
      <c r="BW1038" s="14"/>
    </row>
    <row r="1039" spans="2:75" x14ac:dyDescent="0.35">
      <c r="B1039" t="s">
        <v>459</v>
      </c>
      <c r="C1039" s="14">
        <v>2.2661583153143702E-2</v>
      </c>
      <c r="D1039" s="14">
        <v>3.2564699826646198E-2</v>
      </c>
      <c r="E1039" s="14">
        <v>1.3315478697173399E-2</v>
      </c>
      <c r="F1039" s="14"/>
      <c r="G1039" s="14">
        <v>6.0562772395951599E-2</v>
      </c>
      <c r="H1039" s="14">
        <v>4.3905713232295002E-2</v>
      </c>
      <c r="I1039" s="14">
        <v>4.6512971998678598E-2</v>
      </c>
      <c r="J1039" s="14">
        <v>1.24782709549569E-2</v>
      </c>
      <c r="K1039" s="14">
        <v>1.1407372472956799E-2</v>
      </c>
      <c r="L1039" s="14">
        <v>7.3296724575609004E-3</v>
      </c>
      <c r="M1039" s="14"/>
      <c r="N1039" s="14">
        <v>2.35125087074275E-2</v>
      </c>
      <c r="O1039" s="14">
        <v>2.1069136758698401E-2</v>
      </c>
      <c r="P1039" s="14"/>
      <c r="Q1039" s="14">
        <v>1.49207069165497E-2</v>
      </c>
      <c r="R1039" s="14">
        <v>9.9256674862351502E-3</v>
      </c>
      <c r="S1039" s="14">
        <v>2.54581354261087E-2</v>
      </c>
      <c r="T1039" s="14">
        <v>2.7278674885639301E-2</v>
      </c>
      <c r="U1039" s="14">
        <v>1.7229158965920099E-2</v>
      </c>
      <c r="V1039" s="14">
        <v>1.18860727411794E-2</v>
      </c>
      <c r="W1039" s="14">
        <v>3.7635478957491801E-2</v>
      </c>
      <c r="X1039" s="14">
        <v>0</v>
      </c>
      <c r="Y1039" s="14">
        <v>0</v>
      </c>
      <c r="Z1039" s="14">
        <v>3.0721718979979301E-2</v>
      </c>
      <c r="AA1039" s="14"/>
      <c r="AB1039" s="14">
        <v>5.2741064753084002E-2</v>
      </c>
      <c r="AC1039" s="14">
        <v>1.5350851938819099E-2</v>
      </c>
      <c r="AD1039" s="14">
        <v>2.1873023281392501E-2</v>
      </c>
      <c r="AE1039" s="14"/>
      <c r="AF1039" s="14">
        <v>1.44021573156469E-2</v>
      </c>
      <c r="AG1039" s="14">
        <v>4.12032403216437E-2</v>
      </c>
      <c r="AH1039" s="14">
        <v>1.8250594031264299E-2</v>
      </c>
      <c r="AI1039" s="14">
        <v>1.2986813820356701E-2</v>
      </c>
      <c r="AJ1039" s="14">
        <v>0</v>
      </c>
      <c r="AK1039" s="14">
        <v>3.8336201955904099E-2</v>
      </c>
      <c r="AL1039" s="14">
        <v>3.9296288857532301E-2</v>
      </c>
      <c r="AM1039" s="14">
        <v>1.7862751805165899E-2</v>
      </c>
      <c r="AN1039" s="14"/>
      <c r="AO1039" s="14">
        <v>0</v>
      </c>
      <c r="AP1039" s="14">
        <v>4.1220531957700202E-2</v>
      </c>
      <c r="AQ1039" s="14">
        <v>1.7479173827263099E-2</v>
      </c>
      <c r="AR1039" s="14">
        <v>1.6894772931290401E-2</v>
      </c>
      <c r="AS1039" s="14">
        <v>0</v>
      </c>
      <c r="AT1039" s="14">
        <v>4.64713527838694E-2</v>
      </c>
      <c r="AU1039" s="14">
        <v>5.0167329870263497E-2</v>
      </c>
      <c r="AV1039" s="14">
        <v>2.0392965099596701E-2</v>
      </c>
      <c r="AW1039" s="14"/>
      <c r="AX1039" s="14">
        <v>8.88317369229151E-2</v>
      </c>
      <c r="AY1039" s="14">
        <v>1.80461601945874E-2</v>
      </c>
      <c r="AZ1039" s="14">
        <v>1.56240078976885E-2</v>
      </c>
      <c r="BA1039" s="14"/>
      <c r="BB1039" s="14">
        <v>7.7038529957729002E-2</v>
      </c>
      <c r="BC1039" s="14">
        <v>2.0536007156572202E-2</v>
      </c>
      <c r="BD1039" s="14">
        <v>6.3304748676262399E-3</v>
      </c>
      <c r="BE1039" s="14"/>
      <c r="BF1039" s="14">
        <v>6.8201666536144304E-2</v>
      </c>
      <c r="BG1039" s="14">
        <v>3.2605404642875598E-2</v>
      </c>
      <c r="BH1039" s="14">
        <v>6.1653264990855199E-3</v>
      </c>
      <c r="BI1039" s="14"/>
      <c r="BJ1039" s="14">
        <v>3.10351169118936E-2</v>
      </c>
      <c r="BK1039" s="14">
        <v>1.8121571292746198E-2</v>
      </c>
      <c r="BL1039" s="14"/>
      <c r="BM1039" s="14">
        <v>3.2368073123607899E-2</v>
      </c>
      <c r="BN1039" s="14">
        <v>1.9339353417365701E-2</v>
      </c>
      <c r="BO1039" s="14"/>
      <c r="BP1039" s="14">
        <v>3.2393057931001001E-2</v>
      </c>
      <c r="BQ1039" s="14">
        <v>4.1506953797887498E-2</v>
      </c>
      <c r="BR1039" s="14">
        <v>0</v>
      </c>
      <c r="BS1039" s="14">
        <v>1.0139173907420701E-2</v>
      </c>
      <c r="BT1039" s="14">
        <v>2.99923282483559E-2</v>
      </c>
      <c r="BU1039" s="14">
        <v>1.55367202278811E-2</v>
      </c>
      <c r="BV1039" s="14">
        <v>3.2422444841677299E-2</v>
      </c>
      <c r="BW1039" s="14">
        <v>0</v>
      </c>
    </row>
    <row r="1040" spans="2:75" x14ac:dyDescent="0.35">
      <c r="B1040" t="s">
        <v>460</v>
      </c>
      <c r="C1040" s="14">
        <v>0.16281122532030101</v>
      </c>
      <c r="D1040" s="14">
        <v>0.20069434754242901</v>
      </c>
      <c r="E1040" s="14">
        <v>0.12705888299420801</v>
      </c>
      <c r="F1040" s="14"/>
      <c r="G1040" s="14">
        <v>0.195854540857542</v>
      </c>
      <c r="H1040" s="14">
        <v>0.12712764788761299</v>
      </c>
      <c r="I1040" s="14">
        <v>0.110975621688379</v>
      </c>
      <c r="J1040" s="14">
        <v>9.9848942326755397E-2</v>
      </c>
      <c r="K1040" s="14">
        <v>0.22878593657093699</v>
      </c>
      <c r="L1040" s="14">
        <v>0.19061258953949201</v>
      </c>
      <c r="M1040" s="14"/>
      <c r="N1040" s="14">
        <v>0.17277751477234199</v>
      </c>
      <c r="O1040" s="14">
        <v>0.144160026488623</v>
      </c>
      <c r="P1040" s="14"/>
      <c r="Q1040" s="14">
        <v>1.43047251889483E-2</v>
      </c>
      <c r="R1040" s="14">
        <v>0.120449100313696</v>
      </c>
      <c r="S1040" s="14">
        <v>0.17546939008751899</v>
      </c>
      <c r="T1040" s="14">
        <v>0.15850366627568899</v>
      </c>
      <c r="U1040" s="14">
        <v>0.17388672256757701</v>
      </c>
      <c r="V1040" s="14">
        <v>0.23447435756353299</v>
      </c>
      <c r="W1040" s="14">
        <v>0.21460996401546301</v>
      </c>
      <c r="X1040" s="14">
        <v>0</v>
      </c>
      <c r="Y1040" s="14">
        <v>0</v>
      </c>
      <c r="Z1040" s="14">
        <v>7.1194894651734605E-2</v>
      </c>
      <c r="AA1040" s="14"/>
      <c r="AB1040" s="14">
        <v>0.24844872650602601</v>
      </c>
      <c r="AC1040" s="14">
        <v>0.13004810306981501</v>
      </c>
      <c r="AD1040" s="14">
        <v>0.235297318893502</v>
      </c>
      <c r="AE1040" s="14"/>
      <c r="AF1040" s="14">
        <v>0.201402858256681</v>
      </c>
      <c r="AG1040" s="14">
        <v>0.132883532682607</v>
      </c>
      <c r="AH1040" s="14">
        <v>0.20796526308419599</v>
      </c>
      <c r="AI1040" s="14">
        <v>0.139033910602438</v>
      </c>
      <c r="AJ1040" s="14">
        <v>0.14149565154017801</v>
      </c>
      <c r="AK1040" s="14">
        <v>0.309616672719775</v>
      </c>
      <c r="AL1040" s="14">
        <v>1.3104833431700999E-2</v>
      </c>
      <c r="AM1040" s="14">
        <v>4.26631374072452E-2</v>
      </c>
      <c r="AN1040" s="14"/>
      <c r="AO1040" s="14">
        <v>0.232883929901745</v>
      </c>
      <c r="AP1040" s="14">
        <v>0.13869279382192601</v>
      </c>
      <c r="AQ1040" s="14">
        <v>0.232459368530371</v>
      </c>
      <c r="AR1040" s="14">
        <v>0.15225824794168499</v>
      </c>
      <c r="AS1040" s="14">
        <v>0.139838042112679</v>
      </c>
      <c r="AT1040" s="14">
        <v>0.31376955350553398</v>
      </c>
      <c r="AU1040" s="14">
        <v>4.3942539346971198E-2</v>
      </c>
      <c r="AV1040" s="14">
        <v>5.5843911149462001E-2</v>
      </c>
      <c r="AW1040" s="14"/>
      <c r="AX1040" s="14">
        <v>0.28429506590609699</v>
      </c>
      <c r="AY1040" s="14">
        <v>0.22617407233769299</v>
      </c>
      <c r="AZ1040" s="14">
        <v>0.112925493033843</v>
      </c>
      <c r="BA1040" s="14"/>
      <c r="BB1040" s="14">
        <v>0.30247328312120703</v>
      </c>
      <c r="BC1040" s="14">
        <v>0.18452591325192899</v>
      </c>
      <c r="BD1040" s="14">
        <v>8.5783532052548905E-2</v>
      </c>
      <c r="BE1040" s="14"/>
      <c r="BF1040" s="14">
        <v>0.22343254262821299</v>
      </c>
      <c r="BG1040" s="14">
        <v>0.22601000922887299</v>
      </c>
      <c r="BH1040" s="14">
        <v>0.139638148760519</v>
      </c>
      <c r="BI1040" s="14"/>
      <c r="BJ1040" s="14">
        <v>0.23547346922309001</v>
      </c>
      <c r="BK1040" s="14">
        <v>0.146920128901567</v>
      </c>
      <c r="BL1040" s="14"/>
      <c r="BM1040" s="14">
        <v>0.21937850281896201</v>
      </c>
      <c r="BN1040" s="14">
        <v>0.14717614039836699</v>
      </c>
      <c r="BO1040" s="14"/>
      <c r="BP1040" s="14">
        <v>0.202370785260438</v>
      </c>
      <c r="BQ1040" s="14">
        <v>0.167166336744345</v>
      </c>
      <c r="BR1040" s="14">
        <v>0.23472065810197701</v>
      </c>
      <c r="BS1040" s="14">
        <v>0.107900878686532</v>
      </c>
      <c r="BT1040" s="14">
        <v>0.16296895040200601</v>
      </c>
      <c r="BU1040" s="14">
        <v>0.17224473934642201</v>
      </c>
      <c r="BV1040" s="14">
        <v>0.17399562882323</v>
      </c>
      <c r="BW1040" s="14">
        <v>0.141951675086537</v>
      </c>
    </row>
    <row r="1041" spans="2:75" x14ac:dyDescent="0.35">
      <c r="B1041" t="s">
        <v>461</v>
      </c>
      <c r="C1041" s="14">
        <v>0.35017377524262999</v>
      </c>
      <c r="D1041" s="14">
        <v>0.405864888182008</v>
      </c>
      <c r="E1041" s="14">
        <v>0.29761507317327701</v>
      </c>
      <c r="F1041" s="14"/>
      <c r="G1041" s="14">
        <v>0.29576768237536299</v>
      </c>
      <c r="H1041" s="14">
        <v>0.28039200336377101</v>
      </c>
      <c r="I1041" s="14">
        <v>0.44243639985449801</v>
      </c>
      <c r="J1041" s="14">
        <v>0.34779064714112501</v>
      </c>
      <c r="K1041" s="14">
        <v>0.34725050248196998</v>
      </c>
      <c r="L1041" s="14">
        <v>0.352194516658907</v>
      </c>
      <c r="M1041" s="14"/>
      <c r="N1041" s="14">
        <v>0.39452881013239299</v>
      </c>
      <c r="O1041" s="14">
        <v>0.26716649566321499</v>
      </c>
      <c r="P1041" s="14"/>
      <c r="Q1041" s="14">
        <v>0.344515004250593</v>
      </c>
      <c r="R1041" s="14">
        <v>0.26602146297544099</v>
      </c>
      <c r="S1041" s="14">
        <v>0.31963990449729501</v>
      </c>
      <c r="T1041" s="14">
        <v>0.36205336836438501</v>
      </c>
      <c r="U1041" s="14">
        <v>0.406962302895582</v>
      </c>
      <c r="V1041" s="14">
        <v>0.39006475389479101</v>
      </c>
      <c r="W1041" s="14">
        <v>0.38374955894395102</v>
      </c>
      <c r="X1041" s="14">
        <v>0.487824144277341</v>
      </c>
      <c r="Y1041" s="14">
        <v>1</v>
      </c>
      <c r="Z1041" s="14">
        <v>0.20693984614621599</v>
      </c>
      <c r="AA1041" s="14"/>
      <c r="AB1041" s="14">
        <v>0.43717350945849898</v>
      </c>
      <c r="AC1041" s="14">
        <v>0.32632099692802002</v>
      </c>
      <c r="AD1041" s="14">
        <v>0.34637414849865</v>
      </c>
      <c r="AE1041" s="14"/>
      <c r="AF1041" s="14">
        <v>0.49569839673337301</v>
      </c>
      <c r="AG1041" s="14">
        <v>0.34221068853946202</v>
      </c>
      <c r="AH1041" s="14">
        <v>0.341970835146028</v>
      </c>
      <c r="AI1041" s="14">
        <v>0.40454833808280699</v>
      </c>
      <c r="AJ1041" s="14">
        <v>0.30677755452949201</v>
      </c>
      <c r="AK1041" s="14">
        <v>0.31627455663801801</v>
      </c>
      <c r="AL1041" s="14">
        <v>0.34693131034345398</v>
      </c>
      <c r="AM1041" s="14">
        <v>0.26578175700462903</v>
      </c>
      <c r="AN1041" s="14"/>
      <c r="AO1041" s="14">
        <v>0.48452907587712801</v>
      </c>
      <c r="AP1041" s="14">
        <v>0.312327285673488</v>
      </c>
      <c r="AQ1041" s="14">
        <v>0.43581444000750802</v>
      </c>
      <c r="AR1041" s="14">
        <v>0.41991242687033198</v>
      </c>
      <c r="AS1041" s="14">
        <v>0.40021592110091703</v>
      </c>
      <c r="AT1041" s="14">
        <v>0.34752132247080503</v>
      </c>
      <c r="AU1041" s="14">
        <v>0.382570079302192</v>
      </c>
      <c r="AV1041" s="14">
        <v>0.305440160106137</v>
      </c>
      <c r="AW1041" s="14"/>
      <c r="AX1041" s="14">
        <v>0.31187695709060498</v>
      </c>
      <c r="AY1041" s="14">
        <v>0.38275940773784101</v>
      </c>
      <c r="AZ1041" s="14">
        <v>0.34626658508810099</v>
      </c>
      <c r="BA1041" s="14"/>
      <c r="BB1041" s="14">
        <v>0.32243943807666497</v>
      </c>
      <c r="BC1041" s="14">
        <v>0.369433688026302</v>
      </c>
      <c r="BD1041" s="14">
        <v>0.395696097188726</v>
      </c>
      <c r="BE1041" s="14"/>
      <c r="BF1041" s="14">
        <v>0.309131707264862</v>
      </c>
      <c r="BG1041" s="14">
        <v>0.36335887968900599</v>
      </c>
      <c r="BH1041" s="14">
        <v>0.36076353707099401</v>
      </c>
      <c r="BI1041" s="14"/>
      <c r="BJ1041" s="14">
        <v>0.43061110423204801</v>
      </c>
      <c r="BK1041" s="14">
        <v>0.327623625492032</v>
      </c>
      <c r="BL1041" s="14"/>
      <c r="BM1041" s="14">
        <v>0.38305155071265401</v>
      </c>
      <c r="BN1041" s="14">
        <v>0.31965793311222301</v>
      </c>
      <c r="BO1041" s="14"/>
      <c r="BP1041" s="14">
        <v>0.28671628480467998</v>
      </c>
      <c r="BQ1041" s="14">
        <v>0.33668045135966401</v>
      </c>
      <c r="BR1041" s="14">
        <v>0.22625814325648999</v>
      </c>
      <c r="BS1041" s="14">
        <v>0.39671848159684298</v>
      </c>
      <c r="BT1041" s="14">
        <v>0.371703849285834</v>
      </c>
      <c r="BU1041" s="14">
        <v>0.37758811466255499</v>
      </c>
      <c r="BV1041" s="14">
        <v>0.32911131740892302</v>
      </c>
      <c r="BW1041" s="14">
        <v>0.32655716598422801</v>
      </c>
    </row>
    <row r="1042" spans="2:75" x14ac:dyDescent="0.35">
      <c r="B1042" t="s">
        <v>462</v>
      </c>
      <c r="C1042" s="14">
        <v>0.201491355333136</v>
      </c>
      <c r="D1042" s="14">
        <v>0.19050658668618201</v>
      </c>
      <c r="E1042" s="14">
        <v>0.21185827299995499</v>
      </c>
      <c r="F1042" s="14"/>
      <c r="G1042" s="14">
        <v>0.200042958017394</v>
      </c>
      <c r="H1042" s="14">
        <v>0.26444378084829401</v>
      </c>
      <c r="I1042" s="14">
        <v>0.18795675888695601</v>
      </c>
      <c r="J1042" s="14">
        <v>0.22414862786401701</v>
      </c>
      <c r="K1042" s="14">
        <v>0.12592243234805101</v>
      </c>
      <c r="L1042" s="14">
        <v>0.20775439449324901</v>
      </c>
      <c r="M1042" s="14"/>
      <c r="N1042" s="14">
        <v>0.20461471605350301</v>
      </c>
      <c r="O1042" s="14">
        <v>0.19564620884216299</v>
      </c>
      <c r="P1042" s="14"/>
      <c r="Q1042" s="14">
        <v>0.15323393669177901</v>
      </c>
      <c r="R1042" s="14">
        <v>0.23669304971864399</v>
      </c>
      <c r="S1042" s="14">
        <v>0.21346993568561501</v>
      </c>
      <c r="T1042" s="14">
        <v>0.247582549275571</v>
      </c>
      <c r="U1042" s="14">
        <v>0.20646810714987601</v>
      </c>
      <c r="V1042" s="14">
        <v>0.15128065486902501</v>
      </c>
      <c r="W1042" s="14">
        <v>0.18298178762207401</v>
      </c>
      <c r="X1042" s="14">
        <v>0.33567161099436399</v>
      </c>
      <c r="Y1042" s="14">
        <v>0</v>
      </c>
      <c r="Z1042" s="14">
        <v>0.14331396934531301</v>
      </c>
      <c r="AA1042" s="14"/>
      <c r="AB1042" s="14">
        <v>0.10979527450915</v>
      </c>
      <c r="AC1042" s="14">
        <v>0.20993863041306199</v>
      </c>
      <c r="AD1042" s="14">
        <v>0.23651627755110599</v>
      </c>
      <c r="AE1042" s="14"/>
      <c r="AF1042" s="14">
        <v>0.130339847069184</v>
      </c>
      <c r="AG1042" s="14">
        <v>0.27296436503461102</v>
      </c>
      <c r="AH1042" s="14">
        <v>0.23381395784307099</v>
      </c>
      <c r="AI1042" s="14">
        <v>0.15237989182449899</v>
      </c>
      <c r="AJ1042" s="14">
        <v>0.28025543202215503</v>
      </c>
      <c r="AK1042" s="14">
        <v>0.163988555069978</v>
      </c>
      <c r="AL1042" s="14">
        <v>0.270259804115275</v>
      </c>
      <c r="AM1042" s="14">
        <v>0.26447427114795902</v>
      </c>
      <c r="AN1042" s="14"/>
      <c r="AO1042" s="14">
        <v>0.159603740246401</v>
      </c>
      <c r="AP1042" s="14">
        <v>0.271739222503737</v>
      </c>
      <c r="AQ1042" s="14">
        <v>0.12915848202834199</v>
      </c>
      <c r="AR1042" s="14">
        <v>9.2000213081042503E-2</v>
      </c>
      <c r="AS1042" s="14">
        <v>0.25096462382062001</v>
      </c>
      <c r="AT1042" s="14">
        <v>0.150912164247861</v>
      </c>
      <c r="AU1042" s="14">
        <v>0.26833094077477498</v>
      </c>
      <c r="AV1042" s="14">
        <v>0.24190731064738999</v>
      </c>
      <c r="AW1042" s="14"/>
      <c r="AX1042" s="14">
        <v>0.10054724019111801</v>
      </c>
      <c r="AY1042" s="14">
        <v>0.19852876045666301</v>
      </c>
      <c r="AZ1042" s="14">
        <v>0.24755729643555699</v>
      </c>
      <c r="BA1042" s="14"/>
      <c r="BB1042" s="14">
        <v>0.13899414717121</v>
      </c>
      <c r="BC1042" s="14">
        <v>0.19327766430784199</v>
      </c>
      <c r="BD1042" s="14">
        <v>0.27493266938774003</v>
      </c>
      <c r="BE1042" s="14"/>
      <c r="BF1042" s="14">
        <v>0.28458768714807597</v>
      </c>
      <c r="BG1042" s="14">
        <v>0.16671468114816701</v>
      </c>
      <c r="BH1042" s="14">
        <v>0.24149423181586799</v>
      </c>
      <c r="BI1042" s="14"/>
      <c r="BJ1042" s="14">
        <v>0.155618785297649</v>
      </c>
      <c r="BK1042" s="14">
        <v>0.21599535808088599</v>
      </c>
      <c r="BL1042" s="14"/>
      <c r="BM1042" s="14">
        <v>0.176976484065164</v>
      </c>
      <c r="BN1042" s="14">
        <v>0.21479714974320499</v>
      </c>
      <c r="BO1042" s="14"/>
      <c r="BP1042" s="14">
        <v>0.15610777497519501</v>
      </c>
      <c r="BQ1042" s="14">
        <v>0.18891870614759401</v>
      </c>
      <c r="BR1042" s="14">
        <v>0.23235932500214401</v>
      </c>
      <c r="BS1042" s="14">
        <v>0.212176404031855</v>
      </c>
      <c r="BT1042" s="14">
        <v>0.19265889064751501</v>
      </c>
      <c r="BU1042" s="14">
        <v>0.20646097811757499</v>
      </c>
      <c r="BV1042" s="14">
        <v>0.26338143648115597</v>
      </c>
      <c r="BW1042" s="14">
        <v>0.28483486028411797</v>
      </c>
    </row>
    <row r="1043" spans="2:75" x14ac:dyDescent="0.35">
      <c r="B1043" t="s">
        <v>463</v>
      </c>
      <c r="C1043" s="14">
        <v>7.20322840606165E-2</v>
      </c>
      <c r="D1043" s="14">
        <v>7.3235529180481901E-2</v>
      </c>
      <c r="E1043" s="14">
        <v>7.0896716850094896E-2</v>
      </c>
      <c r="F1043" s="14"/>
      <c r="G1043" s="14">
        <v>8.6814992124099197E-2</v>
      </c>
      <c r="H1043" s="14">
        <v>0.13653658747994701</v>
      </c>
      <c r="I1043" s="14">
        <v>6.1358984380625099E-2</v>
      </c>
      <c r="J1043" s="14">
        <v>7.8559632352261002E-2</v>
      </c>
      <c r="K1043" s="14">
        <v>9.1757761977494301E-2</v>
      </c>
      <c r="L1043" s="14">
        <v>3.8416706311064697E-2</v>
      </c>
      <c r="M1043" s="14"/>
      <c r="N1043" s="14">
        <v>6.4013895082292702E-2</v>
      </c>
      <c r="O1043" s="14">
        <v>8.7038126291479403E-2</v>
      </c>
      <c r="P1043" s="14"/>
      <c r="Q1043" s="14">
        <v>7.3362829552211295E-2</v>
      </c>
      <c r="R1043" s="14">
        <v>7.1034901980426696E-2</v>
      </c>
      <c r="S1043" s="14">
        <v>0.105864817481349</v>
      </c>
      <c r="T1043" s="14">
        <v>6.4536605657315602E-2</v>
      </c>
      <c r="U1043" s="14">
        <v>7.5230165997981796E-2</v>
      </c>
      <c r="V1043" s="14">
        <v>0.103690916280055</v>
      </c>
      <c r="W1043" s="14">
        <v>4.1635829238957103E-2</v>
      </c>
      <c r="X1043" s="14">
        <v>0.17650424472829601</v>
      </c>
      <c r="Y1043" s="14">
        <v>0</v>
      </c>
      <c r="Z1043" s="14">
        <v>3.8082239510800003E-2</v>
      </c>
      <c r="AA1043" s="14"/>
      <c r="AB1043" s="14">
        <v>8.8329786489953502E-2</v>
      </c>
      <c r="AC1043" s="14">
        <v>5.5758109281716699E-2</v>
      </c>
      <c r="AD1043" s="14">
        <v>0.113714447297576</v>
      </c>
      <c r="AE1043" s="14"/>
      <c r="AF1043" s="14">
        <v>2.3349937449612199E-2</v>
      </c>
      <c r="AG1043" s="14">
        <v>0.11891418331282901</v>
      </c>
      <c r="AH1043" s="14">
        <v>5.3376323778817902E-2</v>
      </c>
      <c r="AI1043" s="14">
        <v>0.10811685034535699</v>
      </c>
      <c r="AJ1043" s="14">
        <v>5.56157264395356E-2</v>
      </c>
      <c r="AK1043" s="14">
        <v>3.3402366697632399E-2</v>
      </c>
      <c r="AL1043" s="14">
        <v>0.117560317056241</v>
      </c>
      <c r="AM1043" s="14">
        <v>7.6975777947181495E-2</v>
      </c>
      <c r="AN1043" s="14"/>
      <c r="AO1043" s="14">
        <v>3.6414254787359101E-3</v>
      </c>
      <c r="AP1043" s="14">
        <v>0.14536525853835</v>
      </c>
      <c r="AQ1043" s="14">
        <v>6.5139054334470606E-2</v>
      </c>
      <c r="AR1043" s="14">
        <v>6.3805339080555495E-2</v>
      </c>
      <c r="AS1043" s="14">
        <v>5.0721521287384198E-2</v>
      </c>
      <c r="AT1043" s="14">
        <v>2.41803331840207E-2</v>
      </c>
      <c r="AU1043" s="14">
        <v>8.78535937307863E-2</v>
      </c>
      <c r="AV1043" s="14">
        <v>0.11024566207011401</v>
      </c>
      <c r="AW1043" s="14"/>
      <c r="AX1043" s="14">
        <v>7.1603492432880306E-2</v>
      </c>
      <c r="AY1043" s="14">
        <v>3.5548094695870003E-2</v>
      </c>
      <c r="AZ1043" s="14">
        <v>0.120074728420872</v>
      </c>
      <c r="BA1043" s="14"/>
      <c r="BB1043" s="14">
        <v>5.6818222470506198E-2</v>
      </c>
      <c r="BC1043" s="14">
        <v>4.9053759518369697E-2</v>
      </c>
      <c r="BD1043" s="14">
        <v>0.141239042324529</v>
      </c>
      <c r="BE1043" s="14"/>
      <c r="BF1043" s="14">
        <v>3.5321699371257301E-2</v>
      </c>
      <c r="BG1043" s="14">
        <v>4.8498019498914802E-2</v>
      </c>
      <c r="BH1043" s="14">
        <v>0.120428531536991</v>
      </c>
      <c r="BI1043" s="14"/>
      <c r="BJ1043" s="14">
        <v>4.4169205652047801E-2</v>
      </c>
      <c r="BK1043" s="14">
        <v>8.0305572885762899E-2</v>
      </c>
      <c r="BL1043" s="14"/>
      <c r="BM1043" s="14">
        <v>0.105509670335</v>
      </c>
      <c r="BN1043" s="14">
        <v>5.5541263666496997E-2</v>
      </c>
      <c r="BO1043" s="14"/>
      <c r="BP1043" s="14">
        <v>5.8273749526151199E-2</v>
      </c>
      <c r="BQ1043" s="14">
        <v>3.8761884436827397E-2</v>
      </c>
      <c r="BR1043" s="14">
        <v>0.10573898514751399</v>
      </c>
      <c r="BS1043" s="14">
        <v>9.4004400423921303E-2</v>
      </c>
      <c r="BT1043" s="14">
        <v>6.9373207743161303E-2</v>
      </c>
      <c r="BU1043" s="14">
        <v>8.6242677287505495E-2</v>
      </c>
      <c r="BV1043" s="14">
        <v>5.57123845736405E-2</v>
      </c>
      <c r="BW1043" s="14">
        <v>5.4931658156751099E-2</v>
      </c>
    </row>
    <row r="1044" spans="2:75" x14ac:dyDescent="0.35">
      <c r="B1044" t="s">
        <v>92</v>
      </c>
      <c r="C1044" s="14">
        <v>0.190829776890173</v>
      </c>
      <c r="D1044" s="14">
        <v>9.7133948582252994E-2</v>
      </c>
      <c r="E1044" s="14">
        <v>0.27925557528529299</v>
      </c>
      <c r="F1044" s="14"/>
      <c r="G1044" s="14">
        <v>0.16095705422965001</v>
      </c>
      <c r="H1044" s="14">
        <v>0.14759426718808</v>
      </c>
      <c r="I1044" s="14">
        <v>0.150759263190863</v>
      </c>
      <c r="J1044" s="14">
        <v>0.23717387936088499</v>
      </c>
      <c r="K1044" s="14">
        <v>0.194875994148591</v>
      </c>
      <c r="L1044" s="14">
        <v>0.20369212053972699</v>
      </c>
      <c r="M1044" s="14"/>
      <c r="N1044" s="14">
        <v>0.14055255525204099</v>
      </c>
      <c r="O1044" s="14">
        <v>0.28492000595582001</v>
      </c>
      <c r="P1044" s="14"/>
      <c r="Q1044" s="14">
        <v>0.399662797399918</v>
      </c>
      <c r="R1044" s="14">
        <v>0.29587581752555703</v>
      </c>
      <c r="S1044" s="14">
        <v>0.16009781682211299</v>
      </c>
      <c r="T1044" s="14">
        <v>0.14004513554140099</v>
      </c>
      <c r="U1044" s="14">
        <v>0.120223542423063</v>
      </c>
      <c r="V1044" s="14">
        <v>0.10860324465141601</v>
      </c>
      <c r="W1044" s="14">
        <v>0.13938738122206301</v>
      </c>
      <c r="X1044" s="14">
        <v>0</v>
      </c>
      <c r="Y1044" s="14">
        <v>0</v>
      </c>
      <c r="Z1044" s="14">
        <v>0.50974733136595596</v>
      </c>
      <c r="AA1044" s="14"/>
      <c r="AB1044" s="14">
        <v>6.35116382832875E-2</v>
      </c>
      <c r="AC1044" s="14">
        <v>0.26258330836856802</v>
      </c>
      <c r="AD1044" s="14">
        <v>4.6224784477773603E-2</v>
      </c>
      <c r="AE1044" s="14"/>
      <c r="AF1044" s="14">
        <v>0.134806803175502</v>
      </c>
      <c r="AG1044" s="14">
        <v>9.1823990108846995E-2</v>
      </c>
      <c r="AH1044" s="14">
        <v>0.14462302611662201</v>
      </c>
      <c r="AI1044" s="14">
        <v>0.182934195324542</v>
      </c>
      <c r="AJ1044" s="14">
        <v>0.21585563546863901</v>
      </c>
      <c r="AK1044" s="14">
        <v>0.13838164691869301</v>
      </c>
      <c r="AL1044" s="14">
        <v>0.21284744619579701</v>
      </c>
      <c r="AM1044" s="14">
        <v>0.33224230468782001</v>
      </c>
      <c r="AN1044" s="14"/>
      <c r="AO1044" s="14">
        <v>0.11934182849599</v>
      </c>
      <c r="AP1044" s="14">
        <v>9.0654907504799598E-2</v>
      </c>
      <c r="AQ1044" s="14">
        <v>0.11994948127204499</v>
      </c>
      <c r="AR1044" s="14">
        <v>0.25512900009509498</v>
      </c>
      <c r="AS1044" s="14">
        <v>0.15825989167839999</v>
      </c>
      <c r="AT1044" s="14">
        <v>0.11714527380791</v>
      </c>
      <c r="AU1044" s="14">
        <v>0.167135516975012</v>
      </c>
      <c r="AV1044" s="14">
        <v>0.26616999092730098</v>
      </c>
      <c r="AW1044" s="14"/>
      <c r="AX1044" s="14">
        <v>0.142845507456385</v>
      </c>
      <c r="AY1044" s="14">
        <v>0.138943504577346</v>
      </c>
      <c r="AZ1044" s="14">
        <v>0.157551889123938</v>
      </c>
      <c r="BA1044" s="14"/>
      <c r="BB1044" s="14">
        <v>0.102236379202683</v>
      </c>
      <c r="BC1044" s="14">
        <v>0.183172967738986</v>
      </c>
      <c r="BD1044" s="14">
        <v>9.6018184178830498E-2</v>
      </c>
      <c r="BE1044" s="14"/>
      <c r="BF1044" s="14">
        <v>7.9324697051447096E-2</v>
      </c>
      <c r="BG1044" s="14">
        <v>0.16281300579216301</v>
      </c>
      <c r="BH1044" s="14">
        <v>0.13151022431654399</v>
      </c>
      <c r="BI1044" s="14"/>
      <c r="BJ1044" s="14">
        <v>0.103092318683272</v>
      </c>
      <c r="BK1044" s="14">
        <v>0.211033743347006</v>
      </c>
      <c r="BL1044" s="14"/>
      <c r="BM1044" s="14">
        <v>8.2715718944613006E-2</v>
      </c>
      <c r="BN1044" s="14">
        <v>0.243488159662342</v>
      </c>
      <c r="BO1044" s="14"/>
      <c r="BP1044" s="14">
        <v>0.26413834750253601</v>
      </c>
      <c r="BQ1044" s="14">
        <v>0.22696566751368299</v>
      </c>
      <c r="BR1044" s="14">
        <v>0.20092288849187501</v>
      </c>
      <c r="BS1044" s="14">
        <v>0.17906066135342799</v>
      </c>
      <c r="BT1044" s="14">
        <v>0.17330277367312699</v>
      </c>
      <c r="BU1044" s="14">
        <v>0.141926770358062</v>
      </c>
      <c r="BV1044" s="14">
        <v>0.14537678787137201</v>
      </c>
      <c r="BW1044" s="14">
        <v>0.19172464048836599</v>
      </c>
    </row>
    <row r="1045" spans="2:75" x14ac:dyDescent="0.35">
      <c r="C1045" s="14"/>
      <c r="D1045" s="14"/>
      <c r="E1045" s="14"/>
      <c r="F1045" s="14"/>
      <c r="G1045" s="14"/>
      <c r="H1045" s="14"/>
      <c r="I1045" s="14"/>
      <c r="J1045" s="14"/>
      <c r="K1045" s="14"/>
      <c r="L1045" s="14"/>
      <c r="M1045" s="14"/>
      <c r="N1045" s="14"/>
      <c r="O1045" s="14"/>
      <c r="P1045" s="14"/>
      <c r="Q1045" s="14"/>
      <c r="R1045" s="14"/>
      <c r="S1045" s="14"/>
      <c r="T1045" s="14"/>
      <c r="U1045" s="14"/>
      <c r="V1045" s="14"/>
      <c r="W1045" s="14"/>
      <c r="X1045" s="14"/>
      <c r="Y1045" s="14"/>
      <c r="Z1045" s="14"/>
      <c r="AA1045" s="14"/>
      <c r="AB1045" s="14"/>
      <c r="AC1045" s="14"/>
      <c r="AD1045" s="14"/>
      <c r="AE1045" s="14"/>
      <c r="AF1045" s="14"/>
      <c r="AG1045" s="14"/>
      <c r="AH1045" s="14"/>
      <c r="AI1045" s="14"/>
      <c r="AJ1045" s="14"/>
      <c r="AK1045" s="14"/>
      <c r="AL1045" s="14"/>
      <c r="AM1045" s="14"/>
      <c r="AN1045" s="14"/>
      <c r="AO1045" s="14"/>
      <c r="AP1045" s="14"/>
      <c r="AQ1045" s="14"/>
      <c r="AR1045" s="14"/>
      <c r="AS1045" s="14"/>
      <c r="AT1045" s="14"/>
      <c r="AU1045" s="14"/>
      <c r="AV1045" s="14"/>
      <c r="AW1045" s="14"/>
      <c r="AX1045" s="14"/>
      <c r="AY1045" s="14"/>
      <c r="AZ1045" s="14"/>
      <c r="BA1045" s="14"/>
      <c r="BB1045" s="14"/>
      <c r="BC1045" s="14"/>
      <c r="BD1045" s="14"/>
      <c r="BE1045" s="14"/>
      <c r="BF1045" s="14"/>
      <c r="BG1045" s="14"/>
      <c r="BH1045" s="14"/>
      <c r="BI1045" s="14"/>
      <c r="BJ1045" s="14"/>
      <c r="BK1045" s="14"/>
      <c r="BL1045" s="14"/>
      <c r="BM1045" s="14"/>
      <c r="BN1045" s="14"/>
      <c r="BO1045" s="14"/>
      <c r="BP1045" s="14"/>
      <c r="BQ1045" s="14"/>
      <c r="BR1045" s="14"/>
      <c r="BS1045" s="14"/>
      <c r="BT1045" s="14"/>
      <c r="BU1045" s="14"/>
      <c r="BV1045" s="14"/>
      <c r="BW1045" s="14"/>
    </row>
    <row r="1046" spans="2:75" x14ac:dyDescent="0.35">
      <c r="B1046" s="6" t="s">
        <v>471</v>
      </c>
      <c r="C1046" s="14"/>
      <c r="D1046" s="14"/>
      <c r="E1046" s="14"/>
      <c r="F1046" s="14"/>
      <c r="G1046" s="14"/>
      <c r="H1046" s="14"/>
      <c r="I1046" s="14"/>
      <c r="J1046" s="14"/>
      <c r="K1046" s="14"/>
      <c r="L1046" s="14"/>
      <c r="M1046" s="14"/>
      <c r="N1046" s="14"/>
      <c r="O1046" s="14"/>
      <c r="P1046" s="14"/>
      <c r="Q1046" s="14"/>
      <c r="R1046" s="14"/>
      <c r="S1046" s="14"/>
      <c r="T1046" s="14"/>
      <c r="U1046" s="14"/>
      <c r="V1046" s="14"/>
      <c r="W1046" s="14"/>
      <c r="X1046" s="14"/>
      <c r="Y1046" s="14"/>
      <c r="Z1046" s="14"/>
      <c r="AA1046" s="14"/>
      <c r="AB1046" s="14"/>
      <c r="AC1046" s="14"/>
      <c r="AD1046" s="14"/>
      <c r="AE1046" s="14"/>
      <c r="AF1046" s="14"/>
      <c r="AG1046" s="14"/>
      <c r="AH1046" s="14"/>
      <c r="AI1046" s="14"/>
      <c r="AJ1046" s="14"/>
      <c r="AK1046" s="14"/>
      <c r="AL1046" s="14"/>
      <c r="AM1046" s="14"/>
      <c r="AN1046" s="14"/>
      <c r="AO1046" s="14"/>
      <c r="AP1046" s="14"/>
      <c r="AQ1046" s="14"/>
      <c r="AR1046" s="14"/>
      <c r="AS1046" s="14"/>
      <c r="AT1046" s="14"/>
      <c r="AU1046" s="14"/>
      <c r="AV1046" s="14"/>
      <c r="AW1046" s="14"/>
      <c r="AX1046" s="14"/>
      <c r="AY1046" s="14"/>
      <c r="AZ1046" s="14"/>
      <c r="BA1046" s="14"/>
      <c r="BB1046" s="14"/>
      <c r="BC1046" s="14"/>
      <c r="BD1046" s="14"/>
      <c r="BE1046" s="14"/>
      <c r="BF1046" s="14"/>
      <c r="BG1046" s="14"/>
      <c r="BH1046" s="14"/>
      <c r="BI1046" s="14"/>
      <c r="BJ1046" s="14"/>
      <c r="BK1046" s="14"/>
      <c r="BL1046" s="14"/>
      <c r="BM1046" s="14"/>
      <c r="BN1046" s="14"/>
      <c r="BO1046" s="14"/>
      <c r="BP1046" s="14"/>
      <c r="BQ1046" s="14"/>
      <c r="BR1046" s="14"/>
      <c r="BS1046" s="14"/>
      <c r="BT1046" s="14"/>
      <c r="BU1046" s="14"/>
      <c r="BV1046" s="14"/>
      <c r="BW1046" s="14"/>
    </row>
    <row r="1047" spans="2:75" x14ac:dyDescent="0.35">
      <c r="B1047" s="21" t="s">
        <v>96</v>
      </c>
      <c r="C1047" s="14"/>
      <c r="D1047" s="14"/>
      <c r="E1047" s="14"/>
      <c r="F1047" s="14"/>
      <c r="G1047" s="14"/>
      <c r="H1047" s="14"/>
      <c r="I1047" s="14"/>
      <c r="J1047" s="14"/>
      <c r="K1047" s="14"/>
      <c r="L1047" s="14"/>
      <c r="M1047" s="14"/>
      <c r="N1047" s="14"/>
      <c r="O1047" s="14"/>
      <c r="P1047" s="14"/>
      <c r="Q1047" s="14"/>
      <c r="R1047" s="14"/>
      <c r="S1047" s="14"/>
      <c r="T1047" s="14"/>
      <c r="U1047" s="14"/>
      <c r="V1047" s="14"/>
      <c r="W1047" s="14"/>
      <c r="X1047" s="14"/>
      <c r="Y1047" s="14"/>
      <c r="Z1047" s="14"/>
      <c r="AA1047" s="14"/>
      <c r="AB1047" s="14"/>
      <c r="AC1047" s="14"/>
      <c r="AD1047" s="14"/>
      <c r="AE1047" s="14"/>
      <c r="AF1047" s="14"/>
      <c r="AG1047" s="14"/>
      <c r="AH1047" s="14"/>
      <c r="AI1047" s="14"/>
      <c r="AJ1047" s="14"/>
      <c r="AK1047" s="14"/>
      <c r="AL1047" s="14"/>
      <c r="AM1047" s="14"/>
      <c r="AN1047" s="14"/>
      <c r="AO1047" s="14"/>
      <c r="AP1047" s="14"/>
      <c r="AQ1047" s="14"/>
      <c r="AR1047" s="14"/>
      <c r="AS1047" s="14"/>
      <c r="AT1047" s="14"/>
      <c r="AU1047" s="14"/>
      <c r="AV1047" s="14"/>
      <c r="AW1047" s="14"/>
      <c r="AX1047" s="14"/>
      <c r="AY1047" s="14"/>
      <c r="AZ1047" s="14"/>
      <c r="BA1047" s="14"/>
      <c r="BB1047" s="14"/>
      <c r="BC1047" s="14"/>
      <c r="BD1047" s="14"/>
      <c r="BE1047" s="14"/>
      <c r="BF1047" s="14"/>
      <c r="BG1047" s="14"/>
      <c r="BH1047" s="14"/>
      <c r="BI1047" s="14"/>
      <c r="BJ1047" s="14"/>
      <c r="BK1047" s="14"/>
      <c r="BL1047" s="14"/>
      <c r="BM1047" s="14"/>
      <c r="BN1047" s="14"/>
      <c r="BO1047" s="14"/>
      <c r="BP1047" s="14"/>
      <c r="BQ1047" s="14"/>
      <c r="BR1047" s="14"/>
      <c r="BS1047" s="14"/>
      <c r="BT1047" s="14"/>
      <c r="BU1047" s="14"/>
      <c r="BV1047" s="14"/>
      <c r="BW1047" s="14"/>
    </row>
    <row r="1048" spans="2:75" x14ac:dyDescent="0.35">
      <c r="B1048" t="s">
        <v>459</v>
      </c>
      <c r="C1048" s="14">
        <v>7.5803761297877498E-3</v>
      </c>
      <c r="D1048" s="14">
        <v>1.33500325303931E-2</v>
      </c>
      <c r="E1048" s="14">
        <v>2.1352407069771501E-3</v>
      </c>
      <c r="F1048" s="14"/>
      <c r="G1048" s="14">
        <v>0</v>
      </c>
      <c r="H1048" s="14">
        <v>4.0604933222914202E-3</v>
      </c>
      <c r="I1048" s="14">
        <v>1.8333918116361099E-2</v>
      </c>
      <c r="J1048" s="14">
        <v>2.05172577762795E-2</v>
      </c>
      <c r="K1048" s="14">
        <v>3.3181430878988999E-3</v>
      </c>
      <c r="L1048" s="14">
        <v>1.6330580874894E-3</v>
      </c>
      <c r="M1048" s="14"/>
      <c r="N1048" s="14">
        <v>7.0881890053811E-3</v>
      </c>
      <c r="O1048" s="14">
        <v>8.5014691768916205E-3</v>
      </c>
      <c r="P1048" s="14"/>
      <c r="Q1048" s="14">
        <v>0</v>
      </c>
      <c r="R1048" s="14">
        <v>0</v>
      </c>
      <c r="S1048" s="14">
        <v>4.1242289799163397E-3</v>
      </c>
      <c r="T1048" s="14">
        <v>1.86500952676832E-2</v>
      </c>
      <c r="U1048" s="14">
        <v>1.9967441713602302E-3</v>
      </c>
      <c r="V1048" s="14">
        <v>0</v>
      </c>
      <c r="W1048" s="14">
        <v>2.1415751607667399E-2</v>
      </c>
      <c r="X1048" s="14">
        <v>0</v>
      </c>
      <c r="Y1048" s="14">
        <v>0</v>
      </c>
      <c r="Z1048" s="14">
        <v>0</v>
      </c>
      <c r="AA1048" s="14"/>
      <c r="AB1048" s="14">
        <v>8.1420882233704406E-3</v>
      </c>
      <c r="AC1048" s="14">
        <v>6.0626790656979103E-3</v>
      </c>
      <c r="AD1048" s="14">
        <v>7.1078868592189901E-3</v>
      </c>
      <c r="AE1048" s="14"/>
      <c r="AF1048" s="14">
        <v>0</v>
      </c>
      <c r="AG1048" s="14">
        <v>1.1353366144864201E-2</v>
      </c>
      <c r="AH1048" s="14">
        <v>0</v>
      </c>
      <c r="AI1048" s="14">
        <v>1.02276054512757E-2</v>
      </c>
      <c r="AJ1048" s="14">
        <v>1.4721776062716799E-2</v>
      </c>
      <c r="AK1048" s="14">
        <v>2.1645614884556401E-2</v>
      </c>
      <c r="AL1048" s="14">
        <v>0</v>
      </c>
      <c r="AM1048" s="14">
        <v>7.0629850006808598E-3</v>
      </c>
      <c r="AN1048" s="14"/>
      <c r="AO1048" s="14">
        <v>0</v>
      </c>
      <c r="AP1048" s="14">
        <v>1.13581307768169E-2</v>
      </c>
      <c r="AQ1048" s="14">
        <v>0</v>
      </c>
      <c r="AR1048" s="14">
        <v>1.3305270570621299E-2</v>
      </c>
      <c r="AS1048" s="14">
        <v>1.6677987667862E-2</v>
      </c>
      <c r="AT1048" s="14">
        <v>2.3730305013238199E-2</v>
      </c>
      <c r="AU1048" s="14">
        <v>0</v>
      </c>
      <c r="AV1048" s="14">
        <v>1.3304957399107101E-2</v>
      </c>
      <c r="AW1048" s="14"/>
      <c r="AX1048" s="14">
        <v>4.3471229271283197E-2</v>
      </c>
      <c r="AY1048" s="14">
        <v>8.0395202408428592E-3</v>
      </c>
      <c r="AZ1048" s="14">
        <v>2.4916322310391701E-3</v>
      </c>
      <c r="BA1048" s="14"/>
      <c r="BB1048" s="14">
        <v>2.6022639872585501E-2</v>
      </c>
      <c r="BC1048" s="14">
        <v>7.7681315012319996E-3</v>
      </c>
      <c r="BD1048" s="14">
        <v>0</v>
      </c>
      <c r="BE1048" s="14"/>
      <c r="BF1048" s="14">
        <v>5.7785410411372001E-2</v>
      </c>
      <c r="BG1048" s="14">
        <v>7.3220817630709001E-3</v>
      </c>
      <c r="BH1048" s="14">
        <v>1.18831646756149E-3</v>
      </c>
      <c r="BI1048" s="14"/>
      <c r="BJ1048" s="14">
        <v>0</v>
      </c>
      <c r="BK1048" s="14">
        <v>9.9676064368108292E-3</v>
      </c>
      <c r="BL1048" s="14"/>
      <c r="BM1048" s="14">
        <v>1.1081595829684701E-2</v>
      </c>
      <c r="BN1048" s="14">
        <v>6.26915158029589E-3</v>
      </c>
      <c r="BO1048" s="14"/>
      <c r="BP1048" s="14">
        <v>1.3534607281882801E-2</v>
      </c>
      <c r="BQ1048" s="14">
        <v>1.8032489043703699E-2</v>
      </c>
      <c r="BR1048" s="14">
        <v>1.2766513035959E-2</v>
      </c>
      <c r="BS1048" s="14">
        <v>4.7814248420155001E-3</v>
      </c>
      <c r="BT1048" s="14">
        <v>8.4446464298301195E-3</v>
      </c>
      <c r="BU1048" s="14">
        <v>0</v>
      </c>
      <c r="BV1048" s="14">
        <v>0</v>
      </c>
      <c r="BW1048" s="14">
        <v>0</v>
      </c>
    </row>
    <row r="1049" spans="2:75" x14ac:dyDescent="0.35">
      <c r="B1049" t="s">
        <v>460</v>
      </c>
      <c r="C1049" s="14">
        <v>6.6224832337202097E-2</v>
      </c>
      <c r="D1049" s="14">
        <v>7.3742538045772202E-2</v>
      </c>
      <c r="E1049" s="14">
        <v>5.9129968655595999E-2</v>
      </c>
      <c r="F1049" s="14"/>
      <c r="G1049" s="14">
        <v>0.178511924218131</v>
      </c>
      <c r="H1049" s="14">
        <v>0.112191173805769</v>
      </c>
      <c r="I1049" s="14">
        <v>5.4800655183658301E-2</v>
      </c>
      <c r="J1049" s="14">
        <v>2.5875087018687501E-2</v>
      </c>
      <c r="K1049" s="14">
        <v>6.8648858212984096E-2</v>
      </c>
      <c r="L1049" s="14">
        <v>4.8729435579896702E-2</v>
      </c>
      <c r="M1049" s="14"/>
      <c r="N1049" s="14">
        <v>7.1389452498601097E-2</v>
      </c>
      <c r="O1049" s="14">
        <v>5.6559614606583999E-2</v>
      </c>
      <c r="P1049" s="14"/>
      <c r="Q1049" s="14">
        <v>0</v>
      </c>
      <c r="R1049" s="14">
        <v>7.9185813596185595E-2</v>
      </c>
      <c r="S1049" s="14">
        <v>0.100325850558162</v>
      </c>
      <c r="T1049" s="14">
        <v>7.2384539987965194E-2</v>
      </c>
      <c r="U1049" s="14">
        <v>4.8609399090943403E-2</v>
      </c>
      <c r="V1049" s="14">
        <v>8.8582501805961902E-2</v>
      </c>
      <c r="W1049" s="14">
        <v>6.34911158422682E-2</v>
      </c>
      <c r="X1049" s="14">
        <v>8.66519994027138E-2</v>
      </c>
      <c r="Y1049" s="14">
        <v>0</v>
      </c>
      <c r="Z1049" s="14">
        <v>2.3646082872223001E-2</v>
      </c>
      <c r="AA1049" s="14"/>
      <c r="AB1049" s="14">
        <v>0.12391519366593599</v>
      </c>
      <c r="AC1049" s="14">
        <v>5.9682748060735202E-2</v>
      </c>
      <c r="AD1049" s="14">
        <v>5.4748997204492299E-2</v>
      </c>
      <c r="AE1049" s="14"/>
      <c r="AF1049" s="14">
        <v>8.9142897715588504E-2</v>
      </c>
      <c r="AG1049" s="14">
        <v>9.6096395357518502E-2</v>
      </c>
      <c r="AH1049" s="14">
        <v>0.102723243235184</v>
      </c>
      <c r="AI1049" s="14">
        <v>4.2776089765288003E-2</v>
      </c>
      <c r="AJ1049" s="14">
        <v>3.1412882954625701E-2</v>
      </c>
      <c r="AK1049" s="14">
        <v>7.5042591942600698E-2</v>
      </c>
      <c r="AL1049" s="14">
        <v>3.9296288857532301E-2</v>
      </c>
      <c r="AM1049" s="14">
        <v>2.1886898242762201E-2</v>
      </c>
      <c r="AN1049" s="14"/>
      <c r="AO1049" s="14">
        <v>7.5589955840018597E-2</v>
      </c>
      <c r="AP1049" s="14">
        <v>7.8573274945287694E-2</v>
      </c>
      <c r="AQ1049" s="14">
        <v>0.12771966045343999</v>
      </c>
      <c r="AR1049" s="14">
        <v>1.5338564055281501E-2</v>
      </c>
      <c r="AS1049" s="14">
        <v>1.51276098188777E-2</v>
      </c>
      <c r="AT1049" s="14">
        <v>9.2492882565460996E-2</v>
      </c>
      <c r="AU1049" s="14">
        <v>6.3834468235648006E-2</v>
      </c>
      <c r="AV1049" s="14">
        <v>2.83552902150737E-2</v>
      </c>
      <c r="AW1049" s="14"/>
      <c r="AX1049" s="14">
        <v>0.125871484812767</v>
      </c>
      <c r="AY1049" s="14">
        <v>9.1104778190043895E-2</v>
      </c>
      <c r="AZ1049" s="14">
        <v>5.0840349833456103E-2</v>
      </c>
      <c r="BA1049" s="14"/>
      <c r="BB1049" s="14">
        <v>9.0692998683923803E-2</v>
      </c>
      <c r="BC1049" s="14">
        <v>7.6081148387392203E-2</v>
      </c>
      <c r="BD1049" s="14">
        <v>3.69449620085485E-2</v>
      </c>
      <c r="BE1049" s="14"/>
      <c r="BF1049" s="14">
        <v>8.8059640570207501E-2</v>
      </c>
      <c r="BG1049" s="14">
        <v>9.4305440855495803E-2</v>
      </c>
      <c r="BH1049" s="14">
        <v>4.6090567436618497E-2</v>
      </c>
      <c r="BI1049" s="14"/>
      <c r="BJ1049" s="14">
        <v>0.102899978806009</v>
      </c>
      <c r="BK1049" s="14">
        <v>5.6623557346310902E-2</v>
      </c>
      <c r="BL1049" s="14"/>
      <c r="BM1049" s="14">
        <v>9.0707871604054802E-2</v>
      </c>
      <c r="BN1049" s="14">
        <v>5.6655985130645799E-2</v>
      </c>
      <c r="BO1049" s="14"/>
      <c r="BP1049" s="14">
        <v>0.117826192386697</v>
      </c>
      <c r="BQ1049" s="14">
        <v>8.5225786248143504E-2</v>
      </c>
      <c r="BR1049" s="14">
        <v>2.2164587399402198E-2</v>
      </c>
      <c r="BS1049" s="14">
        <v>3.1449758338739101E-2</v>
      </c>
      <c r="BT1049" s="14">
        <v>6.1116662237731198E-2</v>
      </c>
      <c r="BU1049" s="14">
        <v>6.0638836539682599E-2</v>
      </c>
      <c r="BV1049" s="14">
        <v>8.4491290967723606E-2</v>
      </c>
      <c r="BW1049" s="14">
        <v>6.5566953559547905E-2</v>
      </c>
    </row>
    <row r="1050" spans="2:75" x14ac:dyDescent="0.35">
      <c r="B1050" t="s">
        <v>461</v>
      </c>
      <c r="C1050" s="14">
        <v>0.55776795681048597</v>
      </c>
      <c r="D1050" s="14">
        <v>0.58874127218362704</v>
      </c>
      <c r="E1050" s="14">
        <v>0.52853677127879894</v>
      </c>
      <c r="F1050" s="14"/>
      <c r="G1050" s="14">
        <v>0.37152782449634703</v>
      </c>
      <c r="H1050" s="14">
        <v>0.529345841698173</v>
      </c>
      <c r="I1050" s="14">
        <v>0.54044950535542802</v>
      </c>
      <c r="J1050" s="14">
        <v>0.50366989434445097</v>
      </c>
      <c r="K1050" s="14">
        <v>0.62182779438341995</v>
      </c>
      <c r="L1050" s="14">
        <v>0.61468215990844999</v>
      </c>
      <c r="M1050" s="14"/>
      <c r="N1050" s="14">
        <v>0.59770619221282195</v>
      </c>
      <c r="O1050" s="14">
        <v>0.48302640198611502</v>
      </c>
      <c r="P1050" s="14"/>
      <c r="Q1050" s="14">
        <v>0.43236563499953601</v>
      </c>
      <c r="R1050" s="14">
        <v>0.39146584954840502</v>
      </c>
      <c r="S1050" s="14">
        <v>0.556792650278918</v>
      </c>
      <c r="T1050" s="14">
        <v>0.52168376514759296</v>
      </c>
      <c r="U1050" s="14">
        <v>0.66055188177249202</v>
      </c>
      <c r="V1050" s="14">
        <v>0.60884084500207603</v>
      </c>
      <c r="W1050" s="14">
        <v>0.66211260573263797</v>
      </c>
      <c r="X1050" s="14">
        <v>0.73684375586899098</v>
      </c>
      <c r="Y1050" s="14">
        <v>1</v>
      </c>
      <c r="Z1050" s="14">
        <v>0.40559031118287198</v>
      </c>
      <c r="AA1050" s="14"/>
      <c r="AB1050" s="14">
        <v>0.62891953004954404</v>
      </c>
      <c r="AC1050" s="14">
        <v>0.53644067188432598</v>
      </c>
      <c r="AD1050" s="14">
        <v>0.63059784855887902</v>
      </c>
      <c r="AE1050" s="14"/>
      <c r="AF1050" s="14">
        <v>0.61753371325455997</v>
      </c>
      <c r="AG1050" s="14">
        <v>0.57948176472933699</v>
      </c>
      <c r="AH1050" s="14">
        <v>0.54739876545651101</v>
      </c>
      <c r="AI1050" s="14">
        <v>0.51454148685379797</v>
      </c>
      <c r="AJ1050" s="14">
        <v>0.47519312878869502</v>
      </c>
      <c r="AK1050" s="14">
        <v>0.63411374389988395</v>
      </c>
      <c r="AL1050" s="14">
        <v>0.48841303090260402</v>
      </c>
      <c r="AM1050" s="14">
        <v>0.48812561227910001</v>
      </c>
      <c r="AN1050" s="14"/>
      <c r="AO1050" s="14">
        <v>0.58574927703776203</v>
      </c>
      <c r="AP1050" s="14">
        <v>0.54516938210314303</v>
      </c>
      <c r="AQ1050" s="14">
        <v>0.54748641580181201</v>
      </c>
      <c r="AR1050" s="14">
        <v>0.66635924518824596</v>
      </c>
      <c r="AS1050" s="14">
        <v>0.60416164504988401</v>
      </c>
      <c r="AT1050" s="14">
        <v>0.64389501013424399</v>
      </c>
      <c r="AU1050" s="14">
        <v>0.489488059173741</v>
      </c>
      <c r="AV1050" s="14">
        <v>0.51018776116914999</v>
      </c>
      <c r="AW1050" s="14"/>
      <c r="AX1050" s="14">
        <v>0.46263214063124702</v>
      </c>
      <c r="AY1050" s="14">
        <v>0.63766228387083002</v>
      </c>
      <c r="AZ1050" s="14">
        <v>0.51855938969384396</v>
      </c>
      <c r="BA1050" s="14"/>
      <c r="BB1050" s="14">
        <v>0.60866847225381304</v>
      </c>
      <c r="BC1050" s="14">
        <v>0.60585359300296404</v>
      </c>
      <c r="BD1050" s="14">
        <v>0.50821164951423003</v>
      </c>
      <c r="BE1050" s="14"/>
      <c r="BF1050" s="14">
        <v>0.42537915253803799</v>
      </c>
      <c r="BG1050" s="14">
        <v>0.61755327941082205</v>
      </c>
      <c r="BH1050" s="14">
        <v>0.55100825194991099</v>
      </c>
      <c r="BI1050" s="14"/>
      <c r="BJ1050" s="14">
        <v>0.65791492031619603</v>
      </c>
      <c r="BK1050" s="14">
        <v>0.53258997893823701</v>
      </c>
      <c r="BL1050" s="14"/>
      <c r="BM1050" s="14">
        <v>0.64806826134618101</v>
      </c>
      <c r="BN1050" s="14">
        <v>0.52813181738173198</v>
      </c>
      <c r="BO1050" s="14"/>
      <c r="BP1050" s="14">
        <v>0.509561772921026</v>
      </c>
      <c r="BQ1050" s="14">
        <v>0.52080199318110698</v>
      </c>
      <c r="BR1050" s="14">
        <v>0.615389713336847</v>
      </c>
      <c r="BS1050" s="14">
        <v>0.53105294314551499</v>
      </c>
      <c r="BT1050" s="14">
        <v>0.568950252604559</v>
      </c>
      <c r="BU1050" s="14">
        <v>0.64735926168033897</v>
      </c>
      <c r="BV1050" s="14">
        <v>0.58968447133928803</v>
      </c>
      <c r="BW1050" s="14">
        <v>0.52802445597019299</v>
      </c>
    </row>
    <row r="1051" spans="2:75" x14ac:dyDescent="0.35">
      <c r="B1051" t="s">
        <v>462</v>
      </c>
      <c r="C1051" s="14">
        <v>0.12791166774402399</v>
      </c>
      <c r="D1051" s="14">
        <v>0.137148204912654</v>
      </c>
      <c r="E1051" s="14">
        <v>0.119194650259977</v>
      </c>
      <c r="F1051" s="14"/>
      <c r="G1051" s="14">
        <v>0.19843899996578501</v>
      </c>
      <c r="H1051" s="14">
        <v>9.9555668320266105E-2</v>
      </c>
      <c r="I1051" s="14">
        <v>0.13629442963167199</v>
      </c>
      <c r="J1051" s="14">
        <v>0.14147842313098599</v>
      </c>
      <c r="K1051" s="14">
        <v>0.107615589543596</v>
      </c>
      <c r="L1051" s="14">
        <v>0.12096072743687</v>
      </c>
      <c r="M1051" s="14"/>
      <c r="N1051" s="14">
        <v>0.12790978064529801</v>
      </c>
      <c r="O1051" s="14">
        <v>0.12791519931449699</v>
      </c>
      <c r="P1051" s="14"/>
      <c r="Q1051" s="14">
        <v>0.11343211735766801</v>
      </c>
      <c r="R1051" s="14">
        <v>0.16014095683524901</v>
      </c>
      <c r="S1051" s="14">
        <v>0.112144201465274</v>
      </c>
      <c r="T1051" s="14">
        <v>0.14267610588674001</v>
      </c>
      <c r="U1051" s="14">
        <v>0.13059864431144999</v>
      </c>
      <c r="V1051" s="14">
        <v>9.0985311252217801E-2</v>
      </c>
      <c r="W1051" s="14">
        <v>0.13096211627322801</v>
      </c>
      <c r="X1051" s="14">
        <v>0.17650424472829601</v>
      </c>
      <c r="Y1051" s="14">
        <v>0</v>
      </c>
      <c r="Z1051" s="14">
        <v>0.12621446129914601</v>
      </c>
      <c r="AA1051" s="14"/>
      <c r="AB1051" s="14">
        <v>8.4530553878026493E-2</v>
      </c>
      <c r="AC1051" s="14">
        <v>0.123768472187128</v>
      </c>
      <c r="AD1051" s="14">
        <v>0.145182954259549</v>
      </c>
      <c r="AE1051" s="14"/>
      <c r="AF1051" s="14">
        <v>0.11206515953271901</v>
      </c>
      <c r="AG1051" s="14">
        <v>0.122685482234889</v>
      </c>
      <c r="AH1051" s="14">
        <v>0.19827295325876801</v>
      </c>
      <c r="AI1051" s="14">
        <v>0.16016908649001699</v>
      </c>
      <c r="AJ1051" s="14">
        <v>0.28524927443153802</v>
      </c>
      <c r="AK1051" s="14">
        <v>9.5937841795691606E-2</v>
      </c>
      <c r="AL1051" s="14">
        <v>0.24237363211340199</v>
      </c>
      <c r="AM1051" s="14">
        <v>0.11978833069214199</v>
      </c>
      <c r="AN1051" s="14"/>
      <c r="AO1051" s="14">
        <v>0.13641844115482299</v>
      </c>
      <c r="AP1051" s="14">
        <v>0.16906651319082999</v>
      </c>
      <c r="AQ1051" s="14">
        <v>0.12735726880353099</v>
      </c>
      <c r="AR1051" s="14">
        <v>8.75724015234806E-2</v>
      </c>
      <c r="AS1051" s="14">
        <v>0.2610991627241</v>
      </c>
      <c r="AT1051" s="14">
        <v>5.0896773774652203E-2</v>
      </c>
      <c r="AU1051" s="14">
        <v>0.23938074061193401</v>
      </c>
      <c r="AV1051" s="14">
        <v>0.14460871479312701</v>
      </c>
      <c r="AW1051" s="14"/>
      <c r="AX1051" s="14">
        <v>0.122250555799945</v>
      </c>
      <c r="AY1051" s="14">
        <v>0.111138956237169</v>
      </c>
      <c r="AZ1051" s="14">
        <v>0.16172028377179701</v>
      </c>
      <c r="BA1051" s="14"/>
      <c r="BB1051" s="14">
        <v>0.115585877910446</v>
      </c>
      <c r="BC1051" s="14">
        <v>0.102401746474996</v>
      </c>
      <c r="BD1051" s="14">
        <v>0.20067736064475</v>
      </c>
      <c r="BE1051" s="14"/>
      <c r="BF1051" s="14">
        <v>0.186415372572934</v>
      </c>
      <c r="BG1051" s="14">
        <v>9.9108293762893401E-2</v>
      </c>
      <c r="BH1051" s="14">
        <v>0.166974813584366</v>
      </c>
      <c r="BI1051" s="14"/>
      <c r="BJ1051" s="14">
        <v>0.120751014202677</v>
      </c>
      <c r="BK1051" s="14">
        <v>0.128975605278496</v>
      </c>
      <c r="BL1051" s="14"/>
      <c r="BM1051" s="14">
        <v>0.113151126091594</v>
      </c>
      <c r="BN1051" s="14">
        <v>0.12794712898112501</v>
      </c>
      <c r="BO1051" s="14"/>
      <c r="BP1051" s="14">
        <v>8.8087491453593902E-2</v>
      </c>
      <c r="BQ1051" s="14">
        <v>9.0348676522392896E-2</v>
      </c>
      <c r="BR1051" s="14">
        <v>9.6675636428535203E-2</v>
      </c>
      <c r="BS1051" s="14">
        <v>0.17216099499335999</v>
      </c>
      <c r="BT1051" s="14">
        <v>0.13946794250097599</v>
      </c>
      <c r="BU1051" s="14">
        <v>0.10512611480501501</v>
      </c>
      <c r="BV1051" s="14">
        <v>0.100102017333333</v>
      </c>
      <c r="BW1051" s="14">
        <v>0.152012330522624</v>
      </c>
    </row>
    <row r="1052" spans="2:75" x14ac:dyDescent="0.35">
      <c r="B1052" t="s">
        <v>463</v>
      </c>
      <c r="C1052" s="14">
        <v>6.8742304105113006E-2</v>
      </c>
      <c r="D1052" s="14">
        <v>7.2299967837944901E-2</v>
      </c>
      <c r="E1052" s="14">
        <v>6.5384745271616598E-2</v>
      </c>
      <c r="F1052" s="14"/>
      <c r="G1052" s="14">
        <v>0.105350634975151</v>
      </c>
      <c r="H1052" s="14">
        <v>0.14011953089470999</v>
      </c>
      <c r="I1052" s="14">
        <v>8.3444116163193902E-2</v>
      </c>
      <c r="J1052" s="14">
        <v>8.2341463365756207E-2</v>
      </c>
      <c r="K1052" s="14">
        <v>8.1997177685934897E-2</v>
      </c>
      <c r="L1052" s="14">
        <v>1.7030802731048001E-2</v>
      </c>
      <c r="M1052" s="14"/>
      <c r="N1052" s="14">
        <v>5.6665946862037998E-2</v>
      </c>
      <c r="O1052" s="14">
        <v>9.1342344088581995E-2</v>
      </c>
      <c r="P1052" s="14"/>
      <c r="Q1052" s="14">
        <v>0.13774718042131101</v>
      </c>
      <c r="R1052" s="14">
        <v>7.8800300719009606E-2</v>
      </c>
      <c r="S1052" s="14">
        <v>6.9828320100049995E-2</v>
      </c>
      <c r="T1052" s="14">
        <v>8.6296805639038299E-2</v>
      </c>
      <c r="U1052" s="14">
        <v>5.2234344333992502E-2</v>
      </c>
      <c r="V1052" s="14">
        <v>8.6047729593747804E-2</v>
      </c>
      <c r="W1052" s="14">
        <v>4.5794019333234098E-2</v>
      </c>
      <c r="X1052" s="14">
        <v>0</v>
      </c>
      <c r="Y1052" s="14">
        <v>0</v>
      </c>
      <c r="Z1052" s="14">
        <v>4.76153921909424E-2</v>
      </c>
      <c r="AA1052" s="14"/>
      <c r="AB1052" s="14">
        <v>7.1468999943091305E-2</v>
      </c>
      <c r="AC1052" s="14">
        <v>5.4246202197968801E-2</v>
      </c>
      <c r="AD1052" s="14">
        <v>0.10999955533077301</v>
      </c>
      <c r="AE1052" s="14"/>
      <c r="AF1052" s="14">
        <v>2.1481761839904499E-2</v>
      </c>
      <c r="AG1052" s="14">
        <v>0.106628264927879</v>
      </c>
      <c r="AH1052" s="14">
        <v>6.0977328123437799E-2</v>
      </c>
      <c r="AI1052" s="14">
        <v>0.101487640412285</v>
      </c>
      <c r="AJ1052" s="14">
        <v>4.6280275078442797E-2</v>
      </c>
      <c r="AK1052" s="14">
        <v>3.3526613034155502E-2</v>
      </c>
      <c r="AL1052" s="14">
        <v>0.15952600291361901</v>
      </c>
      <c r="AM1052" s="14">
        <v>7.4566528133146306E-2</v>
      </c>
      <c r="AN1052" s="14"/>
      <c r="AO1052" s="14">
        <v>3.9366255149808703E-2</v>
      </c>
      <c r="AP1052" s="14">
        <v>0.10952893923545801</v>
      </c>
      <c r="AQ1052" s="14">
        <v>6.8943597228298195E-2</v>
      </c>
      <c r="AR1052" s="14">
        <v>2.1921606564401001E-2</v>
      </c>
      <c r="AS1052" s="14">
        <v>3.4801526552872199E-2</v>
      </c>
      <c r="AT1052" s="14">
        <v>3.71627013742808E-2</v>
      </c>
      <c r="AU1052" s="14">
        <v>0.134072100375425</v>
      </c>
      <c r="AV1052" s="14">
        <v>6.6889288376649106E-2</v>
      </c>
      <c r="AW1052" s="14"/>
      <c r="AX1052" s="14">
        <v>5.9764297676832903E-2</v>
      </c>
      <c r="AY1052" s="14">
        <v>3.4633096529795099E-2</v>
      </c>
      <c r="AZ1052" s="14">
        <v>0.11301607941338999</v>
      </c>
      <c r="BA1052" s="14"/>
      <c r="BB1052" s="14">
        <v>6.1881393037372397E-2</v>
      </c>
      <c r="BC1052" s="14">
        <v>4.1248937480061303E-2</v>
      </c>
      <c r="BD1052" s="14">
        <v>0.143798762485528</v>
      </c>
      <c r="BE1052" s="14"/>
      <c r="BF1052" s="14">
        <v>0.112525355030589</v>
      </c>
      <c r="BG1052" s="14">
        <v>3.5108605624585003E-2</v>
      </c>
      <c r="BH1052" s="14">
        <v>0.11712206827952799</v>
      </c>
      <c r="BI1052" s="14"/>
      <c r="BJ1052" s="14">
        <v>2.61619287582033E-2</v>
      </c>
      <c r="BK1052" s="14">
        <v>8.2394177582724798E-2</v>
      </c>
      <c r="BL1052" s="14"/>
      <c r="BM1052" s="14">
        <v>7.9146733860357907E-2</v>
      </c>
      <c r="BN1052" s="14">
        <v>6.2909137094173104E-2</v>
      </c>
      <c r="BO1052" s="14"/>
      <c r="BP1052" s="14">
        <v>6.4014438134942203E-2</v>
      </c>
      <c r="BQ1052" s="14">
        <v>4.60767460373658E-2</v>
      </c>
      <c r="BR1052" s="14">
        <v>5.2204988877509899E-2</v>
      </c>
      <c r="BS1052" s="14">
        <v>0.106520954590786</v>
      </c>
      <c r="BT1052" s="14">
        <v>5.6367927469843197E-2</v>
      </c>
      <c r="BU1052" s="14">
        <v>6.6820914579887203E-2</v>
      </c>
      <c r="BV1052" s="14">
        <v>7.3704243133264305E-2</v>
      </c>
      <c r="BW1052" s="14">
        <v>7.3566861748146306E-2</v>
      </c>
    </row>
    <row r="1053" spans="2:75" x14ac:dyDescent="0.35">
      <c r="B1053" t="s">
        <v>92</v>
      </c>
      <c r="C1053" s="14">
        <v>0.171772862873387</v>
      </c>
      <c r="D1053" s="14">
        <v>0.114717984489608</v>
      </c>
      <c r="E1053" s="14">
        <v>0.22561862382703399</v>
      </c>
      <c r="F1053" s="14"/>
      <c r="G1053" s="14">
        <v>0.146170616344586</v>
      </c>
      <c r="H1053" s="14">
        <v>0.114727291958791</v>
      </c>
      <c r="I1053" s="14">
        <v>0.16667737554968601</v>
      </c>
      <c r="J1053" s="14">
        <v>0.22611787436383901</v>
      </c>
      <c r="K1053" s="14">
        <v>0.116592437086166</v>
      </c>
      <c r="L1053" s="14">
        <v>0.19696381625624601</v>
      </c>
      <c r="M1053" s="14"/>
      <c r="N1053" s="14">
        <v>0.13924043877586101</v>
      </c>
      <c r="O1053" s="14">
        <v>0.232654970827331</v>
      </c>
      <c r="P1053" s="14"/>
      <c r="Q1053" s="14">
        <v>0.31645506722148498</v>
      </c>
      <c r="R1053" s="14">
        <v>0.29040707930115101</v>
      </c>
      <c r="S1053" s="14">
        <v>0.15678474861767899</v>
      </c>
      <c r="T1053" s="14">
        <v>0.158308688070979</v>
      </c>
      <c r="U1053" s="14">
        <v>0.10600898631976199</v>
      </c>
      <c r="V1053" s="14">
        <v>0.12554361234599601</v>
      </c>
      <c r="W1053" s="14">
        <v>7.6224391210964207E-2</v>
      </c>
      <c r="X1053" s="14">
        <v>0</v>
      </c>
      <c r="Y1053" s="14">
        <v>0</v>
      </c>
      <c r="Z1053" s="14">
        <v>0.39693375245481699</v>
      </c>
      <c r="AA1053" s="14"/>
      <c r="AB1053" s="14">
        <v>8.3023634240031799E-2</v>
      </c>
      <c r="AC1053" s="14">
        <v>0.219799226604144</v>
      </c>
      <c r="AD1053" s="14">
        <v>5.2362757787087703E-2</v>
      </c>
      <c r="AE1053" s="14"/>
      <c r="AF1053" s="14">
        <v>0.159776467657229</v>
      </c>
      <c r="AG1053" s="14">
        <v>8.3754726605513197E-2</v>
      </c>
      <c r="AH1053" s="14">
        <v>9.0627709926099198E-2</v>
      </c>
      <c r="AI1053" s="14">
        <v>0.17079809102733701</v>
      </c>
      <c r="AJ1053" s="14">
        <v>0.14714266268398099</v>
      </c>
      <c r="AK1053" s="14">
        <v>0.13973359444311201</v>
      </c>
      <c r="AL1053" s="14">
        <v>7.0391045212842299E-2</v>
      </c>
      <c r="AM1053" s="14">
        <v>0.28856964565216903</v>
      </c>
      <c r="AN1053" s="14"/>
      <c r="AO1053" s="14">
        <v>0.16287607081758801</v>
      </c>
      <c r="AP1053" s="14">
        <v>8.6303759748464395E-2</v>
      </c>
      <c r="AQ1053" s="14">
        <v>0.128493057712918</v>
      </c>
      <c r="AR1053" s="14">
        <v>0.19550291209796899</v>
      </c>
      <c r="AS1053" s="14">
        <v>6.8132068186403605E-2</v>
      </c>
      <c r="AT1053" s="14">
        <v>0.15182232713812399</v>
      </c>
      <c r="AU1053" s="14">
        <v>7.32246316032516E-2</v>
      </c>
      <c r="AV1053" s="14">
        <v>0.236653988046893</v>
      </c>
      <c r="AW1053" s="14"/>
      <c r="AX1053" s="14">
        <v>0.186010291807925</v>
      </c>
      <c r="AY1053" s="14">
        <v>0.11742136493131899</v>
      </c>
      <c r="AZ1053" s="14">
        <v>0.153372265056473</v>
      </c>
      <c r="BA1053" s="14"/>
      <c r="BB1053" s="14">
        <v>9.7148618241859996E-2</v>
      </c>
      <c r="BC1053" s="14">
        <v>0.166646443153355</v>
      </c>
      <c r="BD1053" s="14">
        <v>0.11036726534694399</v>
      </c>
      <c r="BE1053" s="14"/>
      <c r="BF1053" s="14">
        <v>0.129835068876859</v>
      </c>
      <c r="BG1053" s="14">
        <v>0.14660229858313301</v>
      </c>
      <c r="BH1053" s="14">
        <v>0.117615982282014</v>
      </c>
      <c r="BI1053" s="14"/>
      <c r="BJ1053" s="14">
        <v>9.2272157916914094E-2</v>
      </c>
      <c r="BK1053" s="14">
        <v>0.18944907441742101</v>
      </c>
      <c r="BL1053" s="14"/>
      <c r="BM1053" s="14">
        <v>5.7844411268127803E-2</v>
      </c>
      <c r="BN1053" s="14">
        <v>0.21808677983202801</v>
      </c>
      <c r="BO1053" s="14"/>
      <c r="BP1053" s="14">
        <v>0.20697549782185801</v>
      </c>
      <c r="BQ1053" s="14">
        <v>0.23951430896728801</v>
      </c>
      <c r="BR1053" s="14">
        <v>0.200798560921747</v>
      </c>
      <c r="BS1053" s="14">
        <v>0.15403392408958499</v>
      </c>
      <c r="BT1053" s="14">
        <v>0.165652568757061</v>
      </c>
      <c r="BU1053" s="14">
        <v>0.12005487239507701</v>
      </c>
      <c r="BV1053" s="14">
        <v>0.15201797722639099</v>
      </c>
      <c r="BW1053" s="14">
        <v>0.18082939819948901</v>
      </c>
    </row>
    <row r="1054" spans="2:75" x14ac:dyDescent="0.35">
      <c r="C1054" s="14"/>
      <c r="D1054" s="14"/>
      <c r="E1054" s="14"/>
      <c r="F1054" s="14"/>
      <c r="G1054" s="14"/>
      <c r="H1054" s="14"/>
      <c r="I1054" s="14"/>
      <c r="J1054" s="14"/>
      <c r="K1054" s="14"/>
      <c r="L1054" s="14"/>
      <c r="M1054" s="14"/>
      <c r="N1054" s="14"/>
      <c r="O1054" s="14"/>
      <c r="P1054" s="14"/>
      <c r="Q1054" s="14"/>
      <c r="R1054" s="14"/>
      <c r="S1054" s="14"/>
      <c r="T1054" s="14"/>
      <c r="U1054" s="14"/>
      <c r="V1054" s="14"/>
      <c r="W1054" s="14"/>
      <c r="X1054" s="14"/>
      <c r="Y1054" s="14"/>
      <c r="Z1054" s="14"/>
      <c r="AA1054" s="14"/>
      <c r="AB1054" s="14"/>
      <c r="AC1054" s="14"/>
      <c r="AD1054" s="14"/>
      <c r="AE1054" s="14"/>
      <c r="AF1054" s="14"/>
      <c r="AG1054" s="14"/>
      <c r="AH1054" s="14"/>
      <c r="AI1054" s="14"/>
      <c r="AJ1054" s="14"/>
      <c r="AK1054" s="14"/>
      <c r="AL1054" s="14"/>
      <c r="AM1054" s="14"/>
      <c r="AN1054" s="14"/>
      <c r="AO1054" s="14"/>
      <c r="AP1054" s="14"/>
      <c r="AQ1054" s="14"/>
      <c r="AR1054" s="14"/>
      <c r="AS1054" s="14"/>
      <c r="AT1054" s="14"/>
      <c r="AU1054" s="14"/>
      <c r="AV1054" s="14"/>
      <c r="AW1054" s="14"/>
      <c r="AX1054" s="14"/>
      <c r="AY1054" s="14"/>
      <c r="AZ1054" s="14"/>
      <c r="BA1054" s="14"/>
      <c r="BB1054" s="14"/>
      <c r="BC1054" s="14"/>
      <c r="BD1054" s="14"/>
      <c r="BE1054" s="14"/>
      <c r="BF1054" s="14"/>
      <c r="BG1054" s="14"/>
      <c r="BH1054" s="14"/>
      <c r="BI1054" s="14"/>
      <c r="BJ1054" s="14"/>
      <c r="BK1054" s="14"/>
      <c r="BL1054" s="14"/>
      <c r="BM1054" s="14"/>
      <c r="BN1054" s="14"/>
      <c r="BO1054" s="14"/>
      <c r="BP1054" s="14"/>
      <c r="BQ1054" s="14"/>
      <c r="BR1054" s="14"/>
      <c r="BS1054" s="14"/>
      <c r="BT1054" s="14"/>
      <c r="BU1054" s="14"/>
      <c r="BV1054" s="14"/>
      <c r="BW1054" s="14"/>
    </row>
    <row r="1055" spans="2:75" x14ac:dyDescent="0.35">
      <c r="B1055" s="6" t="s">
        <v>472</v>
      </c>
      <c r="C1055" s="14"/>
      <c r="D1055" s="14"/>
      <c r="E1055" s="14"/>
      <c r="F1055" s="14"/>
      <c r="G1055" s="14"/>
      <c r="H1055" s="14"/>
      <c r="I1055" s="14"/>
      <c r="J1055" s="14"/>
      <c r="K1055" s="14"/>
      <c r="L1055" s="14"/>
      <c r="M1055" s="14"/>
      <c r="N1055" s="14"/>
      <c r="O1055" s="14"/>
      <c r="P1055" s="14"/>
      <c r="Q1055" s="14"/>
      <c r="R1055" s="14"/>
      <c r="S1055" s="14"/>
      <c r="T1055" s="14"/>
      <c r="U1055" s="14"/>
      <c r="V1055" s="14"/>
      <c r="W1055" s="14"/>
      <c r="X1055" s="14"/>
      <c r="Y1055" s="14"/>
      <c r="Z1055" s="14"/>
      <c r="AA1055" s="14"/>
      <c r="AB1055" s="14"/>
      <c r="AC1055" s="14"/>
      <c r="AD1055" s="14"/>
      <c r="AE1055" s="14"/>
      <c r="AF1055" s="14"/>
      <c r="AG1055" s="14"/>
      <c r="AH1055" s="14"/>
      <c r="AI1055" s="14"/>
      <c r="AJ1055" s="14"/>
      <c r="AK1055" s="14"/>
      <c r="AL1055" s="14"/>
      <c r="AM1055" s="14"/>
      <c r="AN1055" s="14"/>
      <c r="AO1055" s="14"/>
      <c r="AP1055" s="14"/>
      <c r="AQ1055" s="14"/>
      <c r="AR1055" s="14"/>
      <c r="AS1055" s="14"/>
      <c r="AT1055" s="14"/>
      <c r="AU1055" s="14"/>
      <c r="AV1055" s="14"/>
      <c r="AW1055" s="14"/>
      <c r="AX1055" s="14"/>
      <c r="AY1055" s="14"/>
      <c r="AZ1055" s="14"/>
      <c r="BA1055" s="14"/>
      <c r="BB1055" s="14"/>
      <c r="BC1055" s="14"/>
      <c r="BD1055" s="14"/>
      <c r="BE1055" s="14"/>
      <c r="BF1055" s="14"/>
      <c r="BG1055" s="14"/>
      <c r="BH1055" s="14"/>
      <c r="BI1055" s="14"/>
      <c r="BJ1055" s="14"/>
      <c r="BK1055" s="14"/>
      <c r="BL1055" s="14"/>
      <c r="BM1055" s="14"/>
      <c r="BN1055" s="14"/>
      <c r="BO1055" s="14"/>
      <c r="BP1055" s="14"/>
      <c r="BQ1055" s="14"/>
      <c r="BR1055" s="14"/>
      <c r="BS1055" s="14"/>
      <c r="BT1055" s="14"/>
      <c r="BU1055" s="14"/>
      <c r="BV1055" s="14"/>
      <c r="BW1055" s="14"/>
    </row>
    <row r="1056" spans="2:75" x14ac:dyDescent="0.35">
      <c r="B1056" s="21" t="s">
        <v>96</v>
      </c>
      <c r="C1056" s="14"/>
      <c r="D1056" s="14"/>
      <c r="E1056" s="14"/>
      <c r="F1056" s="14"/>
      <c r="G1056" s="14"/>
      <c r="H1056" s="14"/>
      <c r="I1056" s="14"/>
      <c r="J1056" s="14"/>
      <c r="K1056" s="14"/>
      <c r="L1056" s="14"/>
      <c r="M1056" s="14"/>
      <c r="N1056" s="14"/>
      <c r="O1056" s="14"/>
      <c r="P1056" s="14"/>
      <c r="Q1056" s="14"/>
      <c r="R1056" s="14"/>
      <c r="S1056" s="14"/>
      <c r="T1056" s="14"/>
      <c r="U1056" s="14"/>
      <c r="V1056" s="14"/>
      <c r="W1056" s="14"/>
      <c r="X1056" s="14"/>
      <c r="Y1056" s="14"/>
      <c r="Z1056" s="14"/>
      <c r="AA1056" s="14"/>
      <c r="AB1056" s="14"/>
      <c r="AC1056" s="14"/>
      <c r="AD1056" s="14"/>
      <c r="AE1056" s="14"/>
      <c r="AF1056" s="14"/>
      <c r="AG1056" s="14"/>
      <c r="AH1056" s="14"/>
      <c r="AI1056" s="14"/>
      <c r="AJ1056" s="14"/>
      <c r="AK1056" s="14"/>
      <c r="AL1056" s="14"/>
      <c r="AM1056" s="14"/>
      <c r="AN1056" s="14"/>
      <c r="AO1056" s="14"/>
      <c r="AP1056" s="14"/>
      <c r="AQ1056" s="14"/>
      <c r="AR1056" s="14"/>
      <c r="AS1056" s="14"/>
      <c r="AT1056" s="14"/>
      <c r="AU1056" s="14"/>
      <c r="AV1056" s="14"/>
      <c r="AW1056" s="14"/>
      <c r="AX1056" s="14"/>
      <c r="AY1056" s="14"/>
      <c r="AZ1056" s="14"/>
      <c r="BA1056" s="14"/>
      <c r="BB1056" s="14"/>
      <c r="BC1056" s="14"/>
      <c r="BD1056" s="14"/>
      <c r="BE1056" s="14"/>
      <c r="BF1056" s="14"/>
      <c r="BG1056" s="14"/>
      <c r="BH1056" s="14"/>
      <c r="BI1056" s="14"/>
      <c r="BJ1056" s="14"/>
      <c r="BK1056" s="14"/>
      <c r="BL1056" s="14"/>
      <c r="BM1056" s="14"/>
      <c r="BN1056" s="14"/>
      <c r="BO1056" s="14"/>
      <c r="BP1056" s="14"/>
      <c r="BQ1056" s="14"/>
      <c r="BR1056" s="14"/>
      <c r="BS1056" s="14"/>
      <c r="BT1056" s="14"/>
      <c r="BU1056" s="14"/>
      <c r="BV1056" s="14"/>
      <c r="BW1056" s="14"/>
    </row>
    <row r="1057" spans="2:75" x14ac:dyDescent="0.35">
      <c r="B1057" t="s">
        <v>459</v>
      </c>
      <c r="C1057" s="14">
        <v>1.3174016393343001E-2</v>
      </c>
      <c r="D1057" s="14">
        <v>2.1336342767729499E-2</v>
      </c>
      <c r="E1057" s="14">
        <v>5.4707894786431904E-3</v>
      </c>
      <c r="F1057" s="14"/>
      <c r="G1057" s="14">
        <v>2.7702954398436602E-2</v>
      </c>
      <c r="H1057" s="14">
        <v>5.0003080510887402E-3</v>
      </c>
      <c r="I1057" s="14">
        <v>5.8403354348729002E-2</v>
      </c>
      <c r="J1057" s="14">
        <v>6.0811081445539998E-3</v>
      </c>
      <c r="K1057" s="14">
        <v>0</v>
      </c>
      <c r="L1057" s="14">
        <v>4.0762822400097001E-3</v>
      </c>
      <c r="M1057" s="14"/>
      <c r="N1057" s="14">
        <v>1.3698090935203499E-2</v>
      </c>
      <c r="O1057" s="14">
        <v>1.21932483221469E-2</v>
      </c>
      <c r="P1057" s="14"/>
      <c r="Q1057" s="14">
        <v>0</v>
      </c>
      <c r="R1057" s="14">
        <v>4.2796316485799899E-3</v>
      </c>
      <c r="S1057" s="14">
        <v>8.0347260509578498E-3</v>
      </c>
      <c r="T1057" s="14">
        <v>2.4555685894645601E-2</v>
      </c>
      <c r="U1057" s="14">
        <v>1.9967441713602302E-3</v>
      </c>
      <c r="V1057" s="14">
        <v>0</v>
      </c>
      <c r="W1057" s="14">
        <v>3.0776597861051799E-2</v>
      </c>
      <c r="X1057" s="14">
        <v>0</v>
      </c>
      <c r="Y1057" s="14">
        <v>0</v>
      </c>
      <c r="Z1057" s="14">
        <v>2.39813333282347E-2</v>
      </c>
      <c r="AA1057" s="14"/>
      <c r="AB1057" s="14">
        <v>3.2880173189502197E-2</v>
      </c>
      <c r="AC1057" s="14">
        <v>4.5108539829837903E-3</v>
      </c>
      <c r="AD1057" s="14">
        <v>1.9472930707241098E-2</v>
      </c>
      <c r="AE1057" s="14"/>
      <c r="AF1057" s="14">
        <v>1.48636155314059E-2</v>
      </c>
      <c r="AG1057" s="14">
        <v>1.1405044283264301E-2</v>
      </c>
      <c r="AH1057" s="14">
        <v>0</v>
      </c>
      <c r="AI1057" s="14">
        <v>0</v>
      </c>
      <c r="AJ1057" s="14">
        <v>0</v>
      </c>
      <c r="AK1057" s="14">
        <v>3.0311947479112099E-2</v>
      </c>
      <c r="AL1057" s="14">
        <v>3.9296288857532301E-2</v>
      </c>
      <c r="AM1057" s="14">
        <v>1.1293690287345099E-2</v>
      </c>
      <c r="AN1057" s="14"/>
      <c r="AO1057" s="14">
        <v>1.42834257213741E-2</v>
      </c>
      <c r="AP1057" s="14">
        <v>1.14098306028211E-2</v>
      </c>
      <c r="AQ1057" s="14">
        <v>1.05085227965482E-2</v>
      </c>
      <c r="AR1057" s="14">
        <v>0</v>
      </c>
      <c r="AS1057" s="14">
        <v>0</v>
      </c>
      <c r="AT1057" s="14">
        <v>2.5447732542736402E-2</v>
      </c>
      <c r="AU1057" s="14">
        <v>5.0167329870263497E-2</v>
      </c>
      <c r="AV1057" s="14">
        <v>1.3304957399107101E-2</v>
      </c>
      <c r="AW1057" s="14"/>
      <c r="AX1057" s="14">
        <v>0.104344754992059</v>
      </c>
      <c r="AY1057" s="14">
        <v>6.0990806687581502E-3</v>
      </c>
      <c r="AZ1057" s="14">
        <v>1.03579367232834E-2</v>
      </c>
      <c r="BA1057" s="14"/>
      <c r="BB1057" s="14">
        <v>6.5320255525446E-2</v>
      </c>
      <c r="BC1057" s="14">
        <v>6.4745067340635596E-3</v>
      </c>
      <c r="BD1057" s="14">
        <v>0</v>
      </c>
      <c r="BE1057" s="14"/>
      <c r="BF1057" s="14">
        <v>0.10837905216080899</v>
      </c>
      <c r="BG1057" s="14">
        <v>1.2911210431766899E-2</v>
      </c>
      <c r="BH1057" s="14">
        <v>1.18831646756149E-3</v>
      </c>
      <c r="BI1057" s="14"/>
      <c r="BJ1057" s="14">
        <v>2.46943418961654E-2</v>
      </c>
      <c r="BK1057" s="14">
        <v>1.04854226762087E-2</v>
      </c>
      <c r="BL1057" s="14"/>
      <c r="BM1057" s="14">
        <v>2.3153982652654701E-2</v>
      </c>
      <c r="BN1057" s="14">
        <v>8.4196425622651994E-3</v>
      </c>
      <c r="BO1057" s="14"/>
      <c r="BP1057" s="14">
        <v>1.9956432970246501E-2</v>
      </c>
      <c r="BQ1057" s="14">
        <v>4.1506953797887498E-2</v>
      </c>
      <c r="BR1057" s="14">
        <v>0</v>
      </c>
      <c r="BS1057" s="14">
        <v>4.1164060894451297E-3</v>
      </c>
      <c r="BT1057" s="14">
        <v>1.5441805671340901E-2</v>
      </c>
      <c r="BU1057" s="14">
        <v>0</v>
      </c>
      <c r="BV1057" s="14">
        <v>0</v>
      </c>
      <c r="BW1057" s="14">
        <v>1.95931658515608E-2</v>
      </c>
    </row>
    <row r="1058" spans="2:75" x14ac:dyDescent="0.35">
      <c r="B1058" t="s">
        <v>460</v>
      </c>
      <c r="C1058" s="14">
        <v>0.115855933279575</v>
      </c>
      <c r="D1058" s="14">
        <v>0.137586384263195</v>
      </c>
      <c r="E1058" s="14">
        <v>9.5347736570990299E-2</v>
      </c>
      <c r="F1058" s="14"/>
      <c r="G1058" s="14">
        <v>0.21172288630567099</v>
      </c>
      <c r="H1058" s="14">
        <v>0.12983862071669799</v>
      </c>
      <c r="I1058" s="14">
        <v>8.0698618475234601E-2</v>
      </c>
      <c r="J1058" s="14">
        <v>8.9781231492214106E-2</v>
      </c>
      <c r="K1058" s="14">
        <v>9.3686361146269798E-2</v>
      </c>
      <c r="L1058" s="14">
        <v>0.126573553132832</v>
      </c>
      <c r="M1058" s="14"/>
      <c r="N1058" s="14">
        <v>0.12855441484975699</v>
      </c>
      <c r="O1058" s="14">
        <v>9.2091632055376502E-2</v>
      </c>
      <c r="P1058" s="14"/>
      <c r="Q1058" s="14">
        <v>2.2224748646078901E-2</v>
      </c>
      <c r="R1058" s="14">
        <v>4.4040837820288101E-2</v>
      </c>
      <c r="S1058" s="14">
        <v>7.2896315596054098E-2</v>
      </c>
      <c r="T1058" s="14">
        <v>0.168991320237979</v>
      </c>
      <c r="U1058" s="14">
        <v>9.4636893984351905E-2</v>
      </c>
      <c r="V1058" s="14">
        <v>0.152564214485233</v>
      </c>
      <c r="W1058" s="14">
        <v>0.17113307955736301</v>
      </c>
      <c r="X1058" s="14">
        <v>8.66519994027138E-2</v>
      </c>
      <c r="Y1058" s="14">
        <v>0</v>
      </c>
      <c r="Z1058" s="14">
        <v>8.4593787041409102E-2</v>
      </c>
      <c r="AA1058" s="14"/>
      <c r="AB1058" s="14">
        <v>0.125479559150877</v>
      </c>
      <c r="AC1058" s="14">
        <v>0.107878704360476</v>
      </c>
      <c r="AD1058" s="14">
        <v>0.156592267245134</v>
      </c>
      <c r="AE1058" s="14"/>
      <c r="AF1058" s="14">
        <v>0.14891617976228699</v>
      </c>
      <c r="AG1058" s="14">
        <v>0.12745460154837901</v>
      </c>
      <c r="AH1058" s="14">
        <v>0.138959392604113</v>
      </c>
      <c r="AI1058" s="14">
        <v>7.7796887455020503E-2</v>
      </c>
      <c r="AJ1058" s="14">
        <v>0.14605366372721201</v>
      </c>
      <c r="AK1058" s="14">
        <v>0.15325491852154899</v>
      </c>
      <c r="AL1058" s="14">
        <v>6.2865894624010293E-2</v>
      </c>
      <c r="AM1058" s="14">
        <v>7.1453995589054797E-2</v>
      </c>
      <c r="AN1058" s="14"/>
      <c r="AO1058" s="14">
        <v>0.102078251181552</v>
      </c>
      <c r="AP1058" s="14">
        <v>0.12329503474082799</v>
      </c>
      <c r="AQ1058" s="14">
        <v>0.226769664737414</v>
      </c>
      <c r="AR1058" s="14">
        <v>0.103886922788666</v>
      </c>
      <c r="AS1058" s="14">
        <v>0.16832578803163301</v>
      </c>
      <c r="AT1058" s="14">
        <v>0.18533206984223899</v>
      </c>
      <c r="AU1058" s="14">
        <v>3.6925759087299698E-2</v>
      </c>
      <c r="AV1058" s="14">
        <v>3.8139617763511102E-2</v>
      </c>
      <c r="AW1058" s="14"/>
      <c r="AX1058" s="14">
        <v>0.17578860248870601</v>
      </c>
      <c r="AY1058" s="14">
        <v>0.165698104787077</v>
      </c>
      <c r="AZ1058" s="14">
        <v>7.2614880254790307E-2</v>
      </c>
      <c r="BA1058" s="14"/>
      <c r="BB1058" s="14">
        <v>0.17176891703764999</v>
      </c>
      <c r="BC1058" s="14">
        <v>0.14276476681728301</v>
      </c>
      <c r="BD1058" s="14">
        <v>5.8062953704058999E-2</v>
      </c>
      <c r="BE1058" s="14"/>
      <c r="BF1058" s="14">
        <v>0.177179741651075</v>
      </c>
      <c r="BG1058" s="14">
        <v>0.15622585102178199</v>
      </c>
      <c r="BH1058" s="14">
        <v>7.8243384884016595E-2</v>
      </c>
      <c r="BI1058" s="14"/>
      <c r="BJ1058" s="14">
        <v>0.19203857511963399</v>
      </c>
      <c r="BK1058" s="14">
        <v>9.6590677771059494E-2</v>
      </c>
      <c r="BL1058" s="14"/>
      <c r="BM1058" s="14">
        <v>0.160278692412891</v>
      </c>
      <c r="BN1058" s="14">
        <v>0.102886166704011</v>
      </c>
      <c r="BO1058" s="14"/>
      <c r="BP1058" s="14">
        <v>0.131828729546179</v>
      </c>
      <c r="BQ1058" s="14">
        <v>0.15426328443245399</v>
      </c>
      <c r="BR1058" s="14">
        <v>0</v>
      </c>
      <c r="BS1058" s="14">
        <v>8.8276183203033196E-2</v>
      </c>
      <c r="BT1058" s="14">
        <v>0.116754925868962</v>
      </c>
      <c r="BU1058" s="14">
        <v>0.179904305056829</v>
      </c>
      <c r="BV1058" s="14">
        <v>0.15661023867128601</v>
      </c>
      <c r="BW1058" s="14">
        <v>5.75298135472904E-2</v>
      </c>
    </row>
    <row r="1059" spans="2:75" x14ac:dyDescent="0.35">
      <c r="B1059" t="s">
        <v>461</v>
      </c>
      <c r="C1059" s="14">
        <v>0.55852785147510597</v>
      </c>
      <c r="D1059" s="14">
        <v>0.57850723297685103</v>
      </c>
      <c r="E1059" s="14">
        <v>0.53967223332606296</v>
      </c>
      <c r="F1059" s="14"/>
      <c r="G1059" s="14">
        <v>0.39475672538022999</v>
      </c>
      <c r="H1059" s="14">
        <v>0.50329185914512498</v>
      </c>
      <c r="I1059" s="14">
        <v>0.51983880716797704</v>
      </c>
      <c r="J1059" s="14">
        <v>0.5514065483649</v>
      </c>
      <c r="K1059" s="14">
        <v>0.60794840524036398</v>
      </c>
      <c r="L1059" s="14">
        <v>0.61140767105143401</v>
      </c>
      <c r="M1059" s="14"/>
      <c r="N1059" s="14">
        <v>0.583253582342661</v>
      </c>
      <c r="O1059" s="14">
        <v>0.51225541228011096</v>
      </c>
      <c r="P1059" s="14"/>
      <c r="Q1059" s="14">
        <v>0.39485251816285799</v>
      </c>
      <c r="R1059" s="14">
        <v>0.45065721198928199</v>
      </c>
      <c r="S1059" s="14">
        <v>0.58489956184870595</v>
      </c>
      <c r="T1059" s="14">
        <v>0.51814174920037503</v>
      </c>
      <c r="U1059" s="14">
        <v>0.67491008895357196</v>
      </c>
      <c r="V1059" s="14">
        <v>0.63775125299694402</v>
      </c>
      <c r="W1059" s="14">
        <v>0.57175033084795002</v>
      </c>
      <c r="X1059" s="14">
        <v>0.91334800059728605</v>
      </c>
      <c r="Y1059" s="14">
        <v>0.68232222267642095</v>
      </c>
      <c r="Z1059" s="14">
        <v>0.40016631690749699</v>
      </c>
      <c r="AA1059" s="14"/>
      <c r="AB1059" s="14">
        <v>0.65729136200804195</v>
      </c>
      <c r="AC1059" s="14">
        <v>0.55559359866492297</v>
      </c>
      <c r="AD1059" s="14">
        <v>0.53792933274709098</v>
      </c>
      <c r="AE1059" s="14"/>
      <c r="AF1059" s="14">
        <v>0.64625905670959505</v>
      </c>
      <c r="AG1059" s="14">
        <v>0.58566730612886897</v>
      </c>
      <c r="AH1059" s="14">
        <v>0.66582962428136205</v>
      </c>
      <c r="AI1059" s="14">
        <v>0.56992544318470095</v>
      </c>
      <c r="AJ1059" s="14">
        <v>0.50796541439478005</v>
      </c>
      <c r="AK1059" s="14">
        <v>0.561319235818308</v>
      </c>
      <c r="AL1059" s="14">
        <v>0.54410336072341903</v>
      </c>
      <c r="AM1059" s="14">
        <v>0.43348169571540901</v>
      </c>
      <c r="AN1059" s="14"/>
      <c r="AO1059" s="14">
        <v>0.70557560976684197</v>
      </c>
      <c r="AP1059" s="14">
        <v>0.603637406554551</v>
      </c>
      <c r="AQ1059" s="14">
        <v>0.52864387965447301</v>
      </c>
      <c r="AR1059" s="14">
        <v>0.47534174988205602</v>
      </c>
      <c r="AS1059" s="14">
        <v>0.53033618838667995</v>
      </c>
      <c r="AT1059" s="14">
        <v>0.55730629962051303</v>
      </c>
      <c r="AU1059" s="14">
        <v>0.56320809474175204</v>
      </c>
      <c r="AV1059" s="14">
        <v>0.44460840494153903</v>
      </c>
      <c r="AW1059" s="14"/>
      <c r="AX1059" s="14">
        <v>0.42982856317925899</v>
      </c>
      <c r="AY1059" s="14">
        <v>0.63240117011522501</v>
      </c>
      <c r="AZ1059" s="14">
        <v>0.539488305526033</v>
      </c>
      <c r="BA1059" s="14"/>
      <c r="BB1059" s="14">
        <v>0.51643803449728698</v>
      </c>
      <c r="BC1059" s="14">
        <v>0.59866030632113498</v>
      </c>
      <c r="BD1059" s="14">
        <v>0.57486154667666001</v>
      </c>
      <c r="BE1059" s="14"/>
      <c r="BF1059" s="14">
        <v>0.36241361139105399</v>
      </c>
      <c r="BG1059" s="14">
        <v>0.60690246365498601</v>
      </c>
      <c r="BH1059" s="14">
        <v>0.58015275327791305</v>
      </c>
      <c r="BI1059" s="14"/>
      <c r="BJ1059" s="14">
        <v>0.62902975136272399</v>
      </c>
      <c r="BK1059" s="14">
        <v>0.54681407870068599</v>
      </c>
      <c r="BL1059" s="14"/>
      <c r="BM1059" s="14">
        <v>0.60919017292333799</v>
      </c>
      <c r="BN1059" s="14">
        <v>0.54545477026858802</v>
      </c>
      <c r="BO1059" s="14"/>
      <c r="BP1059" s="14">
        <v>0.50022095120121701</v>
      </c>
      <c r="BQ1059" s="14">
        <v>0.49361374457705398</v>
      </c>
      <c r="BR1059" s="14">
        <v>0.62993824137092502</v>
      </c>
      <c r="BS1059" s="14">
        <v>0.54243184519992405</v>
      </c>
      <c r="BT1059" s="14">
        <v>0.59013822220454004</v>
      </c>
      <c r="BU1059" s="14">
        <v>0.56271266289289201</v>
      </c>
      <c r="BV1059" s="14">
        <v>0.58582449916038604</v>
      </c>
      <c r="BW1059" s="14">
        <v>0.58015977820945597</v>
      </c>
    </row>
    <row r="1060" spans="2:75" x14ac:dyDescent="0.35">
      <c r="B1060" t="s">
        <v>462</v>
      </c>
      <c r="C1060" s="14">
        <v>8.8607079180757206E-2</v>
      </c>
      <c r="D1060" s="14">
        <v>0.10778913731254799</v>
      </c>
      <c r="E1060" s="14">
        <v>7.0503938029254795E-2</v>
      </c>
      <c r="F1060" s="14"/>
      <c r="G1060" s="14">
        <v>0.165941038792221</v>
      </c>
      <c r="H1060" s="14">
        <v>0.101690138798801</v>
      </c>
      <c r="I1060" s="14">
        <v>0.123720502392465</v>
      </c>
      <c r="J1060" s="14">
        <v>5.5501292327568598E-2</v>
      </c>
      <c r="K1060" s="14">
        <v>8.2946619271730596E-2</v>
      </c>
      <c r="L1060" s="14">
        <v>7.1738777356432207E-2</v>
      </c>
      <c r="M1060" s="14"/>
      <c r="N1060" s="14">
        <v>9.7425682970492103E-2</v>
      </c>
      <c r="O1060" s="14">
        <v>7.2103692088539104E-2</v>
      </c>
      <c r="P1060" s="14"/>
      <c r="Q1060" s="14">
        <v>2.7474941571811701E-2</v>
      </c>
      <c r="R1060" s="14">
        <v>0.14356749558512499</v>
      </c>
      <c r="S1060" s="14">
        <v>5.7303771950343002E-2</v>
      </c>
      <c r="T1060" s="14">
        <v>0.121116792749657</v>
      </c>
      <c r="U1060" s="14">
        <v>8.2362319135625403E-2</v>
      </c>
      <c r="V1060" s="14">
        <v>9.5068042413038401E-2</v>
      </c>
      <c r="W1060" s="14">
        <v>7.0808508367994197E-2</v>
      </c>
      <c r="X1060" s="14">
        <v>0</v>
      </c>
      <c r="Y1060" s="14">
        <v>0</v>
      </c>
      <c r="Z1060" s="14">
        <v>5.4402365495771002E-2</v>
      </c>
      <c r="AA1060" s="14"/>
      <c r="AB1060" s="14">
        <v>9.3660137129762899E-2</v>
      </c>
      <c r="AC1060" s="14">
        <v>6.1500434733268897E-2</v>
      </c>
      <c r="AD1060" s="14">
        <v>0.15765402741582199</v>
      </c>
      <c r="AE1060" s="14"/>
      <c r="AF1060" s="14">
        <v>2.5471396770401802E-2</v>
      </c>
      <c r="AG1060" s="14">
        <v>9.6976335933937105E-2</v>
      </c>
      <c r="AH1060" s="14">
        <v>0.10896205405569601</v>
      </c>
      <c r="AI1060" s="14">
        <v>7.6295419332448502E-2</v>
      </c>
      <c r="AJ1060" s="14">
        <v>0.107161875613971</v>
      </c>
      <c r="AK1060" s="14">
        <v>8.6131439560537801E-2</v>
      </c>
      <c r="AL1060" s="14">
        <v>0.20808692049232499</v>
      </c>
      <c r="AM1060" s="14">
        <v>0.100572516831267</v>
      </c>
      <c r="AN1060" s="14"/>
      <c r="AO1060" s="14">
        <v>2.6169769727403501E-2</v>
      </c>
      <c r="AP1060" s="14">
        <v>6.7953173872425998E-2</v>
      </c>
      <c r="AQ1060" s="14">
        <v>0.13786501348237801</v>
      </c>
      <c r="AR1060" s="14">
        <v>9.6268667782052605E-2</v>
      </c>
      <c r="AS1060" s="14">
        <v>6.0317943916510103E-2</v>
      </c>
      <c r="AT1060" s="14">
        <v>7.8809425510617495E-2</v>
      </c>
      <c r="AU1060" s="14">
        <v>0.21774334175135501</v>
      </c>
      <c r="AV1060" s="14">
        <v>0.100279475178617</v>
      </c>
      <c r="AW1060" s="14"/>
      <c r="AX1060" s="14">
        <v>6.1255672030964797E-2</v>
      </c>
      <c r="AY1060" s="14">
        <v>8.0403374920679394E-2</v>
      </c>
      <c r="AZ1060" s="14">
        <v>0.115079745309179</v>
      </c>
      <c r="BA1060" s="14"/>
      <c r="BB1060" s="14">
        <v>6.0974013558389002E-2</v>
      </c>
      <c r="BC1060" s="14">
        <v>8.09396780634008E-2</v>
      </c>
      <c r="BD1060" s="14">
        <v>0.140515336544181</v>
      </c>
      <c r="BE1060" s="14"/>
      <c r="BF1060" s="14">
        <v>0.176208842143177</v>
      </c>
      <c r="BG1060" s="14">
        <v>7.8134228323461702E-2</v>
      </c>
      <c r="BH1060" s="14">
        <v>9.7345738769305898E-2</v>
      </c>
      <c r="BI1060" s="14"/>
      <c r="BJ1060" s="14">
        <v>5.1347418623385599E-2</v>
      </c>
      <c r="BK1060" s="14">
        <v>9.7691143768236205E-2</v>
      </c>
      <c r="BL1060" s="14"/>
      <c r="BM1060" s="14">
        <v>0.11370840918542</v>
      </c>
      <c r="BN1060" s="14">
        <v>7.5075282625006595E-2</v>
      </c>
      <c r="BO1060" s="14"/>
      <c r="BP1060" s="14">
        <v>0.102521390224243</v>
      </c>
      <c r="BQ1060" s="14">
        <v>6.6537631839216904E-2</v>
      </c>
      <c r="BR1060" s="14">
        <v>0.18190538317315999</v>
      </c>
      <c r="BS1060" s="14">
        <v>0.122541022298415</v>
      </c>
      <c r="BT1060" s="14">
        <v>7.2586713839699404E-2</v>
      </c>
      <c r="BU1060" s="14">
        <v>5.7304766718619199E-2</v>
      </c>
      <c r="BV1060" s="14">
        <v>0.100102017333333</v>
      </c>
      <c r="BW1060" s="14">
        <v>5.7785408263396301E-2</v>
      </c>
    </row>
    <row r="1061" spans="2:75" x14ac:dyDescent="0.35">
      <c r="B1061" t="s">
        <v>463</v>
      </c>
      <c r="C1061" s="14">
        <v>4.8496888486883202E-2</v>
      </c>
      <c r="D1061" s="14">
        <v>4.7797663331080001E-2</v>
      </c>
      <c r="E1061" s="14">
        <v>4.9156784917454802E-2</v>
      </c>
      <c r="F1061" s="14"/>
      <c r="G1061" s="14">
        <v>4.1055508407607799E-2</v>
      </c>
      <c r="H1061" s="14">
        <v>0.12525270714272799</v>
      </c>
      <c r="I1061" s="14">
        <v>4.7840858893233501E-2</v>
      </c>
      <c r="J1061" s="14">
        <v>6.5072541954605698E-2</v>
      </c>
      <c r="K1061" s="14">
        <v>3.9774843247984498E-2</v>
      </c>
      <c r="L1061" s="14">
        <v>1.9263746383692298E-2</v>
      </c>
      <c r="M1061" s="14"/>
      <c r="N1061" s="14">
        <v>4.4610528867023699E-2</v>
      </c>
      <c r="O1061" s="14">
        <v>5.5769932918334403E-2</v>
      </c>
      <c r="P1061" s="14"/>
      <c r="Q1061" s="14">
        <v>8.14704086941683E-2</v>
      </c>
      <c r="R1061" s="14">
        <v>5.8395559339051398E-2</v>
      </c>
      <c r="S1061" s="14">
        <v>9.6101724939117394E-2</v>
      </c>
      <c r="T1061" s="14">
        <v>3.07989112457164E-2</v>
      </c>
      <c r="U1061" s="14">
        <v>3.1473482270876499E-2</v>
      </c>
      <c r="V1061" s="14">
        <v>4.2974280011277802E-2</v>
      </c>
      <c r="W1061" s="14">
        <v>4.5974151736575403E-2</v>
      </c>
      <c r="X1061" s="14">
        <v>0</v>
      </c>
      <c r="Y1061" s="14">
        <v>0.31767777732357899</v>
      </c>
      <c r="Z1061" s="14">
        <v>3.7813997438711597E-2</v>
      </c>
      <c r="AA1061" s="14"/>
      <c r="AB1061" s="14">
        <v>4.0275413855878101E-2</v>
      </c>
      <c r="AC1061" s="14">
        <v>4.3471777398676699E-2</v>
      </c>
      <c r="AD1061" s="14">
        <v>7.2290283731968497E-2</v>
      </c>
      <c r="AE1061" s="14"/>
      <c r="AF1061" s="14">
        <v>6.7632607874894097E-3</v>
      </c>
      <c r="AG1061" s="14">
        <v>9.5140655993930498E-2</v>
      </c>
      <c r="AH1061" s="14">
        <v>2.38575724211471E-2</v>
      </c>
      <c r="AI1061" s="14">
        <v>6.6068149946115401E-2</v>
      </c>
      <c r="AJ1061" s="14">
        <v>9.50301561912993E-2</v>
      </c>
      <c r="AK1061" s="14">
        <v>3.6625943651415298E-2</v>
      </c>
      <c r="AL1061" s="14">
        <v>2.1788677593320399E-2</v>
      </c>
      <c r="AM1061" s="14">
        <v>5.7986152166173602E-2</v>
      </c>
      <c r="AN1061" s="14"/>
      <c r="AO1061" s="14">
        <v>9.4708542762293908E-3</v>
      </c>
      <c r="AP1061" s="14">
        <v>0.11233919318213199</v>
      </c>
      <c r="AQ1061" s="14">
        <v>0</v>
      </c>
      <c r="AR1061" s="14">
        <v>1.31350947117142E-2</v>
      </c>
      <c r="AS1061" s="14">
        <v>0.107657647167132</v>
      </c>
      <c r="AT1061" s="14">
        <v>3.6507755353421802E-2</v>
      </c>
      <c r="AU1061" s="14">
        <v>1.38510421991219E-2</v>
      </c>
      <c r="AV1061" s="14">
        <v>9.2233208314864895E-2</v>
      </c>
      <c r="AW1061" s="14"/>
      <c r="AX1061" s="14">
        <v>2.89157859309652E-2</v>
      </c>
      <c r="AY1061" s="14">
        <v>2.86419450181176E-2</v>
      </c>
      <c r="AZ1061" s="14">
        <v>7.6723197656717396E-2</v>
      </c>
      <c r="BA1061" s="14"/>
      <c r="BB1061" s="14">
        <v>4.8729461621836501E-2</v>
      </c>
      <c r="BC1061" s="14">
        <v>2.4235614672242899E-2</v>
      </c>
      <c r="BD1061" s="14">
        <v>0.106068106013499</v>
      </c>
      <c r="BE1061" s="14"/>
      <c r="BF1061" s="14">
        <v>3.7919833024936699E-2</v>
      </c>
      <c r="BG1061" s="14">
        <v>1.8240722262215299E-2</v>
      </c>
      <c r="BH1061" s="14">
        <v>9.2636210461130797E-2</v>
      </c>
      <c r="BI1061" s="14"/>
      <c r="BJ1061" s="14">
        <v>2.2803241903594999E-2</v>
      </c>
      <c r="BK1061" s="14">
        <v>5.3528793334145799E-2</v>
      </c>
      <c r="BL1061" s="14"/>
      <c r="BM1061" s="14">
        <v>4.31738328547321E-2</v>
      </c>
      <c r="BN1061" s="14">
        <v>4.7230472666670097E-2</v>
      </c>
      <c r="BO1061" s="14"/>
      <c r="BP1061" s="14">
        <v>3.2187801405653797E-2</v>
      </c>
      <c r="BQ1061" s="14">
        <v>2.2493867822969801E-2</v>
      </c>
      <c r="BR1061" s="14">
        <v>0</v>
      </c>
      <c r="BS1061" s="14">
        <v>5.7670956304382501E-2</v>
      </c>
      <c r="BT1061" s="14">
        <v>4.8009172418696497E-2</v>
      </c>
      <c r="BU1061" s="14">
        <v>6.6273794890512494E-2</v>
      </c>
      <c r="BV1061" s="14">
        <v>3.7720526014016702E-2</v>
      </c>
      <c r="BW1061" s="14">
        <v>9.1606915696911095E-2</v>
      </c>
    </row>
    <row r="1062" spans="2:75" x14ac:dyDescent="0.35">
      <c r="B1062" t="s">
        <v>92</v>
      </c>
      <c r="C1062" s="14">
        <v>0.175338231184335</v>
      </c>
      <c r="D1062" s="14">
        <v>0.10698323934859599</v>
      </c>
      <c r="E1062" s="14">
        <v>0.23984851767759399</v>
      </c>
      <c r="F1062" s="14"/>
      <c r="G1062" s="14">
        <v>0.158820886715833</v>
      </c>
      <c r="H1062" s="14">
        <v>0.134926366145559</v>
      </c>
      <c r="I1062" s="14">
        <v>0.16949785872236001</v>
      </c>
      <c r="J1062" s="14">
        <v>0.23215727771615699</v>
      </c>
      <c r="K1062" s="14">
        <v>0.17564377109365201</v>
      </c>
      <c r="L1062" s="14">
        <v>0.1669399698356</v>
      </c>
      <c r="M1062" s="14"/>
      <c r="N1062" s="14">
        <v>0.13245770003486201</v>
      </c>
      <c r="O1062" s="14">
        <v>0.25558608233549202</v>
      </c>
      <c r="P1062" s="14"/>
      <c r="Q1062" s="14">
        <v>0.47397738292508301</v>
      </c>
      <c r="R1062" s="14">
        <v>0.29905926361767399</v>
      </c>
      <c r="S1062" s="14">
        <v>0.180763899614822</v>
      </c>
      <c r="T1062" s="14">
        <v>0.13639554067162599</v>
      </c>
      <c r="U1062" s="14">
        <v>0.114620471484214</v>
      </c>
      <c r="V1062" s="14">
        <v>7.1642210093506103E-2</v>
      </c>
      <c r="W1062" s="14">
        <v>0.109557331629065</v>
      </c>
      <c r="X1062" s="14">
        <v>0</v>
      </c>
      <c r="Y1062" s="14">
        <v>0</v>
      </c>
      <c r="Z1062" s="14">
        <v>0.39904219978837602</v>
      </c>
      <c r="AA1062" s="14"/>
      <c r="AB1062" s="14">
        <v>5.0413354665937701E-2</v>
      </c>
      <c r="AC1062" s="14">
        <v>0.227044630859672</v>
      </c>
      <c r="AD1062" s="14">
        <v>5.6061158152742999E-2</v>
      </c>
      <c r="AE1062" s="14"/>
      <c r="AF1062" s="14">
        <v>0.157726490438822</v>
      </c>
      <c r="AG1062" s="14">
        <v>8.3356056111620599E-2</v>
      </c>
      <c r="AH1062" s="14">
        <v>6.2391356637681902E-2</v>
      </c>
      <c r="AI1062" s="14">
        <v>0.20991410008171399</v>
      </c>
      <c r="AJ1062" s="14">
        <v>0.14378889007273801</v>
      </c>
      <c r="AK1062" s="14">
        <v>0.13235651496907799</v>
      </c>
      <c r="AL1062" s="14">
        <v>0.12385885770939301</v>
      </c>
      <c r="AM1062" s="14">
        <v>0.32521194941075099</v>
      </c>
      <c r="AN1062" s="14"/>
      <c r="AO1062" s="14">
        <v>0.142422089326599</v>
      </c>
      <c r="AP1062" s="14">
        <v>8.1365361047242096E-2</v>
      </c>
      <c r="AQ1062" s="14">
        <v>9.62129193291867E-2</v>
      </c>
      <c r="AR1062" s="14">
        <v>0.31136756483551198</v>
      </c>
      <c r="AS1062" s="14">
        <v>0.133362432498045</v>
      </c>
      <c r="AT1062" s="14">
        <v>0.116596717130472</v>
      </c>
      <c r="AU1062" s="14">
        <v>0.118104432350208</v>
      </c>
      <c r="AV1062" s="14">
        <v>0.31143433640236101</v>
      </c>
      <c r="AW1062" s="14"/>
      <c r="AX1062" s="14">
        <v>0.19986662137804601</v>
      </c>
      <c r="AY1062" s="14">
        <v>8.6756324490142603E-2</v>
      </c>
      <c r="AZ1062" s="14">
        <v>0.18573593452999701</v>
      </c>
      <c r="BA1062" s="14"/>
      <c r="BB1062" s="14">
        <v>0.136769317759391</v>
      </c>
      <c r="BC1062" s="14">
        <v>0.14692512739187499</v>
      </c>
      <c r="BD1062" s="14">
        <v>0.120492057061601</v>
      </c>
      <c r="BE1062" s="14"/>
      <c r="BF1062" s="14">
        <v>0.13789891962894901</v>
      </c>
      <c r="BG1062" s="14">
        <v>0.12758552430578801</v>
      </c>
      <c r="BH1062" s="14">
        <v>0.15043359614007201</v>
      </c>
      <c r="BI1062" s="14"/>
      <c r="BJ1062" s="14">
        <v>8.0086671094496104E-2</v>
      </c>
      <c r="BK1062" s="14">
        <v>0.19488988374966401</v>
      </c>
      <c r="BL1062" s="14"/>
      <c r="BM1062" s="14">
        <v>5.0494909970963502E-2</v>
      </c>
      <c r="BN1062" s="14">
        <v>0.220933665173459</v>
      </c>
      <c r="BO1062" s="14"/>
      <c r="BP1062" s="14">
        <v>0.213284694652461</v>
      </c>
      <c r="BQ1062" s="14">
        <v>0.221584517530418</v>
      </c>
      <c r="BR1062" s="14">
        <v>0.18815637545591599</v>
      </c>
      <c r="BS1062" s="14">
        <v>0.1849635869048</v>
      </c>
      <c r="BT1062" s="14">
        <v>0.15706915999676199</v>
      </c>
      <c r="BU1062" s="14">
        <v>0.13380447044114699</v>
      </c>
      <c r="BV1062" s="14">
        <v>0.11974271882097801</v>
      </c>
      <c r="BW1062" s="14">
        <v>0.19332491843138599</v>
      </c>
    </row>
    <row r="1063" spans="2:75" x14ac:dyDescent="0.35">
      <c r="C1063" s="14"/>
      <c r="D1063" s="14"/>
      <c r="E1063" s="14"/>
      <c r="F1063" s="14"/>
      <c r="G1063" s="14"/>
      <c r="H1063" s="14"/>
      <c r="I1063" s="14"/>
      <c r="J1063" s="14"/>
      <c r="K1063" s="14"/>
      <c r="L1063" s="14"/>
      <c r="M1063" s="14"/>
      <c r="N1063" s="14"/>
      <c r="O1063" s="14"/>
      <c r="P1063" s="14"/>
      <c r="Q1063" s="14"/>
      <c r="R1063" s="14"/>
      <c r="S1063" s="14"/>
      <c r="T1063" s="14"/>
      <c r="U1063" s="14"/>
      <c r="V1063" s="14"/>
      <c r="W1063" s="14"/>
      <c r="X1063" s="14"/>
      <c r="Y1063" s="14"/>
      <c r="Z1063" s="14"/>
      <c r="AA1063" s="14"/>
      <c r="AB1063" s="14"/>
      <c r="AC1063" s="14"/>
      <c r="AD1063" s="14"/>
      <c r="AE1063" s="14"/>
      <c r="AF1063" s="14"/>
      <c r="AG1063" s="14"/>
      <c r="AH1063" s="14"/>
      <c r="AI1063" s="14"/>
      <c r="AJ1063" s="14"/>
      <c r="AK1063" s="14"/>
      <c r="AL1063" s="14"/>
      <c r="AM1063" s="14"/>
      <c r="AN1063" s="14"/>
      <c r="AO1063" s="14"/>
      <c r="AP1063" s="14"/>
      <c r="AQ1063" s="14"/>
      <c r="AR1063" s="14"/>
      <c r="AS1063" s="14"/>
      <c r="AT1063" s="14"/>
      <c r="AU1063" s="14"/>
      <c r="AV1063" s="14"/>
      <c r="AW1063" s="14"/>
      <c r="AX1063" s="14"/>
      <c r="AY1063" s="14"/>
      <c r="AZ1063" s="14"/>
      <c r="BA1063" s="14"/>
      <c r="BB1063" s="14"/>
      <c r="BC1063" s="14"/>
      <c r="BD1063" s="14"/>
      <c r="BE1063" s="14"/>
      <c r="BF1063" s="14"/>
      <c r="BG1063" s="14"/>
      <c r="BH1063" s="14"/>
      <c r="BI1063" s="14"/>
      <c r="BJ1063" s="14"/>
      <c r="BK1063" s="14"/>
      <c r="BL1063" s="14"/>
      <c r="BM1063" s="14"/>
      <c r="BN1063" s="14"/>
      <c r="BO1063" s="14"/>
      <c r="BP1063" s="14"/>
      <c r="BQ1063" s="14"/>
      <c r="BR1063" s="14"/>
      <c r="BS1063" s="14"/>
      <c r="BT1063" s="14"/>
      <c r="BU1063" s="14"/>
      <c r="BV1063" s="14"/>
      <c r="BW1063" s="14"/>
    </row>
    <row r="1064" spans="2:75" x14ac:dyDescent="0.35">
      <c r="B1064" s="6" t="s">
        <v>473</v>
      </c>
      <c r="C1064" s="14"/>
      <c r="D1064" s="14"/>
      <c r="E1064" s="14"/>
      <c r="F1064" s="14"/>
      <c r="G1064" s="14"/>
      <c r="H1064" s="14"/>
      <c r="I1064" s="14"/>
      <c r="J1064" s="14"/>
      <c r="K1064" s="14"/>
      <c r="L1064" s="14"/>
      <c r="M1064" s="14"/>
      <c r="N1064" s="14"/>
      <c r="O1064" s="14"/>
      <c r="P1064" s="14"/>
      <c r="Q1064" s="14"/>
      <c r="R1064" s="14"/>
      <c r="S1064" s="14"/>
      <c r="T1064" s="14"/>
      <c r="U1064" s="14"/>
      <c r="V1064" s="14"/>
      <c r="W1064" s="14"/>
      <c r="X1064" s="14"/>
      <c r="Y1064" s="14"/>
      <c r="Z1064" s="14"/>
      <c r="AA1064" s="14"/>
      <c r="AB1064" s="14"/>
      <c r="AC1064" s="14"/>
      <c r="AD1064" s="14"/>
      <c r="AE1064" s="14"/>
      <c r="AF1064" s="14"/>
      <c r="AG1064" s="14"/>
      <c r="AH1064" s="14"/>
      <c r="AI1064" s="14"/>
      <c r="AJ1064" s="14"/>
      <c r="AK1064" s="14"/>
      <c r="AL1064" s="14"/>
      <c r="AM1064" s="14"/>
      <c r="AN1064" s="14"/>
      <c r="AO1064" s="14"/>
      <c r="AP1064" s="14"/>
      <c r="AQ1064" s="14"/>
      <c r="AR1064" s="14"/>
      <c r="AS1064" s="14"/>
      <c r="AT1064" s="14"/>
      <c r="AU1064" s="14"/>
      <c r="AV1064" s="14"/>
      <c r="AW1064" s="14"/>
      <c r="AX1064" s="14"/>
      <c r="AY1064" s="14"/>
      <c r="AZ1064" s="14"/>
      <c r="BA1064" s="14"/>
      <c r="BB1064" s="14"/>
      <c r="BC1064" s="14"/>
      <c r="BD1064" s="14"/>
      <c r="BE1064" s="14"/>
      <c r="BF1064" s="14"/>
      <c r="BG1064" s="14"/>
      <c r="BH1064" s="14"/>
      <c r="BI1064" s="14"/>
      <c r="BJ1064" s="14"/>
      <c r="BK1064" s="14"/>
      <c r="BL1064" s="14"/>
      <c r="BM1064" s="14"/>
      <c r="BN1064" s="14"/>
      <c r="BO1064" s="14"/>
      <c r="BP1064" s="14"/>
      <c r="BQ1064" s="14"/>
      <c r="BR1064" s="14"/>
      <c r="BS1064" s="14"/>
      <c r="BT1064" s="14"/>
      <c r="BU1064" s="14"/>
      <c r="BV1064" s="14"/>
      <c r="BW1064" s="14"/>
    </row>
    <row r="1065" spans="2:75" x14ac:dyDescent="0.35">
      <c r="B1065" s="21" t="s">
        <v>96</v>
      </c>
      <c r="C1065" s="14"/>
      <c r="D1065" s="14"/>
      <c r="E1065" s="14"/>
      <c r="F1065" s="14"/>
      <c r="G1065" s="14"/>
      <c r="H1065" s="14"/>
      <c r="I1065" s="14"/>
      <c r="J1065" s="14"/>
      <c r="K1065" s="14"/>
      <c r="L1065" s="14"/>
      <c r="M1065" s="14"/>
      <c r="N1065" s="14"/>
      <c r="O1065" s="14"/>
      <c r="P1065" s="14"/>
      <c r="Q1065" s="14"/>
      <c r="R1065" s="14"/>
      <c r="S1065" s="14"/>
      <c r="T1065" s="14"/>
      <c r="U1065" s="14"/>
      <c r="V1065" s="14"/>
      <c r="W1065" s="14"/>
      <c r="X1065" s="14"/>
      <c r="Y1065" s="14"/>
      <c r="Z1065" s="14"/>
      <c r="AA1065" s="14"/>
      <c r="AB1065" s="14"/>
      <c r="AC1065" s="14"/>
      <c r="AD1065" s="14"/>
      <c r="AE1065" s="14"/>
      <c r="AF1065" s="14"/>
      <c r="AG1065" s="14"/>
      <c r="AH1065" s="14"/>
      <c r="AI1065" s="14"/>
      <c r="AJ1065" s="14"/>
      <c r="AK1065" s="14"/>
      <c r="AL1065" s="14"/>
      <c r="AM1065" s="14"/>
      <c r="AN1065" s="14"/>
      <c r="AO1065" s="14"/>
      <c r="AP1065" s="14"/>
      <c r="AQ1065" s="14"/>
      <c r="AR1065" s="14"/>
      <c r="AS1065" s="14"/>
      <c r="AT1065" s="14"/>
      <c r="AU1065" s="14"/>
      <c r="AV1065" s="14"/>
      <c r="AW1065" s="14"/>
      <c r="AX1065" s="14"/>
      <c r="AY1065" s="14"/>
      <c r="AZ1065" s="14"/>
      <c r="BA1065" s="14"/>
      <c r="BB1065" s="14"/>
      <c r="BC1065" s="14"/>
      <c r="BD1065" s="14"/>
      <c r="BE1065" s="14"/>
      <c r="BF1065" s="14"/>
      <c r="BG1065" s="14"/>
      <c r="BH1065" s="14"/>
      <c r="BI1065" s="14"/>
      <c r="BJ1065" s="14"/>
      <c r="BK1065" s="14"/>
      <c r="BL1065" s="14"/>
      <c r="BM1065" s="14"/>
      <c r="BN1065" s="14"/>
      <c r="BO1065" s="14"/>
      <c r="BP1065" s="14"/>
      <c r="BQ1065" s="14"/>
      <c r="BR1065" s="14"/>
      <c r="BS1065" s="14"/>
      <c r="BT1065" s="14"/>
      <c r="BU1065" s="14"/>
      <c r="BV1065" s="14"/>
      <c r="BW1065" s="14"/>
    </row>
    <row r="1066" spans="2:75" x14ac:dyDescent="0.35">
      <c r="B1066" t="s">
        <v>459</v>
      </c>
      <c r="C1066" s="14">
        <v>2.3517657710543101E-2</v>
      </c>
      <c r="D1066" s="14">
        <v>3.0342418101953102E-2</v>
      </c>
      <c r="E1066" s="14">
        <v>1.7076763837632101E-2</v>
      </c>
      <c r="F1066" s="14"/>
      <c r="G1066" s="14">
        <v>2.7702954398436602E-2</v>
      </c>
      <c r="H1066" s="14">
        <v>1.96323408270975E-2</v>
      </c>
      <c r="I1066" s="14">
        <v>5.0636645656380701E-2</v>
      </c>
      <c r="J1066" s="14">
        <v>1.59283466133914E-2</v>
      </c>
      <c r="K1066" s="14">
        <v>2.08560500809708E-2</v>
      </c>
      <c r="L1066" s="14">
        <v>1.80462199780487E-2</v>
      </c>
      <c r="M1066" s="14"/>
      <c r="N1066" s="14">
        <v>2.3536477070359201E-2</v>
      </c>
      <c r="O1066" s="14">
        <v>2.34824386228875E-2</v>
      </c>
      <c r="P1066" s="14"/>
      <c r="Q1066" s="14">
        <v>0</v>
      </c>
      <c r="R1066" s="14">
        <v>2.2287654095626899E-2</v>
      </c>
      <c r="S1066" s="14">
        <v>2.3098982804818601E-2</v>
      </c>
      <c r="T1066" s="14">
        <v>2.5888496764272999E-2</v>
      </c>
      <c r="U1066" s="14">
        <v>1.2773517521855401E-2</v>
      </c>
      <c r="V1066" s="14">
        <v>1.96389305385496E-2</v>
      </c>
      <c r="W1066" s="14">
        <v>3.6723327887747098E-2</v>
      </c>
      <c r="X1066" s="14">
        <v>0</v>
      </c>
      <c r="Y1066" s="14">
        <v>0</v>
      </c>
      <c r="Z1066" s="14">
        <v>3.6841235205326298E-2</v>
      </c>
      <c r="AA1066" s="14"/>
      <c r="AB1066" s="14">
        <v>6.8218791646124002E-2</v>
      </c>
      <c r="AC1066" s="14">
        <v>1.29960902780884E-2</v>
      </c>
      <c r="AD1066" s="14">
        <v>2.0292330305608501E-2</v>
      </c>
      <c r="AE1066" s="14"/>
      <c r="AF1066" s="14">
        <v>3.72770992619601E-2</v>
      </c>
      <c r="AG1066" s="14">
        <v>4.0802209360493599E-2</v>
      </c>
      <c r="AH1066" s="14">
        <v>0</v>
      </c>
      <c r="AI1066" s="14">
        <v>1.2986813820356701E-2</v>
      </c>
      <c r="AJ1066" s="14">
        <v>1.4721776062716799E-2</v>
      </c>
      <c r="AK1066" s="14">
        <v>4.1663076501224201E-2</v>
      </c>
      <c r="AL1066" s="14">
        <v>0</v>
      </c>
      <c r="AM1066" s="14">
        <v>1.6971566597957798E-2</v>
      </c>
      <c r="AN1066" s="14"/>
      <c r="AO1066" s="14">
        <v>3.2032661249953097E-2</v>
      </c>
      <c r="AP1066" s="14">
        <v>4.08193326971307E-2</v>
      </c>
      <c r="AQ1066" s="14">
        <v>1.05085227965482E-2</v>
      </c>
      <c r="AR1066" s="14">
        <v>1.6894772931290401E-2</v>
      </c>
      <c r="AS1066" s="14">
        <v>1.6677987667862E-2</v>
      </c>
      <c r="AT1066" s="14">
        <v>2.9529785198515901E-2</v>
      </c>
      <c r="AU1066" s="14">
        <v>1.6698620970381502E-2</v>
      </c>
      <c r="AV1066" s="14">
        <v>2.40007046536772E-2</v>
      </c>
      <c r="AW1066" s="14"/>
      <c r="AX1066" s="14">
        <v>0.115421180066987</v>
      </c>
      <c r="AY1066" s="14">
        <v>6.2092910969143997E-3</v>
      </c>
      <c r="AZ1066" s="14">
        <v>2.7994559584218402E-2</v>
      </c>
      <c r="BA1066" s="14"/>
      <c r="BB1066" s="14">
        <v>6.9448802738830404E-2</v>
      </c>
      <c r="BC1066" s="14">
        <v>1.8259420235929E-2</v>
      </c>
      <c r="BD1066" s="14">
        <v>1.6164376045091099E-2</v>
      </c>
      <c r="BE1066" s="14"/>
      <c r="BF1066" s="14">
        <v>5.1431417705972503E-2</v>
      </c>
      <c r="BG1066" s="14">
        <v>3.8214136769429703E-2</v>
      </c>
      <c r="BH1066" s="14">
        <v>1.09618665745319E-2</v>
      </c>
      <c r="BI1066" s="14"/>
      <c r="BJ1066" s="14">
        <v>6.5734445170464798E-3</v>
      </c>
      <c r="BK1066" s="14">
        <v>2.6020207904360101E-2</v>
      </c>
      <c r="BL1066" s="14"/>
      <c r="BM1066" s="14">
        <v>3.8066332029386002E-2</v>
      </c>
      <c r="BN1066" s="14">
        <v>1.7359844969930899E-2</v>
      </c>
      <c r="BO1066" s="14"/>
      <c r="BP1066" s="14">
        <v>2.34466577956438E-2</v>
      </c>
      <c r="BQ1066" s="14">
        <v>5.7774970411745098E-2</v>
      </c>
      <c r="BR1066" s="14">
        <v>1.2766513035959E-2</v>
      </c>
      <c r="BS1066" s="14">
        <v>8.0809708626981697E-3</v>
      </c>
      <c r="BT1066" s="14">
        <v>2.75333934173933E-2</v>
      </c>
      <c r="BU1066" s="14">
        <v>1.55367202278811E-2</v>
      </c>
      <c r="BV1066" s="14">
        <v>0</v>
      </c>
      <c r="BW1066" s="14">
        <v>4.3861638624063601E-2</v>
      </c>
    </row>
    <row r="1067" spans="2:75" x14ac:dyDescent="0.35">
      <c r="B1067" t="s">
        <v>460</v>
      </c>
      <c r="C1067" s="14">
        <v>0.14705701415800401</v>
      </c>
      <c r="D1067" s="14">
        <v>0.182510473836894</v>
      </c>
      <c r="E1067" s="14">
        <v>0.11359767520352899</v>
      </c>
      <c r="F1067" s="14"/>
      <c r="G1067" s="14">
        <v>0.24033202976654799</v>
      </c>
      <c r="H1067" s="14">
        <v>0.132347419179423</v>
      </c>
      <c r="I1067" s="14">
        <v>0.115315695444394</v>
      </c>
      <c r="J1067" s="14">
        <v>8.1222093797955794E-2</v>
      </c>
      <c r="K1067" s="14">
        <v>0.15116408074638801</v>
      </c>
      <c r="L1067" s="14">
        <v>0.17511407923740799</v>
      </c>
      <c r="M1067" s="14"/>
      <c r="N1067" s="14">
        <v>0.15545214039295399</v>
      </c>
      <c r="O1067" s="14">
        <v>0.13134613506116899</v>
      </c>
      <c r="P1067" s="14"/>
      <c r="Q1067" s="14">
        <v>3.5582520713768599E-2</v>
      </c>
      <c r="R1067" s="14">
        <v>0.103559719972849</v>
      </c>
      <c r="S1067" s="14">
        <v>0.15634377671959199</v>
      </c>
      <c r="T1067" s="14">
        <v>0.213439907255495</v>
      </c>
      <c r="U1067" s="14">
        <v>0.18628745138650299</v>
      </c>
      <c r="V1067" s="14">
        <v>0.11833343169728799</v>
      </c>
      <c r="W1067" s="14">
        <v>0.16385127123046</v>
      </c>
      <c r="X1067" s="14">
        <v>0</v>
      </c>
      <c r="Y1067" s="14">
        <v>0</v>
      </c>
      <c r="Z1067" s="14">
        <v>2.00895008195822E-2</v>
      </c>
      <c r="AA1067" s="14"/>
      <c r="AB1067" s="14">
        <v>0.201333994405473</v>
      </c>
      <c r="AC1067" s="14">
        <v>0.141379399618945</v>
      </c>
      <c r="AD1067" s="14">
        <v>0.14000188993590101</v>
      </c>
      <c r="AE1067" s="14"/>
      <c r="AF1067" s="14">
        <v>0.19601718275980101</v>
      </c>
      <c r="AG1067" s="14">
        <v>9.3449865526960496E-2</v>
      </c>
      <c r="AH1067" s="14">
        <v>0.18935295781869799</v>
      </c>
      <c r="AI1067" s="14">
        <v>0.127020964729155</v>
      </c>
      <c r="AJ1067" s="14">
        <v>0.27574148595449</v>
      </c>
      <c r="AK1067" s="14">
        <v>0.21665093043137401</v>
      </c>
      <c r="AL1067" s="14">
        <v>0.11359745384947</v>
      </c>
      <c r="AM1067" s="14">
        <v>7.7755447816270806E-2</v>
      </c>
      <c r="AN1067" s="14"/>
      <c r="AO1067" s="14">
        <v>0.22981462369032199</v>
      </c>
      <c r="AP1067" s="14">
        <v>9.5554833850848897E-2</v>
      </c>
      <c r="AQ1067" s="14">
        <v>0.211716430677995</v>
      </c>
      <c r="AR1067" s="14">
        <v>2.7458306180289702E-2</v>
      </c>
      <c r="AS1067" s="14">
        <v>0.27170740023124901</v>
      </c>
      <c r="AT1067" s="14">
        <v>0.249370366099079</v>
      </c>
      <c r="AU1067" s="14">
        <v>0.14720482912385</v>
      </c>
      <c r="AV1067" s="14">
        <v>9.5038799979602601E-2</v>
      </c>
      <c r="AW1067" s="14"/>
      <c r="AX1067" s="14">
        <v>0.27871902338502702</v>
      </c>
      <c r="AY1067" s="14">
        <v>0.20846563623286701</v>
      </c>
      <c r="AZ1067" s="14">
        <v>8.4375543146096396E-2</v>
      </c>
      <c r="BA1067" s="14"/>
      <c r="BB1067" s="14">
        <v>0.246656921891935</v>
      </c>
      <c r="BC1067" s="14">
        <v>0.16315750589427799</v>
      </c>
      <c r="BD1067" s="14">
        <v>9.4526529213765698E-2</v>
      </c>
      <c r="BE1067" s="14"/>
      <c r="BF1067" s="14">
        <v>0.198053470202843</v>
      </c>
      <c r="BG1067" s="14">
        <v>0.19307130398320599</v>
      </c>
      <c r="BH1067" s="14">
        <v>0.107529682269458</v>
      </c>
      <c r="BI1067" s="14"/>
      <c r="BJ1067" s="14">
        <v>0.27730240556893898</v>
      </c>
      <c r="BK1067" s="14">
        <v>0.114430056399413</v>
      </c>
      <c r="BL1067" s="14"/>
      <c r="BM1067" s="14">
        <v>0.19205303649748501</v>
      </c>
      <c r="BN1067" s="14">
        <v>0.13027633281689199</v>
      </c>
      <c r="BO1067" s="14"/>
      <c r="BP1067" s="14">
        <v>0.13682762924531999</v>
      </c>
      <c r="BQ1067" s="14">
        <v>0.13703351053106999</v>
      </c>
      <c r="BR1067" s="14">
        <v>0.162572130568926</v>
      </c>
      <c r="BS1067" s="14">
        <v>9.3611740372900806E-2</v>
      </c>
      <c r="BT1067" s="14">
        <v>0.192608637353824</v>
      </c>
      <c r="BU1067" s="14">
        <v>0.11473944724629299</v>
      </c>
      <c r="BV1067" s="14">
        <v>0.205838670631903</v>
      </c>
      <c r="BW1067" s="14">
        <v>0.11162842608620201</v>
      </c>
    </row>
    <row r="1068" spans="2:75" x14ac:dyDescent="0.35">
      <c r="B1068" t="s">
        <v>461</v>
      </c>
      <c r="C1068" s="14">
        <v>0.53122825005254204</v>
      </c>
      <c r="D1068" s="14">
        <v>0.55963793080749502</v>
      </c>
      <c r="E1068" s="14">
        <v>0.50441650455357201</v>
      </c>
      <c r="F1068" s="14"/>
      <c r="G1068" s="14">
        <v>0.40007701360317099</v>
      </c>
      <c r="H1068" s="14">
        <v>0.48197466729513799</v>
      </c>
      <c r="I1068" s="14">
        <v>0.55806097830432599</v>
      </c>
      <c r="J1068" s="14">
        <v>0.53725280001046605</v>
      </c>
      <c r="K1068" s="14">
        <v>0.56925832077322402</v>
      </c>
      <c r="L1068" s="14">
        <v>0.54697483264036395</v>
      </c>
      <c r="M1068" s="14"/>
      <c r="N1068" s="14">
        <v>0.56667113458952101</v>
      </c>
      <c r="O1068" s="14">
        <v>0.46489942327619799</v>
      </c>
      <c r="P1068" s="14"/>
      <c r="Q1068" s="14">
        <v>0.44073438355203698</v>
      </c>
      <c r="R1068" s="14">
        <v>0.43591988360603201</v>
      </c>
      <c r="S1068" s="14">
        <v>0.50802981326571595</v>
      </c>
      <c r="T1068" s="14">
        <v>0.50393277533494396</v>
      </c>
      <c r="U1068" s="14">
        <v>0.58568133485260498</v>
      </c>
      <c r="V1068" s="14">
        <v>0.610598670702999</v>
      </c>
      <c r="W1068" s="14">
        <v>0.58817713337174504</v>
      </c>
      <c r="X1068" s="14">
        <v>1</v>
      </c>
      <c r="Y1068" s="14">
        <v>0.68232222267642095</v>
      </c>
      <c r="Z1068" s="14">
        <v>0.42518316844074799</v>
      </c>
      <c r="AA1068" s="14"/>
      <c r="AB1068" s="14">
        <v>0.57772139235142095</v>
      </c>
      <c r="AC1068" s="14">
        <v>0.50808255434918004</v>
      </c>
      <c r="AD1068" s="14">
        <v>0.58503020393666405</v>
      </c>
      <c r="AE1068" s="14"/>
      <c r="AF1068" s="14">
        <v>0.63472654545311702</v>
      </c>
      <c r="AG1068" s="14">
        <v>0.59602712529694002</v>
      </c>
      <c r="AH1068" s="14">
        <v>0.57261978348944298</v>
      </c>
      <c r="AI1068" s="14">
        <v>0.59327147953314296</v>
      </c>
      <c r="AJ1068" s="14">
        <v>0.35979428132695002</v>
      </c>
      <c r="AK1068" s="14">
        <v>0.51152400985258695</v>
      </c>
      <c r="AL1068" s="14">
        <v>0.48605989254141102</v>
      </c>
      <c r="AM1068" s="14">
        <v>0.472397534989275</v>
      </c>
      <c r="AN1068" s="14"/>
      <c r="AO1068" s="14">
        <v>0.64002984486770798</v>
      </c>
      <c r="AP1068" s="14">
        <v>0.59442950894410596</v>
      </c>
      <c r="AQ1068" s="14">
        <v>0.482647570410148</v>
      </c>
      <c r="AR1068" s="14">
        <v>0.63037090470109003</v>
      </c>
      <c r="AS1068" s="14">
        <v>0.48460464646932799</v>
      </c>
      <c r="AT1068" s="14">
        <v>0.53900900619865799</v>
      </c>
      <c r="AU1068" s="14">
        <v>0.45258975623779102</v>
      </c>
      <c r="AV1068" s="14">
        <v>0.47080730704042201</v>
      </c>
      <c r="AW1068" s="14"/>
      <c r="AX1068" s="14">
        <v>0.33024135585311698</v>
      </c>
      <c r="AY1068" s="14">
        <v>0.59144511417786905</v>
      </c>
      <c r="AZ1068" s="14">
        <v>0.52883036769333003</v>
      </c>
      <c r="BA1068" s="14"/>
      <c r="BB1068" s="14">
        <v>0.48693565275706902</v>
      </c>
      <c r="BC1068" s="14">
        <v>0.57094728781918402</v>
      </c>
      <c r="BD1068" s="14">
        <v>0.534905849834869</v>
      </c>
      <c r="BE1068" s="14"/>
      <c r="BF1068" s="14">
        <v>0.48536006004593402</v>
      </c>
      <c r="BG1068" s="14">
        <v>0.58087303356133102</v>
      </c>
      <c r="BH1068" s="14">
        <v>0.52218534760946</v>
      </c>
      <c r="BI1068" s="14"/>
      <c r="BJ1068" s="14">
        <v>0.53657097925180897</v>
      </c>
      <c r="BK1068" s="14">
        <v>0.53262259903027498</v>
      </c>
      <c r="BL1068" s="14"/>
      <c r="BM1068" s="14">
        <v>0.54672530644991502</v>
      </c>
      <c r="BN1068" s="14">
        <v>0.52265090430947203</v>
      </c>
      <c r="BO1068" s="14"/>
      <c r="BP1068" s="14">
        <v>0.51798624198424803</v>
      </c>
      <c r="BQ1068" s="14">
        <v>0.54454882126723403</v>
      </c>
      <c r="BR1068" s="14">
        <v>0.62967516011936997</v>
      </c>
      <c r="BS1068" s="14">
        <v>0.56665897410579003</v>
      </c>
      <c r="BT1068" s="14">
        <v>0.50537916718318598</v>
      </c>
      <c r="BU1068" s="14">
        <v>0.56773513245902996</v>
      </c>
      <c r="BV1068" s="14">
        <v>0.359006182831482</v>
      </c>
      <c r="BW1068" s="14">
        <v>0.54717902666970997</v>
      </c>
    </row>
    <row r="1069" spans="2:75" x14ac:dyDescent="0.35">
      <c r="B1069" t="s">
        <v>462</v>
      </c>
      <c r="C1069" s="14">
        <v>0.100262033509529</v>
      </c>
      <c r="D1069" s="14">
        <v>9.0807580745763394E-2</v>
      </c>
      <c r="E1069" s="14">
        <v>0.109184709674763</v>
      </c>
      <c r="F1069" s="14"/>
      <c r="G1069" s="14">
        <v>0.13029142900282301</v>
      </c>
      <c r="H1069" s="14">
        <v>0.13707491632138</v>
      </c>
      <c r="I1069" s="14">
        <v>0.11098418809155</v>
      </c>
      <c r="J1069" s="14">
        <v>0.105986804764305</v>
      </c>
      <c r="K1069" s="14">
        <v>7.4831098954207198E-2</v>
      </c>
      <c r="L1069" s="14">
        <v>8.4914143382010407E-2</v>
      </c>
      <c r="M1069" s="14"/>
      <c r="N1069" s="14">
        <v>0.107279264801366</v>
      </c>
      <c r="O1069" s="14">
        <v>8.7129786377662305E-2</v>
      </c>
      <c r="P1069" s="14"/>
      <c r="Q1069" s="14">
        <v>0.10615687117165901</v>
      </c>
      <c r="R1069" s="14">
        <v>8.6537791880285403E-2</v>
      </c>
      <c r="S1069" s="14">
        <v>0.113566819622753</v>
      </c>
      <c r="T1069" s="14">
        <v>7.9446178235968806E-2</v>
      </c>
      <c r="U1069" s="14">
        <v>9.3355808108129296E-2</v>
      </c>
      <c r="V1069" s="14">
        <v>0.13420460503759499</v>
      </c>
      <c r="W1069" s="14">
        <v>0.120987045542594</v>
      </c>
      <c r="X1069" s="14">
        <v>0</v>
      </c>
      <c r="Y1069" s="14">
        <v>0</v>
      </c>
      <c r="Z1069" s="14">
        <v>9.0909416424484496E-2</v>
      </c>
      <c r="AA1069" s="14"/>
      <c r="AB1069" s="14">
        <v>9.5078432709967103E-2</v>
      </c>
      <c r="AC1069" s="14">
        <v>9.1831936583727194E-2</v>
      </c>
      <c r="AD1069" s="14">
        <v>0.141014906937035</v>
      </c>
      <c r="AE1069" s="14"/>
      <c r="AF1069" s="14">
        <v>5.61285794746701E-2</v>
      </c>
      <c r="AG1069" s="14">
        <v>0.12371821737794</v>
      </c>
      <c r="AH1069" s="14">
        <v>0.102820430828118</v>
      </c>
      <c r="AI1069" s="14">
        <v>5.6137846955537203E-2</v>
      </c>
      <c r="AJ1069" s="14">
        <v>0.125413469841994</v>
      </c>
      <c r="AK1069" s="14">
        <v>0.101660717135294</v>
      </c>
      <c r="AL1069" s="14">
        <v>0.22448884587696999</v>
      </c>
      <c r="AM1069" s="14">
        <v>7.8484032279543994E-2</v>
      </c>
      <c r="AN1069" s="14"/>
      <c r="AO1069" s="14">
        <v>2.8593282718889002E-2</v>
      </c>
      <c r="AP1069" s="14">
        <v>0.13431234116297999</v>
      </c>
      <c r="AQ1069" s="14">
        <v>0.116035593103036</v>
      </c>
      <c r="AR1069" s="14">
        <v>7.3261077545196798E-2</v>
      </c>
      <c r="AS1069" s="14">
        <v>5.1220250278026E-2</v>
      </c>
      <c r="AT1069" s="14">
        <v>6.8883463220459504E-2</v>
      </c>
      <c r="AU1069" s="14">
        <v>0.26024690285208002</v>
      </c>
      <c r="AV1069" s="14">
        <v>7.6425397766172798E-2</v>
      </c>
      <c r="AW1069" s="14"/>
      <c r="AX1069" s="14">
        <v>0.20228536659549101</v>
      </c>
      <c r="AY1069" s="14">
        <v>6.9713327098946898E-2</v>
      </c>
      <c r="AZ1069" s="14">
        <v>0.13733780310478799</v>
      </c>
      <c r="BA1069" s="14"/>
      <c r="BB1069" s="14">
        <v>0.108633947685798</v>
      </c>
      <c r="BC1069" s="14">
        <v>7.2227469467420896E-2</v>
      </c>
      <c r="BD1069" s="14">
        <v>0.16134626227757001</v>
      </c>
      <c r="BE1069" s="14"/>
      <c r="BF1069" s="14">
        <v>0.14952102264470499</v>
      </c>
      <c r="BG1069" s="14">
        <v>7.1203766882821207E-2</v>
      </c>
      <c r="BH1069" s="14">
        <v>0.14449163225564099</v>
      </c>
      <c r="BI1069" s="14"/>
      <c r="BJ1069" s="14">
        <v>8.7972595223169303E-2</v>
      </c>
      <c r="BK1069" s="14">
        <v>0.10243896244827599</v>
      </c>
      <c r="BL1069" s="14"/>
      <c r="BM1069" s="14">
        <v>0.11517059092613</v>
      </c>
      <c r="BN1069" s="14">
        <v>9.5160700810144994E-2</v>
      </c>
      <c r="BO1069" s="14"/>
      <c r="BP1069" s="14">
        <v>0.128479357845322</v>
      </c>
      <c r="BQ1069" s="14">
        <v>3.9850894828253602E-2</v>
      </c>
      <c r="BR1069" s="14">
        <v>3.2256469876399498E-2</v>
      </c>
      <c r="BS1069" s="14">
        <v>0.12501010540301299</v>
      </c>
      <c r="BT1069" s="14">
        <v>8.8261627912004606E-2</v>
      </c>
      <c r="BU1069" s="14">
        <v>0.102415716828928</v>
      </c>
      <c r="BV1069" s="14">
        <v>0.154509809608945</v>
      </c>
      <c r="BW1069" s="14">
        <v>8.9760682314479395E-2</v>
      </c>
    </row>
    <row r="1070" spans="2:75" x14ac:dyDescent="0.35">
      <c r="B1070" t="s">
        <v>463</v>
      </c>
      <c r="C1070" s="14">
        <v>4.1797768121044798E-2</v>
      </c>
      <c r="D1070" s="14">
        <v>4.63006353622894E-2</v>
      </c>
      <c r="E1070" s="14">
        <v>3.7548169840470803E-2</v>
      </c>
      <c r="F1070" s="14"/>
      <c r="G1070" s="14">
        <v>6.6850840238280196E-2</v>
      </c>
      <c r="H1070" s="14">
        <v>9.3216708960315697E-2</v>
      </c>
      <c r="I1070" s="14">
        <v>4.6459301747670601E-2</v>
      </c>
      <c r="J1070" s="14">
        <v>3.6383191376075902E-2</v>
      </c>
      <c r="K1070" s="14">
        <v>4.1357334028935003E-2</v>
      </c>
      <c r="L1070" s="14">
        <v>1.9288152351740601E-2</v>
      </c>
      <c r="M1070" s="14"/>
      <c r="N1070" s="14">
        <v>3.5403726953546398E-2</v>
      </c>
      <c r="O1070" s="14">
        <v>5.3763759448791699E-2</v>
      </c>
      <c r="P1070" s="14"/>
      <c r="Q1070" s="14">
        <v>6.08085948969493E-2</v>
      </c>
      <c r="R1070" s="14">
        <v>7.49614447064475E-2</v>
      </c>
      <c r="S1070" s="14">
        <v>4.6382391677407701E-2</v>
      </c>
      <c r="T1070" s="14">
        <v>4.57097751133516E-2</v>
      </c>
      <c r="U1070" s="14">
        <v>2.6602101834304202E-2</v>
      </c>
      <c r="V1070" s="14">
        <v>5.5997139489346599E-2</v>
      </c>
      <c r="W1070" s="14">
        <v>2.7398036987164899E-2</v>
      </c>
      <c r="X1070" s="14">
        <v>0</v>
      </c>
      <c r="Y1070" s="14">
        <v>0.31767777732357899</v>
      </c>
      <c r="Z1070" s="14">
        <v>6.0672490132813797E-3</v>
      </c>
      <c r="AA1070" s="14"/>
      <c r="AB1070" s="14">
        <v>2.8084819650310799E-2</v>
      </c>
      <c r="AC1070" s="14">
        <v>3.94609079541242E-2</v>
      </c>
      <c r="AD1070" s="14">
        <v>6.0561206982951699E-2</v>
      </c>
      <c r="AE1070" s="14"/>
      <c r="AF1070" s="14">
        <v>0</v>
      </c>
      <c r="AG1070" s="14">
        <v>7.6271856046691802E-2</v>
      </c>
      <c r="AH1070" s="14">
        <v>3.56319922257455E-2</v>
      </c>
      <c r="AI1070" s="14">
        <v>6.6616861297902993E-2</v>
      </c>
      <c r="AJ1070" s="14">
        <v>5.56157264395356E-2</v>
      </c>
      <c r="AK1070" s="14">
        <v>1.83353370590605E-2</v>
      </c>
      <c r="AL1070" s="14">
        <v>2.7109162441669301E-2</v>
      </c>
      <c r="AM1070" s="14">
        <v>6.4167286950243096E-2</v>
      </c>
      <c r="AN1070" s="14"/>
      <c r="AO1070" s="14">
        <v>4.1844475580874998E-3</v>
      </c>
      <c r="AP1070" s="14">
        <v>4.9514102109240697E-2</v>
      </c>
      <c r="AQ1070" s="14">
        <v>5.0844598218218399E-2</v>
      </c>
      <c r="AR1070" s="14">
        <v>4.17789293376171E-2</v>
      </c>
      <c r="AS1070" s="14">
        <v>5.0721521287384198E-2</v>
      </c>
      <c r="AT1070" s="14">
        <v>1.69822136687914E-2</v>
      </c>
      <c r="AU1070" s="14">
        <v>0</v>
      </c>
      <c r="AV1070" s="14">
        <v>0.109710404189483</v>
      </c>
      <c r="AW1070" s="14"/>
      <c r="AX1070" s="14">
        <v>1.0556861916737201E-2</v>
      </c>
      <c r="AY1070" s="14">
        <v>2.2516995615231902E-2</v>
      </c>
      <c r="AZ1070" s="14">
        <v>7.5115669193459994E-2</v>
      </c>
      <c r="BA1070" s="14"/>
      <c r="BB1070" s="14">
        <v>3.8012446643479803E-2</v>
      </c>
      <c r="BC1070" s="14">
        <v>1.8541119261323399E-2</v>
      </c>
      <c r="BD1070" s="14">
        <v>0.110885112043492</v>
      </c>
      <c r="BE1070" s="14"/>
      <c r="BF1070" s="14">
        <v>2.8092271078014298E-2</v>
      </c>
      <c r="BG1070" s="14">
        <v>1.8257821881341198E-2</v>
      </c>
      <c r="BH1070" s="14">
        <v>8.4339313139652303E-2</v>
      </c>
      <c r="BI1070" s="14"/>
      <c r="BJ1070" s="14">
        <v>2.5110622648784001E-2</v>
      </c>
      <c r="BK1070" s="14">
        <v>4.7255289806790099E-2</v>
      </c>
      <c r="BL1070" s="14"/>
      <c r="BM1070" s="14">
        <v>6.1931725294823797E-2</v>
      </c>
      <c r="BN1070" s="14">
        <v>3.2119544571159203E-2</v>
      </c>
      <c r="BO1070" s="14"/>
      <c r="BP1070" s="14">
        <v>2.23805124552067E-2</v>
      </c>
      <c r="BQ1070" s="14">
        <v>2.2493867822969801E-2</v>
      </c>
      <c r="BR1070" s="14">
        <v>4.7586520258392197E-2</v>
      </c>
      <c r="BS1070" s="14">
        <v>6.0200653162342598E-2</v>
      </c>
      <c r="BT1070" s="14">
        <v>4.2424041078569098E-2</v>
      </c>
      <c r="BU1070" s="14">
        <v>5.5156471709687301E-2</v>
      </c>
      <c r="BV1070" s="14">
        <v>3.7720526014016702E-2</v>
      </c>
      <c r="BW1070" s="14">
        <v>3.1829200934882798E-2</v>
      </c>
    </row>
    <row r="1071" spans="2:75" x14ac:dyDescent="0.35">
      <c r="B1071" t="s">
        <v>92</v>
      </c>
      <c r="C1071" s="14">
        <v>0.156137276448337</v>
      </c>
      <c r="D1071" s="14">
        <v>9.0400961145605196E-2</v>
      </c>
      <c r="E1071" s="14">
        <v>0.21817617689003299</v>
      </c>
      <c r="F1071" s="14"/>
      <c r="G1071" s="14">
        <v>0.134745732990742</v>
      </c>
      <c r="H1071" s="14">
        <v>0.13575394741664601</v>
      </c>
      <c r="I1071" s="14">
        <v>0.118543190755679</v>
      </c>
      <c r="J1071" s="14">
        <v>0.22322676343780601</v>
      </c>
      <c r="K1071" s="14">
        <v>0.142533115416275</v>
      </c>
      <c r="L1071" s="14">
        <v>0.155662572410429</v>
      </c>
      <c r="M1071" s="14"/>
      <c r="N1071" s="14">
        <v>0.111657256192254</v>
      </c>
      <c r="O1071" s="14">
        <v>0.23937845721329201</v>
      </c>
      <c r="P1071" s="14"/>
      <c r="Q1071" s="14">
        <v>0.35671762966558601</v>
      </c>
      <c r="R1071" s="14">
        <v>0.27673350573875899</v>
      </c>
      <c r="S1071" s="14">
        <v>0.15257821590971199</v>
      </c>
      <c r="T1071" s="14">
        <v>0.13158286729596699</v>
      </c>
      <c r="U1071" s="14">
        <v>9.5299786296603198E-2</v>
      </c>
      <c r="V1071" s="14">
        <v>6.1227222534221699E-2</v>
      </c>
      <c r="W1071" s="14">
        <v>6.2863184980288797E-2</v>
      </c>
      <c r="X1071" s="14">
        <v>0</v>
      </c>
      <c r="Y1071" s="14">
        <v>0</v>
      </c>
      <c r="Z1071" s="14">
        <v>0.420909430096578</v>
      </c>
      <c r="AA1071" s="14"/>
      <c r="AB1071" s="14">
        <v>2.9562569236703501E-2</v>
      </c>
      <c r="AC1071" s="14">
        <v>0.206249111215935</v>
      </c>
      <c r="AD1071" s="14">
        <v>5.3099461901840797E-2</v>
      </c>
      <c r="AE1071" s="14"/>
      <c r="AF1071" s="14">
        <v>7.5850593050452303E-2</v>
      </c>
      <c r="AG1071" s="14">
        <v>6.9730726390974704E-2</v>
      </c>
      <c r="AH1071" s="14">
        <v>9.9574835637996198E-2</v>
      </c>
      <c r="AI1071" s="14">
        <v>0.14396603366390501</v>
      </c>
      <c r="AJ1071" s="14">
        <v>0.168713260374313</v>
      </c>
      <c r="AK1071" s="14">
        <v>0.110165929020461</v>
      </c>
      <c r="AL1071" s="14">
        <v>0.14874464529047901</v>
      </c>
      <c r="AM1071" s="14">
        <v>0.29022413136670899</v>
      </c>
      <c r="AN1071" s="14"/>
      <c r="AO1071" s="14">
        <v>6.5345139915040401E-2</v>
      </c>
      <c r="AP1071" s="14">
        <v>8.5369881235693598E-2</v>
      </c>
      <c r="AQ1071" s="14">
        <v>0.12824728479405501</v>
      </c>
      <c r="AR1071" s="14">
        <v>0.210236009304516</v>
      </c>
      <c r="AS1071" s="14">
        <v>0.12506819406615099</v>
      </c>
      <c r="AT1071" s="14">
        <v>9.6225165614496497E-2</v>
      </c>
      <c r="AU1071" s="14">
        <v>0.123259890815898</v>
      </c>
      <c r="AV1071" s="14">
        <v>0.224017386370642</v>
      </c>
      <c r="AW1071" s="14"/>
      <c r="AX1071" s="14">
        <v>6.2776212182640595E-2</v>
      </c>
      <c r="AY1071" s="14">
        <v>0.101649635778171</v>
      </c>
      <c r="AZ1071" s="14">
        <v>0.14634605727810701</v>
      </c>
      <c r="BA1071" s="14"/>
      <c r="BB1071" s="14">
        <v>5.0312228282887603E-2</v>
      </c>
      <c r="BC1071" s="14">
        <v>0.15686719732186499</v>
      </c>
      <c r="BD1071" s="14">
        <v>8.2171870585211901E-2</v>
      </c>
      <c r="BE1071" s="14"/>
      <c r="BF1071" s="14">
        <v>8.7541758322531596E-2</v>
      </c>
      <c r="BG1071" s="14">
        <v>9.83799369218714E-2</v>
      </c>
      <c r="BH1071" s="14">
        <v>0.130492158151256</v>
      </c>
      <c r="BI1071" s="14"/>
      <c r="BJ1071" s="14">
        <v>6.6469952790252904E-2</v>
      </c>
      <c r="BK1071" s="14">
        <v>0.177232884410886</v>
      </c>
      <c r="BL1071" s="14"/>
      <c r="BM1071" s="14">
        <v>4.6053008802260001E-2</v>
      </c>
      <c r="BN1071" s="14">
        <v>0.20243267252240099</v>
      </c>
      <c r="BO1071" s="14"/>
      <c r="BP1071" s="14">
        <v>0.170879600674259</v>
      </c>
      <c r="BQ1071" s="14">
        <v>0.19829793513872801</v>
      </c>
      <c r="BR1071" s="14">
        <v>0.115143206140953</v>
      </c>
      <c r="BS1071" s="14">
        <v>0.14643755609325601</v>
      </c>
      <c r="BT1071" s="14">
        <v>0.143793133055023</v>
      </c>
      <c r="BU1071" s="14">
        <v>0.144416511528181</v>
      </c>
      <c r="BV1071" s="14">
        <v>0.24292481091365301</v>
      </c>
      <c r="BW1071" s="14">
        <v>0.175741025370662</v>
      </c>
    </row>
    <row r="1072" spans="2:75" x14ac:dyDescent="0.35">
      <c r="C1072" s="14"/>
      <c r="D1072" s="14"/>
      <c r="E1072" s="14"/>
      <c r="F1072" s="14"/>
      <c r="G1072" s="14"/>
      <c r="H1072" s="14"/>
      <c r="I1072" s="14"/>
      <c r="J1072" s="14"/>
      <c r="K1072" s="14"/>
      <c r="L1072" s="14"/>
      <c r="M1072" s="14"/>
      <c r="N1072" s="14"/>
      <c r="O1072" s="14"/>
      <c r="P1072" s="14"/>
      <c r="Q1072" s="14"/>
      <c r="R1072" s="14"/>
      <c r="S1072" s="14"/>
      <c r="T1072" s="14"/>
      <c r="U1072" s="14"/>
      <c r="V1072" s="14"/>
      <c r="W1072" s="14"/>
      <c r="X1072" s="14"/>
      <c r="Y1072" s="14"/>
      <c r="Z1072" s="14"/>
      <c r="AA1072" s="14"/>
      <c r="AB1072" s="14"/>
      <c r="AC1072" s="14"/>
      <c r="AD1072" s="14"/>
      <c r="AE1072" s="14"/>
      <c r="AF1072" s="14"/>
      <c r="AG1072" s="14"/>
      <c r="AH1072" s="14"/>
      <c r="AI1072" s="14"/>
      <c r="AJ1072" s="14"/>
      <c r="AK1072" s="14"/>
      <c r="AL1072" s="14"/>
      <c r="AM1072" s="14"/>
      <c r="AN1072" s="14"/>
      <c r="AO1072" s="14"/>
      <c r="AP1072" s="14"/>
      <c r="AQ1072" s="14"/>
      <c r="AR1072" s="14"/>
      <c r="AS1072" s="14"/>
      <c r="AT1072" s="14"/>
      <c r="AU1072" s="14"/>
      <c r="AV1072" s="14"/>
      <c r="AW1072" s="14"/>
      <c r="AX1072" s="14"/>
      <c r="AY1072" s="14"/>
      <c r="AZ1072" s="14"/>
      <c r="BA1072" s="14"/>
      <c r="BB1072" s="14"/>
      <c r="BC1072" s="14"/>
      <c r="BD1072" s="14"/>
      <c r="BE1072" s="14"/>
      <c r="BF1072" s="14"/>
      <c r="BG1072" s="14"/>
      <c r="BH1072" s="14"/>
      <c r="BI1072" s="14"/>
      <c r="BJ1072" s="14"/>
      <c r="BK1072" s="14"/>
      <c r="BL1072" s="14"/>
      <c r="BM1072" s="14"/>
      <c r="BN1072" s="14"/>
      <c r="BO1072" s="14"/>
      <c r="BP1072" s="14"/>
      <c r="BQ1072" s="14"/>
      <c r="BR1072" s="14"/>
      <c r="BS1072" s="14"/>
      <c r="BT1072" s="14"/>
      <c r="BU1072" s="14"/>
      <c r="BV1072" s="14"/>
      <c r="BW1072" s="14"/>
    </row>
    <row r="1073" spans="2:75" x14ac:dyDescent="0.35">
      <c r="B1073" s="6" t="s">
        <v>474</v>
      </c>
      <c r="C1073" s="14"/>
      <c r="D1073" s="14"/>
      <c r="E1073" s="14"/>
      <c r="F1073" s="14"/>
      <c r="G1073" s="14"/>
      <c r="H1073" s="14"/>
      <c r="I1073" s="14"/>
      <c r="J1073" s="14"/>
      <c r="K1073" s="14"/>
      <c r="L1073" s="14"/>
      <c r="M1073" s="14"/>
      <c r="N1073" s="14"/>
      <c r="O1073" s="14"/>
      <c r="P1073" s="14"/>
      <c r="Q1073" s="14"/>
      <c r="R1073" s="14"/>
      <c r="S1073" s="14"/>
      <c r="T1073" s="14"/>
      <c r="U1073" s="14"/>
      <c r="V1073" s="14"/>
      <c r="W1073" s="14"/>
      <c r="X1073" s="14"/>
      <c r="Y1073" s="14"/>
      <c r="Z1073" s="14"/>
      <c r="AA1073" s="14"/>
      <c r="AB1073" s="14"/>
      <c r="AC1073" s="14"/>
      <c r="AD1073" s="14"/>
      <c r="AE1073" s="14"/>
      <c r="AF1073" s="14"/>
      <c r="AG1073" s="14"/>
      <c r="AH1073" s="14"/>
      <c r="AI1073" s="14"/>
      <c r="AJ1073" s="14"/>
      <c r="AK1073" s="14"/>
      <c r="AL1073" s="14"/>
      <c r="AM1073" s="14"/>
      <c r="AN1073" s="14"/>
      <c r="AO1073" s="14"/>
      <c r="AP1073" s="14"/>
      <c r="AQ1073" s="14"/>
      <c r="AR1073" s="14"/>
      <c r="AS1073" s="14"/>
      <c r="AT1073" s="14"/>
      <c r="AU1073" s="14"/>
      <c r="AV1073" s="14"/>
      <c r="AW1073" s="14"/>
      <c r="AX1073" s="14"/>
      <c r="AY1073" s="14"/>
      <c r="AZ1073" s="14"/>
      <c r="BA1073" s="14"/>
      <c r="BB1073" s="14"/>
      <c r="BC1073" s="14"/>
      <c r="BD1073" s="14"/>
      <c r="BE1073" s="14"/>
      <c r="BF1073" s="14"/>
      <c r="BG1073" s="14"/>
      <c r="BH1073" s="14"/>
      <c r="BI1073" s="14"/>
      <c r="BJ1073" s="14"/>
      <c r="BK1073" s="14"/>
      <c r="BL1073" s="14"/>
      <c r="BM1073" s="14"/>
      <c r="BN1073" s="14"/>
      <c r="BO1073" s="14"/>
      <c r="BP1073" s="14"/>
      <c r="BQ1073" s="14"/>
      <c r="BR1073" s="14"/>
      <c r="BS1073" s="14"/>
      <c r="BT1073" s="14"/>
      <c r="BU1073" s="14"/>
      <c r="BV1073" s="14"/>
      <c r="BW1073" s="14"/>
    </row>
    <row r="1074" spans="2:75" x14ac:dyDescent="0.35">
      <c r="B1074" s="21" t="s">
        <v>96</v>
      </c>
      <c r="C1074" s="14"/>
      <c r="D1074" s="14"/>
      <c r="E1074" s="14"/>
      <c r="F1074" s="14"/>
      <c r="G1074" s="14"/>
      <c r="H1074" s="14"/>
      <c r="I1074" s="14"/>
      <c r="J1074" s="14"/>
      <c r="K1074" s="14"/>
      <c r="L1074" s="14"/>
      <c r="M1074" s="14"/>
      <c r="N1074" s="14"/>
      <c r="O1074" s="14"/>
      <c r="P1074" s="14"/>
      <c r="Q1074" s="14"/>
      <c r="R1074" s="14"/>
      <c r="S1074" s="14"/>
      <c r="T1074" s="14"/>
      <c r="U1074" s="14"/>
      <c r="V1074" s="14"/>
      <c r="W1074" s="14"/>
      <c r="X1074" s="14"/>
      <c r="Y1074" s="14"/>
      <c r="Z1074" s="14"/>
      <c r="AA1074" s="14"/>
      <c r="AB1074" s="14"/>
      <c r="AC1074" s="14"/>
      <c r="AD1074" s="14"/>
      <c r="AE1074" s="14"/>
      <c r="AF1074" s="14"/>
      <c r="AG1074" s="14"/>
      <c r="AH1074" s="14"/>
      <c r="AI1074" s="14"/>
      <c r="AJ1074" s="14"/>
      <c r="AK1074" s="14"/>
      <c r="AL1074" s="14"/>
      <c r="AM1074" s="14"/>
      <c r="AN1074" s="14"/>
      <c r="AO1074" s="14"/>
      <c r="AP1074" s="14"/>
      <c r="AQ1074" s="14"/>
      <c r="AR1074" s="14"/>
      <c r="AS1074" s="14"/>
      <c r="AT1074" s="14"/>
      <c r="AU1074" s="14"/>
      <c r="AV1074" s="14"/>
      <c r="AW1074" s="14"/>
      <c r="AX1074" s="14"/>
      <c r="AY1074" s="14"/>
      <c r="AZ1074" s="14"/>
      <c r="BA1074" s="14"/>
      <c r="BB1074" s="14"/>
      <c r="BC1074" s="14"/>
      <c r="BD1074" s="14"/>
      <c r="BE1074" s="14"/>
      <c r="BF1074" s="14"/>
      <c r="BG1074" s="14"/>
      <c r="BH1074" s="14"/>
      <c r="BI1074" s="14"/>
      <c r="BJ1074" s="14"/>
      <c r="BK1074" s="14"/>
      <c r="BL1074" s="14"/>
      <c r="BM1074" s="14"/>
      <c r="BN1074" s="14"/>
      <c r="BO1074" s="14"/>
      <c r="BP1074" s="14"/>
      <c r="BQ1074" s="14"/>
      <c r="BR1074" s="14"/>
      <c r="BS1074" s="14"/>
      <c r="BT1074" s="14"/>
      <c r="BU1074" s="14"/>
      <c r="BV1074" s="14"/>
      <c r="BW1074" s="14"/>
    </row>
    <row r="1075" spans="2:75" x14ac:dyDescent="0.35">
      <c r="B1075" t="s">
        <v>459</v>
      </c>
      <c r="C1075" s="14">
        <v>1.2205573526774999E-2</v>
      </c>
      <c r="D1075" s="14">
        <v>2.1433549207829299E-2</v>
      </c>
      <c r="E1075" s="14">
        <v>3.4966359795630402E-3</v>
      </c>
      <c r="F1075" s="14"/>
      <c r="G1075" s="14">
        <v>2.7817218741298302E-2</v>
      </c>
      <c r="H1075" s="14">
        <v>2.3692834149389001E-2</v>
      </c>
      <c r="I1075" s="14">
        <v>3.53937328689794E-2</v>
      </c>
      <c r="J1075" s="14">
        <v>6.0811081445539998E-3</v>
      </c>
      <c r="K1075" s="14">
        <v>3.3181430878988999E-3</v>
      </c>
      <c r="L1075" s="14">
        <v>2.4432241525203001E-3</v>
      </c>
      <c r="M1075" s="14"/>
      <c r="N1075" s="14">
        <v>1.25828407529974E-2</v>
      </c>
      <c r="O1075" s="14">
        <v>1.1499544860558999E-2</v>
      </c>
      <c r="P1075" s="14"/>
      <c r="Q1075" s="14">
        <v>0</v>
      </c>
      <c r="R1075" s="14">
        <v>0</v>
      </c>
      <c r="S1075" s="14">
        <v>7.7883111336402898E-3</v>
      </c>
      <c r="T1075" s="14">
        <v>1.8857561006830999E-2</v>
      </c>
      <c r="U1075" s="14">
        <v>4.4556414440647101E-3</v>
      </c>
      <c r="V1075" s="14">
        <v>1.5637286410175599E-2</v>
      </c>
      <c r="W1075" s="14">
        <v>2.4826325297587999E-2</v>
      </c>
      <c r="X1075" s="14">
        <v>0</v>
      </c>
      <c r="Y1075" s="14">
        <v>0</v>
      </c>
      <c r="Z1075" s="14">
        <v>1.44637383079326E-2</v>
      </c>
      <c r="AA1075" s="14"/>
      <c r="AB1075" s="14">
        <v>2.27000183138155E-2</v>
      </c>
      <c r="AC1075" s="14">
        <v>7.6200165969460502E-3</v>
      </c>
      <c r="AD1075" s="14">
        <v>1.6310392660600699E-2</v>
      </c>
      <c r="AE1075" s="14"/>
      <c r="AF1075" s="14">
        <v>4.6636345925325003E-3</v>
      </c>
      <c r="AG1075" s="14">
        <v>2.0306203938609699E-2</v>
      </c>
      <c r="AH1075" s="14">
        <v>0</v>
      </c>
      <c r="AI1075" s="14">
        <v>9.5191271433050107E-3</v>
      </c>
      <c r="AJ1075" s="14">
        <v>1.4721776062716799E-2</v>
      </c>
      <c r="AK1075" s="14">
        <v>2.4142785902647599E-2</v>
      </c>
      <c r="AL1075" s="14">
        <v>5.0663934092333003E-2</v>
      </c>
      <c r="AM1075" s="14">
        <v>7.0629850006808598E-3</v>
      </c>
      <c r="AN1075" s="14"/>
      <c r="AO1075" s="14">
        <v>0</v>
      </c>
      <c r="AP1075" s="14">
        <v>2.0314725780228301E-2</v>
      </c>
      <c r="AQ1075" s="14">
        <v>0</v>
      </c>
      <c r="AR1075" s="14">
        <v>1.23835987652439E-2</v>
      </c>
      <c r="AS1075" s="14">
        <v>1.6677987667862E-2</v>
      </c>
      <c r="AT1075" s="14">
        <v>2.6813286556108099E-2</v>
      </c>
      <c r="AU1075" s="14">
        <v>5.9849170580973499E-2</v>
      </c>
      <c r="AV1075" s="14">
        <v>1.3304957399107101E-2</v>
      </c>
      <c r="AW1075" s="14"/>
      <c r="AX1075" s="14">
        <v>5.9947322743657203E-2</v>
      </c>
      <c r="AY1075" s="14">
        <v>1.29361080161966E-2</v>
      </c>
      <c r="AZ1075" s="14">
        <v>5.6757330197305502E-3</v>
      </c>
      <c r="BA1075" s="14"/>
      <c r="BB1075" s="14">
        <v>4.3308801234819401E-2</v>
      </c>
      <c r="BC1075" s="14">
        <v>7.2977297171380002E-3</v>
      </c>
      <c r="BD1075" s="14">
        <v>1.04616750952417E-2</v>
      </c>
      <c r="BE1075" s="14"/>
      <c r="BF1075" s="14">
        <v>4.68233296425795E-2</v>
      </c>
      <c r="BG1075" s="14">
        <v>7.4274330741995196E-3</v>
      </c>
      <c r="BH1075" s="14">
        <v>8.6304020432415897E-3</v>
      </c>
      <c r="BI1075" s="14"/>
      <c r="BJ1075" s="14">
        <v>1.90996623506582E-2</v>
      </c>
      <c r="BK1075" s="14">
        <v>1.07610542424742E-2</v>
      </c>
      <c r="BL1075" s="14"/>
      <c r="BM1075" s="14">
        <v>1.8291069338883501E-2</v>
      </c>
      <c r="BN1075" s="14">
        <v>1.03859114754385E-2</v>
      </c>
      <c r="BO1075" s="14"/>
      <c r="BP1075" s="14">
        <v>1.9956432970246501E-2</v>
      </c>
      <c r="BQ1075" s="14">
        <v>1.8032489043703699E-2</v>
      </c>
      <c r="BR1075" s="14">
        <v>1.2766513035959E-2</v>
      </c>
      <c r="BS1075" s="14">
        <v>1.2862395704713699E-2</v>
      </c>
      <c r="BT1075" s="14">
        <v>1.3251552331989399E-2</v>
      </c>
      <c r="BU1075" s="14">
        <v>4.0400063646816196E-3</v>
      </c>
      <c r="BV1075" s="14">
        <v>0</v>
      </c>
      <c r="BW1075" s="14">
        <v>0</v>
      </c>
    </row>
    <row r="1076" spans="2:75" x14ac:dyDescent="0.35">
      <c r="B1076" t="s">
        <v>460</v>
      </c>
      <c r="C1076" s="14">
        <v>0.12650078232192399</v>
      </c>
      <c r="D1076" s="14">
        <v>0.15614518058226301</v>
      </c>
      <c r="E1076" s="14">
        <v>9.8523767427528802E-2</v>
      </c>
      <c r="F1076" s="14"/>
      <c r="G1076" s="14">
        <v>0.156845428276493</v>
      </c>
      <c r="H1076" s="14">
        <v>0.11102816545828</v>
      </c>
      <c r="I1076" s="14">
        <v>0.12179168906873999</v>
      </c>
      <c r="J1076" s="14">
        <v>8.6956819793498105E-2</v>
      </c>
      <c r="K1076" s="14">
        <v>0.14838297964366601</v>
      </c>
      <c r="L1076" s="14">
        <v>0.13697463919657299</v>
      </c>
      <c r="M1076" s="14"/>
      <c r="N1076" s="14">
        <v>0.149985956307678</v>
      </c>
      <c r="O1076" s="14">
        <v>8.2549956720013307E-2</v>
      </c>
      <c r="P1076" s="14"/>
      <c r="Q1076" s="14">
        <v>0</v>
      </c>
      <c r="R1076" s="14">
        <v>8.1580525301420403E-2</v>
      </c>
      <c r="S1076" s="14">
        <v>0.12061865613801399</v>
      </c>
      <c r="T1076" s="14">
        <v>0.136857056642503</v>
      </c>
      <c r="U1076" s="14">
        <v>0.149401431556722</v>
      </c>
      <c r="V1076" s="14">
        <v>0.17193670698522701</v>
      </c>
      <c r="W1076" s="14">
        <v>0.16311473132941701</v>
      </c>
      <c r="X1076" s="14">
        <v>0</v>
      </c>
      <c r="Y1076" s="14">
        <v>0</v>
      </c>
      <c r="Z1076" s="14">
        <v>5.3396755143675E-2</v>
      </c>
      <c r="AA1076" s="14"/>
      <c r="AB1076" s="14">
        <v>0.195231512092784</v>
      </c>
      <c r="AC1076" s="14">
        <v>0.11137211866320899</v>
      </c>
      <c r="AD1076" s="14">
        <v>0.15027385506573801</v>
      </c>
      <c r="AE1076" s="14"/>
      <c r="AF1076" s="14">
        <v>0.14933794774696399</v>
      </c>
      <c r="AG1076" s="14">
        <v>0.103518674042493</v>
      </c>
      <c r="AH1076" s="14">
        <v>0.186205095386999</v>
      </c>
      <c r="AI1076" s="14">
        <v>0.17011744852847799</v>
      </c>
      <c r="AJ1076" s="14">
        <v>0.13592097011165699</v>
      </c>
      <c r="AK1076" s="14">
        <v>0.21524166670693601</v>
      </c>
      <c r="AL1076" s="14">
        <v>7.9019679722668698E-2</v>
      </c>
      <c r="AM1076" s="14">
        <v>4.4450683827797002E-2</v>
      </c>
      <c r="AN1076" s="14"/>
      <c r="AO1076" s="14">
        <v>0.15437289592136499</v>
      </c>
      <c r="AP1076" s="14">
        <v>9.1154389644179906E-2</v>
      </c>
      <c r="AQ1076" s="14">
        <v>0.16267890950226699</v>
      </c>
      <c r="AR1076" s="14">
        <v>0.165375962809298</v>
      </c>
      <c r="AS1076" s="14">
        <v>7.0795744924108298E-2</v>
      </c>
      <c r="AT1076" s="14">
        <v>0.24486128814762401</v>
      </c>
      <c r="AU1076" s="14">
        <v>6.2222505276555401E-2</v>
      </c>
      <c r="AV1076" s="14">
        <v>5.2702691784010401E-2</v>
      </c>
      <c r="AW1076" s="14"/>
      <c r="AX1076" s="14">
        <v>0.223692562698206</v>
      </c>
      <c r="AY1076" s="14">
        <v>0.154516334763355</v>
      </c>
      <c r="AZ1076" s="14">
        <v>0.106634569882994</v>
      </c>
      <c r="BA1076" s="14"/>
      <c r="BB1076" s="14">
        <v>0.204463413023312</v>
      </c>
      <c r="BC1076" s="14">
        <v>0.14980436238136699</v>
      </c>
      <c r="BD1076" s="14">
        <v>8.0955916361855507E-2</v>
      </c>
      <c r="BE1076" s="14"/>
      <c r="BF1076" s="14">
        <v>0.19239091122247101</v>
      </c>
      <c r="BG1076" s="14">
        <v>0.166999064601902</v>
      </c>
      <c r="BH1076" s="14">
        <v>0.10540594482282301</v>
      </c>
      <c r="BI1076" s="14"/>
      <c r="BJ1076" s="14">
        <v>0.218378110132431</v>
      </c>
      <c r="BK1076" s="14">
        <v>0.103277274863132</v>
      </c>
      <c r="BL1076" s="14"/>
      <c r="BM1076" s="14">
        <v>0.166723074797786</v>
      </c>
      <c r="BN1076" s="14">
        <v>0.11592713992720199</v>
      </c>
      <c r="BO1076" s="14"/>
      <c r="BP1076" s="14">
        <v>0.12035718079055401</v>
      </c>
      <c r="BQ1076" s="14">
        <v>0.23026829057023901</v>
      </c>
      <c r="BR1076" s="14">
        <v>4.7246656545799702E-2</v>
      </c>
      <c r="BS1076" s="14">
        <v>7.9265044888285799E-2</v>
      </c>
      <c r="BT1076" s="14">
        <v>0.145900914601612</v>
      </c>
      <c r="BU1076" s="14">
        <v>0.16582142721434501</v>
      </c>
      <c r="BV1076" s="14">
        <v>8.4491290967723606E-2</v>
      </c>
      <c r="BW1076" s="14">
        <v>8.1358928234845501E-2</v>
      </c>
    </row>
    <row r="1077" spans="2:75" x14ac:dyDescent="0.35">
      <c r="B1077" t="s">
        <v>461</v>
      </c>
      <c r="C1077" s="14">
        <v>0.45181214576970602</v>
      </c>
      <c r="D1077" s="14">
        <v>0.46680668583886897</v>
      </c>
      <c r="E1077" s="14">
        <v>0.43766099089837202</v>
      </c>
      <c r="F1077" s="14"/>
      <c r="G1077" s="14">
        <v>0.36501956240244798</v>
      </c>
      <c r="H1077" s="14">
        <v>0.408547848536993</v>
      </c>
      <c r="I1077" s="14">
        <v>0.40595364678242801</v>
      </c>
      <c r="J1077" s="14">
        <v>0.43798120004635999</v>
      </c>
      <c r="K1077" s="14">
        <v>0.51203754616961605</v>
      </c>
      <c r="L1077" s="14">
        <v>0.484688700556484</v>
      </c>
      <c r="M1077" s="14"/>
      <c r="N1077" s="14">
        <v>0.46996107886288302</v>
      </c>
      <c r="O1077" s="14">
        <v>0.41784771383819103</v>
      </c>
      <c r="P1077" s="14"/>
      <c r="Q1077" s="14">
        <v>0.36904855332323799</v>
      </c>
      <c r="R1077" s="14">
        <v>0.345957091735067</v>
      </c>
      <c r="S1077" s="14">
        <v>0.437487482654702</v>
      </c>
      <c r="T1077" s="14">
        <v>0.46876241997316298</v>
      </c>
      <c r="U1077" s="14">
        <v>0.50304413765929801</v>
      </c>
      <c r="V1077" s="14">
        <v>0.488986064198008</v>
      </c>
      <c r="W1077" s="14">
        <v>0.49637314057524101</v>
      </c>
      <c r="X1077" s="14">
        <v>1</v>
      </c>
      <c r="Y1077" s="14">
        <v>0.68232222267642095</v>
      </c>
      <c r="Z1077" s="14">
        <v>0.31772662588806999</v>
      </c>
      <c r="AA1077" s="14"/>
      <c r="AB1077" s="14">
        <v>0.50956691525759201</v>
      </c>
      <c r="AC1077" s="14">
        <v>0.42170108869165701</v>
      </c>
      <c r="AD1077" s="14">
        <v>0.51308451126708199</v>
      </c>
      <c r="AE1077" s="14"/>
      <c r="AF1077" s="14">
        <v>0.53439894559054701</v>
      </c>
      <c r="AG1077" s="14">
        <v>0.46436801379452403</v>
      </c>
      <c r="AH1077" s="14">
        <v>0.46047481295050002</v>
      </c>
      <c r="AI1077" s="14">
        <v>0.39398631684069302</v>
      </c>
      <c r="AJ1077" s="14">
        <v>0.40845670194573602</v>
      </c>
      <c r="AK1077" s="14">
        <v>0.45379828893419999</v>
      </c>
      <c r="AL1077" s="14">
        <v>0.42045691453177297</v>
      </c>
      <c r="AM1077" s="14">
        <v>0.38888524048962297</v>
      </c>
      <c r="AN1077" s="14"/>
      <c r="AO1077" s="14">
        <v>0.51290270896794099</v>
      </c>
      <c r="AP1077" s="14">
        <v>0.46807835953871502</v>
      </c>
      <c r="AQ1077" s="14">
        <v>0.41872576521162702</v>
      </c>
      <c r="AR1077" s="14">
        <v>0.436414693907753</v>
      </c>
      <c r="AS1077" s="14">
        <v>0.58163506229213802</v>
      </c>
      <c r="AT1077" s="14">
        <v>0.442789743974209</v>
      </c>
      <c r="AU1077" s="14">
        <v>0.464371934188198</v>
      </c>
      <c r="AV1077" s="14">
        <v>0.38553290781669802</v>
      </c>
      <c r="AW1077" s="14"/>
      <c r="AX1077" s="14">
        <v>0.37040739616377699</v>
      </c>
      <c r="AY1077" s="14">
        <v>0.50329874653211604</v>
      </c>
      <c r="AZ1077" s="14">
        <v>0.43799587575576199</v>
      </c>
      <c r="BA1077" s="14"/>
      <c r="BB1077" s="14">
        <v>0.44047827611472201</v>
      </c>
      <c r="BC1077" s="14">
        <v>0.469012051632065</v>
      </c>
      <c r="BD1077" s="14">
        <v>0.456982230658389</v>
      </c>
      <c r="BE1077" s="14"/>
      <c r="BF1077" s="14">
        <v>0.38253561406095499</v>
      </c>
      <c r="BG1077" s="14">
        <v>0.48300842634976898</v>
      </c>
      <c r="BH1077" s="14">
        <v>0.45499602158403302</v>
      </c>
      <c r="BI1077" s="14"/>
      <c r="BJ1077" s="14">
        <v>0.56255317273556305</v>
      </c>
      <c r="BK1077" s="14">
        <v>0.42584483014459101</v>
      </c>
      <c r="BL1077" s="14"/>
      <c r="BM1077" s="14">
        <v>0.512296374621379</v>
      </c>
      <c r="BN1077" s="14">
        <v>0.42196736350616498</v>
      </c>
      <c r="BO1077" s="14"/>
      <c r="BP1077" s="14">
        <v>0.43141772550117802</v>
      </c>
      <c r="BQ1077" s="14">
        <v>0.48478831459701899</v>
      </c>
      <c r="BR1077" s="14">
        <v>0.47611213524113599</v>
      </c>
      <c r="BS1077" s="14">
        <v>0.45251793278874503</v>
      </c>
      <c r="BT1077" s="14">
        <v>0.401901366340843</v>
      </c>
      <c r="BU1077" s="14">
        <v>0.53812214177745599</v>
      </c>
      <c r="BV1077" s="14">
        <v>0.57030361478194203</v>
      </c>
      <c r="BW1077" s="14">
        <v>0.51263492886372697</v>
      </c>
    </row>
    <row r="1078" spans="2:75" x14ac:dyDescent="0.35">
      <c r="B1078" t="s">
        <v>462</v>
      </c>
      <c r="C1078" s="14">
        <v>0.16359492909742501</v>
      </c>
      <c r="D1078" s="14">
        <v>0.16546695614297499</v>
      </c>
      <c r="E1078" s="14">
        <v>0.16182819637186499</v>
      </c>
      <c r="F1078" s="14"/>
      <c r="G1078" s="14">
        <v>0.21623291533654199</v>
      </c>
      <c r="H1078" s="14">
        <v>0.168016560045254</v>
      </c>
      <c r="I1078" s="14">
        <v>0.20135407426958299</v>
      </c>
      <c r="J1078" s="14">
        <v>0.18099025224447299</v>
      </c>
      <c r="K1078" s="14">
        <v>0.100243501419232</v>
      </c>
      <c r="L1078" s="14">
        <v>0.15477506228085899</v>
      </c>
      <c r="M1078" s="14"/>
      <c r="N1078" s="14">
        <v>0.16932734473007199</v>
      </c>
      <c r="O1078" s="14">
        <v>0.15286712269918501</v>
      </c>
      <c r="P1078" s="14"/>
      <c r="Q1078" s="14">
        <v>0.108212386104313</v>
      </c>
      <c r="R1078" s="14">
        <v>0.19326155725594499</v>
      </c>
      <c r="S1078" s="14">
        <v>0.168771447147197</v>
      </c>
      <c r="T1078" s="14">
        <v>0.17186581758737099</v>
      </c>
      <c r="U1078" s="14">
        <v>0.18760733379317501</v>
      </c>
      <c r="V1078" s="14">
        <v>0.149093740579406</v>
      </c>
      <c r="W1078" s="14">
        <v>0.14580937327247501</v>
      </c>
      <c r="X1078" s="14">
        <v>0</v>
      </c>
      <c r="Y1078" s="14">
        <v>0</v>
      </c>
      <c r="Z1078" s="14">
        <v>0.13596303120365899</v>
      </c>
      <c r="AA1078" s="14"/>
      <c r="AB1078" s="14">
        <v>0.14892707423481499</v>
      </c>
      <c r="AC1078" s="14">
        <v>0.160154688040506</v>
      </c>
      <c r="AD1078" s="14">
        <v>0.173465748140534</v>
      </c>
      <c r="AE1078" s="14"/>
      <c r="AF1078" s="14">
        <v>0.132078629139295</v>
      </c>
      <c r="AG1078" s="14">
        <v>0.176583297065668</v>
      </c>
      <c r="AH1078" s="14">
        <v>0.15862932545069899</v>
      </c>
      <c r="AI1078" s="14">
        <v>0.17999957204418701</v>
      </c>
      <c r="AJ1078" s="14">
        <v>0.26682948057556599</v>
      </c>
      <c r="AK1078" s="14">
        <v>0.15867948853700001</v>
      </c>
      <c r="AL1078" s="14">
        <v>0.20144428955857399</v>
      </c>
      <c r="AM1078" s="14">
        <v>0.19480060649220901</v>
      </c>
      <c r="AN1078" s="14"/>
      <c r="AO1078" s="14">
        <v>0.15286561686483599</v>
      </c>
      <c r="AP1078" s="14">
        <v>0.21879132285633399</v>
      </c>
      <c r="AQ1078" s="14">
        <v>0.18885469422081699</v>
      </c>
      <c r="AR1078" s="14">
        <v>9.2000213081042503E-2</v>
      </c>
      <c r="AS1078" s="14">
        <v>0.21203761564210399</v>
      </c>
      <c r="AT1078" s="14">
        <v>0.125999852380899</v>
      </c>
      <c r="AU1078" s="14">
        <v>0.20000944861391201</v>
      </c>
      <c r="AV1078" s="14">
        <v>0.185804373626417</v>
      </c>
      <c r="AW1078" s="14"/>
      <c r="AX1078" s="14">
        <v>0.125177311096525</v>
      </c>
      <c r="AY1078" s="14">
        <v>0.16099596600056301</v>
      </c>
      <c r="AZ1078" s="14">
        <v>0.18808257562321701</v>
      </c>
      <c r="BA1078" s="14"/>
      <c r="BB1078" s="14">
        <v>0.15636295766627301</v>
      </c>
      <c r="BC1078" s="14">
        <v>0.15415311380542099</v>
      </c>
      <c r="BD1078" s="14">
        <v>0.22052555478046301</v>
      </c>
      <c r="BE1078" s="14"/>
      <c r="BF1078" s="14">
        <v>0.243367903383477</v>
      </c>
      <c r="BG1078" s="14">
        <v>0.143932857791295</v>
      </c>
      <c r="BH1078" s="14">
        <v>0.19642988594886701</v>
      </c>
      <c r="BI1078" s="14"/>
      <c r="BJ1078" s="14">
        <v>6.9142491345092399E-2</v>
      </c>
      <c r="BK1078" s="14">
        <v>0.18598011214520199</v>
      </c>
      <c r="BL1078" s="14"/>
      <c r="BM1078" s="14">
        <v>0.16166309264360601</v>
      </c>
      <c r="BN1078" s="14">
        <v>0.15811650308994901</v>
      </c>
      <c r="BO1078" s="14"/>
      <c r="BP1078" s="14">
        <v>0.123203100619387</v>
      </c>
      <c r="BQ1078" s="14">
        <v>8.7948752332882907E-2</v>
      </c>
      <c r="BR1078" s="14">
        <v>0.12468033505204799</v>
      </c>
      <c r="BS1078" s="14">
        <v>0.244248042786713</v>
      </c>
      <c r="BT1078" s="14">
        <v>0.19560910459779299</v>
      </c>
      <c r="BU1078" s="14">
        <v>8.5141098336340995E-2</v>
      </c>
      <c r="BV1078" s="14">
        <v>0.100681420366338</v>
      </c>
      <c r="BW1078" s="14">
        <v>0.13701696951167999</v>
      </c>
    </row>
    <row r="1079" spans="2:75" x14ac:dyDescent="0.35">
      <c r="B1079" t="s">
        <v>463</v>
      </c>
      <c r="C1079" s="14">
        <v>5.5600340760813403E-2</v>
      </c>
      <c r="D1079" s="14">
        <v>6.5181602683045001E-2</v>
      </c>
      <c r="E1079" s="14">
        <v>4.65579879644673E-2</v>
      </c>
      <c r="F1079" s="14"/>
      <c r="G1079" s="14">
        <v>0.105552390008673</v>
      </c>
      <c r="H1079" s="14">
        <v>0.17028551425097299</v>
      </c>
      <c r="I1079" s="14">
        <v>5.4342472097557201E-2</v>
      </c>
      <c r="J1079" s="14">
        <v>3.8313662149773699E-2</v>
      </c>
      <c r="K1079" s="14">
        <v>3.3368874784507403E-2</v>
      </c>
      <c r="L1079" s="14">
        <v>2.3501427519858401E-2</v>
      </c>
      <c r="M1079" s="14"/>
      <c r="N1079" s="14">
        <v>4.7195158610822997E-2</v>
      </c>
      <c r="O1079" s="14">
        <v>7.1330038784367E-2</v>
      </c>
      <c r="P1079" s="14"/>
      <c r="Q1079" s="14">
        <v>0.10369515734024699</v>
      </c>
      <c r="R1079" s="14">
        <v>9.8040165771260998E-2</v>
      </c>
      <c r="S1079" s="14">
        <v>7.2744059865737204E-2</v>
      </c>
      <c r="T1079" s="14">
        <v>4.9630342073910601E-2</v>
      </c>
      <c r="U1079" s="14">
        <v>2.2416933832873E-2</v>
      </c>
      <c r="V1079" s="14">
        <v>7.9300229213025306E-2</v>
      </c>
      <c r="W1079" s="14">
        <v>5.09888099755125E-2</v>
      </c>
      <c r="X1079" s="14">
        <v>0</v>
      </c>
      <c r="Y1079" s="14">
        <v>0.31767777732357899</v>
      </c>
      <c r="Z1079" s="14">
        <v>1.5890332044094398E-2</v>
      </c>
      <c r="AA1079" s="14"/>
      <c r="AB1079" s="14">
        <v>6.8606860329452707E-2</v>
      </c>
      <c r="AC1079" s="14">
        <v>4.4698954514604802E-2</v>
      </c>
      <c r="AD1079" s="14">
        <v>9.4491999279746594E-2</v>
      </c>
      <c r="AE1079" s="14"/>
      <c r="AF1079" s="14">
        <v>5.8416354637258099E-3</v>
      </c>
      <c r="AG1079" s="14">
        <v>0.147080000822432</v>
      </c>
      <c r="AH1079" s="14">
        <v>7.2654950041440694E-2</v>
      </c>
      <c r="AI1079" s="14">
        <v>1.0096793264255799E-2</v>
      </c>
      <c r="AJ1079" s="14">
        <v>5.56157264395356E-2</v>
      </c>
      <c r="AK1079" s="14">
        <v>8.7355286302401094E-3</v>
      </c>
      <c r="AL1079" s="14">
        <v>4.9129196110446902E-2</v>
      </c>
      <c r="AM1079" s="14">
        <v>8.1957325524104105E-2</v>
      </c>
      <c r="AN1079" s="14"/>
      <c r="AO1079" s="14">
        <v>4.80798949528328E-3</v>
      </c>
      <c r="AP1079" s="14">
        <v>0.11258122921545601</v>
      </c>
      <c r="AQ1079" s="14">
        <v>7.5577523311543104E-2</v>
      </c>
      <c r="AR1079" s="14">
        <v>1.31350947117142E-2</v>
      </c>
      <c r="AS1079" s="14">
        <v>5.0721521287384198E-2</v>
      </c>
      <c r="AT1079" s="14">
        <v>1.10392615868089E-2</v>
      </c>
      <c r="AU1079" s="14">
        <v>4.6818844053364797E-2</v>
      </c>
      <c r="AV1079" s="14">
        <v>0.121356530039814</v>
      </c>
      <c r="AW1079" s="14"/>
      <c r="AX1079" s="14">
        <v>5.9752583688193701E-2</v>
      </c>
      <c r="AY1079" s="14">
        <v>3.1925892905678203E-2</v>
      </c>
      <c r="AZ1079" s="14">
        <v>9.2907786855471103E-2</v>
      </c>
      <c r="BA1079" s="14"/>
      <c r="BB1079" s="14">
        <v>3.07488105852309E-2</v>
      </c>
      <c r="BC1079" s="14">
        <v>3.9241708631093997E-2</v>
      </c>
      <c r="BD1079" s="14">
        <v>0.11470503911801599</v>
      </c>
      <c r="BE1079" s="14"/>
      <c r="BF1079" s="14">
        <v>6.4908231369660202E-2</v>
      </c>
      <c r="BG1079" s="14">
        <v>2.42924060031449E-2</v>
      </c>
      <c r="BH1079" s="14">
        <v>9.9432163906258295E-2</v>
      </c>
      <c r="BI1079" s="14"/>
      <c r="BJ1079" s="14">
        <v>2.8881622939675E-2</v>
      </c>
      <c r="BK1079" s="14">
        <v>6.4360484660893197E-2</v>
      </c>
      <c r="BL1079" s="14"/>
      <c r="BM1079" s="14">
        <v>6.4266031634031801E-2</v>
      </c>
      <c r="BN1079" s="14">
        <v>5.57107923093502E-2</v>
      </c>
      <c r="BO1079" s="14"/>
      <c r="BP1079" s="14">
        <v>5.2563577971843002E-2</v>
      </c>
      <c r="BQ1079" s="14">
        <v>3.9270686330523802E-2</v>
      </c>
      <c r="BR1079" s="14">
        <v>5.55542227270516E-2</v>
      </c>
      <c r="BS1079" s="14">
        <v>5.31402027626676E-2</v>
      </c>
      <c r="BT1079" s="14">
        <v>6.57963303903253E-2</v>
      </c>
      <c r="BU1079" s="14">
        <v>5.8027692869325E-2</v>
      </c>
      <c r="BV1079" s="14">
        <v>3.7720526014016702E-2</v>
      </c>
      <c r="BW1079" s="14">
        <v>3.6728855197895198E-2</v>
      </c>
    </row>
    <row r="1080" spans="2:75" x14ac:dyDescent="0.35">
      <c r="B1080" t="s">
        <v>92</v>
      </c>
      <c r="C1080" s="14">
        <v>0.190286228523356</v>
      </c>
      <c r="D1080" s="14">
        <v>0.124966025545018</v>
      </c>
      <c r="E1080" s="14">
        <v>0.25193242135820398</v>
      </c>
      <c r="F1080" s="14"/>
      <c r="G1080" s="14">
        <v>0.128532485234546</v>
      </c>
      <c r="H1080" s="14">
        <v>0.11842907755911</v>
      </c>
      <c r="I1080" s="14">
        <v>0.181164384912713</v>
      </c>
      <c r="J1080" s="14">
        <v>0.24967695762134201</v>
      </c>
      <c r="K1080" s="14">
        <v>0.202648954895079</v>
      </c>
      <c r="L1080" s="14">
        <v>0.19761694629370599</v>
      </c>
      <c r="M1080" s="14"/>
      <c r="N1080" s="14">
        <v>0.15094762073554699</v>
      </c>
      <c r="O1080" s="14">
        <v>0.263905623097685</v>
      </c>
      <c r="P1080" s="14"/>
      <c r="Q1080" s="14">
        <v>0.41904390323220198</v>
      </c>
      <c r="R1080" s="14">
        <v>0.28116065993630701</v>
      </c>
      <c r="S1080" s="14">
        <v>0.19259004306070901</v>
      </c>
      <c r="T1080" s="14">
        <v>0.15402680271622099</v>
      </c>
      <c r="U1080" s="14">
        <v>0.13307452171386799</v>
      </c>
      <c r="V1080" s="14">
        <v>9.5045972614158203E-2</v>
      </c>
      <c r="W1080" s="14">
        <v>0.118887619549767</v>
      </c>
      <c r="X1080" s="14">
        <v>0</v>
      </c>
      <c r="Y1080" s="14">
        <v>0</v>
      </c>
      <c r="Z1080" s="14">
        <v>0.46255951741256901</v>
      </c>
      <c r="AA1080" s="14"/>
      <c r="AB1080" s="14">
        <v>5.4967619771542103E-2</v>
      </c>
      <c r="AC1080" s="14">
        <v>0.25445313349307702</v>
      </c>
      <c r="AD1080" s="14">
        <v>5.23734935862986E-2</v>
      </c>
      <c r="AE1080" s="14"/>
      <c r="AF1080" s="14">
        <v>0.17367920746693599</v>
      </c>
      <c r="AG1080" s="14">
        <v>8.8143810336273498E-2</v>
      </c>
      <c r="AH1080" s="14">
        <v>0.12203581617036199</v>
      </c>
      <c r="AI1080" s="14">
        <v>0.23628074217908099</v>
      </c>
      <c r="AJ1080" s="14">
        <v>0.11845534486478899</v>
      </c>
      <c r="AK1080" s="14">
        <v>0.13940224128897599</v>
      </c>
      <c r="AL1080" s="14">
        <v>0.19928598598420499</v>
      </c>
      <c r="AM1080" s="14">
        <v>0.28284315866558601</v>
      </c>
      <c r="AN1080" s="14"/>
      <c r="AO1080" s="14">
        <v>0.175050788750574</v>
      </c>
      <c r="AP1080" s="14">
        <v>8.9079972965087295E-2</v>
      </c>
      <c r="AQ1080" s="14">
        <v>0.154163107753745</v>
      </c>
      <c r="AR1080" s="14">
        <v>0.28069043672494898</v>
      </c>
      <c r="AS1080" s="14">
        <v>6.8132068186403605E-2</v>
      </c>
      <c r="AT1080" s="14">
        <v>0.14849656735435199</v>
      </c>
      <c r="AU1080" s="14">
        <v>0.166728097286997</v>
      </c>
      <c r="AV1080" s="14">
        <v>0.24129853933395401</v>
      </c>
      <c r="AW1080" s="14"/>
      <c r="AX1080" s="14">
        <v>0.16102282360964101</v>
      </c>
      <c r="AY1080" s="14">
        <v>0.136326951782092</v>
      </c>
      <c r="AZ1080" s="14">
        <v>0.16870345886282501</v>
      </c>
      <c r="BA1080" s="14"/>
      <c r="BB1080" s="14">
        <v>0.124637741375643</v>
      </c>
      <c r="BC1080" s="14">
        <v>0.18049103383291501</v>
      </c>
      <c r="BD1080" s="14">
        <v>0.116369583986034</v>
      </c>
      <c r="BE1080" s="14"/>
      <c r="BF1080" s="14">
        <v>6.9974010320856997E-2</v>
      </c>
      <c r="BG1080" s="14">
        <v>0.17433981217969</v>
      </c>
      <c r="BH1080" s="14">
        <v>0.13510558169477699</v>
      </c>
      <c r="BI1080" s="14"/>
      <c r="BJ1080" s="14">
        <v>0.10194494049658</v>
      </c>
      <c r="BK1080" s="14">
        <v>0.209776243943707</v>
      </c>
      <c r="BL1080" s="14"/>
      <c r="BM1080" s="14">
        <v>7.6760356964314005E-2</v>
      </c>
      <c r="BN1080" s="14">
        <v>0.23789228969189499</v>
      </c>
      <c r="BO1080" s="14"/>
      <c r="BP1080" s="14">
        <v>0.25250198214679298</v>
      </c>
      <c r="BQ1080" s="14">
        <v>0.13969146712563199</v>
      </c>
      <c r="BR1080" s="14">
        <v>0.28364013739800498</v>
      </c>
      <c r="BS1080" s="14">
        <v>0.15796638106887401</v>
      </c>
      <c r="BT1080" s="14">
        <v>0.17754073173743701</v>
      </c>
      <c r="BU1080" s="14">
        <v>0.14884763343785101</v>
      </c>
      <c r="BV1080" s="14">
        <v>0.20680314786998</v>
      </c>
      <c r="BW1080" s="14">
        <v>0.232260318191852</v>
      </c>
    </row>
    <row r="1081" spans="2:75" x14ac:dyDescent="0.35">
      <c r="C1081" s="14"/>
      <c r="D1081" s="14"/>
      <c r="E1081" s="14"/>
      <c r="F1081" s="14"/>
      <c r="G1081" s="14"/>
      <c r="H1081" s="14"/>
      <c r="I1081" s="14"/>
      <c r="J1081" s="14"/>
      <c r="K1081" s="14"/>
      <c r="L1081" s="14"/>
      <c r="M1081" s="14"/>
      <c r="N1081" s="14"/>
      <c r="O1081" s="14"/>
      <c r="P1081" s="14"/>
      <c r="Q1081" s="14"/>
      <c r="R1081" s="14"/>
      <c r="S1081" s="14"/>
      <c r="T1081" s="14"/>
      <c r="U1081" s="14"/>
      <c r="V1081" s="14"/>
      <c r="W1081" s="14"/>
      <c r="X1081" s="14"/>
      <c r="Y1081" s="14"/>
      <c r="Z1081" s="14"/>
      <c r="AA1081" s="14"/>
      <c r="AB1081" s="14"/>
      <c r="AC1081" s="14"/>
      <c r="AD1081" s="14"/>
      <c r="AE1081" s="14"/>
      <c r="AF1081" s="14"/>
      <c r="AG1081" s="14"/>
      <c r="AH1081" s="14"/>
      <c r="AI1081" s="14"/>
      <c r="AJ1081" s="14"/>
      <c r="AK1081" s="14"/>
      <c r="AL1081" s="14"/>
      <c r="AM1081" s="14"/>
      <c r="AN1081" s="14"/>
      <c r="AO1081" s="14"/>
      <c r="AP1081" s="14"/>
      <c r="AQ1081" s="14"/>
      <c r="AR1081" s="14"/>
      <c r="AS1081" s="14"/>
      <c r="AT1081" s="14"/>
      <c r="AU1081" s="14"/>
      <c r="AV1081" s="14"/>
      <c r="AW1081" s="14"/>
      <c r="AX1081" s="14"/>
      <c r="AY1081" s="14"/>
      <c r="AZ1081" s="14"/>
      <c r="BA1081" s="14"/>
      <c r="BB1081" s="14"/>
      <c r="BC1081" s="14"/>
      <c r="BD1081" s="14"/>
      <c r="BE1081" s="14"/>
      <c r="BF1081" s="14"/>
      <c r="BG1081" s="14"/>
      <c r="BH1081" s="14"/>
      <c r="BI1081" s="14"/>
      <c r="BJ1081" s="14"/>
      <c r="BK1081" s="14"/>
      <c r="BL1081" s="14"/>
      <c r="BM1081" s="14"/>
      <c r="BN1081" s="14"/>
      <c r="BO1081" s="14"/>
      <c r="BP1081" s="14"/>
      <c r="BQ1081" s="14"/>
      <c r="BR1081" s="14"/>
      <c r="BS1081" s="14"/>
      <c r="BT1081" s="14"/>
      <c r="BU1081" s="14"/>
      <c r="BV1081" s="14"/>
      <c r="BW1081" s="14"/>
    </row>
    <row r="1082" spans="2:75" x14ac:dyDescent="0.35">
      <c r="B1082" s="6" t="s">
        <v>479</v>
      </c>
      <c r="C1082" s="14"/>
      <c r="D1082" s="14"/>
      <c r="E1082" s="14"/>
      <c r="F1082" s="14"/>
      <c r="G1082" s="14"/>
      <c r="H1082" s="14"/>
      <c r="I1082" s="14"/>
      <c r="J1082" s="14"/>
      <c r="K1082" s="14"/>
      <c r="L1082" s="14"/>
      <c r="M1082" s="14"/>
      <c r="N1082" s="14"/>
      <c r="O1082" s="14"/>
      <c r="P1082" s="14"/>
      <c r="Q1082" s="14"/>
      <c r="R1082" s="14"/>
      <c r="S1082" s="14"/>
      <c r="T1082" s="14"/>
      <c r="U1082" s="14"/>
      <c r="V1082" s="14"/>
      <c r="W1082" s="14"/>
      <c r="X1082" s="14"/>
      <c r="Y1082" s="14"/>
      <c r="Z1082" s="14"/>
      <c r="AA1082" s="14"/>
      <c r="AB1082" s="14"/>
      <c r="AC1082" s="14"/>
      <c r="AD1082" s="14"/>
      <c r="AE1082" s="14"/>
      <c r="AF1082" s="14"/>
      <c r="AG1082" s="14"/>
      <c r="AH1082" s="14"/>
      <c r="AI1082" s="14"/>
      <c r="AJ1082" s="14"/>
      <c r="AK1082" s="14"/>
      <c r="AL1082" s="14"/>
      <c r="AM1082" s="14"/>
      <c r="AN1082" s="14"/>
      <c r="AO1082" s="14"/>
      <c r="AP1082" s="14"/>
      <c r="AQ1082" s="14"/>
      <c r="AR1082" s="14"/>
      <c r="AS1082" s="14"/>
      <c r="AT1082" s="14"/>
      <c r="AU1082" s="14"/>
      <c r="AV1082" s="14"/>
      <c r="AW1082" s="14"/>
      <c r="AX1082" s="14"/>
      <c r="AY1082" s="14"/>
      <c r="AZ1082" s="14"/>
      <c r="BA1082" s="14"/>
      <c r="BB1082" s="14"/>
      <c r="BC1082" s="14"/>
      <c r="BD1082" s="14"/>
      <c r="BE1082" s="14"/>
      <c r="BF1082" s="14"/>
      <c r="BG1082" s="14"/>
      <c r="BH1082" s="14"/>
      <c r="BI1082" s="14"/>
      <c r="BJ1082" s="14"/>
      <c r="BK1082" s="14"/>
      <c r="BL1082" s="14"/>
      <c r="BM1082" s="14"/>
      <c r="BN1082" s="14"/>
      <c r="BO1082" s="14"/>
      <c r="BP1082" s="14"/>
      <c r="BQ1082" s="14"/>
      <c r="BR1082" s="14"/>
      <c r="BS1082" s="14"/>
      <c r="BT1082" s="14"/>
      <c r="BU1082" s="14"/>
      <c r="BV1082" s="14"/>
      <c r="BW1082" s="14"/>
    </row>
    <row r="1083" spans="2:75" x14ac:dyDescent="0.35">
      <c r="B1083" s="21" t="s">
        <v>96</v>
      </c>
      <c r="C1083" s="14"/>
      <c r="D1083" s="14"/>
      <c r="E1083" s="14"/>
      <c r="F1083" s="14"/>
      <c r="G1083" s="14"/>
      <c r="H1083" s="14"/>
      <c r="I1083" s="14"/>
      <c r="J1083" s="14"/>
      <c r="K1083" s="14"/>
      <c r="L1083" s="14"/>
      <c r="M1083" s="14"/>
      <c r="N1083" s="14"/>
      <c r="O1083" s="14"/>
      <c r="P1083" s="14"/>
      <c r="Q1083" s="14"/>
      <c r="R1083" s="14"/>
      <c r="S1083" s="14"/>
      <c r="T1083" s="14"/>
      <c r="U1083" s="14"/>
      <c r="V1083" s="14"/>
      <c r="W1083" s="14"/>
      <c r="X1083" s="14"/>
      <c r="Y1083" s="14"/>
      <c r="Z1083" s="14"/>
      <c r="AA1083" s="14"/>
      <c r="AB1083" s="14"/>
      <c r="AC1083" s="14"/>
      <c r="AD1083" s="14"/>
      <c r="AE1083" s="14"/>
      <c r="AF1083" s="14"/>
      <c r="AG1083" s="14"/>
      <c r="AH1083" s="14"/>
      <c r="AI1083" s="14"/>
      <c r="AJ1083" s="14"/>
      <c r="AK1083" s="14"/>
      <c r="AL1083" s="14"/>
      <c r="AM1083" s="14"/>
      <c r="AN1083" s="14"/>
      <c r="AO1083" s="14"/>
      <c r="AP1083" s="14"/>
      <c r="AQ1083" s="14"/>
      <c r="AR1083" s="14"/>
      <c r="AS1083" s="14"/>
      <c r="AT1083" s="14"/>
      <c r="AU1083" s="14"/>
      <c r="AV1083" s="14"/>
      <c r="AW1083" s="14"/>
      <c r="AX1083" s="14"/>
      <c r="AY1083" s="14"/>
      <c r="AZ1083" s="14"/>
      <c r="BA1083" s="14"/>
      <c r="BB1083" s="14"/>
      <c r="BC1083" s="14"/>
      <c r="BD1083" s="14"/>
      <c r="BE1083" s="14"/>
      <c r="BF1083" s="14"/>
      <c r="BG1083" s="14"/>
      <c r="BH1083" s="14"/>
      <c r="BI1083" s="14"/>
      <c r="BJ1083" s="14"/>
      <c r="BK1083" s="14"/>
      <c r="BL1083" s="14"/>
      <c r="BM1083" s="14"/>
      <c r="BN1083" s="14"/>
      <c r="BO1083" s="14"/>
      <c r="BP1083" s="14"/>
      <c r="BQ1083" s="14"/>
      <c r="BR1083" s="14"/>
      <c r="BS1083" s="14"/>
      <c r="BT1083" s="14"/>
      <c r="BU1083" s="14"/>
      <c r="BV1083" s="14"/>
      <c r="BW1083" s="14"/>
    </row>
    <row r="1084" spans="2:75" x14ac:dyDescent="0.35">
      <c r="B1084" t="s">
        <v>180</v>
      </c>
      <c r="C1084" s="14">
        <v>5.0041159492166101E-2</v>
      </c>
      <c r="D1084" s="14">
        <v>5.0251286549455799E-2</v>
      </c>
      <c r="E1084" s="14">
        <v>4.9842851273531198E-2</v>
      </c>
      <c r="F1084" s="14"/>
      <c r="G1084" s="14">
        <v>3.6333120371610503E-2</v>
      </c>
      <c r="H1084" s="14">
        <v>6.8668410393154494E-2</v>
      </c>
      <c r="I1084" s="14">
        <v>0.108666131386497</v>
      </c>
      <c r="J1084" s="14">
        <v>3.6775618257696097E-2</v>
      </c>
      <c r="K1084" s="14">
        <v>5.0754039735064801E-2</v>
      </c>
      <c r="L1084" s="14">
        <v>2.94137397708213E-2</v>
      </c>
      <c r="M1084" s="14"/>
      <c r="N1084" s="14">
        <v>5.30548694025893E-2</v>
      </c>
      <c r="O1084" s="14">
        <v>4.4401216659802401E-2</v>
      </c>
      <c r="P1084" s="14"/>
      <c r="Q1084" s="14">
        <v>0.144464066887526</v>
      </c>
      <c r="R1084" s="14">
        <v>0.10271001118894101</v>
      </c>
      <c r="S1084" s="14">
        <v>2.04938880811091E-2</v>
      </c>
      <c r="T1084" s="14">
        <v>3.3451275341865198E-2</v>
      </c>
      <c r="U1084" s="14">
        <v>3.3242906957100901E-2</v>
      </c>
      <c r="V1084" s="14">
        <v>6.2584476061564198E-2</v>
      </c>
      <c r="W1084" s="14">
        <v>3.5546819979840501E-2</v>
      </c>
      <c r="X1084" s="14">
        <v>0</v>
      </c>
      <c r="Y1084" s="14">
        <v>0.31767777732357899</v>
      </c>
      <c r="Z1084" s="14">
        <v>6.7202226695169703E-2</v>
      </c>
      <c r="AA1084" s="14"/>
      <c r="AB1084" s="14">
        <v>6.0959639382622798E-2</v>
      </c>
      <c r="AC1084" s="14">
        <v>5.59371582396163E-2</v>
      </c>
      <c r="AD1084" s="14">
        <v>1.7899332944535801E-2</v>
      </c>
      <c r="AE1084" s="14"/>
      <c r="AF1084" s="14">
        <v>3.0625316674472401E-2</v>
      </c>
      <c r="AG1084" s="14">
        <v>4.4781118512488297E-2</v>
      </c>
      <c r="AH1084" s="14">
        <v>3.5751476063282002E-2</v>
      </c>
      <c r="AI1084" s="14">
        <v>8.54080361907682E-2</v>
      </c>
      <c r="AJ1084" s="14">
        <v>0</v>
      </c>
      <c r="AK1084" s="14">
        <v>4.3297610712470597E-2</v>
      </c>
      <c r="AL1084" s="14">
        <v>0.131471098607647</v>
      </c>
      <c r="AM1084" s="14">
        <v>6.9258054925297796E-2</v>
      </c>
      <c r="AN1084" s="14"/>
      <c r="AO1084" s="14">
        <v>4.02522571715348E-2</v>
      </c>
      <c r="AP1084" s="14">
        <v>2.7065161830470499E-2</v>
      </c>
      <c r="AQ1084" s="14">
        <v>5.53719922537615E-2</v>
      </c>
      <c r="AR1084" s="14">
        <v>0.111108806048228</v>
      </c>
      <c r="AS1084" s="14">
        <v>0</v>
      </c>
      <c r="AT1084" s="14">
        <v>3.3023584240658099E-2</v>
      </c>
      <c r="AU1084" s="14">
        <v>0.113918469069897</v>
      </c>
      <c r="AV1084" s="14">
        <v>0.103533132045924</v>
      </c>
      <c r="AW1084" s="14"/>
      <c r="AX1084" s="14">
        <v>2.2325423031318702E-2</v>
      </c>
      <c r="AY1084" s="14">
        <v>2.5556129104520001E-2</v>
      </c>
      <c r="AZ1084" s="14">
        <v>8.8302885396644104E-2</v>
      </c>
      <c r="BA1084" s="14"/>
      <c r="BB1084" s="14">
        <v>3.0476711084193E-2</v>
      </c>
      <c r="BC1084" s="14">
        <v>2.6425564103338101E-2</v>
      </c>
      <c r="BD1084" s="14">
        <v>0.12531299000944099</v>
      </c>
      <c r="BE1084" s="14"/>
      <c r="BF1084" s="14">
        <v>2.9503341364997101E-2</v>
      </c>
      <c r="BG1084" s="14">
        <v>2.2681932807119901E-2</v>
      </c>
      <c r="BH1084" s="14">
        <v>9.6269700048304804E-2</v>
      </c>
      <c r="BI1084" s="14"/>
      <c r="BJ1084" s="14">
        <v>5.7247828232007497E-2</v>
      </c>
      <c r="BK1084" s="14">
        <v>4.92917966939257E-2</v>
      </c>
      <c r="BL1084" s="14"/>
      <c r="BM1084" s="14">
        <v>6.9723235537438796E-2</v>
      </c>
      <c r="BN1084" s="14">
        <v>3.5291644009324302E-2</v>
      </c>
      <c r="BO1084" s="14"/>
      <c r="BP1084" s="14">
        <v>9.4146971756737599E-3</v>
      </c>
      <c r="BQ1084" s="14">
        <v>6.29691318829044E-2</v>
      </c>
      <c r="BR1084" s="14">
        <v>0</v>
      </c>
      <c r="BS1084" s="14">
        <v>5.6457719212276603E-2</v>
      </c>
      <c r="BT1084" s="14">
        <v>4.8673047459794803E-2</v>
      </c>
      <c r="BU1084" s="14">
        <v>0.12235818088012</v>
      </c>
      <c r="BV1084" s="14">
        <v>0.107203227870927</v>
      </c>
      <c r="BW1084" s="14">
        <v>1.6153204137048099E-2</v>
      </c>
    </row>
    <row r="1085" spans="2:75" x14ac:dyDescent="0.35">
      <c r="B1085" t="s">
        <v>181</v>
      </c>
      <c r="C1085" s="14">
        <v>0.17612095568017</v>
      </c>
      <c r="D1085" s="14">
        <v>0.17194331184293099</v>
      </c>
      <c r="E1085" s="14">
        <v>0.180063623122142</v>
      </c>
      <c r="F1085" s="14"/>
      <c r="G1085" s="14">
        <v>0.29709647939903799</v>
      </c>
      <c r="H1085" s="14">
        <v>0.227297169615814</v>
      </c>
      <c r="I1085" s="14">
        <v>0.21624272513692799</v>
      </c>
      <c r="J1085" s="14">
        <v>0.15010407429512401</v>
      </c>
      <c r="K1085" s="14">
        <v>0.176752362966974</v>
      </c>
      <c r="L1085" s="14">
        <v>0.12783407649657899</v>
      </c>
      <c r="M1085" s="14"/>
      <c r="N1085" s="14">
        <v>0.18166232131929599</v>
      </c>
      <c r="O1085" s="14">
        <v>0.16575068569837501</v>
      </c>
      <c r="P1085" s="14"/>
      <c r="Q1085" s="14">
        <v>8.2304286132419399E-2</v>
      </c>
      <c r="R1085" s="14">
        <v>0.15090840123042601</v>
      </c>
      <c r="S1085" s="14">
        <v>0.124024591154396</v>
      </c>
      <c r="T1085" s="14">
        <v>0.22284640200513001</v>
      </c>
      <c r="U1085" s="14">
        <v>0.23636531700326399</v>
      </c>
      <c r="V1085" s="14">
        <v>0.19845715905817499</v>
      </c>
      <c r="W1085" s="14">
        <v>0.16823981346065001</v>
      </c>
      <c r="X1085" s="14">
        <v>0</v>
      </c>
      <c r="Y1085" s="14">
        <v>0</v>
      </c>
      <c r="Z1085" s="14">
        <v>7.9393704861958694E-2</v>
      </c>
      <c r="AA1085" s="14"/>
      <c r="AB1085" s="14">
        <v>0.17836101080899</v>
      </c>
      <c r="AC1085" s="14">
        <v>0.14810522914916599</v>
      </c>
      <c r="AD1085" s="14">
        <v>0.221748387992762</v>
      </c>
      <c r="AE1085" s="14"/>
      <c r="AF1085" s="14">
        <v>0.15659672099656799</v>
      </c>
      <c r="AG1085" s="14">
        <v>0.21855111750275899</v>
      </c>
      <c r="AH1085" s="14">
        <v>0.14212068444571299</v>
      </c>
      <c r="AI1085" s="14">
        <v>0.249802410847278</v>
      </c>
      <c r="AJ1085" s="14">
        <v>0.18184997092229199</v>
      </c>
      <c r="AK1085" s="14">
        <v>0.142316524757337</v>
      </c>
      <c r="AL1085" s="14">
        <v>0.18847541400213599</v>
      </c>
      <c r="AM1085" s="14">
        <v>0.18643299111873801</v>
      </c>
      <c r="AN1085" s="14"/>
      <c r="AO1085" s="14">
        <v>0.17746268184993999</v>
      </c>
      <c r="AP1085" s="14">
        <v>0.218583783209336</v>
      </c>
      <c r="AQ1085" s="14">
        <v>0.17011376514600801</v>
      </c>
      <c r="AR1085" s="14">
        <v>0.165375962809298</v>
      </c>
      <c r="AS1085" s="14">
        <v>0.215764541184086</v>
      </c>
      <c r="AT1085" s="14">
        <v>0.14134683086507699</v>
      </c>
      <c r="AU1085" s="14">
        <v>0.18101828980580401</v>
      </c>
      <c r="AV1085" s="14">
        <v>0.22348484755432299</v>
      </c>
      <c r="AW1085" s="14"/>
      <c r="AX1085" s="14">
        <v>0.118960151517608</v>
      </c>
      <c r="AY1085" s="14">
        <v>0.14313481778405099</v>
      </c>
      <c r="AZ1085" s="14">
        <v>0.237610378515902</v>
      </c>
      <c r="BA1085" s="14"/>
      <c r="BB1085" s="14">
        <v>0.16418479399063199</v>
      </c>
      <c r="BC1085" s="14">
        <v>0.17232013080341799</v>
      </c>
      <c r="BD1085" s="14">
        <v>0.24118449607081599</v>
      </c>
      <c r="BE1085" s="14"/>
      <c r="BF1085" s="14">
        <v>0.16488149521967599</v>
      </c>
      <c r="BG1085" s="14">
        <v>0.14675568169113101</v>
      </c>
      <c r="BH1085" s="14">
        <v>0.22710561756021699</v>
      </c>
      <c r="BI1085" s="14"/>
      <c r="BJ1085" s="14">
        <v>0.203061127721233</v>
      </c>
      <c r="BK1085" s="14">
        <v>0.16967741184084001</v>
      </c>
      <c r="BL1085" s="14"/>
      <c r="BM1085" s="14">
        <v>0.15150669922944099</v>
      </c>
      <c r="BN1085" s="14">
        <v>0.17853397511935901</v>
      </c>
      <c r="BO1085" s="14"/>
      <c r="BP1085" s="14">
        <v>0.159778240136243</v>
      </c>
      <c r="BQ1085" s="14">
        <v>0.229754705610099</v>
      </c>
      <c r="BR1085" s="14">
        <v>0.21752396512709099</v>
      </c>
      <c r="BS1085" s="14">
        <v>0.221763043606586</v>
      </c>
      <c r="BT1085" s="14">
        <v>0.169433184245809</v>
      </c>
      <c r="BU1085" s="14">
        <v>0.158969045043515</v>
      </c>
      <c r="BV1085" s="14">
        <v>9.9007201352153504E-2</v>
      </c>
      <c r="BW1085" s="14">
        <v>0.12532898255059</v>
      </c>
    </row>
    <row r="1086" spans="2:75" x14ac:dyDescent="0.35">
      <c r="B1086" t="s">
        <v>182</v>
      </c>
      <c r="C1086" s="14">
        <v>0.37509655461104902</v>
      </c>
      <c r="D1086" s="14">
        <v>0.36773584572812101</v>
      </c>
      <c r="E1086" s="14">
        <v>0.38204325193451899</v>
      </c>
      <c r="F1086" s="14"/>
      <c r="G1086" s="14">
        <v>0.355066006627207</v>
      </c>
      <c r="H1086" s="14">
        <v>0.33404502221672899</v>
      </c>
      <c r="I1086" s="14">
        <v>0.27997223971011298</v>
      </c>
      <c r="J1086" s="14">
        <v>0.47544496406116399</v>
      </c>
      <c r="K1086" s="14">
        <v>0.396640780083793</v>
      </c>
      <c r="L1086" s="14">
        <v>0.37225355316650999</v>
      </c>
      <c r="M1086" s="14"/>
      <c r="N1086" s="14">
        <v>0.356245379858528</v>
      </c>
      <c r="O1086" s="14">
        <v>0.41037518164790898</v>
      </c>
      <c r="P1086" s="14"/>
      <c r="Q1086" s="14">
        <v>0.56179259891269495</v>
      </c>
      <c r="R1086" s="14">
        <v>0.46919359034810099</v>
      </c>
      <c r="S1086" s="14">
        <v>0.36719138750117503</v>
      </c>
      <c r="T1086" s="14">
        <v>0.32645146501422301</v>
      </c>
      <c r="U1086" s="14">
        <v>0.36294801144495198</v>
      </c>
      <c r="V1086" s="14">
        <v>0.38879841255533698</v>
      </c>
      <c r="W1086" s="14">
        <v>0.312908611412895</v>
      </c>
      <c r="X1086" s="14">
        <v>0.50704825614999904</v>
      </c>
      <c r="Y1086" s="14">
        <v>0.68232222267642095</v>
      </c>
      <c r="Z1086" s="14">
        <v>0.40694839927127902</v>
      </c>
      <c r="AA1086" s="14"/>
      <c r="AB1086" s="14">
        <v>0.224826122452467</v>
      </c>
      <c r="AC1086" s="14">
        <v>0.42086913502480799</v>
      </c>
      <c r="AD1086" s="14">
        <v>0.333756964387454</v>
      </c>
      <c r="AE1086" s="14"/>
      <c r="AF1086" s="14">
        <v>0.32718703433895002</v>
      </c>
      <c r="AG1086" s="14">
        <v>0.31187957594684002</v>
      </c>
      <c r="AH1086" s="14">
        <v>0.24681283787421901</v>
      </c>
      <c r="AI1086" s="14">
        <v>0.31040857976820102</v>
      </c>
      <c r="AJ1086" s="14">
        <v>0.40751361568119598</v>
      </c>
      <c r="AK1086" s="14">
        <v>0.39663836419281201</v>
      </c>
      <c r="AL1086" s="14">
        <v>0.123623301878775</v>
      </c>
      <c r="AM1086" s="14">
        <v>0.510316909872222</v>
      </c>
      <c r="AN1086" s="14"/>
      <c r="AO1086" s="14">
        <v>0.28269553463000302</v>
      </c>
      <c r="AP1086" s="14">
        <v>0.345575921977059</v>
      </c>
      <c r="AQ1086" s="14">
        <v>0.265385644063584</v>
      </c>
      <c r="AR1086" s="14">
        <v>0.35600066114028001</v>
      </c>
      <c r="AS1086" s="14">
        <v>0.31257743310737701</v>
      </c>
      <c r="AT1086" s="14">
        <v>0.36504014549800901</v>
      </c>
      <c r="AU1086" s="14">
        <v>0.186697769606571</v>
      </c>
      <c r="AV1086" s="14">
        <v>0.51759561470946702</v>
      </c>
      <c r="AW1086" s="14"/>
      <c r="AX1086" s="14">
        <v>0.37131696359125399</v>
      </c>
      <c r="AY1086" s="14">
        <v>0.35850346599147698</v>
      </c>
      <c r="AZ1086" s="14">
        <v>0.336852141794312</v>
      </c>
      <c r="BA1086" s="14"/>
      <c r="BB1086" s="14">
        <v>0.25248340948764603</v>
      </c>
      <c r="BC1086" s="14">
        <v>0.38661455199087102</v>
      </c>
      <c r="BD1086" s="14">
        <v>0.31752946709158802</v>
      </c>
      <c r="BE1086" s="14"/>
      <c r="BF1086" s="14">
        <v>0.29637045520767802</v>
      </c>
      <c r="BG1086" s="14">
        <v>0.36685534997679797</v>
      </c>
      <c r="BH1086" s="14">
        <v>0.32202228918128001</v>
      </c>
      <c r="BI1086" s="14"/>
      <c r="BJ1086" s="14">
        <v>0.28738956303656299</v>
      </c>
      <c r="BK1086" s="14">
        <v>0.38680596918725202</v>
      </c>
      <c r="BL1086" s="14"/>
      <c r="BM1086" s="14">
        <v>0.32949974041405899</v>
      </c>
      <c r="BN1086" s="14">
        <v>0.38938715789747902</v>
      </c>
      <c r="BO1086" s="14"/>
      <c r="BP1086" s="14">
        <v>0.42513427411750798</v>
      </c>
      <c r="BQ1086" s="14">
        <v>0.28267082134912402</v>
      </c>
      <c r="BR1086" s="14">
        <v>0.29231231152238402</v>
      </c>
      <c r="BS1086" s="14">
        <v>0.33658072157612501</v>
      </c>
      <c r="BT1086" s="14">
        <v>0.38194795597639097</v>
      </c>
      <c r="BU1086" s="14">
        <v>0.36438856032053502</v>
      </c>
      <c r="BV1086" s="14">
        <v>0.38198431927943</v>
      </c>
      <c r="BW1086" s="14">
        <v>0.45546525158214801</v>
      </c>
    </row>
    <row r="1087" spans="2:75" x14ac:dyDescent="0.35">
      <c r="B1087" t="s">
        <v>183</v>
      </c>
      <c r="C1087" s="14">
        <v>0.34432425605792</v>
      </c>
      <c r="D1087" s="14">
        <v>0.363925747243388</v>
      </c>
      <c r="E1087" s="14">
        <v>0.32582527334853301</v>
      </c>
      <c r="F1087" s="14"/>
      <c r="G1087" s="14">
        <v>0.25545083820139097</v>
      </c>
      <c r="H1087" s="14">
        <v>0.302241856831236</v>
      </c>
      <c r="I1087" s="14">
        <v>0.335387867220869</v>
      </c>
      <c r="J1087" s="14">
        <v>0.29668593323105702</v>
      </c>
      <c r="K1087" s="14">
        <v>0.34320372762016899</v>
      </c>
      <c r="L1087" s="14">
        <v>0.40678243439268302</v>
      </c>
      <c r="M1087" s="14"/>
      <c r="N1087" s="14">
        <v>0.36175184592328202</v>
      </c>
      <c r="O1087" s="14">
        <v>0.31170976645274201</v>
      </c>
      <c r="P1087" s="14"/>
      <c r="Q1087" s="14">
        <v>0.16585383750386701</v>
      </c>
      <c r="R1087" s="14">
        <v>0.238806460227243</v>
      </c>
      <c r="S1087" s="14">
        <v>0.43226130466050999</v>
      </c>
      <c r="T1087" s="14">
        <v>0.37039989694985298</v>
      </c>
      <c r="U1087" s="14">
        <v>0.33090967461258503</v>
      </c>
      <c r="V1087" s="14">
        <v>0.30091042952908398</v>
      </c>
      <c r="W1087" s="14">
        <v>0.40216953509169701</v>
      </c>
      <c r="X1087" s="14">
        <v>0.49295174385000201</v>
      </c>
      <c r="Y1087" s="14">
        <v>0</v>
      </c>
      <c r="Z1087" s="14">
        <v>0.34783488376871302</v>
      </c>
      <c r="AA1087" s="14"/>
      <c r="AB1087" s="14">
        <v>0.437858778664723</v>
      </c>
      <c r="AC1087" s="14">
        <v>0.32761440044352202</v>
      </c>
      <c r="AD1087" s="14">
        <v>0.36001220907285902</v>
      </c>
      <c r="AE1087" s="14"/>
      <c r="AF1087" s="14">
        <v>0.42157702901020699</v>
      </c>
      <c r="AG1087" s="14">
        <v>0.35864241386643703</v>
      </c>
      <c r="AH1087" s="14">
        <v>0.51852998181576804</v>
      </c>
      <c r="AI1087" s="14">
        <v>0.30742562983042299</v>
      </c>
      <c r="AJ1087" s="14">
        <v>0.38268763922375898</v>
      </c>
      <c r="AK1087" s="14">
        <v>0.36541588478414699</v>
      </c>
      <c r="AL1087" s="14">
        <v>0.46375269230622901</v>
      </c>
      <c r="AM1087" s="14">
        <v>0.210764405498442</v>
      </c>
      <c r="AN1087" s="14"/>
      <c r="AO1087" s="14">
        <v>0.42374714101181699</v>
      </c>
      <c r="AP1087" s="14">
        <v>0.36157047260171898</v>
      </c>
      <c r="AQ1087" s="14">
        <v>0.421179791304575</v>
      </c>
      <c r="AR1087" s="14">
        <v>0.30642954368182301</v>
      </c>
      <c r="AS1087" s="14">
        <v>0.45227980748098601</v>
      </c>
      <c r="AT1087" s="14">
        <v>0.399920569649931</v>
      </c>
      <c r="AU1087" s="14">
        <v>0.42076898590918999</v>
      </c>
      <c r="AV1087" s="14">
        <v>0.13801319324501299</v>
      </c>
      <c r="AW1087" s="14"/>
      <c r="AX1087" s="14">
        <v>0.43904312582586502</v>
      </c>
      <c r="AY1087" s="14">
        <v>0.41428543732567102</v>
      </c>
      <c r="AZ1087" s="14">
        <v>0.27488947134520603</v>
      </c>
      <c r="BA1087" s="14"/>
      <c r="BB1087" s="14">
        <v>0.460712455493276</v>
      </c>
      <c r="BC1087" s="14">
        <v>0.37451685242125499</v>
      </c>
      <c r="BD1087" s="14">
        <v>0.22916508387104201</v>
      </c>
      <c r="BE1087" s="14"/>
      <c r="BF1087" s="14">
        <v>0.45443477006316602</v>
      </c>
      <c r="BG1087" s="14">
        <v>0.39392844083571699</v>
      </c>
      <c r="BH1087" s="14">
        <v>0.30762713239704298</v>
      </c>
      <c r="BI1087" s="14"/>
      <c r="BJ1087" s="14">
        <v>0.37236287742920499</v>
      </c>
      <c r="BK1087" s="14">
        <v>0.34640210891322398</v>
      </c>
      <c r="BL1087" s="14"/>
      <c r="BM1087" s="14">
        <v>0.36054627672220202</v>
      </c>
      <c r="BN1087" s="14">
        <v>0.350084602784004</v>
      </c>
      <c r="BO1087" s="14"/>
      <c r="BP1087" s="14">
        <v>0.36355171664619801</v>
      </c>
      <c r="BQ1087" s="14">
        <v>0.370549923882456</v>
      </c>
      <c r="BR1087" s="14">
        <v>0.338245522253735</v>
      </c>
      <c r="BS1087" s="14">
        <v>0.31662794118258902</v>
      </c>
      <c r="BT1087" s="14">
        <v>0.35724936159384701</v>
      </c>
      <c r="BU1087" s="14">
        <v>0.287024223331932</v>
      </c>
      <c r="BV1087" s="14">
        <v>0.37408472548347299</v>
      </c>
      <c r="BW1087" s="14">
        <v>0.36610860773801401</v>
      </c>
    </row>
    <row r="1088" spans="2:75" x14ac:dyDescent="0.35">
      <c r="B1088" t="s">
        <v>119</v>
      </c>
      <c r="C1088" s="14">
        <v>5.4417074158695102E-2</v>
      </c>
      <c r="D1088" s="14">
        <v>4.6143808636103803E-2</v>
      </c>
      <c r="E1088" s="14">
        <v>6.2225000321274399E-2</v>
      </c>
      <c r="F1088" s="14"/>
      <c r="G1088" s="14">
        <v>5.6053555400752901E-2</v>
      </c>
      <c r="H1088" s="14">
        <v>6.7747540943066301E-2</v>
      </c>
      <c r="I1088" s="14">
        <v>5.9731036545592503E-2</v>
      </c>
      <c r="J1088" s="14">
        <v>4.0989410154958598E-2</v>
      </c>
      <c r="K1088" s="14">
        <v>3.2649089593999203E-2</v>
      </c>
      <c r="L1088" s="14">
        <v>6.3716196173406306E-2</v>
      </c>
      <c r="M1088" s="14"/>
      <c r="N1088" s="14">
        <v>4.72855834963034E-2</v>
      </c>
      <c r="O1088" s="14">
        <v>6.7763149541171006E-2</v>
      </c>
      <c r="P1088" s="14"/>
      <c r="Q1088" s="14">
        <v>4.55852105634931E-2</v>
      </c>
      <c r="R1088" s="14">
        <v>3.8381537005289401E-2</v>
      </c>
      <c r="S1088" s="14">
        <v>5.6028828602809701E-2</v>
      </c>
      <c r="T1088" s="14">
        <v>4.685096068893E-2</v>
      </c>
      <c r="U1088" s="14">
        <v>3.6534089982097701E-2</v>
      </c>
      <c r="V1088" s="14">
        <v>4.9249522795838697E-2</v>
      </c>
      <c r="W1088" s="14">
        <v>8.1135220054917107E-2</v>
      </c>
      <c r="X1088" s="14">
        <v>0</v>
      </c>
      <c r="Y1088" s="14">
        <v>0</v>
      </c>
      <c r="Z1088" s="14">
        <v>9.8620785402880204E-2</v>
      </c>
      <c r="AA1088" s="14"/>
      <c r="AB1088" s="14">
        <v>9.7994448691197195E-2</v>
      </c>
      <c r="AC1088" s="14">
        <v>4.7474077142886803E-2</v>
      </c>
      <c r="AD1088" s="14">
        <v>6.6583105602389503E-2</v>
      </c>
      <c r="AE1088" s="14"/>
      <c r="AF1088" s="14">
        <v>6.4013898979803294E-2</v>
      </c>
      <c r="AG1088" s="14">
        <v>6.6145774171476199E-2</v>
      </c>
      <c r="AH1088" s="14">
        <v>5.67850198010173E-2</v>
      </c>
      <c r="AI1088" s="14">
        <v>4.6955343363330702E-2</v>
      </c>
      <c r="AJ1088" s="14">
        <v>2.7948774172753502E-2</v>
      </c>
      <c r="AK1088" s="14">
        <v>5.2331615553233998E-2</v>
      </c>
      <c r="AL1088" s="14">
        <v>9.2677493205212402E-2</v>
      </c>
      <c r="AM1088" s="14">
        <v>2.3227638585300001E-2</v>
      </c>
      <c r="AN1088" s="14"/>
      <c r="AO1088" s="14">
        <v>7.5842385336705301E-2</v>
      </c>
      <c r="AP1088" s="14">
        <v>4.72046603814145E-2</v>
      </c>
      <c r="AQ1088" s="14">
        <v>8.7948807232071893E-2</v>
      </c>
      <c r="AR1088" s="14">
        <v>6.1085026320371001E-2</v>
      </c>
      <c r="AS1088" s="14">
        <v>1.9378218227551602E-2</v>
      </c>
      <c r="AT1088" s="14">
        <v>6.0668869746324801E-2</v>
      </c>
      <c r="AU1088" s="14">
        <v>9.7596485608537606E-2</v>
      </c>
      <c r="AV1088" s="14">
        <v>1.73732124452739E-2</v>
      </c>
      <c r="AW1088" s="14"/>
      <c r="AX1088" s="14">
        <v>4.8354336033954302E-2</v>
      </c>
      <c r="AY1088" s="14">
        <v>5.8520149794281398E-2</v>
      </c>
      <c r="AZ1088" s="14">
        <v>6.2345122947935802E-2</v>
      </c>
      <c r="BA1088" s="14"/>
      <c r="BB1088" s="14">
        <v>9.2142629944253304E-2</v>
      </c>
      <c r="BC1088" s="14">
        <v>4.0122900681117901E-2</v>
      </c>
      <c r="BD1088" s="14">
        <v>8.6807962957114002E-2</v>
      </c>
      <c r="BE1088" s="14"/>
      <c r="BF1088" s="14">
        <v>5.48099381444829E-2</v>
      </c>
      <c r="BG1088" s="14">
        <v>6.9778594689234197E-2</v>
      </c>
      <c r="BH1088" s="14">
        <v>4.6975260813156297E-2</v>
      </c>
      <c r="BI1088" s="14"/>
      <c r="BJ1088" s="14">
        <v>7.9938603580990794E-2</v>
      </c>
      <c r="BK1088" s="14">
        <v>4.7822713364757699E-2</v>
      </c>
      <c r="BL1088" s="14"/>
      <c r="BM1088" s="14">
        <v>8.87240480968602E-2</v>
      </c>
      <c r="BN1088" s="14">
        <v>4.6702620189833802E-2</v>
      </c>
      <c r="BO1088" s="14"/>
      <c r="BP1088" s="14">
        <v>4.2121071924377501E-2</v>
      </c>
      <c r="BQ1088" s="14">
        <v>5.4055417275416101E-2</v>
      </c>
      <c r="BR1088" s="14">
        <v>0.15191820109679</v>
      </c>
      <c r="BS1088" s="14">
        <v>6.8570574422422606E-2</v>
      </c>
      <c r="BT1088" s="14">
        <v>4.2696450724157703E-2</v>
      </c>
      <c r="BU1088" s="14">
        <v>6.7259990423897395E-2</v>
      </c>
      <c r="BV1088" s="14">
        <v>3.7720526014016702E-2</v>
      </c>
      <c r="BW1088" s="14">
        <v>3.6943953992199498E-2</v>
      </c>
    </row>
    <row r="1089" spans="2:75" x14ac:dyDescent="0.35">
      <c r="C1089" s="14"/>
      <c r="D1089" s="14"/>
      <c r="E1089" s="14"/>
      <c r="F1089" s="14"/>
      <c r="G1089" s="14"/>
      <c r="H1089" s="14"/>
      <c r="I1089" s="14"/>
      <c r="J1089" s="14"/>
      <c r="K1089" s="14"/>
      <c r="L1089" s="14"/>
      <c r="M1089" s="14"/>
      <c r="N1089" s="14"/>
      <c r="O1089" s="14"/>
      <c r="P1089" s="14"/>
      <c r="Q1089" s="14"/>
      <c r="R1089" s="14"/>
      <c r="S1089" s="14"/>
      <c r="T1089" s="14"/>
      <c r="U1089" s="14"/>
      <c r="V1089" s="14"/>
      <c r="W1089" s="14"/>
      <c r="X1089" s="14"/>
      <c r="Y1089" s="14"/>
      <c r="Z1089" s="14"/>
      <c r="AA1089" s="14"/>
      <c r="AB1089" s="14"/>
      <c r="AC1089" s="14"/>
      <c r="AD1089" s="14"/>
      <c r="AE1089" s="14"/>
      <c r="AF1089" s="14"/>
      <c r="AG1089" s="14"/>
      <c r="AH1089" s="14"/>
      <c r="AI1089" s="14"/>
      <c r="AJ1089" s="14"/>
      <c r="AK1089" s="14"/>
      <c r="AL1089" s="14"/>
      <c r="AM1089" s="14"/>
      <c r="AN1089" s="14"/>
      <c r="AO1089" s="14"/>
      <c r="AP1089" s="14"/>
      <c r="AQ1089" s="14"/>
      <c r="AR1089" s="14"/>
      <c r="AS1089" s="14"/>
      <c r="AT1089" s="14"/>
      <c r="AU1089" s="14"/>
      <c r="AV1089" s="14"/>
      <c r="AW1089" s="14"/>
      <c r="AX1089" s="14"/>
      <c r="AY1089" s="14"/>
      <c r="AZ1089" s="14"/>
      <c r="BA1089" s="14"/>
      <c r="BB1089" s="14"/>
      <c r="BC1089" s="14"/>
      <c r="BD1089" s="14"/>
      <c r="BE1089" s="14"/>
      <c r="BF1089" s="14"/>
      <c r="BG1089" s="14"/>
      <c r="BH1089" s="14"/>
      <c r="BI1089" s="14"/>
      <c r="BJ1089" s="14"/>
      <c r="BK1089" s="14"/>
      <c r="BL1089" s="14"/>
      <c r="BM1089" s="14"/>
      <c r="BN1089" s="14"/>
      <c r="BO1089" s="14"/>
      <c r="BP1089" s="14"/>
      <c r="BQ1089" s="14"/>
      <c r="BR1089" s="14"/>
      <c r="BS1089" s="14"/>
      <c r="BT1089" s="14"/>
      <c r="BU1089" s="14"/>
      <c r="BV1089" s="14"/>
      <c r="BW1089" s="14"/>
    </row>
    <row r="1090" spans="2:75" x14ac:dyDescent="0.35">
      <c r="B1090" s="6" t="s">
        <v>480</v>
      </c>
      <c r="C1090" s="14"/>
      <c r="D1090" s="14"/>
      <c r="E1090" s="14"/>
      <c r="F1090" s="14"/>
      <c r="G1090" s="14"/>
      <c r="H1090" s="14"/>
      <c r="I1090" s="14"/>
      <c r="J1090" s="14"/>
      <c r="K1090" s="14"/>
      <c r="L1090" s="14"/>
      <c r="M1090" s="14"/>
      <c r="N1090" s="14"/>
      <c r="O1090" s="14"/>
      <c r="P1090" s="14"/>
      <c r="Q1090" s="14"/>
      <c r="R1090" s="14"/>
      <c r="S1090" s="14"/>
      <c r="T1090" s="14"/>
      <c r="U1090" s="14"/>
      <c r="V1090" s="14"/>
      <c r="W1090" s="14"/>
      <c r="X1090" s="14"/>
      <c r="Y1090" s="14"/>
      <c r="Z1090" s="14"/>
      <c r="AA1090" s="14"/>
      <c r="AB1090" s="14"/>
      <c r="AC1090" s="14"/>
      <c r="AD1090" s="14"/>
      <c r="AE1090" s="14"/>
      <c r="AF1090" s="14"/>
      <c r="AG1090" s="14"/>
      <c r="AH1090" s="14"/>
      <c r="AI1090" s="14"/>
      <c r="AJ1090" s="14"/>
      <c r="AK1090" s="14"/>
      <c r="AL1090" s="14"/>
      <c r="AM1090" s="14"/>
      <c r="AN1090" s="14"/>
      <c r="AO1090" s="14"/>
      <c r="AP1090" s="14"/>
      <c r="AQ1090" s="14"/>
      <c r="AR1090" s="14"/>
      <c r="AS1090" s="14"/>
      <c r="AT1090" s="14"/>
      <c r="AU1090" s="14"/>
      <c r="AV1090" s="14"/>
      <c r="AW1090" s="14"/>
      <c r="AX1090" s="14"/>
      <c r="AY1090" s="14"/>
      <c r="AZ1090" s="14"/>
      <c r="BA1090" s="14"/>
      <c r="BB1090" s="14"/>
      <c r="BC1090" s="14"/>
      <c r="BD1090" s="14"/>
      <c r="BE1090" s="14"/>
      <c r="BF1090" s="14"/>
      <c r="BG1090" s="14"/>
      <c r="BH1090" s="14"/>
      <c r="BI1090" s="14"/>
      <c r="BJ1090" s="14"/>
      <c r="BK1090" s="14"/>
      <c r="BL1090" s="14"/>
      <c r="BM1090" s="14"/>
      <c r="BN1090" s="14"/>
      <c r="BO1090" s="14"/>
      <c r="BP1090" s="14"/>
      <c r="BQ1090" s="14"/>
      <c r="BR1090" s="14"/>
      <c r="BS1090" s="14"/>
      <c r="BT1090" s="14"/>
      <c r="BU1090" s="14"/>
      <c r="BV1090" s="14"/>
      <c r="BW1090" s="14"/>
    </row>
    <row r="1091" spans="2:75" x14ac:dyDescent="0.35">
      <c r="B1091" s="21" t="s">
        <v>96</v>
      </c>
      <c r="C1091" s="14"/>
      <c r="D1091" s="14"/>
      <c r="E1091" s="14"/>
      <c r="F1091" s="14"/>
      <c r="G1091" s="14"/>
      <c r="H1091" s="14"/>
      <c r="I1091" s="14"/>
      <c r="J1091" s="14"/>
      <c r="K1091" s="14"/>
      <c r="L1091" s="14"/>
      <c r="M1091" s="14"/>
      <c r="N1091" s="14"/>
      <c r="O1091" s="14"/>
      <c r="P1091" s="14"/>
      <c r="Q1091" s="14"/>
      <c r="R1091" s="14"/>
      <c r="S1091" s="14"/>
      <c r="T1091" s="14"/>
      <c r="U1091" s="14"/>
      <c r="V1091" s="14"/>
      <c r="W1091" s="14"/>
      <c r="X1091" s="14"/>
      <c r="Y1091" s="14"/>
      <c r="Z1091" s="14"/>
      <c r="AA1091" s="14"/>
      <c r="AB1091" s="14"/>
      <c r="AC1091" s="14"/>
      <c r="AD1091" s="14"/>
      <c r="AE1091" s="14"/>
      <c r="AF1091" s="14"/>
      <c r="AG1091" s="14"/>
      <c r="AH1091" s="14"/>
      <c r="AI1091" s="14"/>
      <c r="AJ1091" s="14"/>
      <c r="AK1091" s="14"/>
      <c r="AL1091" s="14"/>
      <c r="AM1091" s="14"/>
      <c r="AN1091" s="14"/>
      <c r="AO1091" s="14"/>
      <c r="AP1091" s="14"/>
      <c r="AQ1091" s="14"/>
      <c r="AR1091" s="14"/>
      <c r="AS1091" s="14"/>
      <c r="AT1091" s="14"/>
      <c r="AU1091" s="14"/>
      <c r="AV1091" s="14"/>
      <c r="AW1091" s="14"/>
      <c r="AX1091" s="14"/>
      <c r="AY1091" s="14"/>
      <c r="AZ1091" s="14"/>
      <c r="BA1091" s="14"/>
      <c r="BB1091" s="14"/>
      <c r="BC1091" s="14"/>
      <c r="BD1091" s="14"/>
      <c r="BE1091" s="14"/>
      <c r="BF1091" s="14"/>
      <c r="BG1091" s="14"/>
      <c r="BH1091" s="14"/>
      <c r="BI1091" s="14"/>
      <c r="BJ1091" s="14"/>
      <c r="BK1091" s="14"/>
      <c r="BL1091" s="14"/>
      <c r="BM1091" s="14"/>
      <c r="BN1091" s="14"/>
      <c r="BO1091" s="14"/>
      <c r="BP1091" s="14"/>
      <c r="BQ1091" s="14"/>
      <c r="BR1091" s="14"/>
      <c r="BS1091" s="14"/>
      <c r="BT1091" s="14"/>
      <c r="BU1091" s="14"/>
      <c r="BV1091" s="14"/>
      <c r="BW1091" s="14"/>
    </row>
    <row r="1092" spans="2:75" x14ac:dyDescent="0.35">
      <c r="B1092" t="s">
        <v>180</v>
      </c>
      <c r="C1092" s="14">
        <v>5.9478564535237602E-2</v>
      </c>
      <c r="D1092" s="14">
        <v>6.6501697186439099E-2</v>
      </c>
      <c r="E1092" s="14">
        <v>5.2850456079048903E-2</v>
      </c>
      <c r="F1092" s="14"/>
      <c r="G1092" s="14">
        <v>5.9165698603308697E-2</v>
      </c>
      <c r="H1092" s="14">
        <v>7.0206261453410607E-2</v>
      </c>
      <c r="I1092" s="14">
        <v>0.11901576483582101</v>
      </c>
      <c r="J1092" s="14">
        <v>3.28478943472044E-2</v>
      </c>
      <c r="K1092" s="14">
        <v>7.56523783521693E-2</v>
      </c>
      <c r="L1092" s="14">
        <v>3.80092191028953E-2</v>
      </c>
      <c r="M1092" s="14"/>
      <c r="N1092" s="14">
        <v>5.1510583894624401E-2</v>
      </c>
      <c r="O1092" s="14">
        <v>7.4390071162670796E-2</v>
      </c>
      <c r="P1092" s="14"/>
      <c r="Q1092" s="14">
        <v>0.14488749222220401</v>
      </c>
      <c r="R1092" s="14">
        <v>0.112158260468361</v>
      </c>
      <c r="S1092" s="14">
        <v>3.0378945991366799E-2</v>
      </c>
      <c r="T1092" s="14">
        <v>5.6974843979332897E-2</v>
      </c>
      <c r="U1092" s="14">
        <v>3.3703720477338502E-2</v>
      </c>
      <c r="V1092" s="14">
        <v>7.6216103606161004E-2</v>
      </c>
      <c r="W1092" s="14">
        <v>5.0220338972502998E-2</v>
      </c>
      <c r="X1092" s="14">
        <v>0</v>
      </c>
      <c r="Y1092" s="14">
        <v>0.31767777732357899</v>
      </c>
      <c r="Z1092" s="14">
        <v>5.3125162425488898E-2</v>
      </c>
      <c r="AA1092" s="14"/>
      <c r="AB1092" s="14">
        <v>4.18409733156122E-2</v>
      </c>
      <c r="AC1092" s="14">
        <v>6.8020032208429601E-2</v>
      </c>
      <c r="AD1092" s="14">
        <v>3.5416984394369001E-2</v>
      </c>
      <c r="AE1092" s="14"/>
      <c r="AF1092" s="14">
        <v>3.8758142203724602E-2</v>
      </c>
      <c r="AG1092" s="14">
        <v>4.2034695808772497E-2</v>
      </c>
      <c r="AH1092" s="14">
        <v>4.2192623409187301E-2</v>
      </c>
      <c r="AI1092" s="14">
        <v>9.4982555950974198E-2</v>
      </c>
      <c r="AJ1092" s="14">
        <v>4.5792606234185497E-2</v>
      </c>
      <c r="AK1092" s="14">
        <v>4.6766802448668203E-2</v>
      </c>
      <c r="AL1092" s="14">
        <v>0.164651546755752</v>
      </c>
      <c r="AM1092" s="14">
        <v>7.78449884633588E-2</v>
      </c>
      <c r="AN1092" s="14"/>
      <c r="AO1092" s="14">
        <v>4.2648077423867899E-2</v>
      </c>
      <c r="AP1092" s="14">
        <v>3.4251586828304301E-2</v>
      </c>
      <c r="AQ1092" s="14">
        <v>5.12449526027451E-2</v>
      </c>
      <c r="AR1092" s="14">
        <v>0.19912570322589301</v>
      </c>
      <c r="AS1092" s="14">
        <v>1.9378218227551602E-2</v>
      </c>
      <c r="AT1092" s="14">
        <v>3.0780682229247999E-2</v>
      </c>
      <c r="AU1092" s="14">
        <v>0.14926594541582699</v>
      </c>
      <c r="AV1092" s="14">
        <v>8.6057706902915601E-2</v>
      </c>
      <c r="AW1092" s="14"/>
      <c r="AX1092" s="14">
        <v>4.3646803676161701E-2</v>
      </c>
      <c r="AY1092" s="14">
        <v>2.7026106773931399E-2</v>
      </c>
      <c r="AZ1092" s="14">
        <v>0.104244832153463</v>
      </c>
      <c r="BA1092" s="14"/>
      <c r="BB1092" s="14">
        <v>4.6990008483041197E-2</v>
      </c>
      <c r="BC1092" s="14">
        <v>4.1173102031010697E-2</v>
      </c>
      <c r="BD1092" s="14">
        <v>0.12279710464888199</v>
      </c>
      <c r="BE1092" s="14"/>
      <c r="BF1092" s="14">
        <v>3.9804500583953503E-2</v>
      </c>
      <c r="BG1092" s="14">
        <v>3.6264408376559497E-2</v>
      </c>
      <c r="BH1092" s="14">
        <v>0.10248830708001</v>
      </c>
      <c r="BI1092" s="14"/>
      <c r="BJ1092" s="14">
        <v>5.8244896623015997E-2</v>
      </c>
      <c r="BK1092" s="14">
        <v>6.2082809535208498E-2</v>
      </c>
      <c r="BL1092" s="14"/>
      <c r="BM1092" s="14">
        <v>7.0465455329694004E-2</v>
      </c>
      <c r="BN1092" s="14">
        <v>4.6328669392339997E-2</v>
      </c>
      <c r="BO1092" s="14"/>
      <c r="BP1092" s="14">
        <v>3.5202519857721902E-2</v>
      </c>
      <c r="BQ1092" s="14">
        <v>3.8761884436827397E-2</v>
      </c>
      <c r="BR1092" s="14">
        <v>6.9626560226828005E-2</v>
      </c>
      <c r="BS1092" s="14">
        <v>6.5696688585438104E-2</v>
      </c>
      <c r="BT1092" s="14">
        <v>6.5906439375764195E-2</v>
      </c>
      <c r="BU1092" s="14">
        <v>8.19661830148712E-2</v>
      </c>
      <c r="BV1092" s="14">
        <v>0.12577448946355599</v>
      </c>
      <c r="BW1092" s="14">
        <v>1.8186210000311301E-2</v>
      </c>
    </row>
    <row r="1093" spans="2:75" x14ac:dyDescent="0.35">
      <c r="B1093" t="s">
        <v>181</v>
      </c>
      <c r="C1093" s="14">
        <v>0.23267586780879501</v>
      </c>
      <c r="D1093" s="14">
        <v>0.230004804698003</v>
      </c>
      <c r="E1093" s="14">
        <v>0.23519669389466299</v>
      </c>
      <c r="F1093" s="14"/>
      <c r="G1093" s="14">
        <v>0.29400534641986698</v>
      </c>
      <c r="H1093" s="14">
        <v>0.27940105728097497</v>
      </c>
      <c r="I1093" s="14">
        <v>0.253142330506889</v>
      </c>
      <c r="J1093" s="14">
        <v>0.26124728763775501</v>
      </c>
      <c r="K1093" s="14">
        <v>0.217080735637114</v>
      </c>
      <c r="L1093" s="14">
        <v>0.187142498850141</v>
      </c>
      <c r="M1093" s="14"/>
      <c r="N1093" s="14">
        <v>0.25088162760914101</v>
      </c>
      <c r="O1093" s="14">
        <v>0.19860508875386201</v>
      </c>
      <c r="P1093" s="14"/>
      <c r="Q1093" s="14">
        <v>9.6930322289766099E-2</v>
      </c>
      <c r="R1093" s="14">
        <v>0.22074390692575399</v>
      </c>
      <c r="S1093" s="14">
        <v>0.189728643762961</v>
      </c>
      <c r="T1093" s="14">
        <v>0.296186773043492</v>
      </c>
      <c r="U1093" s="14">
        <v>0.25528414731910598</v>
      </c>
      <c r="V1093" s="14">
        <v>0.24693122641434101</v>
      </c>
      <c r="W1093" s="14">
        <v>0.21819538388675599</v>
      </c>
      <c r="X1093" s="14">
        <v>0.24517618432884</v>
      </c>
      <c r="Y1093" s="14">
        <v>0.68232222267642095</v>
      </c>
      <c r="Z1093" s="14">
        <v>0.139736254903014</v>
      </c>
      <c r="AA1093" s="14"/>
      <c r="AB1093" s="14">
        <v>0.249257304641328</v>
      </c>
      <c r="AC1093" s="14">
        <v>0.207976359860645</v>
      </c>
      <c r="AD1093" s="14">
        <v>0.28189559587276602</v>
      </c>
      <c r="AE1093" s="14"/>
      <c r="AF1093" s="14">
        <v>0.21088821594097701</v>
      </c>
      <c r="AG1093" s="14">
        <v>0.29107428975076399</v>
      </c>
      <c r="AH1093" s="14">
        <v>0.27896299132791702</v>
      </c>
      <c r="AI1093" s="14">
        <v>0.34677469599434202</v>
      </c>
      <c r="AJ1093" s="14">
        <v>0.18118152316993599</v>
      </c>
      <c r="AK1093" s="14">
        <v>0.23136192267719599</v>
      </c>
      <c r="AL1093" s="14">
        <v>0.16499974740639101</v>
      </c>
      <c r="AM1093" s="14">
        <v>0.21504647001888799</v>
      </c>
      <c r="AN1093" s="14"/>
      <c r="AO1093" s="14">
        <v>0.20758104802153199</v>
      </c>
      <c r="AP1093" s="14">
        <v>0.280774328622097</v>
      </c>
      <c r="AQ1093" s="14">
        <v>0.24374914269283701</v>
      </c>
      <c r="AR1093" s="14">
        <v>0.24458105989814799</v>
      </c>
      <c r="AS1093" s="14">
        <v>0.17535118832095101</v>
      </c>
      <c r="AT1093" s="14">
        <v>0.274777133703207</v>
      </c>
      <c r="AU1093" s="14">
        <v>0.216205048529479</v>
      </c>
      <c r="AV1093" s="14">
        <v>0.24066216497965401</v>
      </c>
      <c r="AW1093" s="14"/>
      <c r="AX1093" s="14">
        <v>8.9792393784089305E-2</v>
      </c>
      <c r="AY1093" s="14">
        <v>0.21669424840276699</v>
      </c>
      <c r="AZ1093" s="14">
        <v>0.28997713370216599</v>
      </c>
      <c r="BA1093" s="14"/>
      <c r="BB1093" s="14">
        <v>0.15940196185146999</v>
      </c>
      <c r="BC1093" s="14">
        <v>0.243921977202571</v>
      </c>
      <c r="BD1093" s="14">
        <v>0.32926873048371902</v>
      </c>
      <c r="BE1093" s="14"/>
      <c r="BF1093" s="14">
        <v>0.18920829390614399</v>
      </c>
      <c r="BG1093" s="14">
        <v>0.205906790603577</v>
      </c>
      <c r="BH1093" s="14">
        <v>0.28330863900931202</v>
      </c>
      <c r="BI1093" s="14"/>
      <c r="BJ1093" s="14">
        <v>0.25038374950855302</v>
      </c>
      <c r="BK1093" s="14">
        <v>0.23466885635041301</v>
      </c>
      <c r="BL1093" s="14"/>
      <c r="BM1093" s="14">
        <v>0.21075177736352099</v>
      </c>
      <c r="BN1093" s="14">
        <v>0.23870566449526301</v>
      </c>
      <c r="BO1093" s="14"/>
      <c r="BP1093" s="14">
        <v>0.185185408397193</v>
      </c>
      <c r="BQ1093" s="14">
        <v>0.21570096979273401</v>
      </c>
      <c r="BR1093" s="14">
        <v>0.196559987865946</v>
      </c>
      <c r="BS1093" s="14">
        <v>0.30847843906390698</v>
      </c>
      <c r="BT1093" s="14">
        <v>0.213173878145059</v>
      </c>
      <c r="BU1093" s="14">
        <v>0.31989600423022402</v>
      </c>
      <c r="BV1093" s="14">
        <v>4.5694225057721298E-2</v>
      </c>
      <c r="BW1093" s="14">
        <v>0.22417873858561099</v>
      </c>
    </row>
    <row r="1094" spans="2:75" x14ac:dyDescent="0.35">
      <c r="B1094" t="s">
        <v>182</v>
      </c>
      <c r="C1094" s="14">
        <v>0.41547959879429303</v>
      </c>
      <c r="D1094" s="14">
        <v>0.402986287091261</v>
      </c>
      <c r="E1094" s="14">
        <v>0.427270209773355</v>
      </c>
      <c r="F1094" s="14"/>
      <c r="G1094" s="14">
        <v>0.31917119207191302</v>
      </c>
      <c r="H1094" s="14">
        <v>0.36122287667076303</v>
      </c>
      <c r="I1094" s="14">
        <v>0.35286601369680298</v>
      </c>
      <c r="J1094" s="14">
        <v>0.44256359660625899</v>
      </c>
      <c r="K1094" s="14">
        <v>0.43863999988716001</v>
      </c>
      <c r="L1094" s="14">
        <v>0.45716685515833999</v>
      </c>
      <c r="M1094" s="14"/>
      <c r="N1094" s="14">
        <v>0.39130352694746701</v>
      </c>
      <c r="O1094" s="14">
        <v>0.46072339039335303</v>
      </c>
      <c r="P1094" s="14"/>
      <c r="Q1094" s="14">
        <v>0.59392648794565694</v>
      </c>
      <c r="R1094" s="14">
        <v>0.54375751218179802</v>
      </c>
      <c r="S1094" s="14">
        <v>0.422657305153671</v>
      </c>
      <c r="T1094" s="14">
        <v>0.36620142800671801</v>
      </c>
      <c r="U1094" s="14">
        <v>0.44876610094196501</v>
      </c>
      <c r="V1094" s="14">
        <v>0.37052816417793499</v>
      </c>
      <c r="W1094" s="14">
        <v>0.30017560189111098</v>
      </c>
      <c r="X1094" s="14">
        <v>0.510891683412808</v>
      </c>
      <c r="Y1094" s="14">
        <v>0</v>
      </c>
      <c r="Z1094" s="14">
        <v>0.49373651137274899</v>
      </c>
      <c r="AA1094" s="14"/>
      <c r="AB1094" s="14">
        <v>0.30461434891598599</v>
      </c>
      <c r="AC1094" s="14">
        <v>0.463765502753827</v>
      </c>
      <c r="AD1094" s="14">
        <v>0.34254150020523999</v>
      </c>
      <c r="AE1094" s="14"/>
      <c r="AF1094" s="14">
        <v>0.40706716158565298</v>
      </c>
      <c r="AG1094" s="14">
        <v>0.357391471858238</v>
      </c>
      <c r="AH1094" s="14">
        <v>0.30075520445102899</v>
      </c>
      <c r="AI1094" s="14">
        <v>0.34873966121580202</v>
      </c>
      <c r="AJ1094" s="14">
        <v>0.479802314374497</v>
      </c>
      <c r="AK1094" s="14">
        <v>0.39191046506683802</v>
      </c>
      <c r="AL1094" s="14">
        <v>0.28946476015538802</v>
      </c>
      <c r="AM1094" s="14">
        <v>0.53586682715247203</v>
      </c>
      <c r="AN1094" s="14"/>
      <c r="AO1094" s="14">
        <v>0.35960811173859702</v>
      </c>
      <c r="AP1094" s="14">
        <v>0.36318676917968501</v>
      </c>
      <c r="AQ1094" s="14">
        <v>0.291485087646004</v>
      </c>
      <c r="AR1094" s="14">
        <v>0.36106137874689498</v>
      </c>
      <c r="AS1094" s="14">
        <v>0.43924275139930502</v>
      </c>
      <c r="AT1094" s="14">
        <v>0.37053930653915101</v>
      </c>
      <c r="AU1094" s="14">
        <v>0.31407323684421801</v>
      </c>
      <c r="AV1094" s="14">
        <v>0.49909795934712697</v>
      </c>
      <c r="AW1094" s="14"/>
      <c r="AX1094" s="14">
        <v>0.396468975147935</v>
      </c>
      <c r="AY1094" s="14">
        <v>0.43854910439092698</v>
      </c>
      <c r="AZ1094" s="14">
        <v>0.330700366680999</v>
      </c>
      <c r="BA1094" s="14"/>
      <c r="BB1094" s="14">
        <v>0.38506289638097102</v>
      </c>
      <c r="BC1094" s="14">
        <v>0.431398078928031</v>
      </c>
      <c r="BD1094" s="14">
        <v>0.29670312508728902</v>
      </c>
      <c r="BE1094" s="14"/>
      <c r="BF1094" s="14">
        <v>0.47875649785222402</v>
      </c>
      <c r="BG1094" s="14">
        <v>0.43517609550686198</v>
      </c>
      <c r="BH1094" s="14">
        <v>0.33689576470386701</v>
      </c>
      <c r="BI1094" s="14"/>
      <c r="BJ1094" s="14">
        <v>0.30034692944081598</v>
      </c>
      <c r="BK1094" s="14">
        <v>0.43188524059828798</v>
      </c>
      <c r="BL1094" s="14"/>
      <c r="BM1094" s="14">
        <v>0.36879125914588701</v>
      </c>
      <c r="BN1094" s="14">
        <v>0.43408833420252901</v>
      </c>
      <c r="BO1094" s="14"/>
      <c r="BP1094" s="14">
        <v>0.49288567255121302</v>
      </c>
      <c r="BQ1094" s="14">
        <v>0.35728172031811101</v>
      </c>
      <c r="BR1094" s="14">
        <v>0.51747710124742397</v>
      </c>
      <c r="BS1094" s="14">
        <v>0.32099664820012103</v>
      </c>
      <c r="BT1094" s="14">
        <v>0.42781512569414798</v>
      </c>
      <c r="BU1094" s="14">
        <v>0.36598734420236001</v>
      </c>
      <c r="BV1094" s="14">
        <v>0.49643052431187401</v>
      </c>
      <c r="BW1094" s="14">
        <v>0.44321297093788398</v>
      </c>
    </row>
    <row r="1095" spans="2:75" x14ac:dyDescent="0.35">
      <c r="B1095" t="s">
        <v>183</v>
      </c>
      <c r="C1095" s="14">
        <v>0.25500551398430399</v>
      </c>
      <c r="D1095" s="14">
        <v>0.27019371688453903</v>
      </c>
      <c r="E1095" s="14">
        <v>0.24067158907116301</v>
      </c>
      <c r="F1095" s="14"/>
      <c r="G1095" s="14">
        <v>0.29950769296433499</v>
      </c>
      <c r="H1095" s="14">
        <v>0.24903093958803399</v>
      </c>
      <c r="I1095" s="14">
        <v>0.22038253935381799</v>
      </c>
      <c r="J1095" s="14">
        <v>0.24978255823814999</v>
      </c>
      <c r="K1095" s="14">
        <v>0.222077317547033</v>
      </c>
      <c r="L1095" s="14">
        <v>0.278353552618193</v>
      </c>
      <c r="M1095" s="14"/>
      <c r="N1095" s="14">
        <v>0.26902747396929599</v>
      </c>
      <c r="O1095" s="14">
        <v>0.22876441744096099</v>
      </c>
      <c r="P1095" s="14"/>
      <c r="Q1095" s="14">
        <v>0.16425569754237301</v>
      </c>
      <c r="R1095" s="14">
        <v>0.113915313950884</v>
      </c>
      <c r="S1095" s="14">
        <v>0.32701556129881498</v>
      </c>
      <c r="T1095" s="14">
        <v>0.25057511606661098</v>
      </c>
      <c r="U1095" s="14">
        <v>0.24469924188954401</v>
      </c>
      <c r="V1095" s="14">
        <v>0.274574638416336</v>
      </c>
      <c r="W1095" s="14">
        <v>0.36445021164562003</v>
      </c>
      <c r="X1095" s="14">
        <v>0.243932132258352</v>
      </c>
      <c r="Y1095" s="14">
        <v>0</v>
      </c>
      <c r="Z1095" s="14">
        <v>0.20004667311931801</v>
      </c>
      <c r="AA1095" s="14"/>
      <c r="AB1095" s="14">
        <v>0.320536598975739</v>
      </c>
      <c r="AC1095" s="14">
        <v>0.230562604100924</v>
      </c>
      <c r="AD1095" s="14">
        <v>0.31097997970912999</v>
      </c>
      <c r="AE1095" s="14"/>
      <c r="AF1095" s="14">
        <v>0.29741555146709903</v>
      </c>
      <c r="AG1095" s="14">
        <v>0.265043465298756</v>
      </c>
      <c r="AH1095" s="14">
        <v>0.36891436014321999</v>
      </c>
      <c r="AI1095" s="14">
        <v>0.209503086838882</v>
      </c>
      <c r="AJ1095" s="14">
        <v>0.29322355622138102</v>
      </c>
      <c r="AK1095" s="14">
        <v>0.26507288704043303</v>
      </c>
      <c r="AL1095" s="14">
        <v>0.30837082946120098</v>
      </c>
      <c r="AM1095" s="14">
        <v>0.165046396265177</v>
      </c>
      <c r="AN1095" s="14"/>
      <c r="AO1095" s="14">
        <v>0.35746030032485399</v>
      </c>
      <c r="AP1095" s="14">
        <v>0.29149026853041299</v>
      </c>
      <c r="AQ1095" s="14">
        <v>0.38892787668849299</v>
      </c>
      <c r="AR1095" s="14">
        <v>0.19523185812906399</v>
      </c>
      <c r="AS1095" s="14">
        <v>0.34641526271020701</v>
      </c>
      <c r="AT1095" s="14">
        <v>0.25277485554769502</v>
      </c>
      <c r="AU1095" s="14">
        <v>0.24829918533798101</v>
      </c>
      <c r="AV1095" s="14">
        <v>0.16840440683006599</v>
      </c>
      <c r="AW1095" s="14"/>
      <c r="AX1095" s="14">
        <v>0.39641407087567099</v>
      </c>
      <c r="AY1095" s="14">
        <v>0.28581028399734898</v>
      </c>
      <c r="AZ1095" s="14">
        <v>0.230243089569341</v>
      </c>
      <c r="BA1095" s="14"/>
      <c r="BB1095" s="14">
        <v>0.34020049877612701</v>
      </c>
      <c r="BC1095" s="14">
        <v>0.24972853846712201</v>
      </c>
      <c r="BD1095" s="14">
        <v>0.21841938984916601</v>
      </c>
      <c r="BE1095" s="14"/>
      <c r="BF1095" s="14">
        <v>0.25835822589708202</v>
      </c>
      <c r="BG1095" s="14">
        <v>0.27981594581311497</v>
      </c>
      <c r="BH1095" s="14">
        <v>0.246445700989291</v>
      </c>
      <c r="BI1095" s="14"/>
      <c r="BJ1095" s="14">
        <v>0.33808256366677297</v>
      </c>
      <c r="BK1095" s="14">
        <v>0.238493633986575</v>
      </c>
      <c r="BL1095" s="14"/>
      <c r="BM1095" s="14">
        <v>0.29400990109389802</v>
      </c>
      <c r="BN1095" s="14">
        <v>0.25093394812751602</v>
      </c>
      <c r="BO1095" s="14"/>
      <c r="BP1095" s="14">
        <v>0.256789525502998</v>
      </c>
      <c r="BQ1095" s="14">
        <v>0.278414286866073</v>
      </c>
      <c r="BR1095" s="14">
        <v>0.19788014647546701</v>
      </c>
      <c r="BS1095" s="14">
        <v>0.27479930433551403</v>
      </c>
      <c r="BT1095" s="14">
        <v>0.26774419698055302</v>
      </c>
      <c r="BU1095" s="14">
        <v>0.18750288520868999</v>
      </c>
      <c r="BV1095" s="14">
        <v>0.31295149674546102</v>
      </c>
      <c r="BW1095" s="14">
        <v>0.23511794062581701</v>
      </c>
    </row>
    <row r="1096" spans="2:75" x14ac:dyDescent="0.35">
      <c r="B1096" t="s">
        <v>119</v>
      </c>
      <c r="C1096" s="14">
        <v>3.73604548773704E-2</v>
      </c>
      <c r="D1096" s="14">
        <v>3.0313494139758201E-2</v>
      </c>
      <c r="E1096" s="14">
        <v>4.4011051181771198E-2</v>
      </c>
      <c r="F1096" s="14"/>
      <c r="G1096" s="14">
        <v>2.8150069940576401E-2</v>
      </c>
      <c r="H1096" s="14">
        <v>4.0138865006817098E-2</v>
      </c>
      <c r="I1096" s="14">
        <v>5.4593351606668901E-2</v>
      </c>
      <c r="J1096" s="14">
        <v>1.3558663170632101E-2</v>
      </c>
      <c r="K1096" s="14">
        <v>4.6549568576523398E-2</v>
      </c>
      <c r="L1096" s="14">
        <v>3.9327874270430802E-2</v>
      </c>
      <c r="M1096" s="14"/>
      <c r="N1096" s="14">
        <v>3.7276787579471803E-2</v>
      </c>
      <c r="O1096" s="14">
        <v>3.75170322491521E-2</v>
      </c>
      <c r="P1096" s="14"/>
      <c r="Q1096" s="14">
        <v>0</v>
      </c>
      <c r="R1096" s="14">
        <v>9.4250064732034206E-3</v>
      </c>
      <c r="S1096" s="14">
        <v>3.0219543793187E-2</v>
      </c>
      <c r="T1096" s="14">
        <v>3.00618389038463E-2</v>
      </c>
      <c r="U1096" s="14">
        <v>1.7546789372046699E-2</v>
      </c>
      <c r="V1096" s="14">
        <v>3.17498673852269E-2</v>
      </c>
      <c r="W1096" s="14">
        <v>6.6958463604010601E-2</v>
      </c>
      <c r="X1096" s="14">
        <v>0</v>
      </c>
      <c r="Y1096" s="14">
        <v>0</v>
      </c>
      <c r="Z1096" s="14">
        <v>0.11335539817942999</v>
      </c>
      <c r="AA1096" s="14"/>
      <c r="AB1096" s="14">
        <v>8.3750774151334001E-2</v>
      </c>
      <c r="AC1096" s="14">
        <v>2.9675501076174299E-2</v>
      </c>
      <c r="AD1096" s="14">
        <v>2.9165939818494802E-2</v>
      </c>
      <c r="AE1096" s="14"/>
      <c r="AF1096" s="14">
        <v>4.5870928802546299E-2</v>
      </c>
      <c r="AG1096" s="14">
        <v>4.44560772834698E-2</v>
      </c>
      <c r="AH1096" s="14">
        <v>9.1748206686465706E-3</v>
      </c>
      <c r="AI1096" s="14">
        <v>0</v>
      </c>
      <c r="AJ1096" s="14">
        <v>0</v>
      </c>
      <c r="AK1096" s="14">
        <v>6.4887922766864406E-2</v>
      </c>
      <c r="AL1096" s="14">
        <v>7.2513116221267604E-2</v>
      </c>
      <c r="AM1096" s="14">
        <v>6.1953181001045297E-3</v>
      </c>
      <c r="AN1096" s="14"/>
      <c r="AO1096" s="14">
        <v>3.2702462491149199E-2</v>
      </c>
      <c r="AP1096" s="14">
        <v>3.02970468395009E-2</v>
      </c>
      <c r="AQ1096" s="14">
        <v>2.4592940369920602E-2</v>
      </c>
      <c r="AR1096" s="14">
        <v>0</v>
      </c>
      <c r="AS1096" s="14">
        <v>1.9612579341985199E-2</v>
      </c>
      <c r="AT1096" s="14">
        <v>7.1128021980700007E-2</v>
      </c>
      <c r="AU1096" s="14">
        <v>7.2156583872494406E-2</v>
      </c>
      <c r="AV1096" s="14">
        <v>5.7777619402379996E-3</v>
      </c>
      <c r="AW1096" s="14"/>
      <c r="AX1096" s="14">
        <v>7.3677756516142306E-2</v>
      </c>
      <c r="AY1096" s="14">
        <v>3.1920256435025503E-2</v>
      </c>
      <c r="AZ1096" s="14">
        <v>4.48345778940311E-2</v>
      </c>
      <c r="BA1096" s="14"/>
      <c r="BB1096" s="14">
        <v>6.8344634508390303E-2</v>
      </c>
      <c r="BC1096" s="14">
        <v>3.3778303371265701E-2</v>
      </c>
      <c r="BD1096" s="14">
        <v>3.2811649930944202E-2</v>
      </c>
      <c r="BE1096" s="14"/>
      <c r="BF1096" s="14">
        <v>3.38724817605967E-2</v>
      </c>
      <c r="BG1096" s="14">
        <v>4.2836759699886803E-2</v>
      </c>
      <c r="BH1096" s="14">
        <v>3.0861588217519401E-2</v>
      </c>
      <c r="BI1096" s="14"/>
      <c r="BJ1096" s="14">
        <v>5.2941860760842598E-2</v>
      </c>
      <c r="BK1096" s="14">
        <v>3.2869459529515498E-2</v>
      </c>
      <c r="BL1096" s="14"/>
      <c r="BM1096" s="14">
        <v>5.59816070670002E-2</v>
      </c>
      <c r="BN1096" s="14">
        <v>2.9943383782350799E-2</v>
      </c>
      <c r="BO1096" s="14"/>
      <c r="BP1096" s="14">
        <v>2.9936873690874E-2</v>
      </c>
      <c r="BQ1096" s="14">
        <v>0.10984113858625601</v>
      </c>
      <c r="BR1096" s="14">
        <v>1.8456204184334898E-2</v>
      </c>
      <c r="BS1096" s="14">
        <v>3.00289198150199E-2</v>
      </c>
      <c r="BT1096" s="14">
        <v>2.5360359804475902E-2</v>
      </c>
      <c r="BU1096" s="14">
        <v>4.4647583343854602E-2</v>
      </c>
      <c r="BV1096" s="14">
        <v>1.9149264421388201E-2</v>
      </c>
      <c r="BW1096" s="14">
        <v>7.9304139850376501E-2</v>
      </c>
    </row>
    <row r="1097" spans="2:75" x14ac:dyDescent="0.35">
      <c r="C1097" s="14"/>
      <c r="D1097" s="14"/>
      <c r="E1097" s="14"/>
      <c r="F1097" s="14"/>
      <c r="G1097" s="14"/>
      <c r="H1097" s="14"/>
      <c r="I1097" s="14"/>
      <c r="J1097" s="14"/>
      <c r="K1097" s="14"/>
      <c r="L1097" s="14"/>
      <c r="M1097" s="14"/>
      <c r="N1097" s="14"/>
      <c r="O1097" s="14"/>
      <c r="P1097" s="14"/>
      <c r="Q1097" s="14"/>
      <c r="R1097" s="14"/>
      <c r="S1097" s="14"/>
      <c r="T1097" s="14"/>
      <c r="U1097" s="14"/>
      <c r="V1097" s="14"/>
      <c r="W1097" s="14"/>
      <c r="X1097" s="14"/>
      <c r="Y1097" s="14"/>
      <c r="Z1097" s="14"/>
      <c r="AA1097" s="14"/>
      <c r="AB1097" s="14"/>
      <c r="AC1097" s="14"/>
      <c r="AD1097" s="14"/>
      <c r="AE1097" s="14"/>
      <c r="AF1097" s="14"/>
      <c r="AG1097" s="14"/>
      <c r="AH1097" s="14"/>
      <c r="AI1097" s="14"/>
      <c r="AJ1097" s="14"/>
      <c r="AK1097" s="14"/>
      <c r="AL1097" s="14"/>
      <c r="AM1097" s="14"/>
      <c r="AN1097" s="14"/>
      <c r="AO1097" s="14"/>
      <c r="AP1097" s="14"/>
      <c r="AQ1097" s="14"/>
      <c r="AR1097" s="14"/>
      <c r="AS1097" s="14"/>
      <c r="AT1097" s="14"/>
      <c r="AU1097" s="14"/>
      <c r="AV1097" s="14"/>
      <c r="AW1097" s="14"/>
      <c r="AX1097" s="14"/>
      <c r="AY1097" s="14"/>
      <c r="AZ1097" s="14"/>
      <c r="BA1097" s="14"/>
      <c r="BB1097" s="14"/>
      <c r="BC1097" s="14"/>
      <c r="BD1097" s="14"/>
      <c r="BE1097" s="14"/>
      <c r="BF1097" s="14"/>
      <c r="BG1097" s="14"/>
      <c r="BH1097" s="14"/>
      <c r="BI1097" s="14"/>
      <c r="BJ1097" s="14"/>
      <c r="BK1097" s="14"/>
      <c r="BL1097" s="14"/>
      <c r="BM1097" s="14"/>
      <c r="BN1097" s="14"/>
      <c r="BO1097" s="14"/>
      <c r="BP1097" s="14"/>
      <c r="BQ1097" s="14"/>
      <c r="BR1097" s="14"/>
      <c r="BS1097" s="14"/>
      <c r="BT1097" s="14"/>
      <c r="BU1097" s="14"/>
      <c r="BV1097" s="14"/>
      <c r="BW1097" s="14"/>
    </row>
    <row r="1098" spans="2:75" x14ac:dyDescent="0.35">
      <c r="B1098" s="6" t="s">
        <v>481</v>
      </c>
      <c r="C1098" s="14"/>
      <c r="D1098" s="14"/>
      <c r="E1098" s="14"/>
      <c r="F1098" s="14"/>
      <c r="G1098" s="14"/>
      <c r="H1098" s="14"/>
      <c r="I1098" s="14"/>
      <c r="J1098" s="14"/>
      <c r="K1098" s="14"/>
      <c r="L1098" s="14"/>
      <c r="M1098" s="14"/>
      <c r="N1098" s="14"/>
      <c r="O1098" s="14"/>
      <c r="P1098" s="14"/>
      <c r="Q1098" s="14"/>
      <c r="R1098" s="14"/>
      <c r="S1098" s="14"/>
      <c r="T1098" s="14"/>
      <c r="U1098" s="14"/>
      <c r="V1098" s="14"/>
      <c r="W1098" s="14"/>
      <c r="X1098" s="14"/>
      <c r="Y1098" s="14"/>
      <c r="Z1098" s="14"/>
      <c r="AA1098" s="14"/>
      <c r="AB1098" s="14"/>
      <c r="AC1098" s="14"/>
      <c r="AD1098" s="14"/>
      <c r="AE1098" s="14"/>
      <c r="AF1098" s="14"/>
      <c r="AG1098" s="14"/>
      <c r="AH1098" s="14"/>
      <c r="AI1098" s="14"/>
      <c r="AJ1098" s="14"/>
      <c r="AK1098" s="14"/>
      <c r="AL1098" s="14"/>
      <c r="AM1098" s="14"/>
      <c r="AN1098" s="14"/>
      <c r="AO1098" s="14"/>
      <c r="AP1098" s="14"/>
      <c r="AQ1098" s="14"/>
      <c r="AR1098" s="14"/>
      <c r="AS1098" s="14"/>
      <c r="AT1098" s="14"/>
      <c r="AU1098" s="14"/>
      <c r="AV1098" s="14"/>
      <c r="AW1098" s="14"/>
      <c r="AX1098" s="14"/>
      <c r="AY1098" s="14"/>
      <c r="AZ1098" s="14"/>
      <c r="BA1098" s="14"/>
      <c r="BB1098" s="14"/>
      <c r="BC1098" s="14"/>
      <c r="BD1098" s="14"/>
      <c r="BE1098" s="14"/>
      <c r="BF1098" s="14"/>
      <c r="BG1098" s="14"/>
      <c r="BH1098" s="14"/>
      <c r="BI1098" s="14"/>
      <c r="BJ1098" s="14"/>
      <c r="BK1098" s="14"/>
      <c r="BL1098" s="14"/>
      <c r="BM1098" s="14"/>
      <c r="BN1098" s="14"/>
      <c r="BO1098" s="14"/>
      <c r="BP1098" s="14"/>
      <c r="BQ1098" s="14"/>
      <c r="BR1098" s="14"/>
      <c r="BS1098" s="14"/>
      <c r="BT1098" s="14"/>
      <c r="BU1098" s="14"/>
      <c r="BV1098" s="14"/>
      <c r="BW1098" s="14"/>
    </row>
    <row r="1099" spans="2:75" x14ac:dyDescent="0.35">
      <c r="B1099" s="21" t="s">
        <v>96</v>
      </c>
      <c r="C1099" s="14"/>
      <c r="D1099" s="14"/>
      <c r="E1099" s="14"/>
      <c r="F1099" s="14"/>
      <c r="G1099" s="14"/>
      <c r="H1099" s="14"/>
      <c r="I1099" s="14"/>
      <c r="J1099" s="14"/>
      <c r="K1099" s="14"/>
      <c r="L1099" s="14"/>
      <c r="M1099" s="14"/>
      <c r="N1099" s="14"/>
      <c r="O1099" s="14"/>
      <c r="P1099" s="14"/>
      <c r="Q1099" s="14"/>
      <c r="R1099" s="14"/>
      <c r="S1099" s="14"/>
      <c r="T1099" s="14"/>
      <c r="U1099" s="14"/>
      <c r="V1099" s="14"/>
      <c r="W1099" s="14"/>
      <c r="X1099" s="14"/>
      <c r="Y1099" s="14"/>
      <c r="Z1099" s="14"/>
      <c r="AA1099" s="14"/>
      <c r="AB1099" s="14"/>
      <c r="AC1099" s="14"/>
      <c r="AD1099" s="14"/>
      <c r="AE1099" s="14"/>
      <c r="AF1099" s="14"/>
      <c r="AG1099" s="14"/>
      <c r="AH1099" s="14"/>
      <c r="AI1099" s="14"/>
      <c r="AJ1099" s="14"/>
      <c r="AK1099" s="14"/>
      <c r="AL1099" s="14"/>
      <c r="AM1099" s="14"/>
      <c r="AN1099" s="14"/>
      <c r="AO1099" s="14"/>
      <c r="AP1099" s="14"/>
      <c r="AQ1099" s="14"/>
      <c r="AR1099" s="14"/>
      <c r="AS1099" s="14"/>
      <c r="AT1099" s="14"/>
      <c r="AU1099" s="14"/>
      <c r="AV1099" s="14"/>
      <c r="AW1099" s="14"/>
      <c r="AX1099" s="14"/>
      <c r="AY1099" s="14"/>
      <c r="AZ1099" s="14"/>
      <c r="BA1099" s="14"/>
      <c r="BB1099" s="14"/>
      <c r="BC1099" s="14"/>
      <c r="BD1099" s="14"/>
      <c r="BE1099" s="14"/>
      <c r="BF1099" s="14"/>
      <c r="BG1099" s="14"/>
      <c r="BH1099" s="14"/>
      <c r="BI1099" s="14"/>
      <c r="BJ1099" s="14"/>
      <c r="BK1099" s="14"/>
      <c r="BL1099" s="14"/>
      <c r="BM1099" s="14"/>
      <c r="BN1099" s="14"/>
      <c r="BO1099" s="14"/>
      <c r="BP1099" s="14"/>
      <c r="BQ1099" s="14"/>
      <c r="BR1099" s="14"/>
      <c r="BS1099" s="14"/>
      <c r="BT1099" s="14"/>
      <c r="BU1099" s="14"/>
      <c r="BV1099" s="14"/>
      <c r="BW1099" s="14"/>
    </row>
    <row r="1100" spans="2:75" x14ac:dyDescent="0.35">
      <c r="B1100" t="s">
        <v>180</v>
      </c>
      <c r="C1100" s="14">
        <v>5.5844315708665097E-2</v>
      </c>
      <c r="D1100" s="14">
        <v>6.2543691941551294E-2</v>
      </c>
      <c r="E1100" s="14">
        <v>4.95217536176892E-2</v>
      </c>
      <c r="F1100" s="14"/>
      <c r="G1100" s="14">
        <v>7.7824088774373301E-2</v>
      </c>
      <c r="H1100" s="14">
        <v>6.35739464402406E-2</v>
      </c>
      <c r="I1100" s="14">
        <v>9.3037694415514002E-2</v>
      </c>
      <c r="J1100" s="14">
        <v>5.3931087526459101E-2</v>
      </c>
      <c r="K1100" s="14">
        <v>6.4502726151035E-2</v>
      </c>
      <c r="L1100" s="14">
        <v>3.0400434919360099E-2</v>
      </c>
      <c r="M1100" s="14"/>
      <c r="N1100" s="14">
        <v>5.21215018890481E-2</v>
      </c>
      <c r="O1100" s="14">
        <v>6.2811295856805505E-2</v>
      </c>
      <c r="P1100" s="14"/>
      <c r="Q1100" s="14">
        <v>0.12358261027570799</v>
      </c>
      <c r="R1100" s="14">
        <v>0.12828933187928801</v>
      </c>
      <c r="S1100" s="14">
        <v>2.2026578595264201E-2</v>
      </c>
      <c r="T1100" s="14">
        <v>5.3112896143492197E-2</v>
      </c>
      <c r="U1100" s="14">
        <v>2.4243418967418499E-2</v>
      </c>
      <c r="V1100" s="14">
        <v>5.6126651144913997E-2</v>
      </c>
      <c r="W1100" s="14">
        <v>5.0220338972502998E-2</v>
      </c>
      <c r="X1100" s="14">
        <v>0</v>
      </c>
      <c r="Y1100" s="14">
        <v>0.31767777732357899</v>
      </c>
      <c r="Z1100" s="14">
        <v>6.6907333143672101E-2</v>
      </c>
      <c r="AA1100" s="14"/>
      <c r="AB1100" s="14">
        <v>2.5170520406488098E-2</v>
      </c>
      <c r="AC1100" s="14">
        <v>6.82769177451584E-2</v>
      </c>
      <c r="AD1100" s="14">
        <v>3.4405374258398097E-2</v>
      </c>
      <c r="AE1100" s="14"/>
      <c r="AF1100" s="14">
        <v>2.4628832902384299E-2</v>
      </c>
      <c r="AG1100" s="14">
        <v>6.5949273838945596E-2</v>
      </c>
      <c r="AH1100" s="14">
        <v>3.3978840130561502E-2</v>
      </c>
      <c r="AI1100" s="14">
        <v>0.13470005920158801</v>
      </c>
      <c r="AJ1100" s="14">
        <v>1.7843832061432099E-2</v>
      </c>
      <c r="AK1100" s="14">
        <v>4.2953756692140799E-2</v>
      </c>
      <c r="AL1100" s="14">
        <v>0.14211470198682299</v>
      </c>
      <c r="AM1100" s="14">
        <v>7.1149289617697703E-2</v>
      </c>
      <c r="AN1100" s="14"/>
      <c r="AO1100" s="14">
        <v>2.7958035292443398E-2</v>
      </c>
      <c r="AP1100" s="14">
        <v>4.0978831243928301E-2</v>
      </c>
      <c r="AQ1100" s="14">
        <v>2.9487021262152802E-2</v>
      </c>
      <c r="AR1100" s="14">
        <v>0.123564466036306</v>
      </c>
      <c r="AS1100" s="14">
        <v>0</v>
      </c>
      <c r="AT1100" s="14">
        <v>3.5814983575427499E-2</v>
      </c>
      <c r="AU1100" s="14">
        <v>0.14123268703535899</v>
      </c>
      <c r="AV1100" s="14">
        <v>0.108625539033624</v>
      </c>
      <c r="AW1100" s="14"/>
      <c r="AX1100" s="14">
        <v>7.6624784528578696E-2</v>
      </c>
      <c r="AY1100" s="14">
        <v>3.0733770570498201E-2</v>
      </c>
      <c r="AZ1100" s="14">
        <v>8.2368693446332394E-2</v>
      </c>
      <c r="BA1100" s="14"/>
      <c r="BB1100" s="14">
        <v>7.1316228585599994E-2</v>
      </c>
      <c r="BC1100" s="14">
        <v>3.2717433260920997E-2</v>
      </c>
      <c r="BD1100" s="14">
        <v>0.109823123523433</v>
      </c>
      <c r="BE1100" s="14"/>
      <c r="BF1100" s="14">
        <v>2.10629162365292E-2</v>
      </c>
      <c r="BG1100" s="14">
        <v>2.79625929416802E-2</v>
      </c>
      <c r="BH1100" s="14">
        <v>0.10452084689979201</v>
      </c>
      <c r="BI1100" s="14"/>
      <c r="BJ1100" s="14">
        <v>3.5755053412617699E-2</v>
      </c>
      <c r="BK1100" s="14">
        <v>6.3531057862239199E-2</v>
      </c>
      <c r="BL1100" s="14"/>
      <c r="BM1100" s="14">
        <v>4.9034455471988703E-2</v>
      </c>
      <c r="BN1100" s="14">
        <v>5.5135956759436701E-2</v>
      </c>
      <c r="BO1100" s="14"/>
      <c r="BP1100" s="14">
        <v>2.4933732618461199E-2</v>
      </c>
      <c r="BQ1100" s="14">
        <v>4.5968332577153603E-2</v>
      </c>
      <c r="BR1100" s="14">
        <v>0</v>
      </c>
      <c r="BS1100" s="14">
        <v>7.0952524206027101E-2</v>
      </c>
      <c r="BT1100" s="14">
        <v>7.1706242615768301E-2</v>
      </c>
      <c r="BU1100" s="14">
        <v>7.2765923487840098E-2</v>
      </c>
      <c r="BV1100" s="14">
        <v>8.9211369311303301E-2</v>
      </c>
      <c r="BW1100" s="14">
        <v>1.34109771132578E-2</v>
      </c>
    </row>
    <row r="1101" spans="2:75" x14ac:dyDescent="0.35">
      <c r="B1101" t="s">
        <v>181</v>
      </c>
      <c r="C1101" s="14">
        <v>0.19271071302673501</v>
      </c>
      <c r="D1101" s="14">
        <v>0.19481815890197501</v>
      </c>
      <c r="E1101" s="14">
        <v>0.190721802875046</v>
      </c>
      <c r="F1101" s="14"/>
      <c r="G1101" s="14">
        <v>0.20413580604662099</v>
      </c>
      <c r="H1101" s="14">
        <v>0.23857306724951299</v>
      </c>
      <c r="I1101" s="14">
        <v>0.13404319778728099</v>
      </c>
      <c r="J1101" s="14">
        <v>0.15963761861091699</v>
      </c>
      <c r="K1101" s="14">
        <v>0.201063938628221</v>
      </c>
      <c r="L1101" s="14">
        <v>0.210472121944908</v>
      </c>
      <c r="M1101" s="14"/>
      <c r="N1101" s="14">
        <v>0.20509960250075601</v>
      </c>
      <c r="O1101" s="14">
        <v>0.169525791296781</v>
      </c>
      <c r="P1101" s="14"/>
      <c r="Q1101" s="14">
        <v>0.11135590595552</v>
      </c>
      <c r="R1101" s="14">
        <v>0.204242580721366</v>
      </c>
      <c r="S1101" s="14">
        <v>0.17211519005009601</v>
      </c>
      <c r="T1101" s="14">
        <v>0.166462468117478</v>
      </c>
      <c r="U1101" s="14">
        <v>0.26814490584786099</v>
      </c>
      <c r="V1101" s="14">
        <v>0.18545309377109301</v>
      </c>
      <c r="W1101" s="14">
        <v>0.210939973724181</v>
      </c>
      <c r="X1101" s="14">
        <v>0.50704825614999904</v>
      </c>
      <c r="Y1101" s="14">
        <v>0</v>
      </c>
      <c r="Z1101" s="14">
        <v>0.11191112554311</v>
      </c>
      <c r="AA1101" s="14"/>
      <c r="AB1101" s="14">
        <v>0.21934880628297801</v>
      </c>
      <c r="AC1101" s="14">
        <v>0.17941761840522799</v>
      </c>
      <c r="AD1101" s="14">
        <v>0.21634851411410699</v>
      </c>
      <c r="AE1101" s="14"/>
      <c r="AF1101" s="14">
        <v>0.218366789436238</v>
      </c>
      <c r="AG1101" s="14">
        <v>0.20467302370824</v>
      </c>
      <c r="AH1101" s="14">
        <v>0.216694757309491</v>
      </c>
      <c r="AI1101" s="14">
        <v>0.347901261154626</v>
      </c>
      <c r="AJ1101" s="14">
        <v>0.19383472587589501</v>
      </c>
      <c r="AK1101" s="14">
        <v>0.14715900011284799</v>
      </c>
      <c r="AL1101" s="14">
        <v>0.26557373187190703</v>
      </c>
      <c r="AM1101" s="14">
        <v>0.13519180134155501</v>
      </c>
      <c r="AN1101" s="14"/>
      <c r="AO1101" s="14">
        <v>0.230744237048084</v>
      </c>
      <c r="AP1101" s="14">
        <v>0.19762255743000101</v>
      </c>
      <c r="AQ1101" s="14">
        <v>0.20580258234995499</v>
      </c>
      <c r="AR1101" s="14">
        <v>0.26890703183368098</v>
      </c>
      <c r="AS1101" s="14">
        <v>0.15024148311327601</v>
      </c>
      <c r="AT1101" s="14">
        <v>0.15607717824754</v>
      </c>
      <c r="AU1101" s="14">
        <v>0.24831696225234401</v>
      </c>
      <c r="AV1101" s="14">
        <v>0.14313249809884299</v>
      </c>
      <c r="AW1101" s="14"/>
      <c r="AX1101" s="14">
        <v>0.158379940093715</v>
      </c>
      <c r="AY1101" s="14">
        <v>0.177120465094638</v>
      </c>
      <c r="AZ1101" s="14">
        <v>0.224241386884906</v>
      </c>
      <c r="BA1101" s="14"/>
      <c r="BB1101" s="14">
        <v>0.20354810485413999</v>
      </c>
      <c r="BC1101" s="14">
        <v>0.192081587962559</v>
      </c>
      <c r="BD1101" s="14">
        <v>0.23016127594445501</v>
      </c>
      <c r="BE1101" s="14"/>
      <c r="BF1101" s="14">
        <v>0.21918906088388801</v>
      </c>
      <c r="BG1101" s="14">
        <v>0.18658029991869601</v>
      </c>
      <c r="BH1101" s="14">
        <v>0.22660339549175401</v>
      </c>
      <c r="BI1101" s="14"/>
      <c r="BJ1101" s="14">
        <v>0.25316979657524802</v>
      </c>
      <c r="BK1101" s="14">
        <v>0.18201195594483499</v>
      </c>
      <c r="BL1101" s="14"/>
      <c r="BM1101" s="14">
        <v>0.17676222705353001</v>
      </c>
      <c r="BN1101" s="14">
        <v>0.20267199271962799</v>
      </c>
      <c r="BO1101" s="14"/>
      <c r="BP1101" s="14">
        <v>0.208973288737168</v>
      </c>
      <c r="BQ1101" s="14">
        <v>0.25592046353117598</v>
      </c>
      <c r="BR1101" s="14">
        <v>0.23516621562404599</v>
      </c>
      <c r="BS1101" s="14">
        <v>0.207371854968217</v>
      </c>
      <c r="BT1101" s="14">
        <v>0.18357964017487899</v>
      </c>
      <c r="BU1101" s="14">
        <v>0.16594176571921401</v>
      </c>
      <c r="BV1101" s="14">
        <v>0.22124175255568501</v>
      </c>
      <c r="BW1101" s="14">
        <v>0.11604428237113899</v>
      </c>
    </row>
    <row r="1102" spans="2:75" x14ac:dyDescent="0.35">
      <c r="B1102" t="s">
        <v>182</v>
      </c>
      <c r="C1102" s="14">
        <v>0.43139210680650297</v>
      </c>
      <c r="D1102" s="14">
        <v>0.38836524089552599</v>
      </c>
      <c r="E1102" s="14">
        <v>0.47199887702592203</v>
      </c>
      <c r="F1102" s="14"/>
      <c r="G1102" s="14">
        <v>0.42474563642718199</v>
      </c>
      <c r="H1102" s="14">
        <v>0.36595598435655702</v>
      </c>
      <c r="I1102" s="14">
        <v>0.42765313771267899</v>
      </c>
      <c r="J1102" s="14">
        <v>0.482974997969849</v>
      </c>
      <c r="K1102" s="14">
        <v>0.42619363437400998</v>
      </c>
      <c r="L1102" s="14">
        <v>0.43375160429374698</v>
      </c>
      <c r="M1102" s="14"/>
      <c r="N1102" s="14">
        <v>0.40310333891634897</v>
      </c>
      <c r="O1102" s="14">
        <v>0.484332515286649</v>
      </c>
      <c r="P1102" s="14"/>
      <c r="Q1102" s="14">
        <v>0.59883973944848001</v>
      </c>
      <c r="R1102" s="14">
        <v>0.51531255106717999</v>
      </c>
      <c r="S1102" s="14">
        <v>0.39867425676651302</v>
      </c>
      <c r="T1102" s="14">
        <v>0.48844665779330698</v>
      </c>
      <c r="U1102" s="14">
        <v>0.36626473757601702</v>
      </c>
      <c r="V1102" s="14">
        <v>0.375049556376163</v>
      </c>
      <c r="W1102" s="14">
        <v>0.39213129509920402</v>
      </c>
      <c r="X1102" s="14">
        <v>0.33567161099436399</v>
      </c>
      <c r="Y1102" s="14">
        <v>0.68232222267642095</v>
      </c>
      <c r="Z1102" s="14">
        <v>0.46030807620116199</v>
      </c>
      <c r="AA1102" s="14"/>
      <c r="AB1102" s="14">
        <v>0.247254446958067</v>
      </c>
      <c r="AC1102" s="14">
        <v>0.50070276869473895</v>
      </c>
      <c r="AD1102" s="14">
        <v>0.343214380894793</v>
      </c>
      <c r="AE1102" s="14"/>
      <c r="AF1102" s="14">
        <v>0.41266878432832199</v>
      </c>
      <c r="AG1102" s="14">
        <v>0.395857945784584</v>
      </c>
      <c r="AH1102" s="14">
        <v>0.34651597781580201</v>
      </c>
      <c r="AI1102" s="14">
        <v>0.389423405267733</v>
      </c>
      <c r="AJ1102" s="14">
        <v>0.476651248039269</v>
      </c>
      <c r="AK1102" s="14">
        <v>0.44309403763906602</v>
      </c>
      <c r="AL1102" s="14">
        <v>0.20525129561480601</v>
      </c>
      <c r="AM1102" s="14">
        <v>0.54267128187617297</v>
      </c>
      <c r="AN1102" s="14"/>
      <c r="AO1102" s="14">
        <v>0.34641428784147099</v>
      </c>
      <c r="AP1102" s="14">
        <v>0.38034298352055101</v>
      </c>
      <c r="AQ1102" s="14">
        <v>0.37510351111678403</v>
      </c>
      <c r="AR1102" s="14">
        <v>0.36938809789799398</v>
      </c>
      <c r="AS1102" s="14">
        <v>0.42661618482730301</v>
      </c>
      <c r="AT1102" s="14">
        <v>0.37046778265977898</v>
      </c>
      <c r="AU1102" s="14">
        <v>0.27150835754472602</v>
      </c>
      <c r="AV1102" s="14">
        <v>0.59553954720970403</v>
      </c>
      <c r="AW1102" s="14"/>
      <c r="AX1102" s="14">
        <v>0.296468993713286</v>
      </c>
      <c r="AY1102" s="14">
        <v>0.439573076120716</v>
      </c>
      <c r="AZ1102" s="14">
        <v>0.38650614897299201</v>
      </c>
      <c r="BA1102" s="14"/>
      <c r="BB1102" s="14">
        <v>0.31914620700568103</v>
      </c>
      <c r="BC1102" s="14">
        <v>0.458875954106999</v>
      </c>
      <c r="BD1102" s="14">
        <v>0.33661681469815502</v>
      </c>
      <c r="BE1102" s="14"/>
      <c r="BF1102" s="14">
        <v>0.41031568073386199</v>
      </c>
      <c r="BG1102" s="14">
        <v>0.41957046568398798</v>
      </c>
      <c r="BH1102" s="14">
        <v>0.37912821123436802</v>
      </c>
      <c r="BI1102" s="14"/>
      <c r="BJ1102" s="14">
        <v>0.34944326377449297</v>
      </c>
      <c r="BK1102" s="14">
        <v>0.44245915742262998</v>
      </c>
      <c r="BL1102" s="14"/>
      <c r="BM1102" s="14">
        <v>0.372161067050789</v>
      </c>
      <c r="BN1102" s="14">
        <v>0.45052436785052702</v>
      </c>
      <c r="BO1102" s="14"/>
      <c r="BP1102" s="14">
        <v>0.44281051488093398</v>
      </c>
      <c r="BQ1102" s="14">
        <v>0.41811094656116699</v>
      </c>
      <c r="BR1102" s="14">
        <v>0.36194631974064501</v>
      </c>
      <c r="BS1102" s="14">
        <v>0.413790618756401</v>
      </c>
      <c r="BT1102" s="14">
        <v>0.43841822354301402</v>
      </c>
      <c r="BU1102" s="14">
        <v>0.42801766826979898</v>
      </c>
      <c r="BV1102" s="14">
        <v>0.50086989952378103</v>
      </c>
      <c r="BW1102" s="14">
        <v>0.44037157936086602</v>
      </c>
    </row>
    <row r="1103" spans="2:75" x14ac:dyDescent="0.35">
      <c r="B1103" t="s">
        <v>183</v>
      </c>
      <c r="C1103" s="14">
        <v>0.27473606500222097</v>
      </c>
      <c r="D1103" s="14">
        <v>0.31385020055235502</v>
      </c>
      <c r="E1103" s="14">
        <v>0.23782194911235399</v>
      </c>
      <c r="F1103" s="14"/>
      <c r="G1103" s="14">
        <v>0.260484962129574</v>
      </c>
      <c r="H1103" s="14">
        <v>0.26611850899109102</v>
      </c>
      <c r="I1103" s="14">
        <v>0.28214965441490802</v>
      </c>
      <c r="J1103" s="14">
        <v>0.28622325365672002</v>
      </c>
      <c r="K1103" s="14">
        <v>0.252570894254668</v>
      </c>
      <c r="L1103" s="14">
        <v>0.28213038076469799</v>
      </c>
      <c r="M1103" s="14"/>
      <c r="N1103" s="14">
        <v>0.30050144166639098</v>
      </c>
      <c r="O1103" s="14">
        <v>0.22651800295927299</v>
      </c>
      <c r="P1103" s="14"/>
      <c r="Q1103" s="14">
        <v>0.144916862373796</v>
      </c>
      <c r="R1103" s="14">
        <v>0.120752016933544</v>
      </c>
      <c r="S1103" s="14">
        <v>0.36305631107101599</v>
      </c>
      <c r="T1103" s="14">
        <v>0.25507445427938702</v>
      </c>
      <c r="U1103" s="14">
        <v>0.30936943704803599</v>
      </c>
      <c r="V1103" s="14">
        <v>0.30549878577230899</v>
      </c>
      <c r="W1103" s="14">
        <v>0.31707623816097802</v>
      </c>
      <c r="X1103" s="14">
        <v>0.15728013285563799</v>
      </c>
      <c r="Y1103" s="14">
        <v>0</v>
      </c>
      <c r="Z1103" s="14">
        <v>0.26029899524233202</v>
      </c>
      <c r="AA1103" s="14"/>
      <c r="AB1103" s="14">
        <v>0.39931174527028701</v>
      </c>
      <c r="AC1103" s="14">
        <v>0.208444008505141</v>
      </c>
      <c r="AD1103" s="14">
        <v>0.38987038300293803</v>
      </c>
      <c r="AE1103" s="14"/>
      <c r="AF1103" s="14">
        <v>0.28758614173392899</v>
      </c>
      <c r="AG1103" s="14">
        <v>0.27096922022540798</v>
      </c>
      <c r="AH1103" s="14">
        <v>0.34906909356641902</v>
      </c>
      <c r="AI1103" s="14">
        <v>0.12797527437605299</v>
      </c>
      <c r="AJ1103" s="14">
        <v>0.234582768643498</v>
      </c>
      <c r="AK1103" s="14">
        <v>0.32282892452884698</v>
      </c>
      <c r="AL1103" s="14">
        <v>0.307654160251008</v>
      </c>
      <c r="AM1103" s="14">
        <v>0.24224260492502001</v>
      </c>
      <c r="AN1103" s="14"/>
      <c r="AO1103" s="14">
        <v>0.33819220861477101</v>
      </c>
      <c r="AP1103" s="14">
        <v>0.323687594502652</v>
      </c>
      <c r="AQ1103" s="14">
        <v>0.31445203379015002</v>
      </c>
      <c r="AR1103" s="14">
        <v>0.23814040423201899</v>
      </c>
      <c r="AS1103" s="14">
        <v>0.33296836890776099</v>
      </c>
      <c r="AT1103" s="14">
        <v>0.38310774013837201</v>
      </c>
      <c r="AU1103" s="14">
        <v>0.26091463579062002</v>
      </c>
      <c r="AV1103" s="14">
        <v>0.146924653717591</v>
      </c>
      <c r="AW1103" s="14"/>
      <c r="AX1103" s="14">
        <v>0.38678620049583901</v>
      </c>
      <c r="AY1103" s="14">
        <v>0.31446746606356801</v>
      </c>
      <c r="AZ1103" s="14">
        <v>0.25207336615384202</v>
      </c>
      <c r="BA1103" s="14"/>
      <c r="BB1103" s="14">
        <v>0.334182018069</v>
      </c>
      <c r="BC1103" s="14">
        <v>0.28240772229462402</v>
      </c>
      <c r="BD1103" s="14">
        <v>0.269989053148181</v>
      </c>
      <c r="BE1103" s="14"/>
      <c r="BF1103" s="14">
        <v>0.33388797480150501</v>
      </c>
      <c r="BG1103" s="14">
        <v>0.30488346193016103</v>
      </c>
      <c r="BH1103" s="14">
        <v>0.257626693397218</v>
      </c>
      <c r="BI1103" s="14"/>
      <c r="BJ1103" s="14">
        <v>0.28414933105409401</v>
      </c>
      <c r="BK1103" s="14">
        <v>0.27605544789417702</v>
      </c>
      <c r="BL1103" s="14"/>
      <c r="BM1103" s="14">
        <v>0.320222185066315</v>
      </c>
      <c r="BN1103" s="14">
        <v>0.25784992956532798</v>
      </c>
      <c r="BO1103" s="14"/>
      <c r="BP1103" s="14">
        <v>0.27335459522224897</v>
      </c>
      <c r="BQ1103" s="14">
        <v>0.231495229225779</v>
      </c>
      <c r="BR1103" s="14">
        <v>0.25096926353851901</v>
      </c>
      <c r="BS1103" s="14">
        <v>0.293056897280078</v>
      </c>
      <c r="BT1103" s="14">
        <v>0.26391636838540899</v>
      </c>
      <c r="BU1103" s="14">
        <v>0.28448421498155702</v>
      </c>
      <c r="BV1103" s="14">
        <v>0.16952771418784199</v>
      </c>
      <c r="BW1103" s="14">
        <v>0.36193251517296499</v>
      </c>
    </row>
    <row r="1104" spans="2:75" x14ac:dyDescent="0.35">
      <c r="B1104" t="s">
        <v>119</v>
      </c>
      <c r="C1104" s="14">
        <v>4.5316799455876099E-2</v>
      </c>
      <c r="D1104" s="14">
        <v>4.0422707708591799E-2</v>
      </c>
      <c r="E1104" s="14">
        <v>4.9935617368989001E-2</v>
      </c>
      <c r="F1104" s="14"/>
      <c r="G1104" s="14">
        <v>3.2809506622249802E-2</v>
      </c>
      <c r="H1104" s="14">
        <v>6.57784929625993E-2</v>
      </c>
      <c r="I1104" s="14">
        <v>6.3116315669618506E-2</v>
      </c>
      <c r="J1104" s="14">
        <v>1.7233042236054302E-2</v>
      </c>
      <c r="K1104" s="14">
        <v>5.5668806592065898E-2</v>
      </c>
      <c r="L1104" s="14">
        <v>4.3245458077286802E-2</v>
      </c>
      <c r="M1104" s="14"/>
      <c r="N1104" s="14">
        <v>3.9174115027455297E-2</v>
      </c>
      <c r="O1104" s="14">
        <v>5.6812394600492103E-2</v>
      </c>
      <c r="P1104" s="14"/>
      <c r="Q1104" s="14">
        <v>2.13048819464953E-2</v>
      </c>
      <c r="R1104" s="14">
        <v>3.1403519398621203E-2</v>
      </c>
      <c r="S1104" s="14">
        <v>4.41276635171114E-2</v>
      </c>
      <c r="T1104" s="14">
        <v>3.6903523666335397E-2</v>
      </c>
      <c r="U1104" s="14">
        <v>3.1977500560666901E-2</v>
      </c>
      <c r="V1104" s="14">
        <v>7.7871912935521606E-2</v>
      </c>
      <c r="W1104" s="14">
        <v>2.96321540431345E-2</v>
      </c>
      <c r="X1104" s="14">
        <v>0</v>
      </c>
      <c r="Y1104" s="14">
        <v>0</v>
      </c>
      <c r="Z1104" s="14">
        <v>0.100574469869724</v>
      </c>
      <c r="AA1104" s="14"/>
      <c r="AB1104" s="14">
        <v>0.10891448108218001</v>
      </c>
      <c r="AC1104" s="14">
        <v>4.3158686649732499E-2</v>
      </c>
      <c r="AD1104" s="14">
        <v>1.6161347729764301E-2</v>
      </c>
      <c r="AE1104" s="14"/>
      <c r="AF1104" s="14">
        <v>5.6749451599125401E-2</v>
      </c>
      <c r="AG1104" s="14">
        <v>6.2550536442822505E-2</v>
      </c>
      <c r="AH1104" s="14">
        <v>5.3741331177727003E-2</v>
      </c>
      <c r="AI1104" s="14">
        <v>0</v>
      </c>
      <c r="AJ1104" s="14">
        <v>7.7087425379906205E-2</v>
      </c>
      <c r="AK1104" s="14">
        <v>4.3964281027098297E-2</v>
      </c>
      <c r="AL1104" s="14">
        <v>7.9406110275457201E-2</v>
      </c>
      <c r="AM1104" s="14">
        <v>8.7450222395538194E-3</v>
      </c>
      <c r="AN1104" s="14"/>
      <c r="AO1104" s="14">
        <v>5.6691231203230899E-2</v>
      </c>
      <c r="AP1104" s="14">
        <v>5.7368033302867397E-2</v>
      </c>
      <c r="AQ1104" s="14">
        <v>7.5154851480958296E-2</v>
      </c>
      <c r="AR1104" s="14">
        <v>0</v>
      </c>
      <c r="AS1104" s="14">
        <v>9.0173963151659903E-2</v>
      </c>
      <c r="AT1104" s="14">
        <v>5.4532315378882201E-2</v>
      </c>
      <c r="AU1104" s="14">
        <v>7.8027357376951406E-2</v>
      </c>
      <c r="AV1104" s="14">
        <v>5.7777619402379996E-3</v>
      </c>
      <c r="AW1104" s="14"/>
      <c r="AX1104" s="14">
        <v>8.1740081168581696E-2</v>
      </c>
      <c r="AY1104" s="14">
        <v>3.8105222150579703E-2</v>
      </c>
      <c r="AZ1104" s="14">
        <v>5.48104045419281E-2</v>
      </c>
      <c r="BA1104" s="14"/>
      <c r="BB1104" s="14">
        <v>7.1807441485578105E-2</v>
      </c>
      <c r="BC1104" s="14">
        <v>3.3917302374896499E-2</v>
      </c>
      <c r="BD1104" s="14">
        <v>5.3409732685776097E-2</v>
      </c>
      <c r="BE1104" s="14"/>
      <c r="BF1104" s="14">
        <v>1.55443673442161E-2</v>
      </c>
      <c r="BG1104" s="14">
        <v>6.10031795254753E-2</v>
      </c>
      <c r="BH1104" s="14">
        <v>3.2120852976868203E-2</v>
      </c>
      <c r="BI1104" s="14"/>
      <c r="BJ1104" s="14">
        <v>7.7482555183546506E-2</v>
      </c>
      <c r="BK1104" s="14">
        <v>3.5942380876119499E-2</v>
      </c>
      <c r="BL1104" s="14"/>
      <c r="BM1104" s="14">
        <v>8.1820065357377902E-2</v>
      </c>
      <c r="BN1104" s="14">
        <v>3.3817753105080998E-2</v>
      </c>
      <c r="BO1104" s="14"/>
      <c r="BP1104" s="14">
        <v>4.9927868541187699E-2</v>
      </c>
      <c r="BQ1104" s="14">
        <v>4.8505028104723798E-2</v>
      </c>
      <c r="BR1104" s="14">
        <v>0.15191820109679</v>
      </c>
      <c r="BS1104" s="14">
        <v>1.4828104789277E-2</v>
      </c>
      <c r="BT1104" s="14">
        <v>4.2379525280929503E-2</v>
      </c>
      <c r="BU1104" s="14">
        <v>4.8790427541589299E-2</v>
      </c>
      <c r="BV1104" s="14">
        <v>1.9149264421388201E-2</v>
      </c>
      <c r="BW1104" s="14">
        <v>6.8240645981772194E-2</v>
      </c>
    </row>
    <row r="1105" spans="2:75" x14ac:dyDescent="0.35">
      <c r="C1105" s="14"/>
      <c r="D1105" s="14"/>
      <c r="E1105" s="14"/>
      <c r="F1105" s="14"/>
      <c r="G1105" s="14"/>
      <c r="H1105" s="14"/>
      <c r="I1105" s="14"/>
      <c r="J1105" s="14"/>
      <c r="K1105" s="14"/>
      <c r="L1105" s="14"/>
      <c r="M1105" s="14"/>
      <c r="N1105" s="14"/>
      <c r="O1105" s="14"/>
      <c r="P1105" s="14"/>
      <c r="Q1105" s="14"/>
      <c r="R1105" s="14"/>
      <c r="S1105" s="14"/>
      <c r="T1105" s="14"/>
      <c r="U1105" s="14"/>
      <c r="V1105" s="14"/>
      <c r="W1105" s="14"/>
      <c r="X1105" s="14"/>
      <c r="Y1105" s="14"/>
      <c r="Z1105" s="14"/>
      <c r="AA1105" s="14"/>
      <c r="AB1105" s="14"/>
      <c r="AC1105" s="14"/>
      <c r="AD1105" s="14"/>
      <c r="AE1105" s="14"/>
      <c r="AF1105" s="14"/>
      <c r="AG1105" s="14"/>
      <c r="AH1105" s="14"/>
      <c r="AI1105" s="14"/>
      <c r="AJ1105" s="14"/>
      <c r="AK1105" s="14"/>
      <c r="AL1105" s="14"/>
      <c r="AM1105" s="14"/>
      <c r="AN1105" s="14"/>
      <c r="AO1105" s="14"/>
      <c r="AP1105" s="14"/>
      <c r="AQ1105" s="14"/>
      <c r="AR1105" s="14"/>
      <c r="AS1105" s="14"/>
      <c r="AT1105" s="14"/>
      <c r="AU1105" s="14"/>
      <c r="AV1105" s="14"/>
      <c r="AW1105" s="14"/>
      <c r="AX1105" s="14"/>
      <c r="AY1105" s="14"/>
      <c r="AZ1105" s="14"/>
      <c r="BA1105" s="14"/>
      <c r="BB1105" s="14"/>
      <c r="BC1105" s="14"/>
      <c r="BD1105" s="14"/>
      <c r="BE1105" s="14"/>
      <c r="BF1105" s="14"/>
      <c r="BG1105" s="14"/>
      <c r="BH1105" s="14"/>
      <c r="BI1105" s="14"/>
      <c r="BJ1105" s="14"/>
      <c r="BK1105" s="14"/>
      <c r="BL1105" s="14"/>
      <c r="BM1105" s="14"/>
      <c r="BN1105" s="14"/>
      <c r="BO1105" s="14"/>
      <c r="BP1105" s="14"/>
      <c r="BQ1105" s="14"/>
      <c r="BR1105" s="14"/>
      <c r="BS1105" s="14"/>
      <c r="BT1105" s="14"/>
      <c r="BU1105" s="14"/>
      <c r="BV1105" s="14"/>
      <c r="BW1105" s="14"/>
    </row>
    <row r="1106" spans="2:75" x14ac:dyDescent="0.35">
      <c r="B1106" s="6" t="s">
        <v>482</v>
      </c>
      <c r="C1106" s="14"/>
      <c r="D1106" s="14"/>
      <c r="E1106" s="14"/>
      <c r="F1106" s="14"/>
      <c r="G1106" s="14"/>
      <c r="H1106" s="14"/>
      <c r="I1106" s="14"/>
      <c r="J1106" s="14"/>
      <c r="K1106" s="14"/>
      <c r="L1106" s="14"/>
      <c r="M1106" s="14"/>
      <c r="N1106" s="14"/>
      <c r="O1106" s="14"/>
      <c r="P1106" s="14"/>
      <c r="Q1106" s="14"/>
      <c r="R1106" s="14"/>
      <c r="S1106" s="14"/>
      <c r="T1106" s="14"/>
      <c r="U1106" s="14"/>
      <c r="V1106" s="14"/>
      <c r="W1106" s="14"/>
      <c r="X1106" s="14"/>
      <c r="Y1106" s="14"/>
      <c r="Z1106" s="14"/>
      <c r="AA1106" s="14"/>
      <c r="AB1106" s="14"/>
      <c r="AC1106" s="14"/>
      <c r="AD1106" s="14"/>
      <c r="AE1106" s="14"/>
      <c r="AF1106" s="14"/>
      <c r="AG1106" s="14"/>
      <c r="AH1106" s="14"/>
      <c r="AI1106" s="14"/>
      <c r="AJ1106" s="14"/>
      <c r="AK1106" s="14"/>
      <c r="AL1106" s="14"/>
      <c r="AM1106" s="14"/>
      <c r="AN1106" s="14"/>
      <c r="AO1106" s="14"/>
      <c r="AP1106" s="14"/>
      <c r="AQ1106" s="14"/>
      <c r="AR1106" s="14"/>
      <c r="AS1106" s="14"/>
      <c r="AT1106" s="14"/>
      <c r="AU1106" s="14"/>
      <c r="AV1106" s="14"/>
      <c r="AW1106" s="14"/>
      <c r="AX1106" s="14"/>
      <c r="AY1106" s="14"/>
      <c r="AZ1106" s="14"/>
      <c r="BA1106" s="14"/>
      <c r="BB1106" s="14"/>
      <c r="BC1106" s="14"/>
      <c r="BD1106" s="14"/>
      <c r="BE1106" s="14"/>
      <c r="BF1106" s="14"/>
      <c r="BG1106" s="14"/>
      <c r="BH1106" s="14"/>
      <c r="BI1106" s="14"/>
      <c r="BJ1106" s="14"/>
      <c r="BK1106" s="14"/>
      <c r="BL1106" s="14"/>
      <c r="BM1106" s="14"/>
      <c r="BN1106" s="14"/>
      <c r="BO1106" s="14"/>
      <c r="BP1106" s="14"/>
      <c r="BQ1106" s="14"/>
      <c r="BR1106" s="14"/>
      <c r="BS1106" s="14"/>
      <c r="BT1106" s="14"/>
      <c r="BU1106" s="14"/>
      <c r="BV1106" s="14"/>
      <c r="BW1106" s="14"/>
    </row>
    <row r="1107" spans="2:75" x14ac:dyDescent="0.35">
      <c r="B1107" s="21" t="s">
        <v>96</v>
      </c>
      <c r="C1107" s="14"/>
      <c r="D1107" s="14"/>
      <c r="E1107" s="14"/>
      <c r="F1107" s="14"/>
      <c r="G1107" s="14"/>
      <c r="H1107" s="14"/>
      <c r="I1107" s="14"/>
      <c r="J1107" s="14"/>
      <c r="K1107" s="14"/>
      <c r="L1107" s="14"/>
      <c r="M1107" s="14"/>
      <c r="N1107" s="14"/>
      <c r="O1107" s="14"/>
      <c r="P1107" s="14"/>
      <c r="Q1107" s="14"/>
      <c r="R1107" s="14"/>
      <c r="S1107" s="14"/>
      <c r="T1107" s="14"/>
      <c r="U1107" s="14"/>
      <c r="V1107" s="14"/>
      <c r="W1107" s="14"/>
      <c r="X1107" s="14"/>
      <c r="Y1107" s="14"/>
      <c r="Z1107" s="14"/>
      <c r="AA1107" s="14"/>
      <c r="AB1107" s="14"/>
      <c r="AC1107" s="14"/>
      <c r="AD1107" s="14"/>
      <c r="AE1107" s="14"/>
      <c r="AF1107" s="14"/>
      <c r="AG1107" s="14"/>
      <c r="AH1107" s="14"/>
      <c r="AI1107" s="14"/>
      <c r="AJ1107" s="14"/>
      <c r="AK1107" s="14"/>
      <c r="AL1107" s="14"/>
      <c r="AM1107" s="14"/>
      <c r="AN1107" s="14"/>
      <c r="AO1107" s="14"/>
      <c r="AP1107" s="14"/>
      <c r="AQ1107" s="14"/>
      <c r="AR1107" s="14"/>
      <c r="AS1107" s="14"/>
      <c r="AT1107" s="14"/>
      <c r="AU1107" s="14"/>
      <c r="AV1107" s="14"/>
      <c r="AW1107" s="14"/>
      <c r="AX1107" s="14"/>
      <c r="AY1107" s="14"/>
      <c r="AZ1107" s="14"/>
      <c r="BA1107" s="14"/>
      <c r="BB1107" s="14"/>
      <c r="BC1107" s="14"/>
      <c r="BD1107" s="14"/>
      <c r="BE1107" s="14"/>
      <c r="BF1107" s="14"/>
      <c r="BG1107" s="14"/>
      <c r="BH1107" s="14"/>
      <c r="BI1107" s="14"/>
      <c r="BJ1107" s="14"/>
      <c r="BK1107" s="14"/>
      <c r="BL1107" s="14"/>
      <c r="BM1107" s="14"/>
      <c r="BN1107" s="14"/>
      <c r="BO1107" s="14"/>
      <c r="BP1107" s="14"/>
      <c r="BQ1107" s="14"/>
      <c r="BR1107" s="14"/>
      <c r="BS1107" s="14"/>
      <c r="BT1107" s="14"/>
      <c r="BU1107" s="14"/>
      <c r="BV1107" s="14"/>
      <c r="BW1107" s="14"/>
    </row>
    <row r="1108" spans="2:75" x14ac:dyDescent="0.35">
      <c r="B1108" t="s">
        <v>180</v>
      </c>
      <c r="C1108" s="14">
        <v>5.4331677914855402E-2</v>
      </c>
      <c r="D1108" s="14">
        <v>7.1028833937362507E-2</v>
      </c>
      <c r="E1108" s="14">
        <v>3.8573672687921903E-2</v>
      </c>
      <c r="F1108" s="14"/>
      <c r="G1108" s="14">
        <v>6.6877694886710595E-2</v>
      </c>
      <c r="H1108" s="14">
        <v>0.12308200673202301</v>
      </c>
      <c r="I1108" s="14">
        <v>8.7610802928116405E-2</v>
      </c>
      <c r="J1108" s="14">
        <v>2.10570512525152E-2</v>
      </c>
      <c r="K1108" s="14">
        <v>5.1650689728869201E-2</v>
      </c>
      <c r="L1108" s="14">
        <v>3.2025157926049701E-2</v>
      </c>
      <c r="M1108" s="14"/>
      <c r="N1108" s="14">
        <v>5.3572227615065603E-2</v>
      </c>
      <c r="O1108" s="14">
        <v>5.5752934904462002E-2</v>
      </c>
      <c r="P1108" s="14"/>
      <c r="Q1108" s="14">
        <v>7.8311422268630596E-2</v>
      </c>
      <c r="R1108" s="14">
        <v>6.29510047347763E-2</v>
      </c>
      <c r="S1108" s="14">
        <v>3.3433985532104103E-2</v>
      </c>
      <c r="T1108" s="14">
        <v>3.7751192898616601E-2</v>
      </c>
      <c r="U1108" s="14">
        <v>6.1959565015089903E-2</v>
      </c>
      <c r="V1108" s="14">
        <v>8.1522616041625903E-2</v>
      </c>
      <c r="W1108" s="14">
        <v>4.8372132205817403E-2</v>
      </c>
      <c r="X1108" s="14">
        <v>0</v>
      </c>
      <c r="Y1108" s="14">
        <v>0.31767777732357899</v>
      </c>
      <c r="Z1108" s="14">
        <v>5.0577936592037603E-2</v>
      </c>
      <c r="AA1108" s="14"/>
      <c r="AB1108" s="14">
        <v>7.4478931516229294E-2</v>
      </c>
      <c r="AC1108" s="14">
        <v>5.0246851227377098E-2</v>
      </c>
      <c r="AD1108" s="14">
        <v>5.54213498424121E-2</v>
      </c>
      <c r="AE1108" s="14"/>
      <c r="AF1108" s="14">
        <v>4.1547257937035502E-2</v>
      </c>
      <c r="AG1108" s="14">
        <v>4.2795014816163199E-2</v>
      </c>
      <c r="AH1108" s="14">
        <v>8.3714145729647096E-2</v>
      </c>
      <c r="AI1108" s="14">
        <v>8.54080361907682E-2</v>
      </c>
      <c r="AJ1108" s="14">
        <v>1.71052884149927E-2</v>
      </c>
      <c r="AK1108" s="14">
        <v>3.3980257967457503E-2</v>
      </c>
      <c r="AL1108" s="14">
        <v>9.3552104011436502E-2</v>
      </c>
      <c r="AM1108" s="14">
        <v>5.7348418231697201E-2</v>
      </c>
      <c r="AN1108" s="14"/>
      <c r="AO1108" s="14">
        <v>4.39202315058922E-2</v>
      </c>
      <c r="AP1108" s="14">
        <v>2.7065161830470499E-2</v>
      </c>
      <c r="AQ1108" s="14">
        <v>6.9022357384750599E-2</v>
      </c>
      <c r="AR1108" s="14">
        <v>0.202875986711886</v>
      </c>
      <c r="AS1108" s="14">
        <v>1.9378218227551602E-2</v>
      </c>
      <c r="AT1108" s="14">
        <v>2.5417598689291099E-2</v>
      </c>
      <c r="AU1108" s="14">
        <v>7.8727268482640694E-2</v>
      </c>
      <c r="AV1108" s="14">
        <v>4.7005830800951102E-2</v>
      </c>
      <c r="AW1108" s="14"/>
      <c r="AX1108" s="14">
        <v>5.6091957985601799E-2</v>
      </c>
      <c r="AY1108" s="14">
        <v>2.3427710491678699E-2</v>
      </c>
      <c r="AZ1108" s="14">
        <v>9.3895317315577806E-2</v>
      </c>
      <c r="BA1108" s="14"/>
      <c r="BB1108" s="14">
        <v>3.7509370775142298E-2</v>
      </c>
      <c r="BC1108" s="14">
        <v>2.7202125756351302E-2</v>
      </c>
      <c r="BD1108" s="14">
        <v>0.13452896196684799</v>
      </c>
      <c r="BE1108" s="14"/>
      <c r="BF1108" s="14">
        <v>2.9503341364997101E-2</v>
      </c>
      <c r="BG1108" s="14">
        <v>2.89273765695078E-2</v>
      </c>
      <c r="BH1108" s="14">
        <v>9.9444624179411203E-2</v>
      </c>
      <c r="BI1108" s="14"/>
      <c r="BJ1108" s="14">
        <v>5.8070671920535499E-2</v>
      </c>
      <c r="BK1108" s="14">
        <v>5.4705665974333698E-2</v>
      </c>
      <c r="BL1108" s="14"/>
      <c r="BM1108" s="14">
        <v>7.0281586609175495E-2</v>
      </c>
      <c r="BN1108" s="14">
        <v>4.4056293150936898E-2</v>
      </c>
      <c r="BO1108" s="14"/>
      <c r="BP1108" s="14">
        <v>2.06247386963214E-2</v>
      </c>
      <c r="BQ1108" s="14">
        <v>5.5762683742578298E-2</v>
      </c>
      <c r="BR1108" s="14">
        <v>5.5874453568838203E-2</v>
      </c>
      <c r="BS1108" s="14">
        <v>4.27763775615808E-2</v>
      </c>
      <c r="BT1108" s="14">
        <v>5.9292067556744703E-2</v>
      </c>
      <c r="BU1108" s="14">
        <v>0.101668470935422</v>
      </c>
      <c r="BV1108" s="14">
        <v>0.107203227870927</v>
      </c>
      <c r="BW1108" s="14">
        <v>4.0421676909550897E-2</v>
      </c>
    </row>
    <row r="1109" spans="2:75" x14ac:dyDescent="0.35">
      <c r="B1109" t="s">
        <v>181</v>
      </c>
      <c r="C1109" s="14">
        <v>0.182999189444848</v>
      </c>
      <c r="D1109" s="14">
        <v>0.17612735820105599</v>
      </c>
      <c r="E1109" s="14">
        <v>0.18948450661576699</v>
      </c>
      <c r="F1109" s="14"/>
      <c r="G1109" s="14">
        <v>0.21628526310427401</v>
      </c>
      <c r="H1109" s="14">
        <v>0.13558418167250799</v>
      </c>
      <c r="I1109" s="14">
        <v>0.24506209206305499</v>
      </c>
      <c r="J1109" s="14">
        <v>0.181152153504167</v>
      </c>
      <c r="K1109" s="14">
        <v>0.17921070543294401</v>
      </c>
      <c r="L1109" s="14">
        <v>0.16982574974231399</v>
      </c>
      <c r="M1109" s="14"/>
      <c r="N1109" s="14">
        <v>0.19401962954629001</v>
      </c>
      <c r="O1109" s="14">
        <v>0.16237522296929199</v>
      </c>
      <c r="P1109" s="14"/>
      <c r="Q1109" s="14">
        <v>7.7638187425558405E-2</v>
      </c>
      <c r="R1109" s="14">
        <v>0.13886998491422101</v>
      </c>
      <c r="S1109" s="14">
        <v>0.14672785873107699</v>
      </c>
      <c r="T1109" s="14">
        <v>0.20113555030536101</v>
      </c>
      <c r="U1109" s="14">
        <v>0.28822286215549198</v>
      </c>
      <c r="V1109" s="14">
        <v>0.15262102300036401</v>
      </c>
      <c r="W1109" s="14">
        <v>0.15298979353042</v>
      </c>
      <c r="X1109" s="14">
        <v>0.24517618432884</v>
      </c>
      <c r="Y1109" s="14">
        <v>0</v>
      </c>
      <c r="Z1109" s="14">
        <v>0.152449171570499</v>
      </c>
      <c r="AA1109" s="14"/>
      <c r="AB1109" s="14">
        <v>0.21044948950466</v>
      </c>
      <c r="AC1109" s="14">
        <v>0.157517357249842</v>
      </c>
      <c r="AD1109" s="14">
        <v>0.23077020675194901</v>
      </c>
      <c r="AE1109" s="14"/>
      <c r="AF1109" s="14">
        <v>0.144724890894074</v>
      </c>
      <c r="AG1109" s="14">
        <v>0.27074998805959999</v>
      </c>
      <c r="AH1109" s="14">
        <v>0.20866036898653001</v>
      </c>
      <c r="AI1109" s="14">
        <v>0.242475925168188</v>
      </c>
      <c r="AJ1109" s="14">
        <v>0.194247096291217</v>
      </c>
      <c r="AK1109" s="14">
        <v>0.18781828743182999</v>
      </c>
      <c r="AL1109" s="14">
        <v>0.198666673963177</v>
      </c>
      <c r="AM1109" s="14">
        <v>0.16509886746747099</v>
      </c>
      <c r="AN1109" s="14"/>
      <c r="AO1109" s="14">
        <v>0.17656763764921601</v>
      </c>
      <c r="AP1109" s="14">
        <v>0.234855817006002</v>
      </c>
      <c r="AQ1109" s="14">
        <v>0.26409804162167499</v>
      </c>
      <c r="AR1109" s="14">
        <v>0.22120230285142101</v>
      </c>
      <c r="AS1109" s="14">
        <v>0.259766458659486</v>
      </c>
      <c r="AT1109" s="14">
        <v>0.18567130632701301</v>
      </c>
      <c r="AU1109" s="14">
        <v>0.19242190060491701</v>
      </c>
      <c r="AV1109" s="14">
        <v>0.23421216087765701</v>
      </c>
      <c r="AW1109" s="14"/>
      <c r="AX1109" s="14">
        <v>0.133279698621837</v>
      </c>
      <c r="AY1109" s="14">
        <v>0.16968455548494599</v>
      </c>
      <c r="AZ1109" s="14">
        <v>0.211386145714485</v>
      </c>
      <c r="BA1109" s="14"/>
      <c r="BB1109" s="14">
        <v>0.15421253604637</v>
      </c>
      <c r="BC1109" s="14">
        <v>0.18256492224736501</v>
      </c>
      <c r="BD1109" s="14">
        <v>0.21563956550600599</v>
      </c>
      <c r="BE1109" s="14"/>
      <c r="BF1109" s="14">
        <v>0.18859706519758701</v>
      </c>
      <c r="BG1109" s="14">
        <v>0.19837734186855899</v>
      </c>
      <c r="BH1109" s="14">
        <v>0.190556928557163</v>
      </c>
      <c r="BI1109" s="14"/>
      <c r="BJ1109" s="14">
        <v>0.21806396872536099</v>
      </c>
      <c r="BK1109" s="14">
        <v>0.170456365689786</v>
      </c>
      <c r="BL1109" s="14"/>
      <c r="BM1109" s="14">
        <v>0.15588903284608699</v>
      </c>
      <c r="BN1109" s="14">
        <v>0.18842520566831</v>
      </c>
      <c r="BO1109" s="14"/>
      <c r="BP1109" s="14">
        <v>0.240170412817619</v>
      </c>
      <c r="BQ1109" s="14">
        <v>0.13341946847575201</v>
      </c>
      <c r="BR1109" s="14">
        <v>0.402381000655893</v>
      </c>
      <c r="BS1109" s="14">
        <v>0.219624435167628</v>
      </c>
      <c r="BT1109" s="14">
        <v>0.13041247366511</v>
      </c>
      <c r="BU1109" s="14">
        <v>0.15695636740915</v>
      </c>
      <c r="BV1109" s="14">
        <v>0.15770285537460499</v>
      </c>
      <c r="BW1109" s="14">
        <v>0.17760336045515801</v>
      </c>
    </row>
    <row r="1110" spans="2:75" x14ac:dyDescent="0.35">
      <c r="B1110" t="s">
        <v>182</v>
      </c>
      <c r="C1110" s="14">
        <v>0.40986745775650602</v>
      </c>
      <c r="D1110" s="14">
        <v>0.40675515940171197</v>
      </c>
      <c r="E1110" s="14">
        <v>0.41280470130124602</v>
      </c>
      <c r="F1110" s="14"/>
      <c r="G1110" s="14">
        <v>0.40672616388932797</v>
      </c>
      <c r="H1110" s="14">
        <v>0.29961443251806902</v>
      </c>
      <c r="I1110" s="14">
        <v>0.270806070632436</v>
      </c>
      <c r="J1110" s="14">
        <v>0.50127581770774798</v>
      </c>
      <c r="K1110" s="14">
        <v>0.46742318235040697</v>
      </c>
      <c r="L1110" s="14">
        <v>0.433367667385679</v>
      </c>
      <c r="M1110" s="14"/>
      <c r="N1110" s="14">
        <v>0.40020218990051198</v>
      </c>
      <c r="O1110" s="14">
        <v>0.42795531617272298</v>
      </c>
      <c r="P1110" s="14"/>
      <c r="Q1110" s="14">
        <v>0.61881247104984805</v>
      </c>
      <c r="R1110" s="14">
        <v>0.52479569182702102</v>
      </c>
      <c r="S1110" s="14">
        <v>0.42362754006794301</v>
      </c>
      <c r="T1110" s="14">
        <v>0.44165672550667401</v>
      </c>
      <c r="U1110" s="14">
        <v>0.30950759171796</v>
      </c>
      <c r="V1110" s="14">
        <v>0.44606732195887699</v>
      </c>
      <c r="W1110" s="14">
        <v>0.32095006517824598</v>
      </c>
      <c r="X1110" s="14">
        <v>0.33438743868451198</v>
      </c>
      <c r="Y1110" s="14">
        <v>0</v>
      </c>
      <c r="Z1110" s="14">
        <v>0.43643115134239402</v>
      </c>
      <c r="AA1110" s="14"/>
      <c r="AB1110" s="14">
        <v>0.342111758160136</v>
      </c>
      <c r="AC1110" s="14">
        <v>0.44924959090458</v>
      </c>
      <c r="AD1110" s="14">
        <v>0.32630499946349301</v>
      </c>
      <c r="AE1110" s="14"/>
      <c r="AF1110" s="14">
        <v>0.49550397938773</v>
      </c>
      <c r="AG1110" s="14">
        <v>0.30721775945483898</v>
      </c>
      <c r="AH1110" s="14">
        <v>0.33416247584103898</v>
      </c>
      <c r="AI1110" s="14">
        <v>0.31053562731749301</v>
      </c>
      <c r="AJ1110" s="14">
        <v>0.432062805325649</v>
      </c>
      <c r="AK1110" s="14">
        <v>0.38795547518214402</v>
      </c>
      <c r="AL1110" s="14">
        <v>0.19694497161761301</v>
      </c>
      <c r="AM1110" s="14">
        <v>0.46657471236905501</v>
      </c>
      <c r="AN1110" s="14"/>
      <c r="AO1110" s="14">
        <v>0.43981876985187501</v>
      </c>
      <c r="AP1110" s="14">
        <v>0.321988956747425</v>
      </c>
      <c r="AQ1110" s="14">
        <v>0.33832131596186199</v>
      </c>
      <c r="AR1110" s="14">
        <v>0.380227102068106</v>
      </c>
      <c r="AS1110" s="14">
        <v>0.31967724086424698</v>
      </c>
      <c r="AT1110" s="14">
        <v>0.37305824682127697</v>
      </c>
      <c r="AU1110" s="14">
        <v>0.25658359648138301</v>
      </c>
      <c r="AV1110" s="14">
        <v>0.46509647373619001</v>
      </c>
      <c r="AW1110" s="14"/>
      <c r="AX1110" s="14">
        <v>0.39820114384424798</v>
      </c>
      <c r="AY1110" s="14">
        <v>0.41270637211347599</v>
      </c>
      <c r="AZ1110" s="14">
        <v>0.35699008634288398</v>
      </c>
      <c r="BA1110" s="14"/>
      <c r="BB1110" s="14">
        <v>0.38505109609384702</v>
      </c>
      <c r="BC1110" s="14">
        <v>0.41189220813628202</v>
      </c>
      <c r="BD1110" s="14">
        <v>0.35399428485039502</v>
      </c>
      <c r="BE1110" s="14"/>
      <c r="BF1110" s="14">
        <v>0.37207186921529001</v>
      </c>
      <c r="BG1110" s="14">
        <v>0.43684997145069898</v>
      </c>
      <c r="BH1110" s="14">
        <v>0.32814705891892798</v>
      </c>
      <c r="BI1110" s="14"/>
      <c r="BJ1110" s="14">
        <v>0.35383644849676199</v>
      </c>
      <c r="BK1110" s="14">
        <v>0.418013408080121</v>
      </c>
      <c r="BL1110" s="14"/>
      <c r="BM1110" s="14">
        <v>0.36710996009876501</v>
      </c>
      <c r="BN1110" s="14">
        <v>0.42353703248831798</v>
      </c>
      <c r="BO1110" s="14"/>
      <c r="BP1110" s="14">
        <v>0.42037515393073499</v>
      </c>
      <c r="BQ1110" s="14">
        <v>0.31053049857688098</v>
      </c>
      <c r="BR1110" s="14">
        <v>0.33941984638991901</v>
      </c>
      <c r="BS1110" s="14">
        <v>0.36693770775300499</v>
      </c>
      <c r="BT1110" s="14">
        <v>0.45978794130565498</v>
      </c>
      <c r="BU1110" s="14">
        <v>0.37209589055551401</v>
      </c>
      <c r="BV1110" s="14">
        <v>0.35141175181117401</v>
      </c>
      <c r="BW1110" s="14">
        <v>0.45671388874240199</v>
      </c>
    </row>
    <row r="1111" spans="2:75" x14ac:dyDescent="0.35">
      <c r="B1111" t="s">
        <v>183</v>
      </c>
      <c r="C1111" s="14">
        <v>0.29979992881102302</v>
      </c>
      <c r="D1111" s="14">
        <v>0.30109169121588902</v>
      </c>
      <c r="E1111" s="14">
        <v>0.29858082307227402</v>
      </c>
      <c r="F1111" s="14"/>
      <c r="G1111" s="14">
        <v>0.259993187062728</v>
      </c>
      <c r="H1111" s="14">
        <v>0.371824313230533</v>
      </c>
      <c r="I1111" s="14">
        <v>0.31695509200195898</v>
      </c>
      <c r="J1111" s="14">
        <v>0.27912046097759302</v>
      </c>
      <c r="K1111" s="14">
        <v>0.26322545544104903</v>
      </c>
      <c r="L1111" s="14">
        <v>0.30339318158795198</v>
      </c>
      <c r="M1111" s="14"/>
      <c r="N1111" s="14">
        <v>0.30946226716049002</v>
      </c>
      <c r="O1111" s="14">
        <v>0.28171755275702198</v>
      </c>
      <c r="P1111" s="14"/>
      <c r="Q1111" s="14">
        <v>0.198758725096292</v>
      </c>
      <c r="R1111" s="14">
        <v>0.20737282263291401</v>
      </c>
      <c r="S1111" s="14">
        <v>0.33222857738623002</v>
      </c>
      <c r="T1111" s="14">
        <v>0.27462417304864201</v>
      </c>
      <c r="U1111" s="14">
        <v>0.30961624086578698</v>
      </c>
      <c r="V1111" s="14">
        <v>0.262219207945868</v>
      </c>
      <c r="W1111" s="14">
        <v>0.43786943620793101</v>
      </c>
      <c r="X1111" s="14">
        <v>0.42043637698664699</v>
      </c>
      <c r="Y1111" s="14">
        <v>0.68232222267642095</v>
      </c>
      <c r="Z1111" s="14">
        <v>0.246957170292637</v>
      </c>
      <c r="AA1111" s="14"/>
      <c r="AB1111" s="14">
        <v>0.29060668049768101</v>
      </c>
      <c r="AC1111" s="14">
        <v>0.28874417321085499</v>
      </c>
      <c r="AD1111" s="14">
        <v>0.36628472523037697</v>
      </c>
      <c r="AE1111" s="14"/>
      <c r="AF1111" s="14">
        <v>0.27867619508428099</v>
      </c>
      <c r="AG1111" s="14">
        <v>0.29507948348012802</v>
      </c>
      <c r="AH1111" s="14">
        <v>0.35465690862663901</v>
      </c>
      <c r="AI1111" s="14">
        <v>0.33502419749393397</v>
      </c>
      <c r="AJ1111" s="14">
        <v>0.28689498036754502</v>
      </c>
      <c r="AK1111" s="14">
        <v>0.32727755410550302</v>
      </c>
      <c r="AL1111" s="14">
        <v>0.38239612353072799</v>
      </c>
      <c r="AM1111" s="14">
        <v>0.28452615640296602</v>
      </c>
      <c r="AN1111" s="14"/>
      <c r="AO1111" s="14">
        <v>0.30723710765546502</v>
      </c>
      <c r="AP1111" s="14">
        <v>0.34068765798994</v>
      </c>
      <c r="AQ1111" s="14">
        <v>0.29000167530571602</v>
      </c>
      <c r="AR1111" s="14">
        <v>0.16114716595720099</v>
      </c>
      <c r="AS1111" s="14">
        <v>0.35472720682931302</v>
      </c>
      <c r="AT1111" s="14">
        <v>0.35355820603925298</v>
      </c>
      <c r="AU1111" s="14">
        <v>0.34714473277475699</v>
      </c>
      <c r="AV1111" s="14">
        <v>0.20325044464020001</v>
      </c>
      <c r="AW1111" s="14"/>
      <c r="AX1111" s="14">
        <v>0.37462972543109602</v>
      </c>
      <c r="AY1111" s="14">
        <v>0.34596323110871402</v>
      </c>
      <c r="AZ1111" s="14">
        <v>0.27056498354915498</v>
      </c>
      <c r="BA1111" s="14"/>
      <c r="BB1111" s="14">
        <v>0.33737821896415099</v>
      </c>
      <c r="BC1111" s="14">
        <v>0.33456547057796598</v>
      </c>
      <c r="BD1111" s="14">
        <v>0.23133135297707999</v>
      </c>
      <c r="BE1111" s="14"/>
      <c r="BF1111" s="14">
        <v>0.38411104992940998</v>
      </c>
      <c r="BG1111" s="14">
        <v>0.28732315588808599</v>
      </c>
      <c r="BH1111" s="14">
        <v>0.31292453671194798</v>
      </c>
      <c r="BI1111" s="14"/>
      <c r="BJ1111" s="14">
        <v>0.31877166444497002</v>
      </c>
      <c r="BK1111" s="14">
        <v>0.302216769551089</v>
      </c>
      <c r="BL1111" s="14"/>
      <c r="BM1111" s="14">
        <v>0.341464988492029</v>
      </c>
      <c r="BN1111" s="14">
        <v>0.29410390654497098</v>
      </c>
      <c r="BO1111" s="14"/>
      <c r="BP1111" s="14">
        <v>0.27949071473182002</v>
      </c>
      <c r="BQ1111" s="14">
        <v>0.408254037681966</v>
      </c>
      <c r="BR1111" s="14">
        <v>0.18857259272735999</v>
      </c>
      <c r="BS1111" s="14">
        <v>0.33407275464284403</v>
      </c>
      <c r="BT1111" s="14">
        <v>0.28142467885189398</v>
      </c>
      <c r="BU1111" s="14">
        <v>0.32634128681389901</v>
      </c>
      <c r="BV1111" s="14">
        <v>0.35068171727285702</v>
      </c>
      <c r="BW1111" s="14">
        <v>0.26138416220143501</v>
      </c>
    </row>
    <row r="1112" spans="2:75" x14ac:dyDescent="0.35">
      <c r="B1112" t="s">
        <v>119</v>
      </c>
      <c r="C1112" s="14">
        <v>5.30017460727671E-2</v>
      </c>
      <c r="D1112" s="14">
        <v>4.4996957243980999E-2</v>
      </c>
      <c r="E1112" s="14">
        <v>6.0556296322790498E-2</v>
      </c>
      <c r="F1112" s="14"/>
      <c r="G1112" s="14">
        <v>5.0117691056958603E-2</v>
      </c>
      <c r="H1112" s="14">
        <v>6.9895065846867305E-2</v>
      </c>
      <c r="I1112" s="14">
        <v>7.9565942374433304E-2</v>
      </c>
      <c r="J1112" s="14">
        <v>1.7394516557977E-2</v>
      </c>
      <c r="K1112" s="14">
        <v>3.8489967046732E-2</v>
      </c>
      <c r="L1112" s="14">
        <v>6.1388243358004697E-2</v>
      </c>
      <c r="M1112" s="14"/>
      <c r="N1112" s="14">
        <v>4.2743685777642197E-2</v>
      </c>
      <c r="O1112" s="14">
        <v>7.2198973196500899E-2</v>
      </c>
      <c r="P1112" s="14"/>
      <c r="Q1112" s="14">
        <v>2.6479194159671302E-2</v>
      </c>
      <c r="R1112" s="14">
        <v>6.6010495891068097E-2</v>
      </c>
      <c r="S1112" s="14">
        <v>6.39820382826463E-2</v>
      </c>
      <c r="T1112" s="14">
        <v>4.4832358240706797E-2</v>
      </c>
      <c r="U1112" s="14">
        <v>3.06937402456707E-2</v>
      </c>
      <c r="V1112" s="14">
        <v>5.7569831053265699E-2</v>
      </c>
      <c r="W1112" s="14">
        <v>3.9818572877585702E-2</v>
      </c>
      <c r="X1112" s="14">
        <v>0</v>
      </c>
      <c r="Y1112" s="14">
        <v>0</v>
      </c>
      <c r="Z1112" s="14">
        <v>0.113584570202432</v>
      </c>
      <c r="AA1112" s="14"/>
      <c r="AB1112" s="14">
        <v>8.2353140321293206E-2</v>
      </c>
      <c r="AC1112" s="14">
        <v>5.4242027407346301E-2</v>
      </c>
      <c r="AD1112" s="14">
        <v>2.1218718711768302E-2</v>
      </c>
      <c r="AE1112" s="14"/>
      <c r="AF1112" s="14">
        <v>3.9547676696879502E-2</v>
      </c>
      <c r="AG1112" s="14">
        <v>8.4157754189269199E-2</v>
      </c>
      <c r="AH1112" s="14">
        <v>1.8806100816146001E-2</v>
      </c>
      <c r="AI1112" s="14">
        <v>2.6556213829616499E-2</v>
      </c>
      <c r="AJ1112" s="14">
        <v>6.9689829600596206E-2</v>
      </c>
      <c r="AK1112" s="14">
        <v>6.2968425313066095E-2</v>
      </c>
      <c r="AL1112" s="14">
        <v>0.12844012687704501</v>
      </c>
      <c r="AM1112" s="14">
        <v>2.6451845528810702E-2</v>
      </c>
      <c r="AN1112" s="14"/>
      <c r="AO1112" s="14">
        <v>3.24562533375524E-2</v>
      </c>
      <c r="AP1112" s="14">
        <v>7.5402406426161903E-2</v>
      </c>
      <c r="AQ1112" s="14">
        <v>3.8556609725996199E-2</v>
      </c>
      <c r="AR1112" s="14">
        <v>3.4547442411385999E-2</v>
      </c>
      <c r="AS1112" s="14">
        <v>4.6450875419403397E-2</v>
      </c>
      <c r="AT1112" s="14">
        <v>6.2294642123166599E-2</v>
      </c>
      <c r="AU1112" s="14">
        <v>0.12512250165630201</v>
      </c>
      <c r="AV1112" s="14">
        <v>5.0435089945002003E-2</v>
      </c>
      <c r="AW1112" s="14"/>
      <c r="AX1112" s="14">
        <v>3.7797474117216998E-2</v>
      </c>
      <c r="AY1112" s="14">
        <v>4.8218130801185602E-2</v>
      </c>
      <c r="AZ1112" s="14">
        <v>6.7163467077897193E-2</v>
      </c>
      <c r="BA1112" s="14"/>
      <c r="BB1112" s="14">
        <v>8.5848778120489397E-2</v>
      </c>
      <c r="BC1112" s="14">
        <v>4.3775273282036502E-2</v>
      </c>
      <c r="BD1112" s="14">
        <v>6.4505834699670306E-2</v>
      </c>
      <c r="BE1112" s="14"/>
      <c r="BF1112" s="14">
        <v>2.5716674292715999E-2</v>
      </c>
      <c r="BG1112" s="14">
        <v>4.8522154223147602E-2</v>
      </c>
      <c r="BH1112" s="14">
        <v>6.8926851632549496E-2</v>
      </c>
      <c r="BI1112" s="14"/>
      <c r="BJ1112" s="14">
        <v>5.1257246412371102E-2</v>
      </c>
      <c r="BK1112" s="14">
        <v>5.4607790704670103E-2</v>
      </c>
      <c r="BL1112" s="14"/>
      <c r="BM1112" s="14">
        <v>6.5254431953943495E-2</v>
      </c>
      <c r="BN1112" s="14">
        <v>4.98775621474647E-2</v>
      </c>
      <c r="BO1112" s="14"/>
      <c r="BP1112" s="14">
        <v>3.93389798235044E-2</v>
      </c>
      <c r="BQ1112" s="14">
        <v>9.2033311522822001E-2</v>
      </c>
      <c r="BR1112" s="14">
        <v>1.37521066579898E-2</v>
      </c>
      <c r="BS1112" s="14">
        <v>3.6588724874941997E-2</v>
      </c>
      <c r="BT1112" s="14">
        <v>6.9082838620595693E-2</v>
      </c>
      <c r="BU1112" s="14">
        <v>4.2937984286016001E-2</v>
      </c>
      <c r="BV1112" s="14">
        <v>3.3000447670437E-2</v>
      </c>
      <c r="BW1112" s="14">
        <v>6.3876911691453694E-2</v>
      </c>
    </row>
    <row r="1113" spans="2:75" x14ac:dyDescent="0.35">
      <c r="C1113" s="14"/>
      <c r="D1113" s="14"/>
      <c r="E1113" s="14"/>
      <c r="F1113" s="14"/>
      <c r="G1113" s="14"/>
      <c r="H1113" s="14"/>
      <c r="I1113" s="14"/>
      <c r="J1113" s="14"/>
      <c r="K1113" s="14"/>
      <c r="L1113" s="14"/>
      <c r="M1113" s="14"/>
      <c r="N1113" s="14"/>
      <c r="O1113" s="14"/>
      <c r="P1113" s="14"/>
      <c r="Q1113" s="14"/>
      <c r="R1113" s="14"/>
      <c r="S1113" s="14"/>
      <c r="T1113" s="14"/>
      <c r="U1113" s="14"/>
      <c r="V1113" s="14"/>
      <c r="W1113" s="14"/>
      <c r="X1113" s="14"/>
      <c r="Y1113" s="14"/>
      <c r="Z1113" s="14"/>
      <c r="AA1113" s="14"/>
      <c r="AB1113" s="14"/>
      <c r="AC1113" s="14"/>
      <c r="AD1113" s="14"/>
      <c r="AE1113" s="14"/>
      <c r="AF1113" s="14"/>
      <c r="AG1113" s="14"/>
      <c r="AH1113" s="14"/>
      <c r="AI1113" s="14"/>
      <c r="AJ1113" s="14"/>
      <c r="AK1113" s="14"/>
      <c r="AL1113" s="14"/>
      <c r="AM1113" s="14"/>
      <c r="AN1113" s="14"/>
      <c r="AO1113" s="14"/>
      <c r="AP1113" s="14"/>
      <c r="AQ1113" s="14"/>
      <c r="AR1113" s="14"/>
      <c r="AS1113" s="14"/>
      <c r="AT1113" s="14"/>
      <c r="AU1113" s="14"/>
      <c r="AV1113" s="14"/>
      <c r="AW1113" s="14"/>
      <c r="AX1113" s="14"/>
      <c r="AY1113" s="14"/>
      <c r="AZ1113" s="14"/>
      <c r="BA1113" s="14"/>
      <c r="BB1113" s="14"/>
      <c r="BC1113" s="14"/>
      <c r="BD1113" s="14"/>
      <c r="BE1113" s="14"/>
      <c r="BF1113" s="14"/>
      <c r="BG1113" s="14"/>
      <c r="BH1113" s="14"/>
      <c r="BI1113" s="14"/>
      <c r="BJ1113" s="14"/>
      <c r="BK1113" s="14"/>
      <c r="BL1113" s="14"/>
      <c r="BM1113" s="14"/>
      <c r="BN1113" s="14"/>
      <c r="BO1113" s="14"/>
      <c r="BP1113" s="14"/>
      <c r="BQ1113" s="14"/>
      <c r="BR1113" s="14"/>
      <c r="BS1113" s="14"/>
      <c r="BT1113" s="14"/>
      <c r="BU1113" s="14"/>
      <c r="BV1113" s="14"/>
      <c r="BW1113" s="14"/>
    </row>
    <row r="1114" spans="2:75" x14ac:dyDescent="0.35">
      <c r="B1114" s="6" t="s">
        <v>499</v>
      </c>
      <c r="C1114" s="14"/>
      <c r="D1114" s="14"/>
      <c r="E1114" s="14"/>
      <c r="F1114" s="14"/>
      <c r="G1114" s="14"/>
      <c r="H1114" s="14"/>
      <c r="I1114" s="14"/>
      <c r="J1114" s="14"/>
      <c r="K1114" s="14"/>
      <c r="L1114" s="14"/>
      <c r="M1114" s="14"/>
      <c r="N1114" s="14"/>
      <c r="O1114" s="14"/>
      <c r="P1114" s="14"/>
      <c r="Q1114" s="14"/>
      <c r="R1114" s="14"/>
      <c r="S1114" s="14"/>
      <c r="T1114" s="14"/>
      <c r="U1114" s="14"/>
      <c r="V1114" s="14"/>
      <c r="W1114" s="14"/>
      <c r="X1114" s="14"/>
      <c r="Y1114" s="14"/>
      <c r="Z1114" s="14"/>
      <c r="AA1114" s="14"/>
      <c r="AB1114" s="14"/>
      <c r="AC1114" s="14"/>
      <c r="AD1114" s="14"/>
      <c r="AE1114" s="14"/>
      <c r="AF1114" s="14"/>
      <c r="AG1114" s="14"/>
      <c r="AH1114" s="14"/>
      <c r="AI1114" s="14"/>
      <c r="AJ1114" s="14"/>
      <c r="AK1114" s="14"/>
      <c r="AL1114" s="14"/>
      <c r="AM1114" s="14"/>
      <c r="AN1114" s="14"/>
      <c r="AO1114" s="14"/>
      <c r="AP1114" s="14"/>
      <c r="AQ1114" s="14"/>
      <c r="AR1114" s="14"/>
      <c r="AS1114" s="14"/>
      <c r="AT1114" s="14"/>
      <c r="AU1114" s="14"/>
      <c r="AV1114" s="14"/>
      <c r="AW1114" s="14"/>
      <c r="AX1114" s="14"/>
      <c r="AY1114" s="14"/>
      <c r="AZ1114" s="14"/>
      <c r="BA1114" s="14"/>
      <c r="BB1114" s="14"/>
      <c r="BC1114" s="14"/>
      <c r="BD1114" s="14"/>
      <c r="BE1114" s="14"/>
      <c r="BF1114" s="14"/>
      <c r="BG1114" s="14"/>
      <c r="BH1114" s="14"/>
      <c r="BI1114" s="14"/>
      <c r="BJ1114" s="14"/>
      <c r="BK1114" s="14"/>
      <c r="BL1114" s="14"/>
      <c r="BM1114" s="14"/>
      <c r="BN1114" s="14"/>
      <c r="BO1114" s="14"/>
      <c r="BP1114" s="14"/>
      <c r="BQ1114" s="14"/>
      <c r="BR1114" s="14"/>
      <c r="BS1114" s="14"/>
      <c r="BT1114" s="14"/>
      <c r="BU1114" s="14"/>
      <c r="BV1114" s="14"/>
      <c r="BW1114" s="14"/>
    </row>
    <row r="1115" spans="2:75" x14ac:dyDescent="0.35">
      <c r="B1115" s="21" t="s">
        <v>96</v>
      </c>
      <c r="C1115" s="14"/>
      <c r="D1115" s="14"/>
      <c r="E1115" s="14"/>
      <c r="F1115" s="14"/>
      <c r="G1115" s="14"/>
      <c r="H1115" s="14"/>
      <c r="I1115" s="14"/>
      <c r="J1115" s="14"/>
      <c r="K1115" s="14"/>
      <c r="L1115" s="14"/>
      <c r="M1115" s="14"/>
      <c r="N1115" s="14"/>
      <c r="O1115" s="14"/>
      <c r="P1115" s="14"/>
      <c r="Q1115" s="14"/>
      <c r="R1115" s="14"/>
      <c r="S1115" s="14"/>
      <c r="T1115" s="14"/>
      <c r="U1115" s="14"/>
      <c r="V1115" s="14"/>
      <c r="W1115" s="14"/>
      <c r="X1115" s="14"/>
      <c r="Y1115" s="14"/>
      <c r="Z1115" s="14"/>
      <c r="AA1115" s="14"/>
      <c r="AB1115" s="14"/>
      <c r="AC1115" s="14"/>
      <c r="AD1115" s="14"/>
      <c r="AE1115" s="14"/>
      <c r="AF1115" s="14"/>
      <c r="AG1115" s="14"/>
      <c r="AH1115" s="14"/>
      <c r="AI1115" s="14"/>
      <c r="AJ1115" s="14"/>
      <c r="AK1115" s="14"/>
      <c r="AL1115" s="14"/>
      <c r="AM1115" s="14"/>
      <c r="AN1115" s="14"/>
      <c r="AO1115" s="14"/>
      <c r="AP1115" s="14"/>
      <c r="AQ1115" s="14"/>
      <c r="AR1115" s="14"/>
      <c r="AS1115" s="14"/>
      <c r="AT1115" s="14"/>
      <c r="AU1115" s="14"/>
      <c r="AV1115" s="14"/>
      <c r="AW1115" s="14"/>
      <c r="AX1115" s="14"/>
      <c r="AY1115" s="14"/>
      <c r="AZ1115" s="14"/>
      <c r="BA1115" s="14"/>
      <c r="BB1115" s="14"/>
      <c r="BC1115" s="14"/>
      <c r="BD1115" s="14"/>
      <c r="BE1115" s="14"/>
      <c r="BF1115" s="14"/>
      <c r="BG1115" s="14"/>
      <c r="BH1115" s="14"/>
      <c r="BI1115" s="14"/>
      <c r="BJ1115" s="14"/>
      <c r="BK1115" s="14"/>
      <c r="BL1115" s="14"/>
      <c r="BM1115" s="14"/>
      <c r="BN1115" s="14"/>
      <c r="BO1115" s="14"/>
      <c r="BP1115" s="14"/>
      <c r="BQ1115" s="14"/>
      <c r="BR1115" s="14"/>
      <c r="BS1115" s="14"/>
      <c r="BT1115" s="14"/>
      <c r="BU1115" s="14"/>
      <c r="BV1115" s="14"/>
      <c r="BW1115" s="14"/>
    </row>
    <row r="1116" spans="2:75" x14ac:dyDescent="0.35">
      <c r="B1116" t="s">
        <v>483</v>
      </c>
      <c r="C1116" s="14">
        <v>0.38175175500378999</v>
      </c>
      <c r="D1116" s="14">
        <v>0.36042020449125001</v>
      </c>
      <c r="E1116" s="14">
        <v>0.40188348785830103</v>
      </c>
      <c r="F1116" s="14"/>
      <c r="G1116" s="14">
        <v>0.255586904229479</v>
      </c>
      <c r="H1116" s="14">
        <v>0.21258745273933599</v>
      </c>
      <c r="I1116" s="14">
        <v>0.29355336372109497</v>
      </c>
      <c r="J1116" s="14">
        <v>0.28935898921758202</v>
      </c>
      <c r="K1116" s="14">
        <v>0.47680555718762502</v>
      </c>
      <c r="L1116" s="14">
        <v>0.50802385216021295</v>
      </c>
      <c r="M1116" s="14"/>
      <c r="N1116" s="14">
        <v>0.39075907517869501</v>
      </c>
      <c r="O1116" s="14">
        <v>0.36489519867646802</v>
      </c>
      <c r="P1116" s="14"/>
      <c r="Q1116" s="14">
        <v>0.205074480885791</v>
      </c>
      <c r="R1116" s="14">
        <v>0.33389465059386098</v>
      </c>
      <c r="S1116" s="14">
        <v>0.43249253955578498</v>
      </c>
      <c r="T1116" s="14">
        <v>0.323720493613189</v>
      </c>
      <c r="U1116" s="14">
        <v>0.398756322204804</v>
      </c>
      <c r="V1116" s="14">
        <v>0.39589426144256201</v>
      </c>
      <c r="W1116" s="14">
        <v>0.45035549833646199</v>
      </c>
      <c r="X1116" s="14">
        <v>0.75098038840835002</v>
      </c>
      <c r="Y1116" s="14">
        <v>0</v>
      </c>
      <c r="Z1116" s="14">
        <v>0.39146068099803399</v>
      </c>
      <c r="AA1116" s="14"/>
      <c r="AB1116" s="14">
        <v>0.60373308709726203</v>
      </c>
      <c r="AC1116" s="14">
        <v>0.38209454404061199</v>
      </c>
      <c r="AD1116" s="14">
        <v>0.30010137854114599</v>
      </c>
      <c r="AE1116" s="14"/>
      <c r="AF1116" s="14">
        <v>0.60103389558077402</v>
      </c>
      <c r="AG1116" s="14">
        <v>0.29525451107237399</v>
      </c>
      <c r="AH1116" s="14">
        <v>0.42587171207947</v>
      </c>
      <c r="AI1116" s="14">
        <v>0.41467319866413899</v>
      </c>
      <c r="AJ1116" s="14">
        <v>0.41889237558812797</v>
      </c>
      <c r="AK1116" s="14">
        <v>0.43332199861300102</v>
      </c>
      <c r="AL1116" s="14">
        <v>0.369075961279277</v>
      </c>
      <c r="AM1116" s="14">
        <v>0.25636160668375202</v>
      </c>
      <c r="AN1116" s="14"/>
      <c r="AO1116" s="14">
        <v>0.59483999541177601</v>
      </c>
      <c r="AP1116" s="14">
        <v>0.33927909047716898</v>
      </c>
      <c r="AQ1116" s="14">
        <v>0.38389902282247701</v>
      </c>
      <c r="AR1116" s="14">
        <v>0.40781665694167901</v>
      </c>
      <c r="AS1116" s="14">
        <v>0.39602211061022102</v>
      </c>
      <c r="AT1116" s="14">
        <v>0.42131346217111498</v>
      </c>
      <c r="AU1116" s="14">
        <v>0.33943816362239598</v>
      </c>
      <c r="AV1116" s="14">
        <v>0.19304709375536999</v>
      </c>
      <c r="AW1116" s="14"/>
      <c r="AX1116" s="14">
        <v>0.32993105452244298</v>
      </c>
      <c r="AY1116" s="14">
        <v>0.45237659385776702</v>
      </c>
      <c r="AZ1116" s="14">
        <v>0.345250287784717</v>
      </c>
      <c r="BA1116" s="14"/>
      <c r="BB1116" s="14">
        <v>0.49650531896452099</v>
      </c>
      <c r="BC1116" s="14">
        <v>0.43851345579623402</v>
      </c>
      <c r="BD1116" s="14">
        <v>0.278392917870322</v>
      </c>
      <c r="BE1116" s="14"/>
      <c r="BF1116" s="14">
        <v>0.444025787347884</v>
      </c>
      <c r="BG1116" s="14">
        <v>0.44691329394811902</v>
      </c>
      <c r="BH1116" s="14">
        <v>0.33267953548437401</v>
      </c>
      <c r="BI1116" s="14"/>
      <c r="BJ1116" s="14">
        <v>0.47531193284944001</v>
      </c>
      <c r="BK1116" s="14">
        <v>0.36665983988982198</v>
      </c>
      <c r="BL1116" s="14"/>
      <c r="BM1116" s="14">
        <v>0.41646720428516198</v>
      </c>
      <c r="BN1116" s="14">
        <v>0.384538345844188</v>
      </c>
      <c r="BO1116" s="14"/>
      <c r="BP1116" s="14">
        <v>0.35061197130730698</v>
      </c>
      <c r="BQ1116" s="14">
        <v>0.52604045079940698</v>
      </c>
      <c r="BR1116" s="14">
        <v>0.36219232979763999</v>
      </c>
      <c r="BS1116" s="14">
        <v>0.35955833859480302</v>
      </c>
      <c r="BT1116" s="14">
        <v>0.38304072737714301</v>
      </c>
      <c r="BU1116" s="14">
        <v>0.35299570500423399</v>
      </c>
      <c r="BV1116" s="14">
        <v>0.58343125884624003</v>
      </c>
      <c r="BW1116" s="14">
        <v>0.35972229555500301</v>
      </c>
    </row>
    <row r="1117" spans="2:75" x14ac:dyDescent="0.35">
      <c r="B1117" t="s">
        <v>484</v>
      </c>
      <c r="C1117" s="14">
        <v>0.34236506343781098</v>
      </c>
      <c r="D1117" s="14">
        <v>0.35031014024905899</v>
      </c>
      <c r="E1117" s="14">
        <v>0.33486686663403897</v>
      </c>
      <c r="F1117" s="14"/>
      <c r="G1117" s="14">
        <v>0.33915278382980502</v>
      </c>
      <c r="H1117" s="14">
        <v>0.18431904175386399</v>
      </c>
      <c r="I1117" s="14">
        <v>0.35073160235878997</v>
      </c>
      <c r="J1117" s="14">
        <v>0.346466691018329</v>
      </c>
      <c r="K1117" s="14">
        <v>0.37087366892343299</v>
      </c>
      <c r="L1117" s="14">
        <v>0.38006600825547299</v>
      </c>
      <c r="M1117" s="14"/>
      <c r="N1117" s="14">
        <v>0.37129722256194603</v>
      </c>
      <c r="O1117" s="14">
        <v>0.28822059421978702</v>
      </c>
      <c r="P1117" s="14"/>
      <c r="Q1117" s="14">
        <v>0.30634120060972603</v>
      </c>
      <c r="R1117" s="14">
        <v>0.20348318999750201</v>
      </c>
      <c r="S1117" s="14">
        <v>0.40067042823128002</v>
      </c>
      <c r="T1117" s="14">
        <v>0.34937601098728099</v>
      </c>
      <c r="U1117" s="14">
        <v>0.32832970564334801</v>
      </c>
      <c r="V1117" s="14">
        <v>0.36581324911543001</v>
      </c>
      <c r="W1117" s="14">
        <v>0.37320892309058301</v>
      </c>
      <c r="X1117" s="14">
        <v>0.57896056191277401</v>
      </c>
      <c r="Y1117" s="14">
        <v>0.68232222267642095</v>
      </c>
      <c r="Z1117" s="14">
        <v>0.33867601460677998</v>
      </c>
      <c r="AA1117" s="14"/>
      <c r="AB1117" s="14">
        <v>0.40577049226191902</v>
      </c>
      <c r="AC1117" s="14">
        <v>0.29629988866329199</v>
      </c>
      <c r="AD1117" s="14">
        <v>0.436792752132868</v>
      </c>
      <c r="AE1117" s="14"/>
      <c r="AF1117" s="14">
        <v>0.37623861481334597</v>
      </c>
      <c r="AG1117" s="14">
        <v>0.38123132107913899</v>
      </c>
      <c r="AH1117" s="14">
        <v>0.32964209904779601</v>
      </c>
      <c r="AI1117" s="14">
        <v>0.30694532644105599</v>
      </c>
      <c r="AJ1117" s="14">
        <v>0.18578210726283001</v>
      </c>
      <c r="AK1117" s="14">
        <v>0.49226941637654897</v>
      </c>
      <c r="AL1117" s="14">
        <v>0.224319547052102</v>
      </c>
      <c r="AM1117" s="14">
        <v>0.230317965849622</v>
      </c>
      <c r="AN1117" s="14"/>
      <c r="AO1117" s="14">
        <v>0.38267788543834502</v>
      </c>
      <c r="AP1117" s="14">
        <v>0.36939398828195202</v>
      </c>
      <c r="AQ1117" s="14">
        <v>0.24317619549493599</v>
      </c>
      <c r="AR1117" s="14">
        <v>0.348516524222798</v>
      </c>
      <c r="AS1117" s="14">
        <v>0.25046136365937399</v>
      </c>
      <c r="AT1117" s="14">
        <v>0.50940952765417002</v>
      </c>
      <c r="AU1117" s="14">
        <v>0.26334827230684499</v>
      </c>
      <c r="AV1117" s="14">
        <v>0.20772817843286401</v>
      </c>
      <c r="AW1117" s="14"/>
      <c r="AX1117" s="14">
        <v>0.39547490932899398</v>
      </c>
      <c r="AY1117" s="14">
        <v>0.37039913641649203</v>
      </c>
      <c r="AZ1117" s="14">
        <v>0.337755348961779</v>
      </c>
      <c r="BA1117" s="14"/>
      <c r="BB1117" s="14">
        <v>0.39981023104134</v>
      </c>
      <c r="BC1117" s="14">
        <v>0.37015254560815303</v>
      </c>
      <c r="BD1117" s="14">
        <v>0.34723206877131002</v>
      </c>
      <c r="BE1117" s="14"/>
      <c r="BF1117" s="14">
        <v>0.28894671896369301</v>
      </c>
      <c r="BG1117" s="14">
        <v>0.39650091039662</v>
      </c>
      <c r="BH1117" s="14">
        <v>0.34568291148338798</v>
      </c>
      <c r="BI1117" s="14"/>
      <c r="BJ1117" s="14">
        <v>0.42554546144430899</v>
      </c>
      <c r="BK1117" s="14">
        <v>0.32500626126856103</v>
      </c>
      <c r="BL1117" s="14"/>
      <c r="BM1117" s="14">
        <v>0.41993047576261999</v>
      </c>
      <c r="BN1117" s="14">
        <v>0.31012991438063803</v>
      </c>
      <c r="BO1117" s="14"/>
      <c r="BP1117" s="14">
        <v>0.37531879785153299</v>
      </c>
      <c r="BQ1117" s="14">
        <v>0.45329396296494101</v>
      </c>
      <c r="BR1117" s="14">
        <v>0.27703808593885698</v>
      </c>
      <c r="BS1117" s="14">
        <v>0.278427943524369</v>
      </c>
      <c r="BT1117" s="14">
        <v>0.32603765655894401</v>
      </c>
      <c r="BU1117" s="14">
        <v>0.39096366804691102</v>
      </c>
      <c r="BV1117" s="14">
        <v>0.275904113988996</v>
      </c>
      <c r="BW1117" s="14">
        <v>0.40069361913267898</v>
      </c>
    </row>
    <row r="1118" spans="2:75" x14ac:dyDescent="0.35">
      <c r="B1118" t="s">
        <v>485</v>
      </c>
      <c r="C1118" s="14">
        <v>0.29532662776878399</v>
      </c>
      <c r="D1118" s="14">
        <v>0.27899266733670403</v>
      </c>
      <c r="E1118" s="14">
        <v>0.31074186576010898</v>
      </c>
      <c r="F1118" s="14"/>
      <c r="G1118" s="14">
        <v>0.155243852129721</v>
      </c>
      <c r="H1118" s="14">
        <v>0.166738392497013</v>
      </c>
      <c r="I1118" s="14">
        <v>0.29179037716019002</v>
      </c>
      <c r="J1118" s="14">
        <v>0.27145896394389202</v>
      </c>
      <c r="K1118" s="14">
        <v>0.31623999641017603</v>
      </c>
      <c r="L1118" s="14">
        <v>0.37552096803436802</v>
      </c>
      <c r="M1118" s="14"/>
      <c r="N1118" s="14">
        <v>0.294640046139033</v>
      </c>
      <c r="O1118" s="14">
        <v>0.29661151624731902</v>
      </c>
      <c r="P1118" s="14"/>
      <c r="Q1118" s="14">
        <v>0.234743201208611</v>
      </c>
      <c r="R1118" s="14">
        <v>0.31809527351340899</v>
      </c>
      <c r="S1118" s="14">
        <v>0.248966172797838</v>
      </c>
      <c r="T1118" s="14">
        <v>0.26238605704943702</v>
      </c>
      <c r="U1118" s="14">
        <v>0.34610498573026</v>
      </c>
      <c r="V1118" s="14">
        <v>0.30477153950962399</v>
      </c>
      <c r="W1118" s="14">
        <v>0.302476644839272</v>
      </c>
      <c r="X1118" s="14">
        <v>0.49419579592049001</v>
      </c>
      <c r="Y1118" s="14">
        <v>0</v>
      </c>
      <c r="Z1118" s="14">
        <v>0.30051268702003098</v>
      </c>
      <c r="AA1118" s="14"/>
      <c r="AB1118" s="14">
        <v>0.39583290627628798</v>
      </c>
      <c r="AC1118" s="14">
        <v>0.28052316710327901</v>
      </c>
      <c r="AD1118" s="14">
        <v>0.25334561840457898</v>
      </c>
      <c r="AE1118" s="14"/>
      <c r="AF1118" s="14">
        <v>0.39688298444137698</v>
      </c>
      <c r="AG1118" s="14">
        <v>0.235829417973209</v>
      </c>
      <c r="AH1118" s="14">
        <v>0.28092318775059599</v>
      </c>
      <c r="AI1118" s="14">
        <v>0.36710716534246601</v>
      </c>
      <c r="AJ1118" s="14">
        <v>0.25521268089167598</v>
      </c>
      <c r="AK1118" s="14">
        <v>0.361837352349487</v>
      </c>
      <c r="AL1118" s="14">
        <v>0.28166096639486898</v>
      </c>
      <c r="AM1118" s="14">
        <v>0.21692738805508199</v>
      </c>
      <c r="AN1118" s="14"/>
      <c r="AO1118" s="14">
        <v>0.40360271871841602</v>
      </c>
      <c r="AP1118" s="14">
        <v>0.211333326096413</v>
      </c>
      <c r="AQ1118" s="14">
        <v>0.28518308688096999</v>
      </c>
      <c r="AR1118" s="14">
        <v>0.49819485715040801</v>
      </c>
      <c r="AS1118" s="14">
        <v>0.36677517555522998</v>
      </c>
      <c r="AT1118" s="14">
        <v>0.36007394341061799</v>
      </c>
      <c r="AU1118" s="14">
        <v>0.35598528979652999</v>
      </c>
      <c r="AV1118" s="14">
        <v>0.15085323029996001</v>
      </c>
      <c r="AW1118" s="14"/>
      <c r="AX1118" s="14">
        <v>0.34654872322374097</v>
      </c>
      <c r="AY1118" s="14">
        <v>0.340751911807676</v>
      </c>
      <c r="AZ1118" s="14">
        <v>0.27071765573524798</v>
      </c>
      <c r="BA1118" s="14"/>
      <c r="BB1118" s="14">
        <v>0.45946074376924601</v>
      </c>
      <c r="BC1118" s="14">
        <v>0.34421684538835501</v>
      </c>
      <c r="BD1118" s="14">
        <v>0.17976384294302</v>
      </c>
      <c r="BE1118" s="14"/>
      <c r="BF1118" s="14">
        <v>0.35059184187293801</v>
      </c>
      <c r="BG1118" s="14">
        <v>0.34474315452532101</v>
      </c>
      <c r="BH1118" s="14">
        <v>0.252868697372506</v>
      </c>
      <c r="BI1118" s="14"/>
      <c r="BJ1118" s="14">
        <v>0.39876987239376199</v>
      </c>
      <c r="BK1118" s="14">
        <v>0.27184884807798998</v>
      </c>
      <c r="BL1118" s="14"/>
      <c r="BM1118" s="14">
        <v>0.340241641813332</v>
      </c>
      <c r="BN1118" s="14">
        <v>0.27244018094278999</v>
      </c>
      <c r="BO1118" s="14"/>
      <c r="BP1118" s="14">
        <v>0.28766962596699203</v>
      </c>
      <c r="BQ1118" s="14">
        <v>0.28873113828761798</v>
      </c>
      <c r="BR1118" s="14">
        <v>0.357172817910693</v>
      </c>
      <c r="BS1118" s="14">
        <v>0.251619038970473</v>
      </c>
      <c r="BT1118" s="14">
        <v>0.29873505209985801</v>
      </c>
      <c r="BU1118" s="14">
        <v>0.29977600885057998</v>
      </c>
      <c r="BV1118" s="14">
        <v>0.30038753493314502</v>
      </c>
      <c r="BW1118" s="14">
        <v>0.368664686899006</v>
      </c>
    </row>
    <row r="1119" spans="2:75" x14ac:dyDescent="0.35">
      <c r="B1119" t="s">
        <v>486</v>
      </c>
      <c r="C1119" s="14">
        <v>0.29197573371239799</v>
      </c>
      <c r="D1119" s="14">
        <v>0.27740904909904501</v>
      </c>
      <c r="E1119" s="14">
        <v>0.30572309835143502</v>
      </c>
      <c r="F1119" s="14"/>
      <c r="G1119" s="14">
        <v>0.128978604674716</v>
      </c>
      <c r="H1119" s="14">
        <v>0.12269470767437</v>
      </c>
      <c r="I1119" s="14">
        <v>0.23587965031635699</v>
      </c>
      <c r="J1119" s="14">
        <v>0.279616864201093</v>
      </c>
      <c r="K1119" s="14">
        <v>0.31737659457012701</v>
      </c>
      <c r="L1119" s="14">
        <v>0.40480920172798102</v>
      </c>
      <c r="M1119" s="14"/>
      <c r="N1119" s="14">
        <v>0.314293334904303</v>
      </c>
      <c r="O1119" s="14">
        <v>0.250209937196118</v>
      </c>
      <c r="P1119" s="14"/>
      <c r="Q1119" s="14">
        <v>0.27016655092872599</v>
      </c>
      <c r="R1119" s="14">
        <v>0.25181661258093901</v>
      </c>
      <c r="S1119" s="14">
        <v>0.31164767516738801</v>
      </c>
      <c r="T1119" s="14">
        <v>0.29631056438147002</v>
      </c>
      <c r="U1119" s="14">
        <v>0.32192025250293399</v>
      </c>
      <c r="V1119" s="14">
        <v>0.29820017037459301</v>
      </c>
      <c r="W1119" s="14">
        <v>0.26028161203902</v>
      </c>
      <c r="X1119" s="14">
        <v>0.49419579592049001</v>
      </c>
      <c r="Y1119" s="14">
        <v>0.57049239310669397</v>
      </c>
      <c r="Z1119" s="14">
        <v>0.262228578651232</v>
      </c>
      <c r="AA1119" s="14"/>
      <c r="AB1119" s="14">
        <v>0.468144163734379</v>
      </c>
      <c r="AC1119" s="14">
        <v>0.266630277107758</v>
      </c>
      <c r="AD1119" s="14">
        <v>0.23146292087411199</v>
      </c>
      <c r="AE1119" s="14"/>
      <c r="AF1119" s="14">
        <v>0.41639852130481603</v>
      </c>
      <c r="AG1119" s="14">
        <v>0.25317050697840598</v>
      </c>
      <c r="AH1119" s="14">
        <v>0.19244900791014899</v>
      </c>
      <c r="AI1119" s="14">
        <v>0.38454984001526099</v>
      </c>
      <c r="AJ1119" s="14">
        <v>0.29645341849766599</v>
      </c>
      <c r="AK1119" s="14">
        <v>0.34892601271511398</v>
      </c>
      <c r="AL1119" s="14">
        <v>0.32043728902982199</v>
      </c>
      <c r="AM1119" s="14">
        <v>0.18417756204329599</v>
      </c>
      <c r="AN1119" s="14"/>
      <c r="AO1119" s="14">
        <v>0.42152015853854702</v>
      </c>
      <c r="AP1119" s="14">
        <v>0.266461477748001</v>
      </c>
      <c r="AQ1119" s="14">
        <v>0.19366429510389599</v>
      </c>
      <c r="AR1119" s="14">
        <v>0.36478734874501101</v>
      </c>
      <c r="AS1119" s="14">
        <v>0.279000508182493</v>
      </c>
      <c r="AT1119" s="14">
        <v>0.320592504236345</v>
      </c>
      <c r="AU1119" s="14">
        <v>0.32820631898589597</v>
      </c>
      <c r="AV1119" s="14">
        <v>0.16689633428025299</v>
      </c>
      <c r="AW1119" s="14"/>
      <c r="AX1119" s="14">
        <v>0.24944430951087601</v>
      </c>
      <c r="AY1119" s="14">
        <v>0.34924004678113202</v>
      </c>
      <c r="AZ1119" s="14">
        <v>0.27419084542540001</v>
      </c>
      <c r="BA1119" s="14"/>
      <c r="BB1119" s="14">
        <v>0.42882564077540702</v>
      </c>
      <c r="BC1119" s="14">
        <v>0.34383008693109801</v>
      </c>
      <c r="BD1119" s="14">
        <v>0.18023906325774899</v>
      </c>
      <c r="BE1119" s="14"/>
      <c r="BF1119" s="14">
        <v>0.32110549687365297</v>
      </c>
      <c r="BG1119" s="14">
        <v>0.37046169156492698</v>
      </c>
      <c r="BH1119" s="14">
        <v>0.24792577785403</v>
      </c>
      <c r="BI1119" s="14"/>
      <c r="BJ1119" s="14">
        <v>0.34124473012240802</v>
      </c>
      <c r="BK1119" s="14">
        <v>0.28884714520820998</v>
      </c>
      <c r="BL1119" s="14"/>
      <c r="BM1119" s="14">
        <v>0.32794396549567001</v>
      </c>
      <c r="BN1119" s="14">
        <v>0.27146890844219101</v>
      </c>
      <c r="BO1119" s="14"/>
      <c r="BP1119" s="14">
        <v>0.27888508032787102</v>
      </c>
      <c r="BQ1119" s="14">
        <v>0.21090709109191899</v>
      </c>
      <c r="BR1119" s="14">
        <v>0.249622676501984</v>
      </c>
      <c r="BS1119" s="14">
        <v>0.217635698911952</v>
      </c>
      <c r="BT1119" s="14">
        <v>0.32299627503860301</v>
      </c>
      <c r="BU1119" s="14">
        <v>0.31496200608265201</v>
      </c>
      <c r="BV1119" s="14">
        <v>0.28713364533042501</v>
      </c>
      <c r="BW1119" s="14">
        <v>0.41598900264177602</v>
      </c>
    </row>
    <row r="1120" spans="2:75" x14ac:dyDescent="0.35">
      <c r="B1120" t="s">
        <v>487</v>
      </c>
      <c r="C1120" s="14">
        <v>0.24593330198416699</v>
      </c>
      <c r="D1120" s="14">
        <v>0.29064105757990699</v>
      </c>
      <c r="E1120" s="14">
        <v>0.203740185658698</v>
      </c>
      <c r="F1120" s="14"/>
      <c r="G1120" s="14">
        <v>0.21860784797075999</v>
      </c>
      <c r="H1120" s="14">
        <v>0.24278180346618899</v>
      </c>
      <c r="I1120" s="14">
        <v>0.22929163800629199</v>
      </c>
      <c r="J1120" s="14">
        <v>0.27141727583665098</v>
      </c>
      <c r="K1120" s="14">
        <v>0.25802553155489699</v>
      </c>
      <c r="L1120" s="14">
        <v>0.241674421246725</v>
      </c>
      <c r="M1120" s="14"/>
      <c r="N1120" s="14">
        <v>0.25210024245266999</v>
      </c>
      <c r="O1120" s="14">
        <v>0.23439231339311201</v>
      </c>
      <c r="P1120" s="14"/>
      <c r="Q1120" s="14">
        <v>0.16691608843953501</v>
      </c>
      <c r="R1120" s="14">
        <v>0.15502824453299399</v>
      </c>
      <c r="S1120" s="14">
        <v>0.204699785609012</v>
      </c>
      <c r="T1120" s="14">
        <v>0.28512027865686801</v>
      </c>
      <c r="U1120" s="14">
        <v>0.23586437653231401</v>
      </c>
      <c r="V1120" s="14">
        <v>0.248922988974348</v>
      </c>
      <c r="W1120" s="14">
        <v>0.30362855584489201</v>
      </c>
      <c r="X1120" s="14">
        <v>0.24517618432884</v>
      </c>
      <c r="Y1120" s="14">
        <v>0.57049239310669397</v>
      </c>
      <c r="Z1120" s="14">
        <v>0.25698081393963101</v>
      </c>
      <c r="AA1120" s="14"/>
      <c r="AB1120" s="14">
        <v>0.31904392201169501</v>
      </c>
      <c r="AC1120" s="14">
        <v>0.19186401025109701</v>
      </c>
      <c r="AD1120" s="14">
        <v>0.32658064933131897</v>
      </c>
      <c r="AE1120" s="14"/>
      <c r="AF1120" s="14">
        <v>0.317399230497246</v>
      </c>
      <c r="AG1120" s="14">
        <v>0.24713772782063001</v>
      </c>
      <c r="AH1120" s="14">
        <v>0.28152499061057901</v>
      </c>
      <c r="AI1120" s="14">
        <v>0.224804257239898</v>
      </c>
      <c r="AJ1120" s="14">
        <v>0.13020657061308</v>
      </c>
      <c r="AK1120" s="14">
        <v>0.31200317273762701</v>
      </c>
      <c r="AL1120" s="14">
        <v>0.18327694381815399</v>
      </c>
      <c r="AM1120" s="14">
        <v>0.20865924738720201</v>
      </c>
      <c r="AN1120" s="14"/>
      <c r="AO1120" s="14">
        <v>0.32541978995911902</v>
      </c>
      <c r="AP1120" s="14">
        <v>0.21496015524197801</v>
      </c>
      <c r="AQ1120" s="14">
        <v>0.25211834513881698</v>
      </c>
      <c r="AR1120" s="14">
        <v>0.31579190373808802</v>
      </c>
      <c r="AS1120" s="14">
        <v>0.16695752966623101</v>
      </c>
      <c r="AT1120" s="14">
        <v>0.36269233112016103</v>
      </c>
      <c r="AU1120" s="14">
        <v>0.22227540653012201</v>
      </c>
      <c r="AV1120" s="14">
        <v>0.21827849734573401</v>
      </c>
      <c r="AW1120" s="14"/>
      <c r="AX1120" s="14">
        <v>0.196303607256051</v>
      </c>
      <c r="AY1120" s="14">
        <v>0.30797439852679898</v>
      </c>
      <c r="AZ1120" s="14">
        <v>0.24147984693435801</v>
      </c>
      <c r="BA1120" s="14"/>
      <c r="BB1120" s="14">
        <v>0.27209908555916601</v>
      </c>
      <c r="BC1120" s="14">
        <v>0.27748167072744701</v>
      </c>
      <c r="BD1120" s="14">
        <v>0.23179088825875599</v>
      </c>
      <c r="BE1120" s="14"/>
      <c r="BF1120" s="14">
        <v>0.26510593477713601</v>
      </c>
      <c r="BG1120" s="14">
        <v>0.32214533811276402</v>
      </c>
      <c r="BH1120" s="14">
        <v>0.20070940648129801</v>
      </c>
      <c r="BI1120" s="14"/>
      <c r="BJ1120" s="14">
        <v>0.32807829628879398</v>
      </c>
      <c r="BK1120" s="14">
        <v>0.23010151795376099</v>
      </c>
      <c r="BL1120" s="14"/>
      <c r="BM1120" s="14">
        <v>0.289792006857086</v>
      </c>
      <c r="BN1120" s="14">
        <v>0.21468230360957399</v>
      </c>
      <c r="BO1120" s="14"/>
      <c r="BP1120" s="14">
        <v>0.25145820633321803</v>
      </c>
      <c r="BQ1120" s="14">
        <v>0.214705657870112</v>
      </c>
      <c r="BR1120" s="14">
        <v>0.37401277863249299</v>
      </c>
      <c r="BS1120" s="14">
        <v>0.21890524537521799</v>
      </c>
      <c r="BT1120" s="14">
        <v>0.274307729295791</v>
      </c>
      <c r="BU1120" s="14">
        <v>0.21434890769211101</v>
      </c>
      <c r="BV1120" s="14">
        <v>0.18529627579987401</v>
      </c>
      <c r="BW1120" s="14">
        <v>0.192604272854252</v>
      </c>
    </row>
    <row r="1121" spans="1:75" x14ac:dyDescent="0.35">
      <c r="B1121" t="s">
        <v>488</v>
      </c>
      <c r="C1121" s="14">
        <v>0.244452666931775</v>
      </c>
      <c r="D1121" s="14">
        <v>0.234825526514194</v>
      </c>
      <c r="E1121" s="14">
        <v>0.25353831773459201</v>
      </c>
      <c r="F1121" s="14"/>
      <c r="G1121" s="14">
        <v>0.101461762839071</v>
      </c>
      <c r="H1121" s="14">
        <v>0.217928416939074</v>
      </c>
      <c r="I1121" s="14">
        <v>0.193322731003915</v>
      </c>
      <c r="J1121" s="14">
        <v>0.192377582403919</v>
      </c>
      <c r="K1121" s="14">
        <v>0.31861202492853502</v>
      </c>
      <c r="L1121" s="14">
        <v>0.29905802868009301</v>
      </c>
      <c r="M1121" s="14"/>
      <c r="N1121" s="14">
        <v>0.24798004169333701</v>
      </c>
      <c r="O1121" s="14">
        <v>0.23785143702085099</v>
      </c>
      <c r="P1121" s="14"/>
      <c r="Q1121" s="14">
        <v>0.196809439437858</v>
      </c>
      <c r="R1121" s="14">
        <v>0.205616395898088</v>
      </c>
      <c r="S1121" s="14">
        <v>0.27106173217497598</v>
      </c>
      <c r="T1121" s="14">
        <v>0.26564774736111402</v>
      </c>
      <c r="U1121" s="14">
        <v>0.31592249349841101</v>
      </c>
      <c r="V1121" s="14">
        <v>0.20010517691920399</v>
      </c>
      <c r="W1121" s="14">
        <v>0.17575497297658299</v>
      </c>
      <c r="X1121" s="14">
        <v>0.42168042905713599</v>
      </c>
      <c r="Y1121" s="14">
        <v>0</v>
      </c>
      <c r="Z1121" s="14">
        <v>0.23905251869755401</v>
      </c>
      <c r="AA1121" s="14"/>
      <c r="AB1121" s="14">
        <v>0.40117129019049003</v>
      </c>
      <c r="AC1121" s="14">
        <v>0.220483521745342</v>
      </c>
      <c r="AD1121" s="14">
        <v>0.22574796247763301</v>
      </c>
      <c r="AE1121" s="14"/>
      <c r="AF1121" s="14">
        <v>0.293360530957055</v>
      </c>
      <c r="AG1121" s="14">
        <v>0.23193079164102001</v>
      </c>
      <c r="AH1121" s="14">
        <v>0.22045622355608299</v>
      </c>
      <c r="AI1121" s="14">
        <v>0.27188864133108598</v>
      </c>
      <c r="AJ1121" s="14">
        <v>0.225545547996438</v>
      </c>
      <c r="AK1121" s="14">
        <v>0.287006052500691</v>
      </c>
      <c r="AL1121" s="14">
        <v>0.232905860921931</v>
      </c>
      <c r="AM1121" s="14">
        <v>0.20004159908726299</v>
      </c>
      <c r="AN1121" s="14"/>
      <c r="AO1121" s="14">
        <v>0.332504714312923</v>
      </c>
      <c r="AP1121" s="14">
        <v>0.245977682381776</v>
      </c>
      <c r="AQ1121" s="14">
        <v>0.247405610114797</v>
      </c>
      <c r="AR1121" s="14">
        <v>0.334532864653172</v>
      </c>
      <c r="AS1121" s="14">
        <v>0.240390855180424</v>
      </c>
      <c r="AT1121" s="14">
        <v>0.27142189477950601</v>
      </c>
      <c r="AU1121" s="14">
        <v>0.30910237453658801</v>
      </c>
      <c r="AV1121" s="14">
        <v>0.101921057658745</v>
      </c>
      <c r="AW1121" s="14"/>
      <c r="AX1121" s="14">
        <v>0.338128292663393</v>
      </c>
      <c r="AY1121" s="14">
        <v>0.266492014572008</v>
      </c>
      <c r="AZ1121" s="14">
        <v>0.25024587362290901</v>
      </c>
      <c r="BA1121" s="14"/>
      <c r="BB1121" s="14">
        <v>0.38025504968861901</v>
      </c>
      <c r="BC1121" s="14">
        <v>0.26902804154068899</v>
      </c>
      <c r="BD1121" s="14">
        <v>0.189044225165962</v>
      </c>
      <c r="BE1121" s="14"/>
      <c r="BF1121" s="14">
        <v>0.27811480252569398</v>
      </c>
      <c r="BG1121" s="14">
        <v>0.27467560184895801</v>
      </c>
      <c r="BH1121" s="14">
        <v>0.251967212975023</v>
      </c>
      <c r="BI1121" s="14"/>
      <c r="BJ1121" s="14">
        <v>0.30760750087415301</v>
      </c>
      <c r="BK1121" s="14">
        <v>0.23024522959513399</v>
      </c>
      <c r="BL1121" s="14"/>
      <c r="BM1121" s="14">
        <v>0.36468957120718798</v>
      </c>
      <c r="BN1121" s="14">
        <v>0.19704716745825601</v>
      </c>
      <c r="BO1121" s="14"/>
      <c r="BP1121" s="14">
        <v>0.28877365683461498</v>
      </c>
      <c r="BQ1121" s="14">
        <v>0.357343597461936</v>
      </c>
      <c r="BR1121" s="14">
        <v>0.182792380963647</v>
      </c>
      <c r="BS1121" s="14">
        <v>0.19419400207541301</v>
      </c>
      <c r="BT1121" s="14">
        <v>0.23249285080939</v>
      </c>
      <c r="BU1121" s="14">
        <v>0.23184244670807599</v>
      </c>
      <c r="BV1121" s="14">
        <v>0.37952562081022401</v>
      </c>
      <c r="BW1121" s="14">
        <v>0.22850406736485299</v>
      </c>
    </row>
    <row r="1122" spans="1:75" x14ac:dyDescent="0.35">
      <c r="B1122" t="s">
        <v>489</v>
      </c>
      <c r="C1122" s="14">
        <v>0.241469464559011</v>
      </c>
      <c r="D1122" s="14">
        <v>0.19344461814171199</v>
      </c>
      <c r="E1122" s="14">
        <v>0.28679309810752501</v>
      </c>
      <c r="F1122" s="14"/>
      <c r="G1122" s="14">
        <v>0.16246476209795099</v>
      </c>
      <c r="H1122" s="14">
        <v>8.3895987352628001E-2</v>
      </c>
      <c r="I1122" s="14">
        <v>0.132002024654748</v>
      </c>
      <c r="J1122" s="14">
        <v>0.21950588956307299</v>
      </c>
      <c r="K1122" s="14">
        <v>0.28068509653010998</v>
      </c>
      <c r="L1122" s="14">
        <v>0.35144897887239601</v>
      </c>
      <c r="M1122" s="14"/>
      <c r="N1122" s="14">
        <v>0.26251200213154702</v>
      </c>
      <c r="O1122" s="14">
        <v>0.20208985853040801</v>
      </c>
      <c r="P1122" s="14"/>
      <c r="Q1122" s="14">
        <v>0.193591687764604</v>
      </c>
      <c r="R1122" s="14">
        <v>0.18813834702235099</v>
      </c>
      <c r="S1122" s="14">
        <v>0.30283336695630803</v>
      </c>
      <c r="T1122" s="14">
        <v>0.20118689562156</v>
      </c>
      <c r="U1122" s="14">
        <v>0.27760436624371099</v>
      </c>
      <c r="V1122" s="14">
        <v>0.240732324595438</v>
      </c>
      <c r="W1122" s="14">
        <v>0.23464523565223599</v>
      </c>
      <c r="X1122" s="14">
        <v>0.65147592877612803</v>
      </c>
      <c r="Y1122" s="14">
        <v>0.11182982956972801</v>
      </c>
      <c r="Z1122" s="14">
        <v>0.244255601850913</v>
      </c>
      <c r="AA1122" s="14"/>
      <c r="AB1122" s="14">
        <v>0.435981289241056</v>
      </c>
      <c r="AC1122" s="14">
        <v>0.23434362618889601</v>
      </c>
      <c r="AD1122" s="14">
        <v>0.169463658148227</v>
      </c>
      <c r="AE1122" s="14"/>
      <c r="AF1122" s="14">
        <v>0.398731708073501</v>
      </c>
      <c r="AG1122" s="14">
        <v>0.14599827068177099</v>
      </c>
      <c r="AH1122" s="14">
        <v>0.29026874632823801</v>
      </c>
      <c r="AI1122" s="14">
        <v>0.30260988555662599</v>
      </c>
      <c r="AJ1122" s="14">
        <v>0.303164394886074</v>
      </c>
      <c r="AK1122" s="14">
        <v>0.28363814385029101</v>
      </c>
      <c r="AL1122" s="14">
        <v>0.17267953488789101</v>
      </c>
      <c r="AM1122" s="14">
        <v>0.180603171103983</v>
      </c>
      <c r="AN1122" s="14"/>
      <c r="AO1122" s="14">
        <v>0.41988617909137699</v>
      </c>
      <c r="AP1122" s="14">
        <v>0.16297303951644901</v>
      </c>
      <c r="AQ1122" s="14">
        <v>0.23497494934740701</v>
      </c>
      <c r="AR1122" s="14">
        <v>0.36126362257517602</v>
      </c>
      <c r="AS1122" s="14">
        <v>0.28539029684588602</v>
      </c>
      <c r="AT1122" s="14">
        <v>0.26127073820234098</v>
      </c>
      <c r="AU1122" s="14">
        <v>0.252789079866653</v>
      </c>
      <c r="AV1122" s="14">
        <v>0.140617856472708</v>
      </c>
      <c r="AW1122" s="14"/>
      <c r="AX1122" s="14">
        <v>0.28524287900255402</v>
      </c>
      <c r="AY1122" s="14">
        <v>0.27854082597628199</v>
      </c>
      <c r="AZ1122" s="14">
        <v>0.230866831948254</v>
      </c>
      <c r="BA1122" s="14"/>
      <c r="BB1122" s="14">
        <v>0.45664832614580098</v>
      </c>
      <c r="BC1122" s="14">
        <v>0.27541058684888597</v>
      </c>
      <c r="BD1122" s="14">
        <v>0.121912552289867</v>
      </c>
      <c r="BE1122" s="14"/>
      <c r="BF1122" s="14">
        <v>0.36966444122608799</v>
      </c>
      <c r="BG1122" s="14">
        <v>0.32573155579227298</v>
      </c>
      <c r="BH1122" s="14">
        <v>0.190865042766553</v>
      </c>
      <c r="BI1122" s="14"/>
      <c r="BJ1122" s="14">
        <v>0.31641624584718703</v>
      </c>
      <c r="BK1122" s="14">
        <v>0.22771178798792399</v>
      </c>
      <c r="BL1122" s="14"/>
      <c r="BM1122" s="14">
        <v>0.29925798197657</v>
      </c>
      <c r="BN1122" s="14">
        <v>0.224605713983315</v>
      </c>
      <c r="BO1122" s="14"/>
      <c r="BP1122" s="14">
        <v>0.249022403900787</v>
      </c>
      <c r="BQ1122" s="14">
        <v>0.25750915883938402</v>
      </c>
      <c r="BR1122" s="14">
        <v>0.29553750765676501</v>
      </c>
      <c r="BS1122" s="14">
        <v>0.195971500033809</v>
      </c>
      <c r="BT1122" s="14">
        <v>0.27359766092343502</v>
      </c>
      <c r="BU1122" s="14">
        <v>0.222645075439275</v>
      </c>
      <c r="BV1122" s="14">
        <v>0.20551143130708899</v>
      </c>
      <c r="BW1122" s="14">
        <v>0.18401233091879701</v>
      </c>
    </row>
    <row r="1123" spans="1:75" x14ac:dyDescent="0.35">
      <c r="B1123" t="s">
        <v>490</v>
      </c>
      <c r="C1123" s="14">
        <v>0.22018869984425701</v>
      </c>
      <c r="D1123" s="14">
        <v>0.25151128811698897</v>
      </c>
      <c r="E1123" s="14">
        <v>0.190627886669996</v>
      </c>
      <c r="F1123" s="14"/>
      <c r="G1123" s="14">
        <v>0.23206350888520699</v>
      </c>
      <c r="H1123" s="14">
        <v>0.22107676622222999</v>
      </c>
      <c r="I1123" s="14">
        <v>0.16602354311110101</v>
      </c>
      <c r="J1123" s="14">
        <v>0.26814823107424002</v>
      </c>
      <c r="K1123" s="14">
        <v>0.236274693309552</v>
      </c>
      <c r="L1123" s="14">
        <v>0.20777697874405501</v>
      </c>
      <c r="M1123" s="14"/>
      <c r="N1123" s="14">
        <v>0.2327268277708</v>
      </c>
      <c r="O1123" s="14">
        <v>0.19672448901029699</v>
      </c>
      <c r="P1123" s="14"/>
      <c r="Q1123" s="14">
        <v>0.158211262137543</v>
      </c>
      <c r="R1123" s="14">
        <v>0.108673215496062</v>
      </c>
      <c r="S1123" s="14">
        <v>0.22041564034278399</v>
      </c>
      <c r="T1123" s="14">
        <v>0.210231313992329</v>
      </c>
      <c r="U1123" s="14">
        <v>0.272189700960907</v>
      </c>
      <c r="V1123" s="14">
        <v>0.20855127851646499</v>
      </c>
      <c r="W1123" s="14">
        <v>0.30469063946033098</v>
      </c>
      <c r="X1123" s="14">
        <v>0.33054401142170298</v>
      </c>
      <c r="Y1123" s="14">
        <v>0</v>
      </c>
      <c r="Z1123" s="14">
        <v>0.176568018717111</v>
      </c>
      <c r="AA1123" s="14"/>
      <c r="AB1123" s="14">
        <v>0.288275119413753</v>
      </c>
      <c r="AC1123" s="14">
        <v>0.16578979875566899</v>
      </c>
      <c r="AD1123" s="14">
        <v>0.32835259478951401</v>
      </c>
      <c r="AE1123" s="14"/>
      <c r="AF1123" s="14">
        <v>0.221698807098474</v>
      </c>
      <c r="AG1123" s="14">
        <v>0.28892684406402602</v>
      </c>
      <c r="AH1123" s="14">
        <v>0.21978966174414699</v>
      </c>
      <c r="AI1123" s="14">
        <v>0.287191141244304</v>
      </c>
      <c r="AJ1123" s="14">
        <v>5.54342623731299E-2</v>
      </c>
      <c r="AK1123" s="14">
        <v>0.23910754148629801</v>
      </c>
      <c r="AL1123" s="14">
        <v>0.270367033380216</v>
      </c>
      <c r="AM1123" s="14">
        <v>0.22123015797396001</v>
      </c>
      <c r="AN1123" s="14"/>
      <c r="AO1123" s="14">
        <v>0.26034463105740802</v>
      </c>
      <c r="AP1123" s="14">
        <v>0.289791964249419</v>
      </c>
      <c r="AQ1123" s="14">
        <v>0.24697018886487601</v>
      </c>
      <c r="AR1123" s="14">
        <v>0.41448629089004302</v>
      </c>
      <c r="AS1123" s="14">
        <v>0.107815765047076</v>
      </c>
      <c r="AT1123" s="14">
        <v>0.247482150137396</v>
      </c>
      <c r="AU1123" s="14">
        <v>0.25934008420777099</v>
      </c>
      <c r="AV1123" s="14">
        <v>0.214328475834974</v>
      </c>
      <c r="AW1123" s="14"/>
      <c r="AX1123" s="14">
        <v>0.270241610334713</v>
      </c>
      <c r="AY1123" s="14">
        <v>0.252464989832278</v>
      </c>
      <c r="AZ1123" s="14">
        <v>0.208272419408845</v>
      </c>
      <c r="BA1123" s="14"/>
      <c r="BB1123" s="14">
        <v>0.34929924563109499</v>
      </c>
      <c r="BC1123" s="14">
        <v>0.22860917933691199</v>
      </c>
      <c r="BD1123" s="14">
        <v>0.18573217261599101</v>
      </c>
      <c r="BE1123" s="14"/>
      <c r="BF1123" s="14">
        <v>0.211945558052721</v>
      </c>
      <c r="BG1123" s="14">
        <v>0.272062208844081</v>
      </c>
      <c r="BH1123" s="14">
        <v>0.225595974117204</v>
      </c>
      <c r="BI1123" s="14"/>
      <c r="BJ1123" s="14">
        <v>0.33990365615492502</v>
      </c>
      <c r="BK1123" s="14">
        <v>0.18719801827282501</v>
      </c>
      <c r="BL1123" s="14"/>
      <c r="BM1123" s="14">
        <v>0.26110701035745998</v>
      </c>
      <c r="BN1123" s="14">
        <v>0.197304465949321</v>
      </c>
      <c r="BO1123" s="14"/>
      <c r="BP1123" s="14">
        <v>0.237352899379489</v>
      </c>
      <c r="BQ1123" s="14">
        <v>9.7683115329579601E-2</v>
      </c>
      <c r="BR1123" s="14">
        <v>0.38242414461676999</v>
      </c>
      <c r="BS1123" s="14">
        <v>0.199842397113037</v>
      </c>
      <c r="BT1123" s="14">
        <v>0.23758065991111199</v>
      </c>
      <c r="BU1123" s="14">
        <v>0.23544815159857699</v>
      </c>
      <c r="BV1123" s="14">
        <v>0.17086568951782</v>
      </c>
      <c r="BW1123" s="14">
        <v>0.151341846409696</v>
      </c>
    </row>
    <row r="1124" spans="1:75" x14ac:dyDescent="0.35">
      <c r="B1124" t="s">
        <v>491</v>
      </c>
      <c r="C1124" s="14">
        <v>0.21689095725250501</v>
      </c>
      <c r="D1124" s="14">
        <v>0.249538942915771</v>
      </c>
      <c r="E1124" s="14">
        <v>0.186079295192385</v>
      </c>
      <c r="F1124" s="14"/>
      <c r="G1124" s="14">
        <v>9.9102346264124605E-2</v>
      </c>
      <c r="H1124" s="14">
        <v>0.19779333220232201</v>
      </c>
      <c r="I1124" s="14">
        <v>0.17551394247201099</v>
      </c>
      <c r="J1124" s="14">
        <v>0.24038205828158499</v>
      </c>
      <c r="K1124" s="14">
        <v>0.237502103909708</v>
      </c>
      <c r="L1124" s="14">
        <v>0.24553863797578199</v>
      </c>
      <c r="M1124" s="14"/>
      <c r="N1124" s="14">
        <v>0.23797424652763599</v>
      </c>
      <c r="O1124" s="14">
        <v>0.17743508732333299</v>
      </c>
      <c r="P1124" s="14"/>
      <c r="Q1124" s="14">
        <v>0.19614666546721299</v>
      </c>
      <c r="R1124" s="14">
        <v>0.113148600382319</v>
      </c>
      <c r="S1124" s="14">
        <v>0.25267093999285201</v>
      </c>
      <c r="T1124" s="14">
        <v>0.21078610645419901</v>
      </c>
      <c r="U1124" s="14">
        <v>0.237317197323796</v>
      </c>
      <c r="V1124" s="14">
        <v>0.152020603505644</v>
      </c>
      <c r="W1124" s="14">
        <v>0.304385248384687</v>
      </c>
      <c r="X1124" s="14">
        <v>0.50833242845985005</v>
      </c>
      <c r="Y1124" s="14">
        <v>0</v>
      </c>
      <c r="Z1124" s="14">
        <v>0.21424032384925401</v>
      </c>
      <c r="AA1124" s="14"/>
      <c r="AB1124" s="14">
        <v>0.29630728825220598</v>
      </c>
      <c r="AC1124" s="14">
        <v>0.18996117855538</v>
      </c>
      <c r="AD1124" s="14">
        <v>0.237022388994164</v>
      </c>
      <c r="AE1124" s="14"/>
      <c r="AF1124" s="14">
        <v>0.25828986621474598</v>
      </c>
      <c r="AG1124" s="14">
        <v>0.26130463647893198</v>
      </c>
      <c r="AH1124" s="14">
        <v>0.26947191266166798</v>
      </c>
      <c r="AI1124" s="14">
        <v>0.12998632267749</v>
      </c>
      <c r="AJ1124" s="14">
        <v>0.15823554801359399</v>
      </c>
      <c r="AK1124" s="14">
        <v>0.27761208041464902</v>
      </c>
      <c r="AL1124" s="14">
        <v>0.141073905767585</v>
      </c>
      <c r="AM1124" s="14">
        <v>0.15338132170684701</v>
      </c>
      <c r="AN1124" s="14"/>
      <c r="AO1124" s="14">
        <v>0.299406459688978</v>
      </c>
      <c r="AP1124" s="14">
        <v>0.26744019781079198</v>
      </c>
      <c r="AQ1124" s="14">
        <v>0.30165772482374098</v>
      </c>
      <c r="AR1124" s="14">
        <v>0.22629903165498699</v>
      </c>
      <c r="AS1124" s="14">
        <v>0.147372608655786</v>
      </c>
      <c r="AT1124" s="14">
        <v>0.27313061247607501</v>
      </c>
      <c r="AU1124" s="14">
        <v>0.22643142817833301</v>
      </c>
      <c r="AV1124" s="14">
        <v>0.105188720281158</v>
      </c>
      <c r="AW1124" s="14"/>
      <c r="AX1124" s="14">
        <v>0.24301853722712599</v>
      </c>
      <c r="AY1124" s="14">
        <v>0.28801160433182399</v>
      </c>
      <c r="AZ1124" s="14">
        <v>0.171269548482154</v>
      </c>
      <c r="BA1124" s="14"/>
      <c r="BB1124" s="14">
        <v>0.29326531985277898</v>
      </c>
      <c r="BC1124" s="14">
        <v>0.263600079183757</v>
      </c>
      <c r="BD1124" s="14">
        <v>0.13386343319931299</v>
      </c>
      <c r="BE1124" s="14"/>
      <c r="BF1124" s="14">
        <v>0.240029321262243</v>
      </c>
      <c r="BG1124" s="14">
        <v>0.26049047597777902</v>
      </c>
      <c r="BH1124" s="14">
        <v>0.208563000283852</v>
      </c>
      <c r="BI1124" s="14"/>
      <c r="BJ1124" s="14">
        <v>0.37324203582002902</v>
      </c>
      <c r="BK1124" s="14">
        <v>0.177465169264485</v>
      </c>
      <c r="BL1124" s="14"/>
      <c r="BM1124" s="14">
        <v>0.24762315711320401</v>
      </c>
      <c r="BN1124" s="14">
        <v>0.198343095807993</v>
      </c>
      <c r="BO1124" s="14"/>
      <c r="BP1124" s="14">
        <v>0.210048564635713</v>
      </c>
      <c r="BQ1124" s="14">
        <v>0.194037220325638</v>
      </c>
      <c r="BR1124" s="14">
        <v>0.34505747858221902</v>
      </c>
      <c r="BS1124" s="14">
        <v>0.15232035610665601</v>
      </c>
      <c r="BT1124" s="14">
        <v>0.27290559425150301</v>
      </c>
      <c r="BU1124" s="14">
        <v>0.19591791873325601</v>
      </c>
      <c r="BV1124" s="14">
        <v>0.12396105991654301</v>
      </c>
      <c r="BW1124" s="14">
        <v>0.143769004498769</v>
      </c>
    </row>
    <row r="1125" spans="1:75" x14ac:dyDescent="0.35">
      <c r="B1125" t="s">
        <v>492</v>
      </c>
      <c r="C1125" s="14">
        <v>0.19241643885284501</v>
      </c>
      <c r="D1125" s="14">
        <v>0.216297599360112</v>
      </c>
      <c r="E1125" s="14">
        <v>0.16987850175795899</v>
      </c>
      <c r="F1125" s="14"/>
      <c r="G1125" s="14">
        <v>0.24126247520268301</v>
      </c>
      <c r="H1125" s="14">
        <v>0.10009350531611</v>
      </c>
      <c r="I1125" s="14">
        <v>0.193756855378488</v>
      </c>
      <c r="J1125" s="14">
        <v>0.22201213764883301</v>
      </c>
      <c r="K1125" s="14">
        <v>0.22576538600846299</v>
      </c>
      <c r="L1125" s="14">
        <v>0.183452557250778</v>
      </c>
      <c r="M1125" s="14"/>
      <c r="N1125" s="14">
        <v>0.205430010374172</v>
      </c>
      <c r="O1125" s="14">
        <v>0.16806246929150501</v>
      </c>
      <c r="P1125" s="14"/>
      <c r="Q1125" s="14">
        <v>0.162645905085989</v>
      </c>
      <c r="R1125" s="14">
        <v>0.116349311073367</v>
      </c>
      <c r="S1125" s="14">
        <v>0.19416081286819201</v>
      </c>
      <c r="T1125" s="14">
        <v>0.164765161359955</v>
      </c>
      <c r="U1125" s="14">
        <v>0.22150340327530399</v>
      </c>
      <c r="V1125" s="14">
        <v>0.23356147716567499</v>
      </c>
      <c r="W1125" s="14">
        <v>0.18049916736597499</v>
      </c>
      <c r="X1125" s="14">
        <v>0.75098038840835002</v>
      </c>
      <c r="Y1125" s="14">
        <v>0</v>
      </c>
      <c r="Z1125" s="14">
        <v>0.22850465238534901</v>
      </c>
      <c r="AA1125" s="14"/>
      <c r="AB1125" s="14">
        <v>0.27580486519893399</v>
      </c>
      <c r="AC1125" s="14">
        <v>0.15159312634835301</v>
      </c>
      <c r="AD1125" s="14">
        <v>0.27437365818829901</v>
      </c>
      <c r="AE1125" s="14"/>
      <c r="AF1125" s="14">
        <v>0.210642646181462</v>
      </c>
      <c r="AG1125" s="14">
        <v>0.25121152835010202</v>
      </c>
      <c r="AH1125" s="14">
        <v>0.29735284893518599</v>
      </c>
      <c r="AI1125" s="14">
        <v>0.19678359187459199</v>
      </c>
      <c r="AJ1125" s="14">
        <v>0.12571929988901701</v>
      </c>
      <c r="AK1125" s="14">
        <v>0.23147983525371699</v>
      </c>
      <c r="AL1125" s="14">
        <v>0.211027906093567</v>
      </c>
      <c r="AM1125" s="14">
        <v>0.106764809103139</v>
      </c>
      <c r="AN1125" s="14"/>
      <c r="AO1125" s="14">
        <v>0.26022328660671601</v>
      </c>
      <c r="AP1125" s="14">
        <v>0.25338726623685498</v>
      </c>
      <c r="AQ1125" s="14">
        <v>0.236150347466241</v>
      </c>
      <c r="AR1125" s="14">
        <v>0.171729860053841</v>
      </c>
      <c r="AS1125" s="14">
        <v>0.16203730610245501</v>
      </c>
      <c r="AT1125" s="14">
        <v>0.21634488506796001</v>
      </c>
      <c r="AU1125" s="14">
        <v>0.17662435852975</v>
      </c>
      <c r="AV1125" s="14">
        <v>0.15958451057652701</v>
      </c>
      <c r="AW1125" s="14"/>
      <c r="AX1125" s="14">
        <v>0.164454925508035</v>
      </c>
      <c r="AY1125" s="14">
        <v>0.243911549024623</v>
      </c>
      <c r="AZ1125" s="14">
        <v>0.16547335873990299</v>
      </c>
      <c r="BA1125" s="14"/>
      <c r="BB1125" s="14">
        <v>0.27157094045908198</v>
      </c>
      <c r="BC1125" s="14">
        <v>0.19850167672604599</v>
      </c>
      <c r="BD1125" s="14">
        <v>0.16593342827215499</v>
      </c>
      <c r="BE1125" s="14"/>
      <c r="BF1125" s="14">
        <v>0.169390164409359</v>
      </c>
      <c r="BG1125" s="14">
        <v>0.22029713599690201</v>
      </c>
      <c r="BH1125" s="14">
        <v>0.19322217175506601</v>
      </c>
      <c r="BI1125" s="14"/>
      <c r="BJ1125" s="14">
        <v>0.272250472703852</v>
      </c>
      <c r="BK1125" s="14">
        <v>0.17763178553640599</v>
      </c>
      <c r="BL1125" s="14"/>
      <c r="BM1125" s="14">
        <v>0.2173461922123</v>
      </c>
      <c r="BN1125" s="14">
        <v>0.180250020635565</v>
      </c>
      <c r="BO1125" s="14"/>
      <c r="BP1125" s="14">
        <v>0.20331592173982599</v>
      </c>
      <c r="BQ1125" s="14">
        <v>0.10736452689541</v>
      </c>
      <c r="BR1125" s="14">
        <v>0.27185912994814598</v>
      </c>
      <c r="BS1125" s="14">
        <v>0.19993475013577999</v>
      </c>
      <c r="BT1125" s="14">
        <v>0.20445050876408899</v>
      </c>
      <c r="BU1125" s="14">
        <v>0.188068724917928</v>
      </c>
      <c r="BV1125" s="14">
        <v>0.104783329916234</v>
      </c>
      <c r="BW1125" s="14">
        <v>0.15772292131438501</v>
      </c>
    </row>
    <row r="1126" spans="1:75" x14ac:dyDescent="0.35">
      <c r="B1126" t="s">
        <v>493</v>
      </c>
      <c r="C1126" s="14">
        <v>0.14834218460566001</v>
      </c>
      <c r="D1126" s="14">
        <v>0.13710882569961799</v>
      </c>
      <c r="E1126" s="14">
        <v>0.15894371028577101</v>
      </c>
      <c r="F1126" s="14"/>
      <c r="G1126" s="14">
        <v>4.8944968559340003E-2</v>
      </c>
      <c r="H1126" s="14">
        <v>0.10237021799098001</v>
      </c>
      <c r="I1126" s="14">
        <v>0.19083720738443</v>
      </c>
      <c r="J1126" s="14">
        <v>0.167166720349228</v>
      </c>
      <c r="K1126" s="14">
        <v>0.13624462472125501</v>
      </c>
      <c r="L1126" s="14">
        <v>0.16558158571223799</v>
      </c>
      <c r="M1126" s="14"/>
      <c r="N1126" s="14">
        <v>0.158405176813151</v>
      </c>
      <c r="O1126" s="14">
        <v>0.129510013474498</v>
      </c>
      <c r="P1126" s="14"/>
      <c r="Q1126" s="14">
        <v>0.15126877073925099</v>
      </c>
      <c r="R1126" s="14">
        <v>8.3093743602546205E-2</v>
      </c>
      <c r="S1126" s="14">
        <v>0.167313680224973</v>
      </c>
      <c r="T1126" s="14">
        <v>0.11006420706697401</v>
      </c>
      <c r="U1126" s="14">
        <v>0.188454020651141</v>
      </c>
      <c r="V1126" s="14">
        <v>0.209312567001704</v>
      </c>
      <c r="W1126" s="14">
        <v>0.121068738006837</v>
      </c>
      <c r="X1126" s="14">
        <v>0.33378437758393298</v>
      </c>
      <c r="Y1126" s="14">
        <v>0</v>
      </c>
      <c r="Z1126" s="14">
        <v>0.15670844219694299</v>
      </c>
      <c r="AA1126" s="14"/>
      <c r="AB1126" s="14">
        <v>0.172702768555867</v>
      </c>
      <c r="AC1126" s="14">
        <v>0.137739148843144</v>
      </c>
      <c r="AD1126" s="14">
        <v>0.157135685584778</v>
      </c>
      <c r="AE1126" s="14"/>
      <c r="AF1126" s="14">
        <v>0.20143220144854801</v>
      </c>
      <c r="AG1126" s="14">
        <v>0.18226038257608099</v>
      </c>
      <c r="AH1126" s="14">
        <v>0.18681787137776601</v>
      </c>
      <c r="AI1126" s="14">
        <v>9.5753312929776804E-2</v>
      </c>
      <c r="AJ1126" s="14">
        <v>0.14619975328843099</v>
      </c>
      <c r="AK1126" s="14">
        <v>0.17928617353380299</v>
      </c>
      <c r="AL1126" s="14">
        <v>0.118788456033542</v>
      </c>
      <c r="AM1126" s="14">
        <v>7.8945303326556096E-2</v>
      </c>
      <c r="AN1126" s="14"/>
      <c r="AO1126" s="14">
        <v>0.24623894920421199</v>
      </c>
      <c r="AP1126" s="14">
        <v>0.171138175538283</v>
      </c>
      <c r="AQ1126" s="14">
        <v>0.242003817627613</v>
      </c>
      <c r="AR1126" s="14">
        <v>0.16421977548681399</v>
      </c>
      <c r="AS1126" s="14">
        <v>0.110139256636256</v>
      </c>
      <c r="AT1126" s="14">
        <v>0.15111793077855301</v>
      </c>
      <c r="AU1126" s="14">
        <v>0.20247367063324301</v>
      </c>
      <c r="AV1126" s="14">
        <v>8.9556719043579799E-2</v>
      </c>
      <c r="AW1126" s="14"/>
      <c r="AX1126" s="14">
        <v>0.11020810370036301</v>
      </c>
      <c r="AY1126" s="14">
        <v>0.19606060581222401</v>
      </c>
      <c r="AZ1126" s="14">
        <v>0.13891074000044501</v>
      </c>
      <c r="BA1126" s="14"/>
      <c r="BB1126" s="14">
        <v>0.21261850495654</v>
      </c>
      <c r="BC1126" s="14">
        <v>0.14779079661135699</v>
      </c>
      <c r="BD1126" s="14">
        <v>0.158121664738502</v>
      </c>
      <c r="BE1126" s="14"/>
      <c r="BF1126" s="14">
        <v>0.17631674553357701</v>
      </c>
      <c r="BG1126" s="14">
        <v>0.15300072799441999</v>
      </c>
      <c r="BH1126" s="14">
        <v>0.17281033934398299</v>
      </c>
      <c r="BI1126" s="14"/>
      <c r="BJ1126" s="14">
        <v>0.22274137423372201</v>
      </c>
      <c r="BK1126" s="14">
        <v>0.12816823352257301</v>
      </c>
      <c r="BL1126" s="14"/>
      <c r="BM1126" s="14">
        <v>0.15039052881829501</v>
      </c>
      <c r="BN1126" s="14">
        <v>0.14749860280532701</v>
      </c>
      <c r="BO1126" s="14"/>
      <c r="BP1126" s="14">
        <v>0.142993707408961</v>
      </c>
      <c r="BQ1126" s="14">
        <v>0.17498600316858601</v>
      </c>
      <c r="BR1126" s="14">
        <v>0.233781071633651</v>
      </c>
      <c r="BS1126" s="14">
        <v>9.9118231250918398E-2</v>
      </c>
      <c r="BT1126" s="14">
        <v>0.16998567442323401</v>
      </c>
      <c r="BU1126" s="14">
        <v>0.15082679123567699</v>
      </c>
      <c r="BV1126" s="14">
        <v>0.17676246454073299</v>
      </c>
      <c r="BW1126" s="14">
        <v>9.4518049804067097E-2</v>
      </c>
    </row>
    <row r="1127" spans="1:75" x14ac:dyDescent="0.35">
      <c r="B1127" t="s">
        <v>494</v>
      </c>
      <c r="C1127" s="14">
        <v>0.125306885256429</v>
      </c>
      <c r="D1127" s="14">
        <v>0.13022130938530199</v>
      </c>
      <c r="E1127" s="14">
        <v>0.120668878579976</v>
      </c>
      <c r="F1127" s="14"/>
      <c r="G1127" s="14">
        <v>6.6863806458758404E-2</v>
      </c>
      <c r="H1127" s="14">
        <v>9.7540609805519998E-2</v>
      </c>
      <c r="I1127" s="14">
        <v>0.13883679827263301</v>
      </c>
      <c r="J1127" s="14">
        <v>0.119037620090387</v>
      </c>
      <c r="K1127" s="14">
        <v>0.12596947046169599</v>
      </c>
      <c r="L1127" s="14">
        <v>0.14548097776114599</v>
      </c>
      <c r="M1127" s="14"/>
      <c r="N1127" s="14">
        <v>0.13148875410809999</v>
      </c>
      <c r="O1127" s="14">
        <v>0.11373795926258599</v>
      </c>
      <c r="P1127" s="14"/>
      <c r="Q1127" s="14">
        <v>0.124162226300746</v>
      </c>
      <c r="R1127" s="14">
        <v>5.2293340185897999E-2</v>
      </c>
      <c r="S1127" s="14">
        <v>0.171010235132597</v>
      </c>
      <c r="T1127" s="14">
        <v>9.1152750658301501E-2</v>
      </c>
      <c r="U1127" s="14">
        <v>0.21385226493687001</v>
      </c>
      <c r="V1127" s="14">
        <v>0.10269390635879699</v>
      </c>
      <c r="W1127" s="14">
        <v>0.113578457095887</v>
      </c>
      <c r="X1127" s="14">
        <v>0.17650424472829601</v>
      </c>
      <c r="Y1127" s="14">
        <v>0</v>
      </c>
      <c r="Z1127" s="14">
        <v>9.5533775955004702E-2</v>
      </c>
      <c r="AA1127" s="14"/>
      <c r="AB1127" s="14">
        <v>0.19293490624374099</v>
      </c>
      <c r="AC1127" s="14">
        <v>0.103579285950214</v>
      </c>
      <c r="AD1127" s="14">
        <v>0.144103341352882</v>
      </c>
      <c r="AE1127" s="14"/>
      <c r="AF1127" s="14">
        <v>0.19425979330964099</v>
      </c>
      <c r="AG1127" s="14">
        <v>0.16629141896889901</v>
      </c>
      <c r="AH1127" s="14">
        <v>0.11226252708050299</v>
      </c>
      <c r="AI1127" s="14">
        <v>0.11197716562917399</v>
      </c>
      <c r="AJ1127" s="14">
        <v>4.2536613032075198E-2</v>
      </c>
      <c r="AK1127" s="14">
        <v>0.12432589080671499</v>
      </c>
      <c r="AL1127" s="14">
        <v>2.2465794184114998E-2</v>
      </c>
      <c r="AM1127" s="14">
        <v>0.12507956147978599</v>
      </c>
      <c r="AN1127" s="14"/>
      <c r="AO1127" s="14">
        <v>0.19874292929753901</v>
      </c>
      <c r="AP1127" s="14">
        <v>0.166129560042865</v>
      </c>
      <c r="AQ1127" s="14">
        <v>8.2273689420478399E-2</v>
      </c>
      <c r="AR1127" s="14">
        <v>0.245548341969446</v>
      </c>
      <c r="AS1127" s="14">
        <v>4.8188826168753002E-2</v>
      </c>
      <c r="AT1127" s="14">
        <v>0.11030900636548099</v>
      </c>
      <c r="AU1127" s="14">
        <v>6.9412095876097799E-2</v>
      </c>
      <c r="AV1127" s="14">
        <v>0.14848196386010501</v>
      </c>
      <c r="AW1127" s="14"/>
      <c r="AX1127" s="14">
        <v>0.103033676373876</v>
      </c>
      <c r="AY1127" s="14">
        <v>0.158168091427772</v>
      </c>
      <c r="AZ1127" s="14">
        <v>0.110170208311397</v>
      </c>
      <c r="BA1127" s="14"/>
      <c r="BB1127" s="14">
        <v>0.252240521217027</v>
      </c>
      <c r="BC1127" s="14">
        <v>0.110110291274634</v>
      </c>
      <c r="BD1127" s="14">
        <v>0.106731442948762</v>
      </c>
      <c r="BE1127" s="14"/>
      <c r="BF1127" s="14">
        <v>0.16927637343722199</v>
      </c>
      <c r="BG1127" s="14">
        <v>0.15391392301852899</v>
      </c>
      <c r="BH1127" s="14">
        <v>0.114172143422218</v>
      </c>
      <c r="BI1127" s="14"/>
      <c r="BJ1127" s="14">
        <v>0.14976276830316401</v>
      </c>
      <c r="BK1127" s="14">
        <v>0.122077387471659</v>
      </c>
      <c r="BL1127" s="14"/>
      <c r="BM1127" s="14">
        <v>0.146038471131644</v>
      </c>
      <c r="BN1127" s="14">
        <v>0.115076134705816</v>
      </c>
      <c r="BO1127" s="14"/>
      <c r="BP1127" s="14">
        <v>0.10928378276355399</v>
      </c>
      <c r="BQ1127" s="14">
        <v>0.14966980348119999</v>
      </c>
      <c r="BR1127" s="14">
        <v>0.13597710315896699</v>
      </c>
      <c r="BS1127" s="14">
        <v>8.9895327300652306E-2</v>
      </c>
      <c r="BT1127" s="14">
        <v>0.15918996315072401</v>
      </c>
      <c r="BU1127" s="14">
        <v>9.1026142587230796E-2</v>
      </c>
      <c r="BV1127" s="14">
        <v>1.85712615926285E-2</v>
      </c>
      <c r="BW1127" s="14">
        <v>0.162526780166806</v>
      </c>
    </row>
    <row r="1128" spans="1:75" x14ac:dyDescent="0.35">
      <c r="B1128" t="s">
        <v>92</v>
      </c>
      <c r="C1128" s="14">
        <v>0.119232003595083</v>
      </c>
      <c r="D1128" s="14">
        <v>9.7628633371723797E-2</v>
      </c>
      <c r="E1128" s="14">
        <v>0.139620267347316</v>
      </c>
      <c r="F1128" s="14"/>
      <c r="G1128" s="14">
        <v>0.14140165274501801</v>
      </c>
      <c r="H1128" s="14">
        <v>9.3040753388714301E-2</v>
      </c>
      <c r="I1128" s="14">
        <v>0.13021643985054099</v>
      </c>
      <c r="J1128" s="14">
        <v>0.14357831363094101</v>
      </c>
      <c r="K1128" s="14">
        <v>8.82438568277088E-2</v>
      </c>
      <c r="L1128" s="14">
        <v>0.120696249250018</v>
      </c>
      <c r="M1128" s="14"/>
      <c r="N1128" s="14">
        <v>9.5196803911962405E-2</v>
      </c>
      <c r="O1128" s="14">
        <v>0.16421216300206501</v>
      </c>
      <c r="P1128" s="14"/>
      <c r="Q1128" s="14">
        <v>0.22041004108963599</v>
      </c>
      <c r="R1128" s="14">
        <v>0.23627651251701801</v>
      </c>
      <c r="S1128" s="14">
        <v>0.108846941316622</v>
      </c>
      <c r="T1128" s="14">
        <v>0.108086659874454</v>
      </c>
      <c r="U1128" s="14">
        <v>6.9661009101315396E-2</v>
      </c>
      <c r="V1128" s="14">
        <v>9.8272490597854104E-2</v>
      </c>
      <c r="W1128" s="14">
        <v>3.8016070542402101E-2</v>
      </c>
      <c r="X1128" s="14">
        <v>0</v>
      </c>
      <c r="Y1128" s="14">
        <v>0</v>
      </c>
      <c r="Z1128" s="14">
        <v>0.255099004606544</v>
      </c>
      <c r="AA1128" s="14"/>
      <c r="AB1128" s="14">
        <v>4.8043788870569003E-2</v>
      </c>
      <c r="AC1128" s="14">
        <v>0.14535688487593301</v>
      </c>
      <c r="AD1128" s="14">
        <v>4.7835673339112803E-2</v>
      </c>
      <c r="AE1128" s="14"/>
      <c r="AF1128" s="14">
        <v>5.4164772161951598E-2</v>
      </c>
      <c r="AG1128" s="14">
        <v>5.43896282090875E-2</v>
      </c>
      <c r="AH1128" s="14">
        <v>6.1955482826103803E-2</v>
      </c>
      <c r="AI1128" s="14">
        <v>0.18876650570894499</v>
      </c>
      <c r="AJ1128" s="14">
        <v>9.6265342674847001E-2</v>
      </c>
      <c r="AK1128" s="14">
        <v>7.9984879180921301E-2</v>
      </c>
      <c r="AL1128" s="14">
        <v>5.3960624054189998E-2</v>
      </c>
      <c r="AM1128" s="14">
        <v>0.205239786498956</v>
      </c>
      <c r="AN1128" s="14"/>
      <c r="AO1128" s="14">
        <v>5.7783934349040403E-2</v>
      </c>
      <c r="AP1128" s="14">
        <v>5.5616679539398799E-2</v>
      </c>
      <c r="AQ1128" s="14">
        <v>9.9676992611120799E-2</v>
      </c>
      <c r="AR1128" s="14">
        <v>9.53979836544427E-2</v>
      </c>
      <c r="AS1128" s="14">
        <v>9.4767916751532497E-2</v>
      </c>
      <c r="AT1128" s="14">
        <v>7.9225281938731504E-2</v>
      </c>
      <c r="AU1128" s="14">
        <v>4.4598502346474701E-2</v>
      </c>
      <c r="AV1128" s="14">
        <v>0.21969512708451</v>
      </c>
      <c r="AW1128" s="14"/>
      <c r="AX1128" s="14">
        <v>7.9312347630087807E-2</v>
      </c>
      <c r="AY1128" s="14">
        <v>6.5771091244599802E-2</v>
      </c>
      <c r="AZ1128" s="14">
        <v>0.11672939792131699</v>
      </c>
      <c r="BA1128" s="14"/>
      <c r="BB1128" s="14">
        <v>3.8390675373891799E-2</v>
      </c>
      <c r="BC1128" s="14">
        <v>8.8234454627613201E-2</v>
      </c>
      <c r="BD1128" s="14">
        <v>9.6279440688019399E-2</v>
      </c>
      <c r="BE1128" s="14"/>
      <c r="BF1128" s="14">
        <v>6.8893470054381303E-2</v>
      </c>
      <c r="BG1128" s="14">
        <v>5.9235976144721397E-2</v>
      </c>
      <c r="BH1128" s="14">
        <v>0.102345298678035</v>
      </c>
      <c r="BI1128" s="14"/>
      <c r="BJ1128" s="14">
        <v>3.2663728046220503E-2</v>
      </c>
      <c r="BK1128" s="14">
        <v>0.13525931591128301</v>
      </c>
      <c r="BL1128" s="14"/>
      <c r="BM1128" s="14">
        <v>4.0409713258035801E-2</v>
      </c>
      <c r="BN1128" s="14">
        <v>0.14521420018460501</v>
      </c>
      <c r="BO1128" s="14"/>
      <c r="BP1128" s="14">
        <v>0.112150558969597</v>
      </c>
      <c r="BQ1128" s="14">
        <v>9.6017427365929095E-2</v>
      </c>
      <c r="BR1128" s="14">
        <v>8.2396279025819405E-2</v>
      </c>
      <c r="BS1128" s="14">
        <v>0.11263964632975799</v>
      </c>
      <c r="BT1128" s="14">
        <v>0.11358249912245599</v>
      </c>
      <c r="BU1128" s="14">
        <v>0.127753418884964</v>
      </c>
      <c r="BV1128" s="14">
        <v>0.12923082673610001</v>
      </c>
      <c r="BW1128" s="14">
        <v>0.20211158466670701</v>
      </c>
    </row>
    <row r="1129" spans="1:75" x14ac:dyDescent="0.35">
      <c r="B1129" t="s">
        <v>495</v>
      </c>
      <c r="C1129" s="14">
        <v>8.6502404588054096E-2</v>
      </c>
      <c r="D1129" s="14">
        <v>6.7867451620222896E-2</v>
      </c>
      <c r="E1129" s="14">
        <v>0.10408921313646299</v>
      </c>
      <c r="F1129" s="14"/>
      <c r="G1129" s="14">
        <v>0.137768884325456</v>
      </c>
      <c r="H1129" s="14">
        <v>0.13695338531144999</v>
      </c>
      <c r="I1129" s="14">
        <v>0.13053834260675301</v>
      </c>
      <c r="J1129" s="14">
        <v>5.9493542532009197E-2</v>
      </c>
      <c r="K1129" s="14">
        <v>5.6966871150020498E-2</v>
      </c>
      <c r="L1129" s="14">
        <v>6.6482892580409805E-2</v>
      </c>
      <c r="M1129" s="14"/>
      <c r="N1129" s="14">
        <v>8.5908672184037194E-2</v>
      </c>
      <c r="O1129" s="14">
        <v>8.7613532372714395E-2</v>
      </c>
      <c r="P1129" s="14"/>
      <c r="Q1129" s="14">
        <v>4.9887245902716898E-2</v>
      </c>
      <c r="R1129" s="14">
        <v>6.6198925328286695E-2</v>
      </c>
      <c r="S1129" s="14">
        <v>5.8027957199463298E-2</v>
      </c>
      <c r="T1129" s="14">
        <v>7.3118139692236406E-2</v>
      </c>
      <c r="U1129" s="14">
        <v>0.11067316483291501</v>
      </c>
      <c r="V1129" s="14">
        <v>8.7074039391875205E-2</v>
      </c>
      <c r="W1129" s="14">
        <v>0.12417378752649499</v>
      </c>
      <c r="X1129" s="14">
        <v>0.17650424472829601</v>
      </c>
      <c r="Y1129" s="14">
        <v>0.11182982956972801</v>
      </c>
      <c r="Z1129" s="14">
        <v>7.68831313783849E-2</v>
      </c>
      <c r="AA1129" s="14"/>
      <c r="AB1129" s="14">
        <v>0.11441503329489</v>
      </c>
      <c r="AC1129" s="14">
        <v>8.0851523267157402E-2</v>
      </c>
      <c r="AD1129" s="14">
        <v>8.4641692519766498E-2</v>
      </c>
      <c r="AE1129" s="14"/>
      <c r="AF1129" s="14">
        <v>7.7647729478172306E-2</v>
      </c>
      <c r="AG1129" s="14">
        <v>7.5324735769761203E-2</v>
      </c>
      <c r="AH1129" s="14">
        <v>0.113477895806224</v>
      </c>
      <c r="AI1129" s="14">
        <v>3.7952412381495701E-2</v>
      </c>
      <c r="AJ1129" s="14">
        <v>0</v>
      </c>
      <c r="AK1129" s="14">
        <v>0.10739930089062</v>
      </c>
      <c r="AL1129" s="14">
        <v>0.15792641033886401</v>
      </c>
      <c r="AM1129" s="14">
        <v>8.2639437523312806E-2</v>
      </c>
      <c r="AN1129" s="14"/>
      <c r="AO1129" s="14">
        <v>8.4611196698464897E-2</v>
      </c>
      <c r="AP1129" s="14">
        <v>7.6814319387318503E-2</v>
      </c>
      <c r="AQ1129" s="14">
        <v>3.7653352119530602E-2</v>
      </c>
      <c r="AR1129" s="14">
        <v>0</v>
      </c>
      <c r="AS1129" s="14">
        <v>0</v>
      </c>
      <c r="AT1129" s="14">
        <v>7.9930697685429805E-2</v>
      </c>
      <c r="AU1129" s="14">
        <v>0.211946304048099</v>
      </c>
      <c r="AV1129" s="14">
        <v>9.7968955026032797E-2</v>
      </c>
      <c r="AW1129" s="14"/>
      <c r="AX1129" s="14">
        <v>0.11769430024885</v>
      </c>
      <c r="AY1129" s="14">
        <v>8.1829404726647098E-2</v>
      </c>
      <c r="AZ1129" s="14">
        <v>9.7577097206338503E-2</v>
      </c>
      <c r="BA1129" s="14"/>
      <c r="BB1129" s="14">
        <v>9.8245917865774898E-2</v>
      </c>
      <c r="BC1129" s="14">
        <v>8.0248854751757401E-2</v>
      </c>
      <c r="BD1129" s="14">
        <v>0.12064973017068401</v>
      </c>
      <c r="BE1129" s="14"/>
      <c r="BF1129" s="14">
        <v>7.6619008848595793E-2</v>
      </c>
      <c r="BG1129" s="14">
        <v>0.11675225617045799</v>
      </c>
      <c r="BH1129" s="14">
        <v>7.3485622834380801E-2</v>
      </c>
      <c r="BI1129" s="14"/>
      <c r="BJ1129" s="14">
        <v>0.120225062271464</v>
      </c>
      <c r="BK1129" s="14">
        <v>8.0455950686473904E-2</v>
      </c>
      <c r="BL1129" s="14"/>
      <c r="BM1129" s="14">
        <v>0.101093849577819</v>
      </c>
      <c r="BN1129" s="14">
        <v>8.1287272659473594E-2</v>
      </c>
      <c r="BO1129" s="14"/>
      <c r="BP1129" s="14">
        <v>8.0282039178231193E-2</v>
      </c>
      <c r="BQ1129" s="14">
        <v>0.17728252244040901</v>
      </c>
      <c r="BR1129" s="14">
        <v>0.13260761854318501</v>
      </c>
      <c r="BS1129" s="14">
        <v>6.3842572095070493E-2</v>
      </c>
      <c r="BT1129" s="14">
        <v>8.99865478389274E-2</v>
      </c>
      <c r="BU1129" s="14">
        <v>7.0254631605296505E-2</v>
      </c>
      <c r="BV1129" s="14">
        <v>0.130551738071602</v>
      </c>
      <c r="BW1129" s="14">
        <v>4.87586771182833E-2</v>
      </c>
    </row>
    <row r="1130" spans="1:75" x14ac:dyDescent="0.35">
      <c r="B1130" t="s">
        <v>496</v>
      </c>
      <c r="C1130" s="14">
        <v>7.3731319537939294E-2</v>
      </c>
      <c r="D1130" s="14">
        <v>6.3625688509742595E-2</v>
      </c>
      <c r="E1130" s="14">
        <v>8.3268547695185394E-2</v>
      </c>
      <c r="F1130" s="14"/>
      <c r="G1130" s="14">
        <v>0.175760458610388</v>
      </c>
      <c r="H1130" s="14">
        <v>4.7146767886616897E-2</v>
      </c>
      <c r="I1130" s="14">
        <v>0.108591668471334</v>
      </c>
      <c r="J1130" s="14">
        <v>6.83080497915277E-2</v>
      </c>
      <c r="K1130" s="14">
        <v>6.1900384372124001E-2</v>
      </c>
      <c r="L1130" s="14">
        <v>5.4202641662163098E-2</v>
      </c>
      <c r="M1130" s="14"/>
      <c r="N1130" s="14">
        <v>7.1372748696681101E-2</v>
      </c>
      <c r="O1130" s="14">
        <v>7.8145216398008102E-2</v>
      </c>
      <c r="P1130" s="14"/>
      <c r="Q1130" s="14">
        <v>5.4289636314789502E-2</v>
      </c>
      <c r="R1130" s="14">
        <v>3.07777781711739E-2</v>
      </c>
      <c r="S1130" s="14">
        <v>1.1212228898852801E-2</v>
      </c>
      <c r="T1130" s="14">
        <v>0.11416348584578</v>
      </c>
      <c r="U1130" s="14">
        <v>7.9010515413036206E-2</v>
      </c>
      <c r="V1130" s="14">
        <v>7.45055718785161E-2</v>
      </c>
      <c r="W1130" s="14">
        <v>0.10939283695353599</v>
      </c>
      <c r="X1130" s="14">
        <v>0.17650424472829601</v>
      </c>
      <c r="Y1130" s="14">
        <v>0</v>
      </c>
      <c r="Z1130" s="14">
        <v>5.5674669261849399E-2</v>
      </c>
      <c r="AA1130" s="14"/>
      <c r="AB1130" s="14">
        <v>8.5362444107640295E-2</v>
      </c>
      <c r="AC1130" s="14">
        <v>6.5047494725562705E-2</v>
      </c>
      <c r="AD1130" s="14">
        <v>0.11192886136574701</v>
      </c>
      <c r="AE1130" s="14"/>
      <c r="AF1130" s="14">
        <v>2.4219490725602599E-2</v>
      </c>
      <c r="AG1130" s="14">
        <v>8.0344001443488203E-2</v>
      </c>
      <c r="AH1130" s="14">
        <v>0.11559415397185401</v>
      </c>
      <c r="AI1130" s="14">
        <v>3.8757679490575001E-2</v>
      </c>
      <c r="AJ1130" s="14">
        <v>6.4895134792292197E-2</v>
      </c>
      <c r="AK1130" s="14">
        <v>0.12675414629554899</v>
      </c>
      <c r="AL1130" s="14">
        <v>8.0870419220045398E-2</v>
      </c>
      <c r="AM1130" s="14">
        <v>6.0540509475109097E-2</v>
      </c>
      <c r="AN1130" s="14"/>
      <c r="AO1130" s="14">
        <v>4.7932884113034299E-2</v>
      </c>
      <c r="AP1130" s="14">
        <v>7.1280399717467705E-2</v>
      </c>
      <c r="AQ1130" s="14">
        <v>0.13297545066074801</v>
      </c>
      <c r="AR1130" s="14">
        <v>4.9550088603597803E-2</v>
      </c>
      <c r="AS1130" s="14">
        <v>3.5035887667305803E-2</v>
      </c>
      <c r="AT1130" s="14">
        <v>0.12033953402023501</v>
      </c>
      <c r="AU1130" s="14">
        <v>0.120462287463854</v>
      </c>
      <c r="AV1130" s="14">
        <v>7.4812040340846597E-2</v>
      </c>
      <c r="AW1130" s="14"/>
      <c r="AX1130" s="14">
        <v>4.6676970409335397E-2</v>
      </c>
      <c r="AY1130" s="14">
        <v>8.5688407592615298E-2</v>
      </c>
      <c r="AZ1130" s="14">
        <v>6.5007671180386598E-2</v>
      </c>
      <c r="BA1130" s="14"/>
      <c r="BB1130" s="14">
        <v>9.1764195909434507E-2</v>
      </c>
      <c r="BC1130" s="14">
        <v>5.4528205820409598E-2</v>
      </c>
      <c r="BD1130" s="14">
        <v>9.9365230869506493E-2</v>
      </c>
      <c r="BE1130" s="14"/>
      <c r="BF1130" s="14">
        <v>0.18146411474754001</v>
      </c>
      <c r="BG1130" s="14">
        <v>6.6610357700040507E-2</v>
      </c>
      <c r="BH1130" s="14">
        <v>7.5195943643048102E-2</v>
      </c>
      <c r="BI1130" s="14"/>
      <c r="BJ1130" s="14">
        <v>0.14012277554956701</v>
      </c>
      <c r="BK1130" s="14">
        <v>5.6972268684590599E-2</v>
      </c>
      <c r="BL1130" s="14"/>
      <c r="BM1130" s="14">
        <v>0.121932778942228</v>
      </c>
      <c r="BN1130" s="14">
        <v>5.9621582860290401E-2</v>
      </c>
      <c r="BO1130" s="14"/>
      <c r="BP1130" s="14">
        <v>9.3623736947907696E-2</v>
      </c>
      <c r="BQ1130" s="14">
        <v>3.9850894828253602E-2</v>
      </c>
      <c r="BR1130" s="14">
        <v>0.102079670445316</v>
      </c>
      <c r="BS1130" s="14">
        <v>6.0534291121501799E-2</v>
      </c>
      <c r="BT1130" s="14">
        <v>7.7058857586836796E-2</v>
      </c>
      <c r="BU1130" s="14">
        <v>8.5987598761737394E-2</v>
      </c>
      <c r="BV1130" s="14">
        <v>8.5970130952611606E-2</v>
      </c>
      <c r="BW1130" s="14">
        <v>3.0275967238965199E-2</v>
      </c>
    </row>
    <row r="1131" spans="1:75" x14ac:dyDescent="0.35">
      <c r="B1131" t="s">
        <v>497</v>
      </c>
      <c r="C1131" s="14">
        <v>6.7141415630593407E-2</v>
      </c>
      <c r="D1131" s="14">
        <v>7.0318570109883502E-2</v>
      </c>
      <c r="E1131" s="14">
        <v>6.4142963868871597E-2</v>
      </c>
      <c r="F1131" s="14"/>
      <c r="G1131" s="14">
        <v>1.2587369475536399E-2</v>
      </c>
      <c r="H1131" s="14">
        <v>0.14339428941814</v>
      </c>
      <c r="I1131" s="14">
        <v>7.7351844868291705E-2</v>
      </c>
      <c r="J1131" s="14">
        <v>6.6452124400768198E-2</v>
      </c>
      <c r="K1131" s="14">
        <v>8.7555946253136396E-2</v>
      </c>
      <c r="L1131" s="14">
        <v>3.9864661509262399E-2</v>
      </c>
      <c r="M1131" s="14"/>
      <c r="N1131" s="14">
        <v>6.4254834898794994E-2</v>
      </c>
      <c r="O1131" s="14">
        <v>7.2543445285816105E-2</v>
      </c>
      <c r="P1131" s="14"/>
      <c r="Q1131" s="14">
        <v>0.19451591352332701</v>
      </c>
      <c r="R1131" s="14">
        <v>9.8894073882275002E-2</v>
      </c>
      <c r="S1131" s="14">
        <v>6.8288783331574898E-2</v>
      </c>
      <c r="T1131" s="14">
        <v>6.4826107085131507E-2</v>
      </c>
      <c r="U1131" s="14">
        <v>1.60668518983705E-2</v>
      </c>
      <c r="V1131" s="14">
        <v>7.9075166505236494E-2</v>
      </c>
      <c r="W1131" s="14">
        <v>4.8185024247634101E-2</v>
      </c>
      <c r="X1131" s="14">
        <v>0</v>
      </c>
      <c r="Y1131" s="14">
        <v>0.31767777732357899</v>
      </c>
      <c r="Z1131" s="14">
        <v>0.103179310835985</v>
      </c>
      <c r="AA1131" s="14"/>
      <c r="AB1131" s="14">
        <v>1.21005136492034E-2</v>
      </c>
      <c r="AC1131" s="14">
        <v>7.0504072657743902E-2</v>
      </c>
      <c r="AD1131" s="14">
        <v>9.2494119917622006E-2</v>
      </c>
      <c r="AE1131" s="14"/>
      <c r="AF1131" s="14">
        <v>1.6443218000159701E-2</v>
      </c>
      <c r="AG1131" s="14">
        <v>7.5506207032333794E-2</v>
      </c>
      <c r="AH1131" s="14">
        <v>2.3247009030192299E-2</v>
      </c>
      <c r="AI1131" s="14">
        <v>1.0096793264255799E-2</v>
      </c>
      <c r="AJ1131" s="14">
        <v>4.36248980553674E-2</v>
      </c>
      <c r="AK1131" s="14">
        <v>5.20337360719339E-2</v>
      </c>
      <c r="AL1131" s="14">
        <v>0.18620327164706499</v>
      </c>
      <c r="AM1131" s="14">
        <v>0.120077467674424</v>
      </c>
      <c r="AN1131" s="14"/>
      <c r="AO1131" s="14">
        <v>1.1108116234338401E-2</v>
      </c>
      <c r="AP1131" s="14">
        <v>4.1694865754604502E-2</v>
      </c>
      <c r="AQ1131" s="14">
        <v>6.5551659267925099E-3</v>
      </c>
      <c r="AR1131" s="14">
        <v>1.31350947117142E-2</v>
      </c>
      <c r="AS1131" s="14">
        <v>1.6677987667862E-2</v>
      </c>
      <c r="AT1131" s="14">
        <v>4.5692859477208803E-2</v>
      </c>
      <c r="AU1131" s="14">
        <v>0.17677419083222401</v>
      </c>
      <c r="AV1131" s="14">
        <v>0.13485073751863499</v>
      </c>
      <c r="AW1131" s="14"/>
      <c r="AX1131" s="14">
        <v>6.9669580833269795E-2</v>
      </c>
      <c r="AY1131" s="14">
        <v>2.01579984236945E-2</v>
      </c>
      <c r="AZ1131" s="14">
        <v>0.12289085249529701</v>
      </c>
      <c r="BA1131" s="14"/>
      <c r="BB1131" s="14">
        <v>2.1949311291000102E-2</v>
      </c>
      <c r="BC1131" s="14">
        <v>3.2193722108339699E-2</v>
      </c>
      <c r="BD1131" s="14">
        <v>0.17076625216288299</v>
      </c>
      <c r="BE1131" s="14"/>
      <c r="BF1131" s="14">
        <v>7.2250676058824501E-3</v>
      </c>
      <c r="BG1131" s="14">
        <v>4.5374448766482001E-2</v>
      </c>
      <c r="BH1131" s="14">
        <v>0.11056654526757601</v>
      </c>
      <c r="BI1131" s="14"/>
      <c r="BJ1131" s="14">
        <v>3.7300432749017398E-2</v>
      </c>
      <c r="BK1131" s="14">
        <v>7.5513854345454406E-2</v>
      </c>
      <c r="BL1131" s="14"/>
      <c r="BM1131" s="14">
        <v>5.6210099472498803E-2</v>
      </c>
      <c r="BN1131" s="14">
        <v>6.9390117591347902E-2</v>
      </c>
      <c r="BO1131" s="14"/>
      <c r="BP1131" s="14">
        <v>4.8488402961484198E-2</v>
      </c>
      <c r="BQ1131" s="14">
        <v>8.0257087290112605E-2</v>
      </c>
      <c r="BR1131" s="14">
        <v>7.71327415893866E-2</v>
      </c>
      <c r="BS1131" s="14">
        <v>0.101134107037465</v>
      </c>
      <c r="BT1131" s="14">
        <v>4.7022488604019697E-2</v>
      </c>
      <c r="BU1131" s="14">
        <v>7.5656828705603807E-2</v>
      </c>
      <c r="BV1131" s="14">
        <v>5.57123845736405E-2</v>
      </c>
      <c r="BW1131" s="14">
        <v>9.8519017589576305E-2</v>
      </c>
    </row>
    <row r="1132" spans="1:75" x14ac:dyDescent="0.35">
      <c r="B1132" t="s">
        <v>498</v>
      </c>
      <c r="C1132" s="14">
        <v>5.7996883512217497E-2</v>
      </c>
      <c r="D1132" s="14">
        <v>5.3303973052658597E-2</v>
      </c>
      <c r="E1132" s="14">
        <v>6.2425835811134499E-2</v>
      </c>
      <c r="F1132" s="14"/>
      <c r="G1132" s="14">
        <v>0.16015116883394601</v>
      </c>
      <c r="H1132" s="14">
        <v>5.6669360916779897E-2</v>
      </c>
      <c r="I1132" s="14">
        <v>5.2315284960571799E-2</v>
      </c>
      <c r="J1132" s="14">
        <v>4.1847003430705902E-2</v>
      </c>
      <c r="K1132" s="14">
        <v>4.9525955451765503E-2</v>
      </c>
      <c r="L1132" s="14">
        <v>4.9743233316387997E-2</v>
      </c>
      <c r="M1132" s="14"/>
      <c r="N1132" s="14">
        <v>5.5274296969532601E-2</v>
      </c>
      <c r="O1132" s="14">
        <v>6.3092009756384904E-2</v>
      </c>
      <c r="P1132" s="14"/>
      <c r="Q1132" s="14">
        <v>3.3859116601757298E-2</v>
      </c>
      <c r="R1132" s="14">
        <v>5.6209975315630302E-2</v>
      </c>
      <c r="S1132" s="14">
        <v>3.08408578115246E-2</v>
      </c>
      <c r="T1132" s="14">
        <v>5.8620754160629798E-2</v>
      </c>
      <c r="U1132" s="14">
        <v>5.3610434489155999E-2</v>
      </c>
      <c r="V1132" s="14">
        <v>4.8359975882212698E-2</v>
      </c>
      <c r="W1132" s="14">
        <v>0.126118344433057</v>
      </c>
      <c r="X1132" s="14">
        <v>0</v>
      </c>
      <c r="Y1132" s="14">
        <v>0</v>
      </c>
      <c r="Z1132" s="14">
        <v>2.8593891109247802E-2</v>
      </c>
      <c r="AA1132" s="14"/>
      <c r="AB1132" s="14">
        <v>5.4001464560068199E-2</v>
      </c>
      <c r="AC1132" s="14">
        <v>5.2760366842699198E-2</v>
      </c>
      <c r="AD1132" s="14">
        <v>8.9127256963987905E-2</v>
      </c>
      <c r="AE1132" s="14"/>
      <c r="AF1132" s="14">
        <v>4.2044855635754497E-2</v>
      </c>
      <c r="AG1132" s="14">
        <v>8.7587604422304399E-2</v>
      </c>
      <c r="AH1132" s="14">
        <v>0.107443488274481</v>
      </c>
      <c r="AI1132" s="14">
        <v>9.7284394514845392E-3</v>
      </c>
      <c r="AJ1132" s="14">
        <v>6.1792729076767798E-2</v>
      </c>
      <c r="AK1132" s="14">
        <v>6.7642047710828601E-2</v>
      </c>
      <c r="AL1132" s="14">
        <v>0.116247958823275</v>
      </c>
      <c r="AM1132" s="14">
        <v>2.7657585780508E-2</v>
      </c>
      <c r="AN1132" s="14"/>
      <c r="AO1132" s="14">
        <v>7.3483328398151901E-2</v>
      </c>
      <c r="AP1132" s="14">
        <v>8.4556550815897205E-2</v>
      </c>
      <c r="AQ1132" s="14">
        <v>6.9586574780218097E-2</v>
      </c>
      <c r="AR1132" s="14">
        <v>0</v>
      </c>
      <c r="AS1132" s="14">
        <v>7.0003671371950502E-2</v>
      </c>
      <c r="AT1132" s="14">
        <v>4.5765994535009701E-2</v>
      </c>
      <c r="AU1132" s="14">
        <v>0.127501588469249</v>
      </c>
      <c r="AV1132" s="14">
        <v>2.4743363939454199E-2</v>
      </c>
      <c r="AW1132" s="14"/>
      <c r="AX1132" s="14">
        <v>9.4708214014785394E-2</v>
      </c>
      <c r="AY1132" s="14">
        <v>7.0577992076712504E-2</v>
      </c>
      <c r="AZ1132" s="14">
        <v>5.1273881014497397E-2</v>
      </c>
      <c r="BA1132" s="14"/>
      <c r="BB1132" s="14">
        <v>4.9838729879471397E-2</v>
      </c>
      <c r="BC1132" s="14">
        <v>7.0100085964194897E-2</v>
      </c>
      <c r="BD1132" s="14">
        <v>4.8130036009205499E-2</v>
      </c>
      <c r="BE1132" s="14"/>
      <c r="BF1132" s="14">
        <v>0.103605036947651</v>
      </c>
      <c r="BG1132" s="14">
        <v>4.1549918746376598E-2</v>
      </c>
      <c r="BH1132" s="14">
        <v>8.1694414439050303E-2</v>
      </c>
      <c r="BI1132" s="14"/>
      <c r="BJ1132" s="14">
        <v>7.96110234806858E-2</v>
      </c>
      <c r="BK1132" s="14">
        <v>5.1118481213681802E-2</v>
      </c>
      <c r="BL1132" s="14"/>
      <c r="BM1132" s="14">
        <v>6.1673880943719298E-2</v>
      </c>
      <c r="BN1132" s="14">
        <v>6.1826169881091103E-2</v>
      </c>
      <c r="BO1132" s="14"/>
      <c r="BP1132" s="14">
        <v>5.3088317083740399E-2</v>
      </c>
      <c r="BQ1132" s="14">
        <v>1.6776818507554001E-2</v>
      </c>
      <c r="BR1132" s="14">
        <v>1.2766513035959E-2</v>
      </c>
      <c r="BS1132" s="14">
        <v>6.5874061675067805E-2</v>
      </c>
      <c r="BT1132" s="14">
        <v>7.5817011982864793E-2</v>
      </c>
      <c r="BU1132" s="14">
        <v>3.3379906859641699E-2</v>
      </c>
      <c r="BV1132" s="14">
        <v>0.12606745800775901</v>
      </c>
      <c r="BW1132" s="14">
        <v>3.3116707916118898E-2</v>
      </c>
    </row>
    <row r="1133" spans="1:75" x14ac:dyDescent="0.35">
      <c r="C1133" s="14"/>
      <c r="D1133" s="14"/>
      <c r="E1133" s="14"/>
      <c r="F1133" s="14"/>
      <c r="G1133" s="14"/>
      <c r="H1133" s="14"/>
      <c r="I1133" s="14"/>
      <c r="J1133" s="14"/>
      <c r="K1133" s="14"/>
      <c r="L1133" s="14"/>
      <c r="M1133" s="14"/>
      <c r="N1133" s="14"/>
      <c r="O1133" s="14"/>
      <c r="P1133" s="14"/>
      <c r="Q1133" s="14"/>
      <c r="R1133" s="14"/>
      <c r="S1133" s="14"/>
      <c r="T1133" s="14"/>
      <c r="U1133" s="14"/>
      <c r="V1133" s="14"/>
      <c r="W1133" s="14"/>
      <c r="X1133" s="14"/>
      <c r="Y1133" s="14"/>
      <c r="Z1133" s="14"/>
      <c r="AA1133" s="14"/>
      <c r="AB1133" s="14"/>
      <c r="AC1133" s="14"/>
      <c r="AD1133" s="14"/>
      <c r="AE1133" s="14"/>
      <c r="AF1133" s="14"/>
      <c r="AG1133" s="14"/>
      <c r="AH1133" s="14"/>
      <c r="AI1133" s="14"/>
      <c r="AJ1133" s="14"/>
      <c r="AK1133" s="14"/>
      <c r="AL1133" s="14"/>
      <c r="AM1133" s="14"/>
      <c r="AN1133" s="14"/>
      <c r="AO1133" s="14"/>
      <c r="AP1133" s="14"/>
      <c r="AQ1133" s="14"/>
      <c r="AR1133" s="14"/>
      <c r="AS1133" s="14"/>
      <c r="AT1133" s="14"/>
      <c r="AU1133" s="14"/>
      <c r="AV1133" s="14"/>
      <c r="AW1133" s="14"/>
      <c r="AX1133" s="14"/>
      <c r="AY1133" s="14"/>
      <c r="AZ1133" s="14"/>
      <c r="BA1133" s="14"/>
      <c r="BB1133" s="14"/>
      <c r="BC1133" s="14"/>
      <c r="BD1133" s="14"/>
      <c r="BE1133" s="14"/>
      <c r="BF1133" s="14"/>
      <c r="BG1133" s="14"/>
      <c r="BH1133" s="14"/>
      <c r="BI1133" s="14"/>
      <c r="BJ1133" s="14"/>
      <c r="BK1133" s="14"/>
      <c r="BL1133" s="14"/>
      <c r="BM1133" s="14"/>
      <c r="BN1133" s="14"/>
      <c r="BO1133" s="14"/>
      <c r="BP1133" s="14"/>
      <c r="BQ1133" s="14"/>
      <c r="BR1133" s="14"/>
      <c r="BS1133" s="14"/>
      <c r="BT1133" s="14"/>
      <c r="BU1133" s="14"/>
      <c r="BV1133" s="14"/>
      <c r="BW1133" s="14"/>
    </row>
    <row r="1134" spans="1:75" x14ac:dyDescent="0.35">
      <c r="C1134" s="14"/>
      <c r="D1134" s="14"/>
      <c r="E1134" s="14"/>
      <c r="F1134" s="14"/>
      <c r="G1134" s="14"/>
      <c r="H1134" s="14"/>
      <c r="I1134" s="14"/>
      <c r="J1134" s="14"/>
      <c r="K1134" s="14"/>
      <c r="L1134" s="14"/>
      <c r="M1134" s="14"/>
      <c r="N1134" s="14"/>
      <c r="O1134" s="14"/>
      <c r="P1134" s="14"/>
      <c r="Q1134" s="14"/>
      <c r="R1134" s="14"/>
      <c r="S1134" s="14"/>
      <c r="T1134" s="14"/>
      <c r="U1134" s="14"/>
      <c r="V1134" s="14"/>
      <c r="W1134" s="14"/>
      <c r="X1134" s="14"/>
      <c r="Y1134" s="14"/>
      <c r="Z1134" s="14"/>
      <c r="AA1134" s="14"/>
      <c r="AB1134" s="14"/>
      <c r="AC1134" s="14"/>
      <c r="AD1134" s="14"/>
      <c r="AE1134" s="14"/>
      <c r="AF1134" s="14"/>
      <c r="AG1134" s="14"/>
      <c r="AH1134" s="14"/>
      <c r="AI1134" s="14"/>
      <c r="AJ1134" s="14"/>
      <c r="AK1134" s="14"/>
      <c r="AL1134" s="14"/>
      <c r="AM1134" s="14"/>
      <c r="AN1134" s="14"/>
      <c r="AO1134" s="14"/>
      <c r="AP1134" s="14"/>
      <c r="AQ1134" s="14"/>
      <c r="AR1134" s="14"/>
      <c r="AS1134" s="14"/>
      <c r="AT1134" s="14"/>
      <c r="AU1134" s="14"/>
      <c r="AV1134" s="14"/>
      <c r="AW1134" s="14"/>
      <c r="AX1134" s="14"/>
      <c r="AY1134" s="14"/>
      <c r="AZ1134" s="14"/>
      <c r="BA1134" s="14"/>
      <c r="BB1134" s="14"/>
      <c r="BC1134" s="14"/>
      <c r="BD1134" s="14"/>
      <c r="BE1134" s="14"/>
      <c r="BF1134" s="14"/>
      <c r="BG1134" s="14"/>
      <c r="BH1134" s="14"/>
      <c r="BI1134" s="14"/>
      <c r="BJ1134" s="14"/>
      <c r="BK1134" s="14"/>
      <c r="BL1134" s="14"/>
      <c r="BM1134" s="14"/>
      <c r="BN1134" s="14"/>
      <c r="BO1134" s="14"/>
      <c r="BP1134" s="14"/>
      <c r="BQ1134" s="14"/>
      <c r="BR1134" s="14"/>
      <c r="BS1134" s="14"/>
      <c r="BT1134" s="14"/>
      <c r="BU1134" s="14"/>
      <c r="BV1134" s="14"/>
      <c r="BW1134" s="14"/>
    </row>
    <row r="1135" spans="1:75" x14ac:dyDescent="0.35">
      <c r="A1135" s="21"/>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L21"/>
  <sheetViews>
    <sheetView showGridLines="0" workbookViewId="0">
      <pane xSplit="2" topLeftCell="C1" activePane="topRight" state="frozen"/>
      <selection pane="topRight" activeCell="H1" sqref="H1:H1048576"/>
    </sheetView>
  </sheetViews>
  <sheetFormatPr defaultColWidth="11.54296875" defaultRowHeight="14.5" x14ac:dyDescent="0.35"/>
  <cols>
    <col min="2" max="2" width="25.6328125" customWidth="1"/>
    <col min="3" max="12" width="20.6328125" customWidth="1"/>
  </cols>
  <sheetData>
    <row r="2" spans="2:12" ht="40" customHeight="1" x14ac:dyDescent="0.35">
      <c r="D2" s="28" t="s">
        <v>93</v>
      </c>
      <c r="E2" s="25"/>
      <c r="F2" s="25"/>
      <c r="G2" s="25"/>
      <c r="H2" s="25"/>
      <c r="I2" s="25"/>
      <c r="J2" s="25"/>
      <c r="K2" s="25"/>
      <c r="L2" s="25"/>
    </row>
    <row r="6" spans="2:12" ht="50" customHeight="1" x14ac:dyDescent="0.35">
      <c r="B6" s="17" t="s">
        <v>14</v>
      </c>
      <c r="C6" s="17" t="s">
        <v>76</v>
      </c>
      <c r="D6" s="17" t="s">
        <v>77</v>
      </c>
      <c r="E6" s="17" t="s">
        <v>78</v>
      </c>
      <c r="F6" s="17" t="s">
        <v>79</v>
      </c>
      <c r="G6" s="17" t="s">
        <v>80</v>
      </c>
      <c r="H6" s="17" t="s">
        <v>81</v>
      </c>
      <c r="I6" s="17" t="s">
        <v>82</v>
      </c>
      <c r="J6" s="17" t="s">
        <v>83</v>
      </c>
      <c r="K6" s="17" t="s">
        <v>84</v>
      </c>
    </row>
    <row r="7" spans="2:12" x14ac:dyDescent="0.35">
      <c r="B7" s="15" t="s">
        <v>85</v>
      </c>
      <c r="C7" s="14">
        <v>1.62574791633932E-2</v>
      </c>
      <c r="D7" s="14">
        <v>1.2262402566197801E-2</v>
      </c>
      <c r="E7" s="14">
        <v>1.38995746449239E-2</v>
      </c>
      <c r="F7" s="14">
        <v>0.24718665595528699</v>
      </c>
      <c r="G7" s="14">
        <v>0.37686385622568502</v>
      </c>
      <c r="H7" s="14">
        <v>0.20115522946713099</v>
      </c>
      <c r="I7" s="14">
        <v>4.17631343100653E-2</v>
      </c>
      <c r="J7" s="14">
        <v>3.8025993204713601E-2</v>
      </c>
      <c r="K7" s="14">
        <v>9.3712354048424901E-2</v>
      </c>
    </row>
    <row r="8" spans="2:12" x14ac:dyDescent="0.35">
      <c r="B8" s="15" t="s">
        <v>86</v>
      </c>
      <c r="C8" s="14">
        <v>2.22700902009128E-2</v>
      </c>
      <c r="D8" s="14">
        <v>2.9270668897519201E-2</v>
      </c>
      <c r="E8" s="14">
        <v>3.5212655580081603E-2</v>
      </c>
      <c r="F8" s="14">
        <v>0.23768685170644699</v>
      </c>
      <c r="G8" s="14">
        <v>0.21298047940908699</v>
      </c>
      <c r="H8" s="14">
        <v>0.21213492059977801</v>
      </c>
      <c r="I8" s="14">
        <v>4.4436196463112199E-2</v>
      </c>
      <c r="J8" s="14">
        <v>3.8616211962097198E-2</v>
      </c>
      <c r="K8" s="14">
        <v>0.175244468674951</v>
      </c>
    </row>
    <row r="9" spans="2:12" x14ac:dyDescent="0.35">
      <c r="B9" s="15" t="s">
        <v>87</v>
      </c>
      <c r="C9" s="14">
        <v>6.5173609306233601E-2</v>
      </c>
      <c r="D9" s="14">
        <v>9.4311952975631497E-2</v>
      </c>
      <c r="E9" s="14">
        <v>8.3188843177437494E-2</v>
      </c>
      <c r="F9" s="14">
        <v>0.16354030274328099</v>
      </c>
      <c r="G9" s="14">
        <v>0.12509663006927199</v>
      </c>
      <c r="H9" s="14">
        <v>0.15751676467598799</v>
      </c>
      <c r="I9" s="14">
        <v>5.56113808798483E-2</v>
      </c>
      <c r="J9" s="14">
        <v>7.0355984877995797E-2</v>
      </c>
      <c r="K9" s="14">
        <v>0.19032675040392599</v>
      </c>
    </row>
    <row r="10" spans="2:12" x14ac:dyDescent="0.35">
      <c r="B10" s="15" t="s">
        <v>88</v>
      </c>
      <c r="C10" s="14">
        <v>0.14579751385877901</v>
      </c>
      <c r="D10" s="14">
        <v>0.213565317417474</v>
      </c>
      <c r="E10" s="14">
        <v>0.18082749275733301</v>
      </c>
      <c r="F10" s="14">
        <v>0.206076656128759</v>
      </c>
      <c r="G10" s="14">
        <v>0.136644315085972</v>
      </c>
      <c r="H10" s="14">
        <v>0.20019668636872401</v>
      </c>
      <c r="I10" s="14">
        <v>0.21440451278695599</v>
      </c>
      <c r="J10" s="14">
        <v>0.227064388787382</v>
      </c>
      <c r="K10" s="14">
        <v>0.27545932990098798</v>
      </c>
    </row>
    <row r="11" spans="2:12" x14ac:dyDescent="0.35">
      <c r="B11" s="15" t="s">
        <v>89</v>
      </c>
      <c r="C11" s="14">
        <v>0.27610395261961901</v>
      </c>
      <c r="D11" s="14">
        <v>0.30177069421661301</v>
      </c>
      <c r="E11" s="14">
        <v>0.29736816210346401</v>
      </c>
      <c r="F11" s="14">
        <v>4.8532221819117399E-2</v>
      </c>
      <c r="G11" s="14">
        <v>7.0592837685864607E-2</v>
      </c>
      <c r="H11" s="14">
        <v>9.2990383092613302E-2</v>
      </c>
      <c r="I11" s="14">
        <v>0.21237240880310901</v>
      </c>
      <c r="J11" s="14">
        <v>0.26513431880320798</v>
      </c>
      <c r="K11" s="14">
        <v>0.13535075727927001</v>
      </c>
    </row>
    <row r="12" spans="2:12" x14ac:dyDescent="0.35">
      <c r="B12" s="15" t="s">
        <v>90</v>
      </c>
      <c r="C12" s="14">
        <v>0.19569416837234199</v>
      </c>
      <c r="D12" s="14">
        <v>0.17807914000047601</v>
      </c>
      <c r="E12" s="14">
        <v>0.16562375174705399</v>
      </c>
      <c r="F12" s="14">
        <v>2.2926298103520999E-2</v>
      </c>
      <c r="G12" s="14">
        <v>3.65953581132916E-2</v>
      </c>
      <c r="H12" s="14">
        <v>4.7171358811313298E-2</v>
      </c>
      <c r="I12" s="14">
        <v>0.227863421998351</v>
      </c>
      <c r="J12" s="14">
        <v>0.20736693803339001</v>
      </c>
      <c r="K12" s="14">
        <v>6.0371676064727001E-2</v>
      </c>
    </row>
    <row r="13" spans="2:12" x14ac:dyDescent="0.35">
      <c r="B13" s="15" t="s">
        <v>91</v>
      </c>
      <c r="C13" s="14">
        <v>0.254147345978539</v>
      </c>
      <c r="D13" s="14">
        <v>0.13659065311325599</v>
      </c>
      <c r="E13" s="14">
        <v>0.194154399259444</v>
      </c>
      <c r="F13" s="14">
        <v>1.5058940605636201E-2</v>
      </c>
      <c r="G13" s="14">
        <v>1.2230465860321201E-2</v>
      </c>
      <c r="H13" s="14">
        <v>4.1574191847671201E-2</v>
      </c>
      <c r="I13" s="14">
        <v>0.183060888218115</v>
      </c>
      <c r="J13" s="14">
        <v>0.104874906491563</v>
      </c>
      <c r="K13" s="14">
        <v>1.72346219720164E-2</v>
      </c>
    </row>
    <row r="14" spans="2:12" x14ac:dyDescent="0.35">
      <c r="B14" s="15" t="s">
        <v>92</v>
      </c>
      <c r="C14" s="14">
        <v>2.4555840500181999E-2</v>
      </c>
      <c r="D14" s="14">
        <v>3.41491708128321E-2</v>
      </c>
      <c r="E14" s="14">
        <v>2.9725120730262199E-2</v>
      </c>
      <c r="F14" s="14">
        <v>5.8992072937950599E-2</v>
      </c>
      <c r="G14" s="14">
        <v>2.8996057550506299E-2</v>
      </c>
      <c r="H14" s="14">
        <v>4.7260465136780901E-2</v>
      </c>
      <c r="I14" s="14">
        <v>2.0488056540443701E-2</v>
      </c>
      <c r="J14" s="14">
        <v>4.8561257839650401E-2</v>
      </c>
      <c r="K14" s="14">
        <v>5.2300041655697002E-2</v>
      </c>
    </row>
    <row r="15" spans="2:12" x14ac:dyDescent="0.35">
      <c r="B15" s="16"/>
      <c r="C15" s="16"/>
      <c r="D15" s="16"/>
      <c r="E15" s="16"/>
      <c r="F15" s="16"/>
      <c r="G15" s="16"/>
      <c r="H15" s="16"/>
      <c r="I15" s="16"/>
      <c r="J15" s="16"/>
      <c r="K15" s="16"/>
    </row>
    <row r="16" spans="2:12" x14ac:dyDescent="0.35">
      <c r="B16" t="s">
        <v>94</v>
      </c>
    </row>
    <row r="17" spans="2:2" x14ac:dyDescent="0.35">
      <c r="B17" t="s">
        <v>95</v>
      </c>
    </row>
    <row r="21" spans="2:2" x14ac:dyDescent="0.35">
      <c r="B21"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W21"/>
  <sheetViews>
    <sheetView showGridLines="0" topLeftCell="A4" workbookViewId="0">
      <pane xSplit="2" topLeftCell="C1" activePane="topRight" state="frozen"/>
      <selection pane="topRight" activeCell="AO30" sqref="V18:AO3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97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85</v>
      </c>
      <c r="C9" s="14">
        <v>1.62574791633932E-2</v>
      </c>
      <c r="D9" s="14">
        <v>1.7771655243905501E-2</v>
      </c>
      <c r="E9" s="14">
        <v>1.48284696626705E-2</v>
      </c>
      <c r="F9" s="14"/>
      <c r="G9" s="14">
        <v>1.0116193841254501E-2</v>
      </c>
      <c r="H9" s="14">
        <v>3.2229522553447597E-2</v>
      </c>
      <c r="I9" s="14">
        <v>2.7084520895107999E-2</v>
      </c>
      <c r="J9" s="14">
        <v>5.4918897219888001E-3</v>
      </c>
      <c r="K9" s="14">
        <v>2.1132745815446798E-2</v>
      </c>
      <c r="L9" s="14">
        <v>1.0918025340646099E-2</v>
      </c>
      <c r="M9" s="14"/>
      <c r="N9" s="14">
        <v>1.46082533813732E-2</v>
      </c>
      <c r="O9" s="14">
        <v>1.9343887412601998E-2</v>
      </c>
      <c r="P9" s="14"/>
      <c r="Q9" s="14">
        <v>4.9566190683940699E-2</v>
      </c>
      <c r="R9" s="14">
        <v>2.7204598681860401E-2</v>
      </c>
      <c r="S9" s="14">
        <v>2.9198242167472101E-2</v>
      </c>
      <c r="T9" s="14">
        <v>8.3835847743193703E-3</v>
      </c>
      <c r="U9" s="14">
        <v>0</v>
      </c>
      <c r="V9" s="14">
        <v>1.44261053150074E-2</v>
      </c>
      <c r="W9" s="14">
        <v>2.3379084536445001E-2</v>
      </c>
      <c r="X9" s="14">
        <v>0</v>
      </c>
      <c r="Y9" s="14">
        <v>0</v>
      </c>
      <c r="Z9" s="14">
        <v>1.9897307109547398E-2</v>
      </c>
      <c r="AA9" s="14"/>
      <c r="AB9" s="14">
        <v>2.1619242629119999E-2</v>
      </c>
      <c r="AC9" s="14">
        <v>1.40211884007407E-2</v>
      </c>
      <c r="AD9" s="14">
        <v>2.2310902288493601E-2</v>
      </c>
      <c r="AE9" s="14"/>
      <c r="AF9" s="14">
        <v>1.6708632646217199E-2</v>
      </c>
      <c r="AG9" s="14">
        <v>6.7863798131407096E-3</v>
      </c>
      <c r="AH9" s="14">
        <v>7.7943056598164797E-3</v>
      </c>
      <c r="AI9" s="14">
        <v>3.09855154576201E-2</v>
      </c>
      <c r="AJ9" s="14">
        <v>2.32340236267818E-2</v>
      </c>
      <c r="AK9" s="14">
        <v>2.26761240839773E-2</v>
      </c>
      <c r="AL9" s="14">
        <v>1.40043290099683E-2</v>
      </c>
      <c r="AM9" s="14">
        <v>1.5228468025840099E-2</v>
      </c>
      <c r="AN9" s="14"/>
      <c r="AO9" s="14">
        <v>1.5979953363405301E-2</v>
      </c>
      <c r="AP9" s="14">
        <v>2.6003181968729601E-3</v>
      </c>
      <c r="AQ9" s="14">
        <v>1.6715283254389101E-2</v>
      </c>
      <c r="AR9" s="14">
        <v>0</v>
      </c>
      <c r="AS9" s="14">
        <v>0</v>
      </c>
      <c r="AT9" s="14">
        <v>4.0072830109704201E-2</v>
      </c>
      <c r="AU9" s="14">
        <v>0</v>
      </c>
      <c r="AV9" s="14">
        <v>2.0717128057912901E-2</v>
      </c>
      <c r="AW9" s="14"/>
      <c r="AX9" s="14">
        <v>8.0439562101591894E-2</v>
      </c>
      <c r="AY9" s="14">
        <v>1.68742169257813E-2</v>
      </c>
      <c r="AZ9" s="14">
        <v>1.12142913888613E-2</v>
      </c>
      <c r="BA9" s="14"/>
      <c r="BB9" s="14">
        <v>3.8529269513047998E-2</v>
      </c>
      <c r="BC9" s="14">
        <v>9.1696202977455694E-3</v>
      </c>
      <c r="BD9" s="14">
        <v>2.4761573824173301E-2</v>
      </c>
      <c r="BE9" s="14"/>
      <c r="BF9" s="14">
        <v>3.4418599726607803E-2</v>
      </c>
      <c r="BG9" s="14">
        <v>7.4854461465893299E-3</v>
      </c>
      <c r="BH9" s="14">
        <v>2.3613450712986699E-2</v>
      </c>
      <c r="BI9" s="14"/>
      <c r="BJ9" s="14">
        <v>1.0372378156671301E-2</v>
      </c>
      <c r="BK9" s="14">
        <v>1.8505412323399199E-2</v>
      </c>
      <c r="BL9" s="14"/>
      <c r="BM9" s="14">
        <v>2.48873336877212E-2</v>
      </c>
      <c r="BN9" s="14">
        <v>1.4671829301265199E-2</v>
      </c>
      <c r="BO9" s="14"/>
      <c r="BP9" s="14">
        <v>2.0842146770251899E-2</v>
      </c>
      <c r="BQ9" s="14">
        <v>5.3998096621942798E-2</v>
      </c>
      <c r="BR9" s="14">
        <v>3.7418249384503298E-2</v>
      </c>
      <c r="BS9" s="14">
        <v>1.0973484431742101E-2</v>
      </c>
      <c r="BT9" s="14">
        <v>8.1518956022375993E-3</v>
      </c>
      <c r="BU9" s="14">
        <v>2.1898317393157202E-2</v>
      </c>
      <c r="BV9" s="14">
        <v>1.9149264421388201E-2</v>
      </c>
      <c r="BW9" s="14">
        <v>4.9245840706332198E-3</v>
      </c>
    </row>
    <row r="10" spans="2:75" x14ac:dyDescent="0.35">
      <c r="B10" s="15" t="s">
        <v>86</v>
      </c>
      <c r="C10" s="14">
        <v>2.22700902009128E-2</v>
      </c>
      <c r="D10" s="14">
        <v>3.5230446919112597E-2</v>
      </c>
      <c r="E10" s="14">
        <v>1.00387036921551E-2</v>
      </c>
      <c r="F10" s="14"/>
      <c r="G10" s="14">
        <v>1.6943773443148399E-2</v>
      </c>
      <c r="H10" s="14">
        <v>2.83313434447705E-2</v>
      </c>
      <c r="I10" s="14">
        <v>2.2874136094131602E-2</v>
      </c>
      <c r="J10" s="14">
        <v>1.1378283989257399E-2</v>
      </c>
      <c r="K10" s="14">
        <v>2.84164501264654E-2</v>
      </c>
      <c r="L10" s="14">
        <v>2.37995861015972E-2</v>
      </c>
      <c r="M10" s="14"/>
      <c r="N10" s="14">
        <v>2.4551217656840402E-2</v>
      </c>
      <c r="O10" s="14">
        <v>1.80011231048199E-2</v>
      </c>
      <c r="P10" s="14"/>
      <c r="Q10" s="14">
        <v>0</v>
      </c>
      <c r="R10" s="14">
        <v>4.2443640938884799E-3</v>
      </c>
      <c r="S10" s="14">
        <v>4.5384027603063001E-3</v>
      </c>
      <c r="T10" s="14">
        <v>2.2369100659386399E-2</v>
      </c>
      <c r="U10" s="14">
        <v>3.3056722809238E-2</v>
      </c>
      <c r="V10" s="14">
        <v>2.65472075188188E-2</v>
      </c>
      <c r="W10" s="14">
        <v>3.9007053817393098E-2</v>
      </c>
      <c r="X10" s="14">
        <v>0</v>
      </c>
      <c r="Y10" s="14">
        <v>0</v>
      </c>
      <c r="Z10" s="14">
        <v>2.32687392759491E-2</v>
      </c>
      <c r="AA10" s="14"/>
      <c r="AB10" s="14">
        <v>1.55552830475454E-2</v>
      </c>
      <c r="AC10" s="14">
        <v>2.0809723337626599E-2</v>
      </c>
      <c r="AD10" s="14">
        <v>3.6086921835717198E-2</v>
      </c>
      <c r="AE10" s="14"/>
      <c r="AF10" s="14">
        <v>1.69804065006562E-2</v>
      </c>
      <c r="AG10" s="14">
        <v>3.3463534538048303E-2</v>
      </c>
      <c r="AH10" s="14">
        <v>5.2219009280662998E-3</v>
      </c>
      <c r="AI10" s="14">
        <v>1.17905743076679E-2</v>
      </c>
      <c r="AJ10" s="14">
        <v>0</v>
      </c>
      <c r="AK10" s="14">
        <v>5.6701461868909897E-2</v>
      </c>
      <c r="AL10" s="14">
        <v>0</v>
      </c>
      <c r="AM10" s="14">
        <v>1.85846592392526E-2</v>
      </c>
      <c r="AN10" s="14"/>
      <c r="AO10" s="14">
        <v>1.8043682780270302E-2</v>
      </c>
      <c r="AP10" s="14">
        <v>3.07312956376708E-2</v>
      </c>
      <c r="AQ10" s="14">
        <v>8.0876956584111908E-3</v>
      </c>
      <c r="AR10" s="14">
        <v>1.5338564055281501E-2</v>
      </c>
      <c r="AS10" s="14">
        <v>1.2032285312607201E-2</v>
      </c>
      <c r="AT10" s="14">
        <v>8.1268415849010595E-2</v>
      </c>
      <c r="AU10" s="14">
        <v>0</v>
      </c>
      <c r="AV10" s="14">
        <v>1.32855371705719E-2</v>
      </c>
      <c r="AW10" s="14"/>
      <c r="AX10" s="14">
        <v>5.19887038370953E-2</v>
      </c>
      <c r="AY10" s="14">
        <v>3.4212646990885998E-2</v>
      </c>
      <c r="AZ10" s="14">
        <v>7.8540118390032707E-3</v>
      </c>
      <c r="BA10" s="14"/>
      <c r="BB10" s="14">
        <v>4.2623218011012001E-2</v>
      </c>
      <c r="BC10" s="14">
        <v>2.72282112460056E-2</v>
      </c>
      <c r="BD10" s="14">
        <v>4.1291410970838204E-3</v>
      </c>
      <c r="BE10" s="14"/>
      <c r="BF10" s="14">
        <v>1.1582435668439001E-2</v>
      </c>
      <c r="BG10" s="14">
        <v>3.3432750124729002E-2</v>
      </c>
      <c r="BH10" s="14">
        <v>1.6961335863719899E-2</v>
      </c>
      <c r="BI10" s="14"/>
      <c r="BJ10" s="14">
        <v>3.3480016190271501E-2</v>
      </c>
      <c r="BK10" s="14">
        <v>1.6299029125554101E-2</v>
      </c>
      <c r="BL10" s="14"/>
      <c r="BM10" s="14">
        <v>4.74214710814427E-2</v>
      </c>
      <c r="BN10" s="14">
        <v>1.26942350801778E-2</v>
      </c>
      <c r="BO10" s="14"/>
      <c r="BP10" s="14">
        <v>1.5180830465190601E-2</v>
      </c>
      <c r="BQ10" s="14">
        <v>1.62680166138576E-2</v>
      </c>
      <c r="BR10" s="14">
        <v>3.8848631238517103E-2</v>
      </c>
      <c r="BS10" s="14">
        <v>1.33230576713598E-2</v>
      </c>
      <c r="BT10" s="14">
        <v>2.61967255514075E-2</v>
      </c>
      <c r="BU10" s="14">
        <v>2.6611332299126E-2</v>
      </c>
      <c r="BV10" s="14">
        <v>9.6650453245036197E-2</v>
      </c>
      <c r="BW10" s="14">
        <v>0</v>
      </c>
    </row>
    <row r="11" spans="2:75" x14ac:dyDescent="0.35">
      <c r="B11" s="15" t="s">
        <v>87</v>
      </c>
      <c r="C11" s="14">
        <v>6.5173609306233601E-2</v>
      </c>
      <c r="D11" s="14">
        <v>6.4341521748414898E-2</v>
      </c>
      <c r="E11" s="14">
        <v>6.5958895139803103E-2</v>
      </c>
      <c r="F11" s="14"/>
      <c r="G11" s="14">
        <v>4.4720132125193997E-2</v>
      </c>
      <c r="H11" s="14">
        <v>5.6890954114083299E-2</v>
      </c>
      <c r="I11" s="14">
        <v>6.5182480049889205E-2</v>
      </c>
      <c r="J11" s="14">
        <v>7.4726412982661194E-2</v>
      </c>
      <c r="K11" s="14">
        <v>5.9034081313892303E-2</v>
      </c>
      <c r="L11" s="14">
        <v>7.0607202184808093E-2</v>
      </c>
      <c r="M11" s="14"/>
      <c r="N11" s="14">
        <v>6.4864375567381602E-2</v>
      </c>
      <c r="O11" s="14">
        <v>6.5752318160370998E-2</v>
      </c>
      <c r="P11" s="14"/>
      <c r="Q11" s="14">
        <v>3.5215377211818499E-2</v>
      </c>
      <c r="R11" s="14">
        <v>7.8739434019727897E-2</v>
      </c>
      <c r="S11" s="14">
        <v>5.7165575818727603E-2</v>
      </c>
      <c r="T11" s="14">
        <v>4.2986650567032401E-2</v>
      </c>
      <c r="U11" s="14">
        <v>8.8502341376764299E-2</v>
      </c>
      <c r="V11" s="14">
        <v>2.57356229101116E-2</v>
      </c>
      <c r="W11" s="14">
        <v>0.109165501211809</v>
      </c>
      <c r="X11" s="14">
        <v>0.24901961159165001</v>
      </c>
      <c r="Y11" s="14">
        <v>0.57049239310669397</v>
      </c>
      <c r="Z11" s="14">
        <v>2.4188818511230101E-2</v>
      </c>
      <c r="AA11" s="14"/>
      <c r="AB11" s="14">
        <v>9.5893304082295003E-2</v>
      </c>
      <c r="AC11" s="14">
        <v>6.4092021512888703E-2</v>
      </c>
      <c r="AD11" s="14">
        <v>5.5873479712020502E-2</v>
      </c>
      <c r="AE11" s="14"/>
      <c r="AF11" s="14">
        <v>7.6192894308433803E-2</v>
      </c>
      <c r="AG11" s="14">
        <v>3.7903971618901598E-2</v>
      </c>
      <c r="AH11" s="14">
        <v>0.106835443545522</v>
      </c>
      <c r="AI11" s="14">
        <v>0</v>
      </c>
      <c r="AJ11" s="14">
        <v>0.15218159451875901</v>
      </c>
      <c r="AK11" s="14">
        <v>0.11579738032802001</v>
      </c>
      <c r="AL11" s="14">
        <v>5.4868343559178502E-2</v>
      </c>
      <c r="AM11" s="14">
        <v>3.6205939563681198E-2</v>
      </c>
      <c r="AN11" s="14"/>
      <c r="AO11" s="14">
        <v>0.14322575121987099</v>
      </c>
      <c r="AP11" s="14">
        <v>3.3684295303905203E-2</v>
      </c>
      <c r="AQ11" s="14">
        <v>0.117749883406581</v>
      </c>
      <c r="AR11" s="14">
        <v>0</v>
      </c>
      <c r="AS11" s="14">
        <v>0.12634802684660401</v>
      </c>
      <c r="AT11" s="14">
        <v>0.12592601068370299</v>
      </c>
      <c r="AU11" s="14">
        <v>3.8412028152036599E-2</v>
      </c>
      <c r="AV11" s="14">
        <v>3.5097725215199001E-2</v>
      </c>
      <c r="AW11" s="14"/>
      <c r="AX11" s="14">
        <v>6.8478391446579703E-2</v>
      </c>
      <c r="AY11" s="14">
        <v>0.132998326784248</v>
      </c>
      <c r="AZ11" s="14">
        <v>1.17989557959619E-2</v>
      </c>
      <c r="BA11" s="14"/>
      <c r="BB11" s="14">
        <v>0.10297695895961501</v>
      </c>
      <c r="BC11" s="14">
        <v>7.8182080881871105E-2</v>
      </c>
      <c r="BD11" s="14">
        <v>3.9541685622480401E-2</v>
      </c>
      <c r="BE11" s="14"/>
      <c r="BF11" s="14">
        <v>4.4161975571556197E-2</v>
      </c>
      <c r="BG11" s="14">
        <v>0.10727939456946201</v>
      </c>
      <c r="BH11" s="14">
        <v>4.5335802702010902E-2</v>
      </c>
      <c r="BI11" s="14"/>
      <c r="BJ11" s="14">
        <v>0.100835753931393</v>
      </c>
      <c r="BK11" s="14">
        <v>5.5841227728255401E-2</v>
      </c>
      <c r="BL11" s="14"/>
      <c r="BM11" s="14">
        <v>7.2792659070031698E-2</v>
      </c>
      <c r="BN11" s="14">
        <v>6.3226101118781602E-2</v>
      </c>
      <c r="BO11" s="14"/>
      <c r="BP11" s="14">
        <v>2.8081259203327699E-2</v>
      </c>
      <c r="BQ11" s="14">
        <v>6.8230606017676096E-2</v>
      </c>
      <c r="BR11" s="14">
        <v>5.9932936602093798E-2</v>
      </c>
      <c r="BS11" s="14">
        <v>5.2292030633221402E-2</v>
      </c>
      <c r="BT11" s="14">
        <v>9.9590017545558407E-2</v>
      </c>
      <c r="BU11" s="14">
        <v>5.8591826795365003E-2</v>
      </c>
      <c r="BV11" s="14">
        <v>5.4554978711876E-2</v>
      </c>
      <c r="BW11" s="14">
        <v>3.5126045524792801E-2</v>
      </c>
    </row>
    <row r="12" spans="2:75" x14ac:dyDescent="0.35">
      <c r="B12" s="15" t="s">
        <v>88</v>
      </c>
      <c r="C12" s="14">
        <v>0.14579751385877901</v>
      </c>
      <c r="D12" s="14">
        <v>0.152535443049759</v>
      </c>
      <c r="E12" s="14">
        <v>0.13943856726529599</v>
      </c>
      <c r="F12" s="14"/>
      <c r="G12" s="14">
        <v>0.228456099330752</v>
      </c>
      <c r="H12" s="14">
        <v>0.109469520712389</v>
      </c>
      <c r="I12" s="14">
        <v>8.8687881147963499E-2</v>
      </c>
      <c r="J12" s="14">
        <v>0.121738472746922</v>
      </c>
      <c r="K12" s="14">
        <v>0.161249907387161</v>
      </c>
      <c r="L12" s="14">
        <v>0.16799064903299801</v>
      </c>
      <c r="M12" s="14"/>
      <c r="N12" s="14">
        <v>0.13700951216965199</v>
      </c>
      <c r="O12" s="14">
        <v>0.16224363130557301</v>
      </c>
      <c r="P12" s="14"/>
      <c r="Q12" s="14">
        <v>0.103273393028322</v>
      </c>
      <c r="R12" s="14">
        <v>0.179370254904651</v>
      </c>
      <c r="S12" s="14">
        <v>0.12952325055983199</v>
      </c>
      <c r="T12" s="14">
        <v>0.211703211606248</v>
      </c>
      <c r="U12" s="14">
        <v>0.108635953163308</v>
      </c>
      <c r="V12" s="14">
        <v>0.113022254644844</v>
      </c>
      <c r="W12" s="14">
        <v>0.14595085238866101</v>
      </c>
      <c r="X12" s="14">
        <v>0</v>
      </c>
      <c r="Y12" s="14">
        <v>0</v>
      </c>
      <c r="Z12" s="14">
        <v>0.12921041373522599</v>
      </c>
      <c r="AA12" s="14"/>
      <c r="AB12" s="14">
        <v>0.106010710768704</v>
      </c>
      <c r="AC12" s="14">
        <v>0.153360637111287</v>
      </c>
      <c r="AD12" s="14">
        <v>0.12929538829708001</v>
      </c>
      <c r="AE12" s="14"/>
      <c r="AF12" s="14">
        <v>0.114827918520084</v>
      </c>
      <c r="AG12" s="14">
        <v>0.135313373406694</v>
      </c>
      <c r="AH12" s="14">
        <v>0.17958938982266601</v>
      </c>
      <c r="AI12" s="14">
        <v>0.191913507393869</v>
      </c>
      <c r="AJ12" s="14">
        <v>0.32325482193557198</v>
      </c>
      <c r="AK12" s="14">
        <v>0.15314388859529601</v>
      </c>
      <c r="AL12" s="14">
        <v>8.5239098821018294E-2</v>
      </c>
      <c r="AM12" s="14">
        <v>0.131554707303358</v>
      </c>
      <c r="AN12" s="14"/>
      <c r="AO12" s="14">
        <v>9.58723843818894E-2</v>
      </c>
      <c r="AP12" s="14">
        <v>0.11646988661618</v>
      </c>
      <c r="AQ12" s="14">
        <v>0.111827218727049</v>
      </c>
      <c r="AR12" s="14">
        <v>0.15088500246641801</v>
      </c>
      <c r="AS12" s="14">
        <v>0.38133613729891702</v>
      </c>
      <c r="AT12" s="14">
        <v>0.17181054033589299</v>
      </c>
      <c r="AU12" s="14">
        <v>6.2313526944917E-2</v>
      </c>
      <c r="AV12" s="14">
        <v>0.176502074342994</v>
      </c>
      <c r="AW12" s="14"/>
      <c r="AX12" s="14">
        <v>0.28575620538773699</v>
      </c>
      <c r="AY12" s="14">
        <v>0.19021675498246601</v>
      </c>
      <c r="AZ12" s="14">
        <v>7.2911386784970694E-2</v>
      </c>
      <c r="BA12" s="14"/>
      <c r="BB12" s="14">
        <v>0.18543008257233901</v>
      </c>
      <c r="BC12" s="14">
        <v>0.16338706334817801</v>
      </c>
      <c r="BD12" s="14">
        <v>7.6076483086653601E-2</v>
      </c>
      <c r="BE12" s="14"/>
      <c r="BF12" s="14">
        <v>0.21413168295399501</v>
      </c>
      <c r="BG12" s="14">
        <v>0.176869110569157</v>
      </c>
      <c r="BH12" s="14">
        <v>7.3182997430231295E-2</v>
      </c>
      <c r="BI12" s="14"/>
      <c r="BJ12" s="14">
        <v>0.14784270611461001</v>
      </c>
      <c r="BK12" s="14">
        <v>0.14338058505481899</v>
      </c>
      <c r="BL12" s="14"/>
      <c r="BM12" s="14">
        <v>0.12711134894333001</v>
      </c>
      <c r="BN12" s="14">
        <v>0.14688707580332899</v>
      </c>
      <c r="BO12" s="14"/>
      <c r="BP12" s="14">
        <v>0.13996930994527099</v>
      </c>
      <c r="BQ12" s="14">
        <v>0.187568521194347</v>
      </c>
      <c r="BR12" s="14">
        <v>6.3940074841484507E-2</v>
      </c>
      <c r="BS12" s="14">
        <v>0.160269663710745</v>
      </c>
      <c r="BT12" s="14">
        <v>0.14133702515049101</v>
      </c>
      <c r="BU12" s="14">
        <v>0.14705729012521301</v>
      </c>
      <c r="BV12" s="14">
        <v>0.120927305484806</v>
      </c>
      <c r="BW12" s="14">
        <v>0.16537885672955099</v>
      </c>
    </row>
    <row r="13" spans="2:75" x14ac:dyDescent="0.35">
      <c r="B13" s="15" t="s">
        <v>89</v>
      </c>
      <c r="C13" s="14">
        <v>0.27610395261961901</v>
      </c>
      <c r="D13" s="14">
        <v>0.26901475695409899</v>
      </c>
      <c r="E13" s="14">
        <v>0.28279440829970198</v>
      </c>
      <c r="F13" s="14"/>
      <c r="G13" s="14">
        <v>0.24498540922536799</v>
      </c>
      <c r="H13" s="14">
        <v>0.216033814220706</v>
      </c>
      <c r="I13" s="14">
        <v>0.29656702515445799</v>
      </c>
      <c r="J13" s="14">
        <v>0.236118235792416</v>
      </c>
      <c r="K13" s="14">
        <v>0.242983041382065</v>
      </c>
      <c r="L13" s="14">
        <v>0.330615019614247</v>
      </c>
      <c r="M13" s="14"/>
      <c r="N13" s="14">
        <v>0.29725255645125997</v>
      </c>
      <c r="O13" s="14">
        <v>0.236525851163263</v>
      </c>
      <c r="P13" s="14"/>
      <c r="Q13" s="14">
        <v>0.180440000792709</v>
      </c>
      <c r="R13" s="14">
        <v>0.28026659235839702</v>
      </c>
      <c r="S13" s="14">
        <v>0.26705147083661801</v>
      </c>
      <c r="T13" s="14">
        <v>0.273357418531957</v>
      </c>
      <c r="U13" s="14">
        <v>0.29466542275217</v>
      </c>
      <c r="V13" s="14">
        <v>0.33320209851746302</v>
      </c>
      <c r="W13" s="14">
        <v>0.27034601064965302</v>
      </c>
      <c r="X13" s="14">
        <v>0</v>
      </c>
      <c r="Y13" s="14">
        <v>0.11182982956972801</v>
      </c>
      <c r="Z13" s="14">
        <v>0.238096097383656</v>
      </c>
      <c r="AA13" s="14"/>
      <c r="AB13" s="14">
        <v>0.236545366185023</v>
      </c>
      <c r="AC13" s="14">
        <v>0.28750834126521102</v>
      </c>
      <c r="AD13" s="14">
        <v>0.29874591112682403</v>
      </c>
      <c r="AE13" s="14"/>
      <c r="AF13" s="14">
        <v>0.39161869003343902</v>
      </c>
      <c r="AG13" s="14">
        <v>0.25028702148090798</v>
      </c>
      <c r="AH13" s="14">
        <v>0.21476978107670699</v>
      </c>
      <c r="AI13" s="14">
        <v>0.21550779945488299</v>
      </c>
      <c r="AJ13" s="14">
        <v>0.22695153089860901</v>
      </c>
      <c r="AK13" s="14">
        <v>0.28492966559571797</v>
      </c>
      <c r="AL13" s="14">
        <v>0.23890905507136301</v>
      </c>
      <c r="AM13" s="14">
        <v>0.23834620215147601</v>
      </c>
      <c r="AN13" s="14"/>
      <c r="AO13" s="14">
        <v>0.36100498987880503</v>
      </c>
      <c r="AP13" s="14">
        <v>0.29989020910638797</v>
      </c>
      <c r="AQ13" s="14">
        <v>0.20600013174016499</v>
      </c>
      <c r="AR13" s="14">
        <v>0.30889044230513402</v>
      </c>
      <c r="AS13" s="14">
        <v>0.22965078194886199</v>
      </c>
      <c r="AT13" s="14">
        <v>0.27830345386826</v>
      </c>
      <c r="AU13" s="14">
        <v>0.21524145163514699</v>
      </c>
      <c r="AV13" s="14">
        <v>0.26122050076059</v>
      </c>
      <c r="AW13" s="14"/>
      <c r="AX13" s="14">
        <v>0.18144107800793899</v>
      </c>
      <c r="AY13" s="14">
        <v>0.33503844075706202</v>
      </c>
      <c r="AZ13" s="14">
        <v>0.201916323132</v>
      </c>
      <c r="BA13" s="14"/>
      <c r="BB13" s="14">
        <v>0.26985424255809398</v>
      </c>
      <c r="BC13" s="14">
        <v>0.31441206359964102</v>
      </c>
      <c r="BD13" s="14">
        <v>0.209277391020248</v>
      </c>
      <c r="BE13" s="14"/>
      <c r="BF13" s="14">
        <v>0.18301382668521099</v>
      </c>
      <c r="BG13" s="14">
        <v>0.34774262952491503</v>
      </c>
      <c r="BH13" s="14">
        <v>0.21644717934923599</v>
      </c>
      <c r="BI13" s="14"/>
      <c r="BJ13" s="14">
        <v>0.27930174664357799</v>
      </c>
      <c r="BK13" s="14">
        <v>0.28045595154790098</v>
      </c>
      <c r="BL13" s="14"/>
      <c r="BM13" s="14">
        <v>0.264443033162855</v>
      </c>
      <c r="BN13" s="14">
        <v>0.29486966401048997</v>
      </c>
      <c r="BO13" s="14"/>
      <c r="BP13" s="14">
        <v>0.30800912148404502</v>
      </c>
      <c r="BQ13" s="14">
        <v>0.27350582906909199</v>
      </c>
      <c r="BR13" s="14">
        <v>0.309635846083743</v>
      </c>
      <c r="BS13" s="14">
        <v>0.25126414354986898</v>
      </c>
      <c r="BT13" s="14">
        <v>0.32276062605740402</v>
      </c>
      <c r="BU13" s="14">
        <v>0.19070741085336801</v>
      </c>
      <c r="BV13" s="14">
        <v>0.19535313793784301</v>
      </c>
      <c r="BW13" s="14">
        <v>0.18953389486694899</v>
      </c>
    </row>
    <row r="14" spans="2:75" x14ac:dyDescent="0.35">
      <c r="B14" s="15" t="s">
        <v>90</v>
      </c>
      <c r="C14" s="14">
        <v>0.19569416837234199</v>
      </c>
      <c r="D14" s="14">
        <v>0.18607662629833299</v>
      </c>
      <c r="E14" s="14">
        <v>0.204770760701491</v>
      </c>
      <c r="F14" s="14"/>
      <c r="G14" s="14">
        <v>0.16501161968858899</v>
      </c>
      <c r="H14" s="14">
        <v>0.22723530005390699</v>
      </c>
      <c r="I14" s="14">
        <v>0.16242128810380199</v>
      </c>
      <c r="J14" s="14">
        <v>0.230679540275747</v>
      </c>
      <c r="K14" s="14">
        <v>0.21633378256281999</v>
      </c>
      <c r="L14" s="14">
        <v>0.17818041068679999</v>
      </c>
      <c r="M14" s="14"/>
      <c r="N14" s="14">
        <v>0.19702213418922801</v>
      </c>
      <c r="O14" s="14">
        <v>0.19320897520074101</v>
      </c>
      <c r="P14" s="14"/>
      <c r="Q14" s="14">
        <v>0.125085104839987</v>
      </c>
      <c r="R14" s="14">
        <v>0.19735196063641899</v>
      </c>
      <c r="S14" s="14">
        <v>0.225559888508642</v>
      </c>
      <c r="T14" s="14">
        <v>0.23716992749855401</v>
      </c>
      <c r="U14" s="14">
        <v>0.189773152910338</v>
      </c>
      <c r="V14" s="14">
        <v>0.17256953122697399</v>
      </c>
      <c r="W14" s="14">
        <v>0.157730532328899</v>
      </c>
      <c r="X14" s="14">
        <v>0.41915220467679598</v>
      </c>
      <c r="Y14" s="14">
        <v>0</v>
      </c>
      <c r="Z14" s="14">
        <v>0.17821054666275099</v>
      </c>
      <c r="AA14" s="14"/>
      <c r="AB14" s="14">
        <v>0.21986863296494699</v>
      </c>
      <c r="AC14" s="14">
        <v>0.17940274600637299</v>
      </c>
      <c r="AD14" s="14">
        <v>0.21753320916663799</v>
      </c>
      <c r="AE14" s="14"/>
      <c r="AF14" s="14">
        <v>0.19503082912571801</v>
      </c>
      <c r="AG14" s="14">
        <v>0.21565164591650299</v>
      </c>
      <c r="AH14" s="14">
        <v>0.191539528227996</v>
      </c>
      <c r="AI14" s="14">
        <v>0.26850198362319</v>
      </c>
      <c r="AJ14" s="14">
        <v>4.1741421081062699E-2</v>
      </c>
      <c r="AK14" s="14">
        <v>0.15759664353370201</v>
      </c>
      <c r="AL14" s="14">
        <v>0.161610443117647</v>
      </c>
      <c r="AM14" s="14">
        <v>0.21414222978856901</v>
      </c>
      <c r="AN14" s="14"/>
      <c r="AO14" s="14">
        <v>0.193017641355306</v>
      </c>
      <c r="AP14" s="14">
        <v>0.17680809605386999</v>
      </c>
      <c r="AQ14" s="14">
        <v>0.21873216213673999</v>
      </c>
      <c r="AR14" s="14">
        <v>0.265416683004152</v>
      </c>
      <c r="AS14" s="14">
        <v>0.127959787275926</v>
      </c>
      <c r="AT14" s="14">
        <v>0.13617317625713601</v>
      </c>
      <c r="AU14" s="14">
        <v>0.18214460819364101</v>
      </c>
      <c r="AV14" s="14">
        <v>0.195823055115602</v>
      </c>
      <c r="AW14" s="14"/>
      <c r="AX14" s="14">
        <v>0.16978358201007801</v>
      </c>
      <c r="AY14" s="14">
        <v>0.15494137428518601</v>
      </c>
      <c r="AZ14" s="14">
        <v>0.241674177017456</v>
      </c>
      <c r="BA14" s="14"/>
      <c r="BB14" s="14">
        <v>0.147858789343353</v>
      </c>
      <c r="BC14" s="14">
        <v>0.17708658501848301</v>
      </c>
      <c r="BD14" s="14">
        <v>0.25166960168776298</v>
      </c>
      <c r="BE14" s="14"/>
      <c r="BF14" s="14">
        <v>0.17822315063829</v>
      </c>
      <c r="BG14" s="14">
        <v>0.16243759156568699</v>
      </c>
      <c r="BH14" s="14">
        <v>0.24903206107010301</v>
      </c>
      <c r="BI14" s="14"/>
      <c r="BJ14" s="14">
        <v>0.16859728831180501</v>
      </c>
      <c r="BK14" s="14">
        <v>0.20499174345701601</v>
      </c>
      <c r="BL14" s="14"/>
      <c r="BM14" s="14">
        <v>0.19706096209178101</v>
      </c>
      <c r="BN14" s="14">
        <v>0.18627235119153199</v>
      </c>
      <c r="BO14" s="14"/>
      <c r="BP14" s="14">
        <v>0.21131058602851399</v>
      </c>
      <c r="BQ14" s="14">
        <v>0.172631098308447</v>
      </c>
      <c r="BR14" s="14">
        <v>0.167229094883794</v>
      </c>
      <c r="BS14" s="14">
        <v>0.17843460304890399</v>
      </c>
      <c r="BT14" s="14">
        <v>0.190291410897448</v>
      </c>
      <c r="BU14" s="14">
        <v>0.19094913026770299</v>
      </c>
      <c r="BV14" s="14">
        <v>0.14014846788510399</v>
      </c>
      <c r="BW14" s="14">
        <v>0.29389385622859399</v>
      </c>
    </row>
    <row r="15" spans="2:75" x14ac:dyDescent="0.35">
      <c r="B15" s="15" t="s">
        <v>91</v>
      </c>
      <c r="C15" s="14">
        <v>0.254147345978539</v>
      </c>
      <c r="D15" s="14">
        <v>0.25649604378151603</v>
      </c>
      <c r="E15" s="14">
        <v>0.251930753391998</v>
      </c>
      <c r="F15" s="14"/>
      <c r="G15" s="14">
        <v>0.25637484843214198</v>
      </c>
      <c r="H15" s="14">
        <v>0.31636445661956097</v>
      </c>
      <c r="I15" s="14">
        <v>0.30564927247832002</v>
      </c>
      <c r="J15" s="14">
        <v>0.29356244231061401</v>
      </c>
      <c r="K15" s="14">
        <v>0.24265887175643699</v>
      </c>
      <c r="L15" s="14">
        <v>0.196731700437517</v>
      </c>
      <c r="M15" s="14"/>
      <c r="N15" s="14">
        <v>0.246962356869599</v>
      </c>
      <c r="O15" s="14">
        <v>0.26759353988241102</v>
      </c>
      <c r="P15" s="14"/>
      <c r="Q15" s="14">
        <v>0.42047656860771099</v>
      </c>
      <c r="R15" s="14">
        <v>0.21124933083904199</v>
      </c>
      <c r="S15" s="14">
        <v>0.27961107339834501</v>
      </c>
      <c r="T15" s="14">
        <v>0.182858457762615</v>
      </c>
      <c r="U15" s="14">
        <v>0.26942559683950201</v>
      </c>
      <c r="V15" s="14">
        <v>0.30390976779617501</v>
      </c>
      <c r="W15" s="14">
        <v>0.25442096506714101</v>
      </c>
      <c r="X15" s="14">
        <v>0.33182818373155398</v>
      </c>
      <c r="Y15" s="14">
        <v>0.31767777732357899</v>
      </c>
      <c r="Z15" s="14">
        <v>0.27202370485257898</v>
      </c>
      <c r="AA15" s="14"/>
      <c r="AB15" s="14">
        <v>0.28747823938101502</v>
      </c>
      <c r="AC15" s="14">
        <v>0.25552753182479399</v>
      </c>
      <c r="AD15" s="14">
        <v>0.23719901637186599</v>
      </c>
      <c r="AE15" s="14"/>
      <c r="AF15" s="14">
        <v>0.17923037163805899</v>
      </c>
      <c r="AG15" s="14">
        <v>0.3037507977103</v>
      </c>
      <c r="AH15" s="14">
        <v>0.2875457955074</v>
      </c>
      <c r="AI15" s="14">
        <v>0.28130061976276999</v>
      </c>
      <c r="AJ15" s="14">
        <v>0.23263660793921601</v>
      </c>
      <c r="AK15" s="14">
        <v>0.16919248603611101</v>
      </c>
      <c r="AL15" s="14">
        <v>0.43674007064787601</v>
      </c>
      <c r="AM15" s="14">
        <v>0.29298784439340297</v>
      </c>
      <c r="AN15" s="14"/>
      <c r="AO15" s="14">
        <v>0.172855597020452</v>
      </c>
      <c r="AP15" s="14">
        <v>0.32296555500441798</v>
      </c>
      <c r="AQ15" s="14">
        <v>0.32088762507666402</v>
      </c>
      <c r="AR15" s="14">
        <v>0.25946930816901498</v>
      </c>
      <c r="AS15" s="14">
        <v>0.122672981317084</v>
      </c>
      <c r="AT15" s="14">
        <v>0.117108468453516</v>
      </c>
      <c r="AU15" s="14">
        <v>0.48224553003830101</v>
      </c>
      <c r="AV15" s="14">
        <v>0.25253803420294002</v>
      </c>
      <c r="AW15" s="14"/>
      <c r="AX15" s="14">
        <v>7.7898953730113907E-2</v>
      </c>
      <c r="AY15" s="14">
        <v>0.12687161358519</v>
      </c>
      <c r="AZ15" s="14">
        <v>0.44148378854099501</v>
      </c>
      <c r="BA15" s="14"/>
      <c r="BB15" s="14">
        <v>0.17708928803069501</v>
      </c>
      <c r="BC15" s="14">
        <v>0.225325916066204</v>
      </c>
      <c r="BD15" s="14">
        <v>0.37578701431105799</v>
      </c>
      <c r="BE15" s="14"/>
      <c r="BF15" s="14">
        <v>0.33446832875590199</v>
      </c>
      <c r="BG15" s="14">
        <v>0.143721172886461</v>
      </c>
      <c r="BH15" s="14">
        <v>0.364710743655831</v>
      </c>
      <c r="BI15" s="14"/>
      <c r="BJ15" s="14">
        <v>0.25957011065167102</v>
      </c>
      <c r="BK15" s="14">
        <v>0.25152427141800898</v>
      </c>
      <c r="BL15" s="14"/>
      <c r="BM15" s="14">
        <v>0.248236921698232</v>
      </c>
      <c r="BN15" s="14">
        <v>0.25824516413645898</v>
      </c>
      <c r="BO15" s="14"/>
      <c r="BP15" s="14">
        <v>0.22767773966313201</v>
      </c>
      <c r="BQ15" s="14">
        <v>0.223654409076703</v>
      </c>
      <c r="BR15" s="14">
        <v>0.30453896278152998</v>
      </c>
      <c r="BS15" s="14">
        <v>0.322418259904307</v>
      </c>
      <c r="BT15" s="14">
        <v>0.19133540319443801</v>
      </c>
      <c r="BU15" s="14">
        <v>0.32321459269746</v>
      </c>
      <c r="BV15" s="14">
        <v>0.37321639231394699</v>
      </c>
      <c r="BW15" s="14">
        <v>0.286027713347631</v>
      </c>
    </row>
    <row r="16" spans="2:75" x14ac:dyDescent="0.35">
      <c r="B16" s="15" t="s">
        <v>92</v>
      </c>
      <c r="C16" s="20">
        <v>2.4555840500181999E-2</v>
      </c>
      <c r="D16" s="20">
        <v>1.8533506004859899E-2</v>
      </c>
      <c r="E16" s="20">
        <v>3.0239441846884901E-2</v>
      </c>
      <c r="F16" s="20"/>
      <c r="G16" s="20">
        <v>3.3391923913552897E-2</v>
      </c>
      <c r="H16" s="20">
        <v>1.34450882811359E-2</v>
      </c>
      <c r="I16" s="20">
        <v>3.1533396076327602E-2</v>
      </c>
      <c r="J16" s="20">
        <v>2.6304722180394001E-2</v>
      </c>
      <c r="K16" s="20">
        <v>2.8191119655711899E-2</v>
      </c>
      <c r="L16" s="20">
        <v>2.1157406601387901E-2</v>
      </c>
      <c r="M16" s="20"/>
      <c r="N16" s="20">
        <v>1.7729593714666099E-2</v>
      </c>
      <c r="O16" s="20">
        <v>3.7330673770219001E-2</v>
      </c>
      <c r="P16" s="20"/>
      <c r="Q16" s="20">
        <v>8.5943364835510794E-2</v>
      </c>
      <c r="R16" s="20">
        <v>2.15734644660147E-2</v>
      </c>
      <c r="S16" s="20">
        <v>7.3520959500560897E-3</v>
      </c>
      <c r="T16" s="20">
        <v>2.11716485998871E-2</v>
      </c>
      <c r="U16" s="20">
        <v>1.5940810148679801E-2</v>
      </c>
      <c r="V16" s="20">
        <v>1.05874120706064E-2</v>
      </c>
      <c r="W16" s="20">
        <v>0</v>
      </c>
      <c r="X16" s="20">
        <v>0</v>
      </c>
      <c r="Y16" s="20">
        <v>0</v>
      </c>
      <c r="Z16" s="20">
        <v>0.11510437246906099</v>
      </c>
      <c r="AA16" s="20"/>
      <c r="AB16" s="20">
        <v>1.7029220941350901E-2</v>
      </c>
      <c r="AC16" s="20">
        <v>2.52778105410786E-2</v>
      </c>
      <c r="AD16" s="20">
        <v>2.9551712013625E-3</v>
      </c>
      <c r="AE16" s="20"/>
      <c r="AF16" s="20">
        <v>9.4102572273921103E-3</v>
      </c>
      <c r="AG16" s="20">
        <v>1.6843275515505001E-2</v>
      </c>
      <c r="AH16" s="20">
        <v>6.7038552318256298E-3</v>
      </c>
      <c r="AI16" s="20">
        <v>0</v>
      </c>
      <c r="AJ16" s="20">
        <v>0</v>
      </c>
      <c r="AK16" s="20">
        <v>3.9962349958265898E-2</v>
      </c>
      <c r="AL16" s="20">
        <v>8.6286597729495207E-3</v>
      </c>
      <c r="AM16" s="20">
        <v>5.2949949534421198E-2</v>
      </c>
      <c r="AN16" s="20"/>
      <c r="AO16" s="20">
        <v>0</v>
      </c>
      <c r="AP16" s="20">
        <v>1.68503440806941E-2</v>
      </c>
      <c r="AQ16" s="20">
        <v>0</v>
      </c>
      <c r="AR16" s="20">
        <v>0</v>
      </c>
      <c r="AS16" s="20">
        <v>0</v>
      </c>
      <c r="AT16" s="20">
        <v>4.9337104442776898E-2</v>
      </c>
      <c r="AU16" s="20">
        <v>1.9642855035958199E-2</v>
      </c>
      <c r="AV16" s="20">
        <v>4.4815945134190197E-2</v>
      </c>
      <c r="AW16" s="20"/>
      <c r="AX16" s="20">
        <v>8.4213523478865293E-2</v>
      </c>
      <c r="AY16" s="20">
        <v>8.8466256891795107E-3</v>
      </c>
      <c r="AZ16" s="20">
        <v>1.1147065500751899E-2</v>
      </c>
      <c r="BA16" s="20"/>
      <c r="BB16" s="20">
        <v>3.5638151011842999E-2</v>
      </c>
      <c r="BC16" s="20">
        <v>5.20845954187245E-3</v>
      </c>
      <c r="BD16" s="20">
        <v>1.8757109350539401E-2</v>
      </c>
      <c r="BE16" s="20"/>
      <c r="BF16" s="20">
        <v>0</v>
      </c>
      <c r="BG16" s="20">
        <v>2.1031904612999398E-2</v>
      </c>
      <c r="BH16" s="20">
        <v>1.0716429215881699E-2</v>
      </c>
      <c r="BI16" s="20"/>
      <c r="BJ16" s="20">
        <v>0</v>
      </c>
      <c r="BK16" s="20">
        <v>2.9001779345046899E-2</v>
      </c>
      <c r="BL16" s="20"/>
      <c r="BM16" s="20">
        <v>1.8046270264606201E-2</v>
      </c>
      <c r="BN16" s="20">
        <v>2.3133579357965402E-2</v>
      </c>
      <c r="BO16" s="20"/>
      <c r="BP16" s="20">
        <v>4.8929006440268298E-2</v>
      </c>
      <c r="BQ16" s="20">
        <v>4.1434230979344603E-3</v>
      </c>
      <c r="BR16" s="20">
        <v>1.8456204184334898E-2</v>
      </c>
      <c r="BS16" s="20">
        <v>1.10247570498519E-2</v>
      </c>
      <c r="BT16" s="20">
        <v>2.0336896001016298E-2</v>
      </c>
      <c r="BU16" s="20">
        <v>4.0970099568608698E-2</v>
      </c>
      <c r="BV16" s="20">
        <v>0</v>
      </c>
      <c r="BW16" s="20">
        <v>2.51150492318475E-2</v>
      </c>
    </row>
    <row r="17" spans="2:39" x14ac:dyDescent="0.35">
      <c r="B17" s="16"/>
    </row>
    <row r="18" spans="2:39" x14ac:dyDescent="0.35">
      <c r="B18" t="s">
        <v>94</v>
      </c>
      <c r="AF18" s="22"/>
      <c r="AG18" s="22"/>
      <c r="AH18" s="22"/>
      <c r="AI18" s="22"/>
      <c r="AJ18" s="22"/>
      <c r="AK18" s="22"/>
      <c r="AL18" s="22"/>
      <c r="AM18" s="22"/>
    </row>
    <row r="19" spans="2:39" x14ac:dyDescent="0.35">
      <c r="B19" t="s">
        <v>95</v>
      </c>
      <c r="AF19" s="22"/>
      <c r="AG19" s="22"/>
      <c r="AH19" s="22"/>
      <c r="AI19" s="22"/>
      <c r="AJ19" s="22"/>
      <c r="AK19" s="22"/>
      <c r="AL19" s="22"/>
      <c r="AM19" s="22"/>
    </row>
    <row r="20" spans="2:39" x14ac:dyDescent="0.35">
      <c r="AF20" s="22"/>
      <c r="AG20" s="22"/>
      <c r="AH20" s="22"/>
      <c r="AI20" s="22"/>
      <c r="AJ20" s="22"/>
      <c r="AK20" s="22"/>
      <c r="AL20" s="22"/>
      <c r="AM20" s="22"/>
    </row>
    <row r="21" spans="2:39" x14ac:dyDescent="0.35">
      <c r="B21"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W21"/>
  <sheetViews>
    <sheetView showGridLines="0" topLeftCell="A2" workbookViewId="0">
      <pane xSplit="2" topLeftCell="C1" activePane="topRight" state="frozen"/>
      <selection pane="topRight" activeCell="AF18" sqref="AF18:AM2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98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85</v>
      </c>
      <c r="C9" s="14">
        <v>1.2262402566197801E-2</v>
      </c>
      <c r="D9" s="14">
        <v>1.0222635743035601E-2</v>
      </c>
      <c r="E9" s="14">
        <v>1.4187440352140999E-2</v>
      </c>
      <c r="F9" s="14"/>
      <c r="G9" s="14">
        <v>6.3730063012729904E-2</v>
      </c>
      <c r="H9" s="14">
        <v>1.0000616102177499E-2</v>
      </c>
      <c r="I9" s="14">
        <v>1.90611745519963E-2</v>
      </c>
      <c r="J9" s="14">
        <v>3.3404433257078199E-3</v>
      </c>
      <c r="K9" s="14">
        <v>0</v>
      </c>
      <c r="L9" s="14">
        <v>8.7538563881008405E-3</v>
      </c>
      <c r="M9" s="14"/>
      <c r="N9" s="14">
        <v>9.67009424288417E-3</v>
      </c>
      <c r="O9" s="14">
        <v>1.7113722428399002E-2</v>
      </c>
      <c r="P9" s="14"/>
      <c r="Q9" s="14">
        <v>4.9566190683940699E-2</v>
      </c>
      <c r="R9" s="14">
        <v>1.0074772360331601E-2</v>
      </c>
      <c r="S9" s="14">
        <v>7.6736476222708603E-3</v>
      </c>
      <c r="T9" s="14">
        <v>1.6038236129597701E-2</v>
      </c>
      <c r="U9" s="14">
        <v>0</v>
      </c>
      <c r="V9" s="14">
        <v>1.83622571591643E-2</v>
      </c>
      <c r="W9" s="14">
        <v>2.06684202711763E-2</v>
      </c>
      <c r="X9" s="14">
        <v>0</v>
      </c>
      <c r="Y9" s="14">
        <v>0</v>
      </c>
      <c r="Z9" s="14">
        <v>6.53955039171182E-3</v>
      </c>
      <c r="AA9" s="14"/>
      <c r="AB9" s="14">
        <v>4.5221395946667201E-3</v>
      </c>
      <c r="AC9" s="14">
        <v>1.0721102898487701E-2</v>
      </c>
      <c r="AD9" s="14">
        <v>2.3401521170637901E-2</v>
      </c>
      <c r="AE9" s="14"/>
      <c r="AF9" s="14">
        <v>1.57137532897112E-2</v>
      </c>
      <c r="AG9" s="14">
        <v>2.11767504765982E-2</v>
      </c>
      <c r="AH9" s="14">
        <v>3.7868492020085602E-3</v>
      </c>
      <c r="AI9" s="14">
        <v>0</v>
      </c>
      <c r="AJ9" s="14">
        <v>2.32340236267818E-2</v>
      </c>
      <c r="AK9" s="14">
        <v>2.2934433823076799E-3</v>
      </c>
      <c r="AL9" s="14">
        <v>1.40043290099683E-2</v>
      </c>
      <c r="AM9" s="14">
        <v>2.6089229839750101E-2</v>
      </c>
      <c r="AN9" s="14"/>
      <c r="AO9" s="14">
        <v>2.4720492774662799E-2</v>
      </c>
      <c r="AP9" s="14">
        <v>2.11856376577821E-2</v>
      </c>
      <c r="AQ9" s="14">
        <v>0</v>
      </c>
      <c r="AR9" s="14">
        <v>0</v>
      </c>
      <c r="AS9" s="14">
        <v>0</v>
      </c>
      <c r="AT9" s="14">
        <v>6.7932998835523303E-3</v>
      </c>
      <c r="AU9" s="14">
        <v>1.19275082863954E-2</v>
      </c>
      <c r="AV9" s="14">
        <v>4.9145806137196699E-2</v>
      </c>
      <c r="AW9" s="14"/>
      <c r="AX9" s="14">
        <v>3.5973520071168302E-2</v>
      </c>
      <c r="AY9" s="14">
        <v>8.3520409841661009E-3</v>
      </c>
      <c r="AZ9" s="14">
        <v>1.5386393691743799E-2</v>
      </c>
      <c r="BA9" s="14"/>
      <c r="BB9" s="14">
        <v>3.33907996922174E-2</v>
      </c>
      <c r="BC9" s="14">
        <v>2.0686069662389302E-3</v>
      </c>
      <c r="BD9" s="14">
        <v>2.83606454234068E-2</v>
      </c>
      <c r="BE9" s="14"/>
      <c r="BF9" s="14">
        <v>4.5521646537105998E-2</v>
      </c>
      <c r="BG9" s="14">
        <v>5.3968779976366101E-3</v>
      </c>
      <c r="BH9" s="14">
        <v>1.8546316476779401E-2</v>
      </c>
      <c r="BI9" s="14"/>
      <c r="BJ9" s="14">
        <v>0</v>
      </c>
      <c r="BK9" s="14">
        <v>1.6124107914552901E-2</v>
      </c>
      <c r="BL9" s="14"/>
      <c r="BM9" s="14">
        <v>2.2635655536601702E-2</v>
      </c>
      <c r="BN9" s="14">
        <v>9.3507605290051293E-3</v>
      </c>
      <c r="BO9" s="14"/>
      <c r="BP9" s="14">
        <v>2.7474900381391699E-2</v>
      </c>
      <c r="BQ9" s="14">
        <v>0</v>
      </c>
      <c r="BR9" s="14">
        <v>0</v>
      </c>
      <c r="BS9" s="14">
        <v>1.0575258412283999E-2</v>
      </c>
      <c r="BT9" s="14">
        <v>1.30434139465376E-2</v>
      </c>
      <c r="BU9" s="14">
        <v>3.0871277509573599E-3</v>
      </c>
      <c r="BV9" s="14">
        <v>1.9149264421388201E-2</v>
      </c>
      <c r="BW9" s="14">
        <v>4.9245840706332198E-3</v>
      </c>
    </row>
    <row r="10" spans="2:75" x14ac:dyDescent="0.35">
      <c r="B10" s="15" t="s">
        <v>86</v>
      </c>
      <c r="C10" s="14">
        <v>2.9270668897519201E-2</v>
      </c>
      <c r="D10" s="14">
        <v>3.7292225356280198E-2</v>
      </c>
      <c r="E10" s="14">
        <v>2.17002941322052E-2</v>
      </c>
      <c r="F10" s="14"/>
      <c r="G10" s="14">
        <v>0</v>
      </c>
      <c r="H10" s="14">
        <v>1.9725764394112499E-2</v>
      </c>
      <c r="I10" s="14">
        <v>6.1746497202858297E-2</v>
      </c>
      <c r="J10" s="14">
        <v>3.15122730901021E-2</v>
      </c>
      <c r="K10" s="14">
        <v>4.9747089172321499E-2</v>
      </c>
      <c r="L10" s="14">
        <v>1.5849123807760698E-2</v>
      </c>
      <c r="M10" s="14"/>
      <c r="N10" s="14">
        <v>2.8639319053042799E-2</v>
      </c>
      <c r="O10" s="14">
        <v>3.04521950350394E-2</v>
      </c>
      <c r="P10" s="14"/>
      <c r="Q10" s="14">
        <v>3.2439943854939299E-2</v>
      </c>
      <c r="R10" s="14">
        <v>1.6897907367942701E-2</v>
      </c>
      <c r="S10" s="14">
        <v>1.5841094605894598E-2</v>
      </c>
      <c r="T10" s="14">
        <v>3.2948536128739797E-2</v>
      </c>
      <c r="U10" s="14">
        <v>4.0280918445034002E-2</v>
      </c>
      <c r="V10" s="14">
        <v>2.5195342594991E-2</v>
      </c>
      <c r="W10" s="14">
        <v>3.9073986403460298E-2</v>
      </c>
      <c r="X10" s="14">
        <v>0</v>
      </c>
      <c r="Y10" s="14">
        <v>0</v>
      </c>
      <c r="Z10" s="14">
        <v>2.4068549837413401E-2</v>
      </c>
      <c r="AA10" s="14"/>
      <c r="AB10" s="14">
        <v>4.27561313474073E-2</v>
      </c>
      <c r="AC10" s="14">
        <v>2.6904443893298199E-2</v>
      </c>
      <c r="AD10" s="14">
        <v>3.99510735243674E-2</v>
      </c>
      <c r="AE10" s="14"/>
      <c r="AF10" s="14">
        <v>2.8642175482981602E-2</v>
      </c>
      <c r="AG10" s="14">
        <v>9.0330528125770401E-3</v>
      </c>
      <c r="AH10" s="14">
        <v>0</v>
      </c>
      <c r="AI10" s="14">
        <v>3.4978061548145901E-2</v>
      </c>
      <c r="AJ10" s="14">
        <v>4.2536613032075198E-2</v>
      </c>
      <c r="AK10" s="14">
        <v>5.4847549240393499E-2</v>
      </c>
      <c r="AL10" s="14">
        <v>1.07577707130327E-2</v>
      </c>
      <c r="AM10" s="14">
        <v>3.43054751159022E-2</v>
      </c>
      <c r="AN10" s="14"/>
      <c r="AO10" s="14">
        <v>1.9794700797123199E-2</v>
      </c>
      <c r="AP10" s="14">
        <v>1.4192320586090899E-2</v>
      </c>
      <c r="AQ10" s="14">
        <v>1.0382950883200801E-2</v>
      </c>
      <c r="AR10" s="14">
        <v>8.7865118526867705E-3</v>
      </c>
      <c r="AS10" s="14">
        <v>4.8188826168753002E-2</v>
      </c>
      <c r="AT10" s="14">
        <v>9.0629713753892796E-2</v>
      </c>
      <c r="AU10" s="14">
        <v>2.6717887332823799E-2</v>
      </c>
      <c r="AV10" s="14">
        <v>2.2459512239864102E-2</v>
      </c>
      <c r="AW10" s="14"/>
      <c r="AX10" s="14">
        <v>5.8101185620610299E-2</v>
      </c>
      <c r="AY10" s="14">
        <v>4.81659722366524E-2</v>
      </c>
      <c r="AZ10" s="14">
        <v>1.57953852208731E-2</v>
      </c>
      <c r="BA10" s="14"/>
      <c r="BB10" s="14">
        <v>4.5381826034165997E-2</v>
      </c>
      <c r="BC10" s="14">
        <v>3.35115708943493E-2</v>
      </c>
      <c r="BD10" s="14">
        <v>1.8102716009797501E-2</v>
      </c>
      <c r="BE10" s="14"/>
      <c r="BF10" s="14">
        <v>4.4334633752344803E-2</v>
      </c>
      <c r="BG10" s="14">
        <v>2.5637165348470999E-2</v>
      </c>
      <c r="BH10" s="14">
        <v>3.60201903648356E-2</v>
      </c>
      <c r="BI10" s="14"/>
      <c r="BJ10" s="14">
        <v>3.7503174036856102E-2</v>
      </c>
      <c r="BK10" s="14">
        <v>2.8104753335235402E-2</v>
      </c>
      <c r="BL10" s="14"/>
      <c r="BM10" s="14">
        <v>3.9125949767141198E-2</v>
      </c>
      <c r="BN10" s="14">
        <v>2.8147448321856599E-2</v>
      </c>
      <c r="BO10" s="14"/>
      <c r="BP10" s="14">
        <v>3.9505633596213202E-2</v>
      </c>
      <c r="BQ10" s="14">
        <v>7.6263060413171699E-2</v>
      </c>
      <c r="BR10" s="14">
        <v>4.7982269277389099E-2</v>
      </c>
      <c r="BS10" s="14">
        <v>7.7081188987576004E-3</v>
      </c>
      <c r="BT10" s="14">
        <v>2.52369435413707E-2</v>
      </c>
      <c r="BU10" s="14">
        <v>4.2671763290180603E-2</v>
      </c>
      <c r="BV10" s="14">
        <v>0</v>
      </c>
      <c r="BW10" s="14">
        <v>2.0782172778795498E-2</v>
      </c>
    </row>
    <row r="11" spans="2:75" x14ac:dyDescent="0.35">
      <c r="B11" s="15" t="s">
        <v>87</v>
      </c>
      <c r="C11" s="14">
        <v>9.4311952975631497E-2</v>
      </c>
      <c r="D11" s="14">
        <v>0.121509576892844</v>
      </c>
      <c r="E11" s="14">
        <v>6.8644090779823794E-2</v>
      </c>
      <c r="F11" s="14"/>
      <c r="G11" s="14">
        <v>0.14277567579679301</v>
      </c>
      <c r="H11" s="14">
        <v>7.7266324406874101E-2</v>
      </c>
      <c r="I11" s="14">
        <v>5.1812614074743003E-2</v>
      </c>
      <c r="J11" s="14">
        <v>7.8133335468778195E-2</v>
      </c>
      <c r="K11" s="14">
        <v>0.102047661806987</v>
      </c>
      <c r="L11" s="14">
        <v>0.11108292663951</v>
      </c>
      <c r="M11" s="14"/>
      <c r="N11" s="14">
        <v>0.100661789018342</v>
      </c>
      <c r="O11" s="14">
        <v>8.2428688381415996E-2</v>
      </c>
      <c r="P11" s="14"/>
      <c r="Q11" s="14">
        <v>3.5999252804112203E-2</v>
      </c>
      <c r="R11" s="14">
        <v>0.121691841640948</v>
      </c>
      <c r="S11" s="14">
        <v>6.2657693898309996E-2</v>
      </c>
      <c r="T11" s="14">
        <v>9.6006649520473206E-2</v>
      </c>
      <c r="U11" s="14">
        <v>0.13322600537471599</v>
      </c>
      <c r="V11" s="14">
        <v>5.6211303546520298E-2</v>
      </c>
      <c r="W11" s="14">
        <v>7.1364339766760404E-2</v>
      </c>
      <c r="X11" s="14">
        <v>0.42552385631994499</v>
      </c>
      <c r="Y11" s="14">
        <v>0.57049239310669397</v>
      </c>
      <c r="Z11" s="14">
        <v>8.4640720341621706E-2</v>
      </c>
      <c r="AA11" s="14"/>
      <c r="AB11" s="14">
        <v>0.100292848941925</v>
      </c>
      <c r="AC11" s="14">
        <v>8.2853549760172507E-2</v>
      </c>
      <c r="AD11" s="14">
        <v>9.8456653751823706E-2</v>
      </c>
      <c r="AE11" s="14"/>
      <c r="AF11" s="14">
        <v>0.113142818294546</v>
      </c>
      <c r="AG11" s="14">
        <v>7.4437849334303502E-2</v>
      </c>
      <c r="AH11" s="14">
        <v>8.7247450346438396E-2</v>
      </c>
      <c r="AI11" s="14">
        <v>0.127837941744567</v>
      </c>
      <c r="AJ11" s="14">
        <v>0.135147482538272</v>
      </c>
      <c r="AK11" s="14">
        <v>0.15391104969156399</v>
      </c>
      <c r="AL11" s="14">
        <v>6.0019898740756299E-2</v>
      </c>
      <c r="AM11" s="14">
        <v>5.5562509921523798E-2</v>
      </c>
      <c r="AN11" s="14"/>
      <c r="AO11" s="14">
        <v>0.119647929981781</v>
      </c>
      <c r="AP11" s="14">
        <v>7.7207219430822899E-2</v>
      </c>
      <c r="AQ11" s="14">
        <v>8.1978574015275502E-2</v>
      </c>
      <c r="AR11" s="14">
        <v>0.20128194522158099</v>
      </c>
      <c r="AS11" s="14">
        <v>0.13458571729223201</v>
      </c>
      <c r="AT11" s="14">
        <v>0.16627123121851201</v>
      </c>
      <c r="AU11" s="14">
        <v>5.3872296518330198E-2</v>
      </c>
      <c r="AV11" s="14">
        <v>3.9572549490016401E-2</v>
      </c>
      <c r="AW11" s="14"/>
      <c r="AX11" s="14">
        <v>0.17958527567392099</v>
      </c>
      <c r="AY11" s="14">
        <v>0.116345238858061</v>
      </c>
      <c r="AZ11" s="14">
        <v>6.8458718876074701E-2</v>
      </c>
      <c r="BA11" s="14"/>
      <c r="BB11" s="14">
        <v>0.181713505696769</v>
      </c>
      <c r="BC11" s="14">
        <v>0.104312644289232</v>
      </c>
      <c r="BD11" s="14">
        <v>3.4277251917868803E-2</v>
      </c>
      <c r="BE11" s="14"/>
      <c r="BF11" s="14">
        <v>0.117820540777408</v>
      </c>
      <c r="BG11" s="14">
        <v>0.124249283989306</v>
      </c>
      <c r="BH11" s="14">
        <v>6.4347818424942804E-2</v>
      </c>
      <c r="BI11" s="14"/>
      <c r="BJ11" s="14">
        <v>0.134549882576318</v>
      </c>
      <c r="BK11" s="14">
        <v>8.0000864462302604E-2</v>
      </c>
      <c r="BL11" s="14"/>
      <c r="BM11" s="14">
        <v>0.110468328602354</v>
      </c>
      <c r="BN11" s="14">
        <v>8.1824234043522404E-2</v>
      </c>
      <c r="BO11" s="14"/>
      <c r="BP11" s="14">
        <v>6.5436449897726304E-2</v>
      </c>
      <c r="BQ11" s="14">
        <v>0.104953889358101</v>
      </c>
      <c r="BR11" s="14">
        <v>6.12011479553548E-2</v>
      </c>
      <c r="BS11" s="14">
        <v>0.10604878297194199</v>
      </c>
      <c r="BT11" s="14">
        <v>0.11832289807125</v>
      </c>
      <c r="BU11" s="14">
        <v>5.61695751332386E-2</v>
      </c>
      <c r="BV11" s="14">
        <v>0.116121151789548</v>
      </c>
      <c r="BW11" s="14">
        <v>7.8973277608110196E-2</v>
      </c>
    </row>
    <row r="12" spans="2:75" x14ac:dyDescent="0.35">
      <c r="B12" s="15" t="s">
        <v>88</v>
      </c>
      <c r="C12" s="14">
        <v>0.213565317417474</v>
      </c>
      <c r="D12" s="14">
        <v>0.22664496723757799</v>
      </c>
      <c r="E12" s="14">
        <v>0.20122134758489699</v>
      </c>
      <c r="F12" s="14"/>
      <c r="G12" s="14">
        <v>0.13427038185113899</v>
      </c>
      <c r="H12" s="14">
        <v>0.266359173962679</v>
      </c>
      <c r="I12" s="14">
        <v>0.16065858523611201</v>
      </c>
      <c r="J12" s="14">
        <v>0.194315061229687</v>
      </c>
      <c r="K12" s="14">
        <v>0.20064831552251999</v>
      </c>
      <c r="L12" s="14">
        <v>0.24950001229913801</v>
      </c>
      <c r="M12" s="14"/>
      <c r="N12" s="14">
        <v>0.215730004623153</v>
      </c>
      <c r="O12" s="14">
        <v>0.20951425993256101</v>
      </c>
      <c r="P12" s="14"/>
      <c r="Q12" s="14">
        <v>0.219548604773767</v>
      </c>
      <c r="R12" s="14">
        <v>0.31254651732149902</v>
      </c>
      <c r="S12" s="14">
        <v>0.22424137146075701</v>
      </c>
      <c r="T12" s="14">
        <v>0.218556258556549</v>
      </c>
      <c r="U12" s="14">
        <v>0.16128421484802999</v>
      </c>
      <c r="V12" s="14">
        <v>0.18072000277351499</v>
      </c>
      <c r="W12" s="14">
        <v>0.209096099699319</v>
      </c>
      <c r="X12" s="14">
        <v>0</v>
      </c>
      <c r="Y12" s="14">
        <v>0</v>
      </c>
      <c r="Z12" s="14">
        <v>0.25121119244262102</v>
      </c>
      <c r="AA12" s="14"/>
      <c r="AB12" s="14">
        <v>0.12227912664325701</v>
      </c>
      <c r="AC12" s="14">
        <v>0.245835132610185</v>
      </c>
      <c r="AD12" s="14">
        <v>0.216923450886118</v>
      </c>
      <c r="AE12" s="14"/>
      <c r="AF12" s="14">
        <v>0.26091973781443201</v>
      </c>
      <c r="AG12" s="14">
        <v>0.143602912976456</v>
      </c>
      <c r="AH12" s="14">
        <v>0.23559984023957201</v>
      </c>
      <c r="AI12" s="14">
        <v>0.12987314164744099</v>
      </c>
      <c r="AJ12" s="14">
        <v>0.37303198642851199</v>
      </c>
      <c r="AK12" s="14">
        <v>0.18301013588052001</v>
      </c>
      <c r="AL12" s="14">
        <v>7.0664915184198096E-2</v>
      </c>
      <c r="AM12" s="14">
        <v>0.212422160672469</v>
      </c>
      <c r="AN12" s="14"/>
      <c r="AO12" s="14">
        <v>0.19543554607413399</v>
      </c>
      <c r="AP12" s="14">
        <v>0.13210589818416801</v>
      </c>
      <c r="AQ12" s="14">
        <v>0.20082934967042701</v>
      </c>
      <c r="AR12" s="14">
        <v>0.114376327793206</v>
      </c>
      <c r="AS12" s="14">
        <v>0.47429647383307799</v>
      </c>
      <c r="AT12" s="14">
        <v>0.21499783274352</v>
      </c>
      <c r="AU12" s="14">
        <v>3.9080614892216599E-2</v>
      </c>
      <c r="AV12" s="14">
        <v>0.21942060080117301</v>
      </c>
      <c r="AW12" s="14"/>
      <c r="AX12" s="14">
        <v>0.30779171588202697</v>
      </c>
      <c r="AY12" s="14">
        <v>0.24917648614472401</v>
      </c>
      <c r="AZ12" s="14">
        <v>0.13655659548795099</v>
      </c>
      <c r="BA12" s="14"/>
      <c r="BB12" s="14">
        <v>0.21529419574906</v>
      </c>
      <c r="BC12" s="14">
        <v>0.23109944185619499</v>
      </c>
      <c r="BD12" s="14">
        <v>0.14142463207214001</v>
      </c>
      <c r="BE12" s="14"/>
      <c r="BF12" s="14">
        <v>0.25590796956727901</v>
      </c>
      <c r="BG12" s="14">
        <v>0.24721953953468501</v>
      </c>
      <c r="BH12" s="14">
        <v>0.13664981902927301</v>
      </c>
      <c r="BI12" s="14"/>
      <c r="BJ12" s="14">
        <v>0.20173420003668499</v>
      </c>
      <c r="BK12" s="14">
        <v>0.21638132951460001</v>
      </c>
      <c r="BL12" s="14"/>
      <c r="BM12" s="14">
        <v>0.19980153702031</v>
      </c>
      <c r="BN12" s="14">
        <v>0.230224537128083</v>
      </c>
      <c r="BO12" s="14"/>
      <c r="BP12" s="14">
        <v>0.21855618140923</v>
      </c>
      <c r="BQ12" s="14">
        <v>0.18455819227664799</v>
      </c>
      <c r="BR12" s="14">
        <v>0.19560335111083799</v>
      </c>
      <c r="BS12" s="14">
        <v>0.21405501196660601</v>
      </c>
      <c r="BT12" s="14">
        <v>0.22643321411482401</v>
      </c>
      <c r="BU12" s="14">
        <v>0.22680166009488201</v>
      </c>
      <c r="BV12" s="14">
        <v>0.16950212126511299</v>
      </c>
      <c r="BW12" s="14">
        <v>0.16939944718048899</v>
      </c>
    </row>
    <row r="13" spans="2:75" x14ac:dyDescent="0.35">
      <c r="B13" s="15" t="s">
        <v>89</v>
      </c>
      <c r="C13" s="14">
        <v>0.30177069421661301</v>
      </c>
      <c r="D13" s="14">
        <v>0.25868595974145803</v>
      </c>
      <c r="E13" s="14">
        <v>0.342432078116085</v>
      </c>
      <c r="F13" s="14"/>
      <c r="G13" s="14">
        <v>0.16872748839735699</v>
      </c>
      <c r="H13" s="14">
        <v>0.36574418015238902</v>
      </c>
      <c r="I13" s="14">
        <v>0.26573268141147099</v>
      </c>
      <c r="J13" s="14">
        <v>0.30785048198656401</v>
      </c>
      <c r="K13" s="14">
        <v>0.27591925615677698</v>
      </c>
      <c r="L13" s="14">
        <v>0.33219170340897097</v>
      </c>
      <c r="M13" s="14"/>
      <c r="N13" s="14">
        <v>0.31896213107962601</v>
      </c>
      <c r="O13" s="14">
        <v>0.26959814808726201</v>
      </c>
      <c r="P13" s="14"/>
      <c r="Q13" s="14">
        <v>0.17230816840148899</v>
      </c>
      <c r="R13" s="14">
        <v>0.225227585900133</v>
      </c>
      <c r="S13" s="14">
        <v>0.31869866634177701</v>
      </c>
      <c r="T13" s="14">
        <v>0.27842653733359302</v>
      </c>
      <c r="U13" s="14">
        <v>0.34332907214333303</v>
      </c>
      <c r="V13" s="14">
        <v>0.379197953377786</v>
      </c>
      <c r="W13" s="14">
        <v>0.33365306613191298</v>
      </c>
      <c r="X13" s="14">
        <v>8.53678270928626E-2</v>
      </c>
      <c r="Y13" s="14">
        <v>0</v>
      </c>
      <c r="Z13" s="14">
        <v>0.25032720332984398</v>
      </c>
      <c r="AA13" s="14"/>
      <c r="AB13" s="14">
        <v>0.33962976157442198</v>
      </c>
      <c r="AC13" s="14">
        <v>0.27866353658760601</v>
      </c>
      <c r="AD13" s="14">
        <v>0.35223604606732001</v>
      </c>
      <c r="AE13" s="14"/>
      <c r="AF13" s="14">
        <v>0.30916413653605701</v>
      </c>
      <c r="AG13" s="14">
        <v>0.40654105581408101</v>
      </c>
      <c r="AH13" s="14">
        <v>0.22664318540210501</v>
      </c>
      <c r="AI13" s="14">
        <v>0.42216747890998302</v>
      </c>
      <c r="AJ13" s="14">
        <v>0.28499014032808101</v>
      </c>
      <c r="AK13" s="14">
        <v>0.319326676003163</v>
      </c>
      <c r="AL13" s="14">
        <v>0.29183095734481002</v>
      </c>
      <c r="AM13" s="14">
        <v>0.21471601466328</v>
      </c>
      <c r="AN13" s="14"/>
      <c r="AO13" s="14">
        <v>0.37497634010889602</v>
      </c>
      <c r="AP13" s="14">
        <v>0.41193075849956501</v>
      </c>
      <c r="AQ13" s="14">
        <v>0.2262686907748</v>
      </c>
      <c r="AR13" s="14">
        <v>0.41866764621313102</v>
      </c>
      <c r="AS13" s="14">
        <v>0.23472459763227499</v>
      </c>
      <c r="AT13" s="14">
        <v>0.27516944563089502</v>
      </c>
      <c r="AU13" s="14">
        <v>0.38085948639149603</v>
      </c>
      <c r="AV13" s="14">
        <v>0.16172500184305899</v>
      </c>
      <c r="AW13" s="14"/>
      <c r="AX13" s="14">
        <v>0.224411063803544</v>
      </c>
      <c r="AY13" s="14">
        <v>0.335147295249411</v>
      </c>
      <c r="AZ13" s="14">
        <v>0.280182395816436</v>
      </c>
      <c r="BA13" s="14"/>
      <c r="BB13" s="14">
        <v>0.270848935897959</v>
      </c>
      <c r="BC13" s="14">
        <v>0.33873841436500701</v>
      </c>
      <c r="BD13" s="14">
        <v>0.27268589015947498</v>
      </c>
      <c r="BE13" s="14"/>
      <c r="BF13" s="14">
        <v>0.19030100099279301</v>
      </c>
      <c r="BG13" s="14">
        <v>0.35651665992043002</v>
      </c>
      <c r="BH13" s="14">
        <v>0.281611647541119</v>
      </c>
      <c r="BI13" s="14"/>
      <c r="BJ13" s="14">
        <v>0.25130437757736401</v>
      </c>
      <c r="BK13" s="14">
        <v>0.32052405896418001</v>
      </c>
      <c r="BL13" s="14"/>
      <c r="BM13" s="14">
        <v>0.295072723548432</v>
      </c>
      <c r="BN13" s="14">
        <v>0.30413523547434601</v>
      </c>
      <c r="BO13" s="14"/>
      <c r="BP13" s="14">
        <v>0.31805423980193798</v>
      </c>
      <c r="BQ13" s="14">
        <v>0.34201707477478299</v>
      </c>
      <c r="BR13" s="14">
        <v>0.31357353513895098</v>
      </c>
      <c r="BS13" s="14">
        <v>0.30390896598575501</v>
      </c>
      <c r="BT13" s="14">
        <v>0.30328800107065701</v>
      </c>
      <c r="BU13" s="14">
        <v>0.22444924516251299</v>
      </c>
      <c r="BV13" s="14">
        <v>0.37064817755316698</v>
      </c>
      <c r="BW13" s="14">
        <v>0.30446806204999899</v>
      </c>
    </row>
    <row r="14" spans="2:75" x14ac:dyDescent="0.35">
      <c r="B14" s="15" t="s">
        <v>90</v>
      </c>
      <c r="C14" s="14">
        <v>0.17807914000047601</v>
      </c>
      <c r="D14" s="14">
        <v>0.19144108468828899</v>
      </c>
      <c r="E14" s="14">
        <v>0.16546875330056501</v>
      </c>
      <c r="F14" s="14"/>
      <c r="G14" s="14">
        <v>0.25999134009525998</v>
      </c>
      <c r="H14" s="14">
        <v>0.114482446631808</v>
      </c>
      <c r="I14" s="14">
        <v>0.14814086970965201</v>
      </c>
      <c r="J14" s="14">
        <v>0.20316671192539201</v>
      </c>
      <c r="K14" s="14">
        <v>0.22468273879942999</v>
      </c>
      <c r="L14" s="14">
        <v>0.160562545941692</v>
      </c>
      <c r="M14" s="14"/>
      <c r="N14" s="14">
        <v>0.18299575091749601</v>
      </c>
      <c r="O14" s="14">
        <v>0.16887805385576801</v>
      </c>
      <c r="P14" s="14"/>
      <c r="Q14" s="14">
        <v>0.20599856258382601</v>
      </c>
      <c r="R14" s="14">
        <v>0.16904097883715299</v>
      </c>
      <c r="S14" s="14">
        <v>0.22028702202095801</v>
      </c>
      <c r="T14" s="14">
        <v>0.20189620689559001</v>
      </c>
      <c r="U14" s="14">
        <v>0.16010827472564301</v>
      </c>
      <c r="V14" s="14">
        <v>0.18856808357875501</v>
      </c>
      <c r="W14" s="14">
        <v>0.152511517654662</v>
      </c>
      <c r="X14" s="14">
        <v>0.33182818373155398</v>
      </c>
      <c r="Y14" s="14">
        <v>0.11182982956972801</v>
      </c>
      <c r="Z14" s="14">
        <v>0.124623374513382</v>
      </c>
      <c r="AA14" s="14"/>
      <c r="AB14" s="14">
        <v>0.236857292503515</v>
      </c>
      <c r="AC14" s="14">
        <v>0.171239529971145</v>
      </c>
      <c r="AD14" s="14">
        <v>0.150912695375513</v>
      </c>
      <c r="AE14" s="14"/>
      <c r="AF14" s="14">
        <v>0.16653898743468401</v>
      </c>
      <c r="AG14" s="14">
        <v>0.21950996827597</v>
      </c>
      <c r="AH14" s="14">
        <v>0.22966201617599699</v>
      </c>
      <c r="AI14" s="14">
        <v>0.211158979194875</v>
      </c>
      <c r="AJ14" s="14">
        <v>8.4831415084861597E-2</v>
      </c>
      <c r="AK14" s="14">
        <v>0.16106021465839901</v>
      </c>
      <c r="AL14" s="14">
        <v>0.25398842676826699</v>
      </c>
      <c r="AM14" s="14">
        <v>0.162581544204213</v>
      </c>
      <c r="AN14" s="14"/>
      <c r="AO14" s="14">
        <v>0.18855185572865199</v>
      </c>
      <c r="AP14" s="14">
        <v>0.21418826964703599</v>
      </c>
      <c r="AQ14" s="14">
        <v>0.33258748550540401</v>
      </c>
      <c r="AR14" s="14">
        <v>0.16660065260070001</v>
      </c>
      <c r="AS14" s="14">
        <v>5.67888480614386E-2</v>
      </c>
      <c r="AT14" s="14">
        <v>0.14132038256307999</v>
      </c>
      <c r="AU14" s="14">
        <v>0.23208392460677599</v>
      </c>
      <c r="AV14" s="14">
        <v>0.21601851004157499</v>
      </c>
      <c r="AW14" s="14"/>
      <c r="AX14" s="14">
        <v>0.13637911555211499</v>
      </c>
      <c r="AY14" s="14">
        <v>0.17189804058949701</v>
      </c>
      <c r="AZ14" s="14">
        <v>0.21281799107534</v>
      </c>
      <c r="BA14" s="14"/>
      <c r="BB14" s="14">
        <v>0.14351347759966901</v>
      </c>
      <c r="BC14" s="14">
        <v>0.16657410892834501</v>
      </c>
      <c r="BD14" s="14">
        <v>0.231290919898687</v>
      </c>
      <c r="BE14" s="14"/>
      <c r="BF14" s="14">
        <v>0.19002316758414201</v>
      </c>
      <c r="BG14" s="14">
        <v>0.138303755681214</v>
      </c>
      <c r="BH14" s="14">
        <v>0.22995935665974099</v>
      </c>
      <c r="BI14" s="14"/>
      <c r="BJ14" s="14">
        <v>0.23446030723948899</v>
      </c>
      <c r="BK14" s="14">
        <v>0.16498852170379399</v>
      </c>
      <c r="BL14" s="14"/>
      <c r="BM14" s="14">
        <v>0.19403348522688299</v>
      </c>
      <c r="BN14" s="14">
        <v>0.16543662644379001</v>
      </c>
      <c r="BO14" s="14"/>
      <c r="BP14" s="14">
        <v>0.177661554314166</v>
      </c>
      <c r="BQ14" s="14">
        <v>0.121731983242444</v>
      </c>
      <c r="BR14" s="14">
        <v>0.13782568968136399</v>
      </c>
      <c r="BS14" s="14">
        <v>0.157476114740046</v>
      </c>
      <c r="BT14" s="14">
        <v>0.18195530078642799</v>
      </c>
      <c r="BU14" s="14">
        <v>0.24159001459839899</v>
      </c>
      <c r="BV14" s="14">
        <v>0.20811484016897799</v>
      </c>
      <c r="BW14" s="14">
        <v>0.167177147892381</v>
      </c>
    </row>
    <row r="15" spans="2:75" x14ac:dyDescent="0.35">
      <c r="B15" s="15" t="s">
        <v>91</v>
      </c>
      <c r="C15" s="14">
        <v>0.13659065311325599</v>
      </c>
      <c r="D15" s="14">
        <v>0.13272767405098701</v>
      </c>
      <c r="E15" s="14">
        <v>0.14023635446339699</v>
      </c>
      <c r="F15" s="14"/>
      <c r="G15" s="14">
        <v>0.147729907332315</v>
      </c>
      <c r="H15" s="14">
        <v>0.12833537449072299</v>
      </c>
      <c r="I15" s="14">
        <v>0.24776940178737</v>
      </c>
      <c r="J15" s="14">
        <v>0.13727338019451199</v>
      </c>
      <c r="K15" s="14">
        <v>0.112190503428188</v>
      </c>
      <c r="L15" s="14">
        <v>0.102970616896373</v>
      </c>
      <c r="M15" s="14"/>
      <c r="N15" s="14">
        <v>0.12439278530441999</v>
      </c>
      <c r="O15" s="14">
        <v>0.15941809144121999</v>
      </c>
      <c r="P15" s="14"/>
      <c r="Q15" s="14">
        <v>0.15817098175042801</v>
      </c>
      <c r="R15" s="14">
        <v>0.12221013279932801</v>
      </c>
      <c r="S15" s="14">
        <v>0.14324840809997599</v>
      </c>
      <c r="T15" s="14">
        <v>0.12921563026365099</v>
      </c>
      <c r="U15" s="14">
        <v>0.14049428437441999</v>
      </c>
      <c r="V15" s="14">
        <v>0.13813029193311399</v>
      </c>
      <c r="W15" s="14">
        <v>0.154316155592677</v>
      </c>
      <c r="X15" s="14">
        <v>0.15728013285563799</v>
      </c>
      <c r="Y15" s="14">
        <v>0.31767777732357899</v>
      </c>
      <c r="Z15" s="14">
        <v>0.10778613055690001</v>
      </c>
      <c r="AA15" s="14"/>
      <c r="AB15" s="14">
        <v>0.13013043093808799</v>
      </c>
      <c r="AC15" s="14">
        <v>0.14464340065981801</v>
      </c>
      <c r="AD15" s="14">
        <v>0.11230212267878301</v>
      </c>
      <c r="AE15" s="14"/>
      <c r="AF15" s="14">
        <v>9.1804499327663394E-2</v>
      </c>
      <c r="AG15" s="14">
        <v>0.118665642900567</v>
      </c>
      <c r="AH15" s="14">
        <v>0.17048874043350101</v>
      </c>
      <c r="AI15" s="14">
        <v>7.3984396954987999E-2</v>
      </c>
      <c r="AJ15" s="14">
        <v>3.9123050546422899E-2</v>
      </c>
      <c r="AK15" s="14">
        <v>0.10080525275741101</v>
      </c>
      <c r="AL15" s="14">
        <v>0.29010504246601798</v>
      </c>
      <c r="AM15" s="14">
        <v>0.22634761722542601</v>
      </c>
      <c r="AN15" s="14"/>
      <c r="AO15" s="14">
        <v>7.6873134534750601E-2</v>
      </c>
      <c r="AP15" s="14">
        <v>0.124900459603521</v>
      </c>
      <c r="AQ15" s="14">
        <v>0.11930899886793001</v>
      </c>
      <c r="AR15" s="14">
        <v>9.0286916318694399E-2</v>
      </c>
      <c r="AS15" s="14">
        <v>3.20373187846721E-2</v>
      </c>
      <c r="AT15" s="14">
        <v>7.3393821703107098E-2</v>
      </c>
      <c r="AU15" s="14">
        <v>0.219116805965623</v>
      </c>
      <c r="AV15" s="14">
        <v>0.22090194007581301</v>
      </c>
      <c r="AW15" s="14"/>
      <c r="AX15" s="14">
        <v>3.5556044103660402E-2</v>
      </c>
      <c r="AY15" s="14">
        <v>5.2727793942939798E-2</v>
      </c>
      <c r="AZ15" s="14">
        <v>0.25460271493110598</v>
      </c>
      <c r="BA15" s="14"/>
      <c r="BB15" s="14">
        <v>0.104025450230528</v>
      </c>
      <c r="BC15" s="14">
        <v>9.8517743950305894E-2</v>
      </c>
      <c r="BD15" s="14">
        <v>0.25293068747647701</v>
      </c>
      <c r="BE15" s="14"/>
      <c r="BF15" s="14">
        <v>0.140546673444711</v>
      </c>
      <c r="BG15" s="14">
        <v>8.6501408663100202E-2</v>
      </c>
      <c r="BH15" s="14">
        <v>0.210486600765937</v>
      </c>
      <c r="BI15" s="14"/>
      <c r="BJ15" s="14">
        <v>0.128718927027968</v>
      </c>
      <c r="BK15" s="14">
        <v>0.13766684003363899</v>
      </c>
      <c r="BL15" s="14"/>
      <c r="BM15" s="14">
        <v>0.13490027669756799</v>
      </c>
      <c r="BN15" s="14">
        <v>0.13566683360658399</v>
      </c>
      <c r="BO15" s="14"/>
      <c r="BP15" s="14">
        <v>9.6862836975010594E-2</v>
      </c>
      <c r="BQ15" s="14">
        <v>0.16633237683691801</v>
      </c>
      <c r="BR15" s="14">
        <v>0.16115046278826001</v>
      </c>
      <c r="BS15" s="14">
        <v>0.168077674825301</v>
      </c>
      <c r="BT15" s="14">
        <v>0.112603214301918</v>
      </c>
      <c r="BU15" s="14">
        <v>0.156008782240909</v>
      </c>
      <c r="BV15" s="14">
        <v>9.7893183209177101E-2</v>
      </c>
      <c r="BW15" s="14">
        <v>0.21587294111302399</v>
      </c>
    </row>
    <row r="16" spans="2:75" x14ac:dyDescent="0.35">
      <c r="B16" s="15" t="s">
        <v>92</v>
      </c>
      <c r="C16" s="20">
        <v>3.41491708128321E-2</v>
      </c>
      <c r="D16" s="20">
        <v>2.14758762895279E-2</v>
      </c>
      <c r="E16" s="20">
        <v>4.6109641270885099E-2</v>
      </c>
      <c r="F16" s="20"/>
      <c r="G16" s="20">
        <v>8.2775143514406194E-2</v>
      </c>
      <c r="H16" s="20">
        <v>1.8086119859235798E-2</v>
      </c>
      <c r="I16" s="20">
        <v>4.5078176025797098E-2</v>
      </c>
      <c r="J16" s="20">
        <v>4.44083127792579E-2</v>
      </c>
      <c r="K16" s="20">
        <v>3.47644351137762E-2</v>
      </c>
      <c r="L16" s="20">
        <v>1.9089214618454801E-2</v>
      </c>
      <c r="M16" s="20"/>
      <c r="N16" s="20">
        <v>1.89481257610369E-2</v>
      </c>
      <c r="O16" s="20">
        <v>6.2596840838334694E-2</v>
      </c>
      <c r="P16" s="20"/>
      <c r="Q16" s="20">
        <v>0.12596829514749799</v>
      </c>
      <c r="R16" s="20">
        <v>2.2310263772664801E-2</v>
      </c>
      <c r="S16" s="20">
        <v>7.3520959500560897E-3</v>
      </c>
      <c r="T16" s="20">
        <v>2.6911945171806801E-2</v>
      </c>
      <c r="U16" s="20">
        <v>2.1277230088825001E-2</v>
      </c>
      <c r="V16" s="20">
        <v>1.3614765036153499E-2</v>
      </c>
      <c r="W16" s="20">
        <v>1.9316414480032101E-2</v>
      </c>
      <c r="X16" s="20">
        <v>0</v>
      </c>
      <c r="Y16" s="20">
        <v>0</v>
      </c>
      <c r="Z16" s="20">
        <v>0.150803278586505</v>
      </c>
      <c r="AA16" s="20"/>
      <c r="AB16" s="20">
        <v>2.35322684567187E-2</v>
      </c>
      <c r="AC16" s="20">
        <v>3.9139303619287101E-2</v>
      </c>
      <c r="AD16" s="20">
        <v>5.8164365454375097E-3</v>
      </c>
      <c r="AE16" s="20"/>
      <c r="AF16" s="20">
        <v>1.40738918199246E-2</v>
      </c>
      <c r="AG16" s="20">
        <v>7.0327674094468702E-3</v>
      </c>
      <c r="AH16" s="20">
        <v>4.6571918200378301E-2</v>
      </c>
      <c r="AI16" s="20">
        <v>0</v>
      </c>
      <c r="AJ16" s="20">
        <v>1.71052884149927E-2</v>
      </c>
      <c r="AK16" s="20">
        <v>2.4745678386241799E-2</v>
      </c>
      <c r="AL16" s="20">
        <v>8.6286597729495207E-3</v>
      </c>
      <c r="AM16" s="20">
        <v>6.7975448357436394E-2</v>
      </c>
      <c r="AN16" s="20"/>
      <c r="AO16" s="20">
        <v>0</v>
      </c>
      <c r="AP16" s="20">
        <v>4.28943639101471E-3</v>
      </c>
      <c r="AQ16" s="20">
        <v>2.86439502829628E-2</v>
      </c>
      <c r="AR16" s="20">
        <v>0</v>
      </c>
      <c r="AS16" s="20">
        <v>1.9378218227551602E-2</v>
      </c>
      <c r="AT16" s="20">
        <v>3.1424272503439599E-2</v>
      </c>
      <c r="AU16" s="20">
        <v>3.6341476006339697E-2</v>
      </c>
      <c r="AV16" s="20">
        <v>7.0756079371303196E-2</v>
      </c>
      <c r="AW16" s="20"/>
      <c r="AX16" s="20">
        <v>2.22020792929539E-2</v>
      </c>
      <c r="AY16" s="20">
        <v>1.8187131994549001E-2</v>
      </c>
      <c r="AZ16" s="20">
        <v>1.61998049004753E-2</v>
      </c>
      <c r="BA16" s="20"/>
      <c r="BB16" s="20">
        <v>5.83180909963253E-3</v>
      </c>
      <c r="BC16" s="20">
        <v>2.5177468750325799E-2</v>
      </c>
      <c r="BD16" s="20">
        <v>2.09272570421471E-2</v>
      </c>
      <c r="BE16" s="20"/>
      <c r="BF16" s="20">
        <v>1.55443673442161E-2</v>
      </c>
      <c r="BG16" s="20">
        <v>1.6175308865156598E-2</v>
      </c>
      <c r="BH16" s="20">
        <v>2.23782507373715E-2</v>
      </c>
      <c r="BI16" s="20"/>
      <c r="BJ16" s="20">
        <v>1.17291315053207E-2</v>
      </c>
      <c r="BK16" s="20">
        <v>3.6209524071695302E-2</v>
      </c>
      <c r="BL16" s="20"/>
      <c r="BM16" s="20">
        <v>3.9620436007094398E-3</v>
      </c>
      <c r="BN16" s="20">
        <v>4.5214324452814203E-2</v>
      </c>
      <c r="BO16" s="20"/>
      <c r="BP16" s="20">
        <v>5.6448203624323297E-2</v>
      </c>
      <c r="BQ16" s="20">
        <v>4.1434230979344603E-3</v>
      </c>
      <c r="BR16" s="20">
        <v>8.2663544047842805E-2</v>
      </c>
      <c r="BS16" s="20">
        <v>3.2150072199307399E-2</v>
      </c>
      <c r="BT16" s="20">
        <v>1.9117014167014501E-2</v>
      </c>
      <c r="BU16" s="20">
        <v>4.9221831728920397E-2</v>
      </c>
      <c r="BV16" s="20">
        <v>1.85712615926285E-2</v>
      </c>
      <c r="BW16" s="20">
        <v>3.84023673065675E-2</v>
      </c>
    </row>
    <row r="17" spans="2:39" x14ac:dyDescent="0.35">
      <c r="B17" s="16"/>
    </row>
    <row r="18" spans="2:39" x14ac:dyDescent="0.35">
      <c r="B18" t="s">
        <v>94</v>
      </c>
      <c r="AF18" s="22"/>
      <c r="AG18" s="22"/>
      <c r="AH18" s="22"/>
      <c r="AI18" s="22"/>
      <c r="AJ18" s="22"/>
      <c r="AK18" s="22"/>
      <c r="AL18" s="22"/>
      <c r="AM18" s="22"/>
    </row>
    <row r="19" spans="2:39" x14ac:dyDescent="0.35">
      <c r="B19" t="s">
        <v>95</v>
      </c>
      <c r="AF19" s="22"/>
      <c r="AG19" s="22"/>
      <c r="AH19" s="22"/>
      <c r="AI19" s="22"/>
      <c r="AJ19" s="22"/>
      <c r="AK19" s="22"/>
      <c r="AL19" s="22"/>
      <c r="AM19" s="22"/>
    </row>
    <row r="20" spans="2:39" x14ac:dyDescent="0.35">
      <c r="AF20" s="22"/>
      <c r="AG20" s="22"/>
      <c r="AH20" s="22"/>
      <c r="AI20" s="22"/>
      <c r="AJ20" s="22"/>
      <c r="AK20" s="22"/>
      <c r="AL20" s="22"/>
      <c r="AM20" s="22"/>
    </row>
    <row r="21" spans="2:39" x14ac:dyDescent="0.35">
      <c r="B21"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W21"/>
  <sheetViews>
    <sheetView showGridLines="0" topLeftCell="A2" workbookViewId="0">
      <pane xSplit="2" topLeftCell="C1" activePane="topRight" state="frozen"/>
      <selection pane="topRight" activeCell="AF18" sqref="AF18:AM2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99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85</v>
      </c>
      <c r="C9" s="14">
        <v>1.38995746449239E-2</v>
      </c>
      <c r="D9" s="14">
        <v>1.36986264842003E-2</v>
      </c>
      <c r="E9" s="14">
        <v>1.4089220244615E-2</v>
      </c>
      <c r="F9" s="14"/>
      <c r="G9" s="14">
        <v>1.0116193841254501E-2</v>
      </c>
      <c r="H9" s="14">
        <v>9.0608013733801708E-3</v>
      </c>
      <c r="I9" s="14">
        <v>3.0116409347653601E-2</v>
      </c>
      <c r="J9" s="14">
        <v>1.30205887477847E-2</v>
      </c>
      <c r="K9" s="14">
        <v>1.26763485945478E-2</v>
      </c>
      <c r="L9" s="14">
        <v>1.0918025340646099E-2</v>
      </c>
      <c r="M9" s="14"/>
      <c r="N9" s="14">
        <v>6.6713135442161096E-3</v>
      </c>
      <c r="O9" s="14">
        <v>2.74267489905341E-2</v>
      </c>
      <c r="P9" s="14"/>
      <c r="Q9" s="14">
        <v>4.9566190683940699E-2</v>
      </c>
      <c r="R9" s="14">
        <v>1.9992554227677099E-2</v>
      </c>
      <c r="S9" s="14">
        <v>2.3696041569685699E-2</v>
      </c>
      <c r="T9" s="14">
        <v>9.6408602068496704E-3</v>
      </c>
      <c r="U9" s="14">
        <v>0</v>
      </c>
      <c r="V9" s="14">
        <v>0</v>
      </c>
      <c r="W9" s="14">
        <v>2.31216435552924E-2</v>
      </c>
      <c r="X9" s="14">
        <v>0</v>
      </c>
      <c r="Y9" s="14">
        <v>0</v>
      </c>
      <c r="Z9" s="14">
        <v>2.6436857501259198E-2</v>
      </c>
      <c r="AA9" s="14"/>
      <c r="AB9" s="14">
        <v>8.7555171055430404E-3</v>
      </c>
      <c r="AC9" s="14">
        <v>1.3469971301628501E-2</v>
      </c>
      <c r="AD9" s="14">
        <v>1.7764943883961298E-2</v>
      </c>
      <c r="AE9" s="14"/>
      <c r="AF9" s="14">
        <v>3.4749724098107498E-3</v>
      </c>
      <c r="AG9" s="14">
        <v>1.1398349304573299E-2</v>
      </c>
      <c r="AH9" s="14">
        <v>3.7868492020085602E-3</v>
      </c>
      <c r="AI9" s="14">
        <v>0</v>
      </c>
      <c r="AJ9" s="14">
        <v>2.32340236267818E-2</v>
      </c>
      <c r="AK9" s="14">
        <v>1.0291679529960299E-2</v>
      </c>
      <c r="AL9" s="14">
        <v>5.9633239113700297E-2</v>
      </c>
      <c r="AM9" s="14">
        <v>1.5228468025840099E-2</v>
      </c>
      <c r="AN9" s="14"/>
      <c r="AO9" s="14">
        <v>7.5820570593564604E-3</v>
      </c>
      <c r="AP9" s="14">
        <v>2.6003181968729601E-3</v>
      </c>
      <c r="AQ9" s="14">
        <v>1.0382950883200801E-2</v>
      </c>
      <c r="AR9" s="14">
        <v>1.5338564055281501E-2</v>
      </c>
      <c r="AS9" s="14">
        <v>1.13927722852156E-2</v>
      </c>
      <c r="AT9" s="14">
        <v>1.9883757564956299E-2</v>
      </c>
      <c r="AU9" s="14">
        <v>1.19275082863954E-2</v>
      </c>
      <c r="AV9" s="14">
        <v>2.8686754724516102E-2</v>
      </c>
      <c r="AW9" s="14"/>
      <c r="AX9" s="14">
        <v>4.5526339601429801E-2</v>
      </c>
      <c r="AY9" s="14">
        <v>1.2576385098096299E-2</v>
      </c>
      <c r="AZ9" s="14">
        <v>1.29342596500587E-2</v>
      </c>
      <c r="BA9" s="14"/>
      <c r="BB9" s="14">
        <v>2.5761131638421399E-2</v>
      </c>
      <c r="BC9" s="14">
        <v>6.4400261062124301E-3</v>
      </c>
      <c r="BD9" s="14">
        <v>2.6405209254745501E-2</v>
      </c>
      <c r="BE9" s="14"/>
      <c r="BF9" s="14">
        <v>4.5521646537105998E-2</v>
      </c>
      <c r="BG9" s="14">
        <v>4.7570263718012601E-3</v>
      </c>
      <c r="BH9" s="14">
        <v>1.7565777696981699E-2</v>
      </c>
      <c r="BI9" s="14"/>
      <c r="BJ9" s="14">
        <v>4.95887724279337E-3</v>
      </c>
      <c r="BK9" s="14">
        <v>1.64474348229167E-2</v>
      </c>
      <c r="BL9" s="14"/>
      <c r="BM9" s="14">
        <v>1.3738093615291699E-2</v>
      </c>
      <c r="BN9" s="14">
        <v>1.53423534744862E-2</v>
      </c>
      <c r="BO9" s="14"/>
      <c r="BP9" s="14">
        <v>1.4330200088080799E-2</v>
      </c>
      <c r="BQ9" s="14">
        <v>4.95367178426767E-2</v>
      </c>
      <c r="BR9" s="14">
        <v>5.1170356042493099E-2</v>
      </c>
      <c r="BS9" s="14">
        <v>2.7232217972929401E-3</v>
      </c>
      <c r="BT9" s="14">
        <v>1.17721944895487E-2</v>
      </c>
      <c r="BU9" s="14">
        <v>6.1742555019147199E-3</v>
      </c>
      <c r="BV9" s="14">
        <v>1.9149264421388201E-2</v>
      </c>
      <c r="BW9" s="14">
        <v>1.1321324224215E-2</v>
      </c>
    </row>
    <row r="10" spans="2:75" x14ac:dyDescent="0.35">
      <c r="B10" s="15" t="s">
        <v>86</v>
      </c>
      <c r="C10" s="14">
        <v>3.5212655580081603E-2</v>
      </c>
      <c r="D10" s="14">
        <v>4.7474070347494401E-2</v>
      </c>
      <c r="E10" s="14">
        <v>2.3640898226072099E-2</v>
      </c>
      <c r="F10" s="14"/>
      <c r="G10" s="14">
        <v>6.0226193719042902E-3</v>
      </c>
      <c r="H10" s="14">
        <v>2.2699269169457002E-2</v>
      </c>
      <c r="I10" s="14">
        <v>4.8535489106367999E-2</v>
      </c>
      <c r="J10" s="14">
        <v>2.2773835883627299E-2</v>
      </c>
      <c r="K10" s="14">
        <v>4.0105951143934601E-2</v>
      </c>
      <c r="L10" s="14">
        <v>4.4795022577804197E-2</v>
      </c>
      <c r="M10" s="14"/>
      <c r="N10" s="14">
        <v>3.7646711155146298E-2</v>
      </c>
      <c r="O10" s="14">
        <v>3.0657494432460401E-2</v>
      </c>
      <c r="P10" s="14"/>
      <c r="Q10" s="14">
        <v>0</v>
      </c>
      <c r="R10" s="14">
        <v>2.0988891041657E-2</v>
      </c>
      <c r="S10" s="14">
        <v>6.0131590338787302E-3</v>
      </c>
      <c r="T10" s="14">
        <v>4.2960114210520303E-2</v>
      </c>
      <c r="U10" s="14">
        <v>4.7185442219462297E-2</v>
      </c>
      <c r="V10" s="14">
        <v>4.6411999299238497E-2</v>
      </c>
      <c r="W10" s="14">
        <v>3.4014455873823402E-2</v>
      </c>
      <c r="X10" s="14">
        <v>0</v>
      </c>
      <c r="Y10" s="14">
        <v>0.57049239310669397</v>
      </c>
      <c r="Z10" s="14">
        <v>2.4068549837413401E-2</v>
      </c>
      <c r="AA10" s="14"/>
      <c r="AB10" s="14">
        <v>3.9940008017792003E-2</v>
      </c>
      <c r="AC10" s="14">
        <v>2.6739002467132001E-2</v>
      </c>
      <c r="AD10" s="14">
        <v>7.0673881395010393E-2</v>
      </c>
      <c r="AE10" s="14"/>
      <c r="AF10" s="14">
        <v>4.4856416286066403E-2</v>
      </c>
      <c r="AG10" s="14">
        <v>8.4429541747654008E-3</v>
      </c>
      <c r="AH10" s="14">
        <v>9.9387040593047708E-3</v>
      </c>
      <c r="AI10" s="14">
        <v>9.7284394514845392E-3</v>
      </c>
      <c r="AJ10" s="14">
        <v>4.2536613032075198E-2</v>
      </c>
      <c r="AK10" s="14">
        <v>8.0266224662054894E-2</v>
      </c>
      <c r="AL10" s="14">
        <v>0</v>
      </c>
      <c r="AM10" s="14">
        <v>2.80354048003085E-2</v>
      </c>
      <c r="AN10" s="14"/>
      <c r="AO10" s="14">
        <v>4.6149791249150099E-2</v>
      </c>
      <c r="AP10" s="14">
        <v>1.17796555067354E-2</v>
      </c>
      <c r="AQ10" s="14">
        <v>1.54327058328389E-2</v>
      </c>
      <c r="AR10" s="14">
        <v>0</v>
      </c>
      <c r="AS10" s="14">
        <v>4.8188826168753002E-2</v>
      </c>
      <c r="AT10" s="14">
        <v>0.11896796399416</v>
      </c>
      <c r="AU10" s="14">
        <v>0</v>
      </c>
      <c r="AV10" s="14">
        <v>1.32855371705719E-2</v>
      </c>
      <c r="AW10" s="14"/>
      <c r="AX10" s="14">
        <v>4.9379849912523401E-2</v>
      </c>
      <c r="AY10" s="14">
        <v>6.7689886286955894E-2</v>
      </c>
      <c r="AZ10" s="14">
        <v>1.1975016549492999E-2</v>
      </c>
      <c r="BA10" s="14"/>
      <c r="BB10" s="14">
        <v>5.6196154057530402E-2</v>
      </c>
      <c r="BC10" s="14">
        <v>4.4316207049700899E-2</v>
      </c>
      <c r="BD10" s="14">
        <v>1.06862964772238E-2</v>
      </c>
      <c r="BE10" s="14"/>
      <c r="BF10" s="14">
        <v>6.8117010380759199E-3</v>
      </c>
      <c r="BG10" s="14">
        <v>4.0036554970080698E-2</v>
      </c>
      <c r="BH10" s="14">
        <v>4.3828143137694099E-2</v>
      </c>
      <c r="BI10" s="14"/>
      <c r="BJ10" s="14">
        <v>4.9816621084121597E-2</v>
      </c>
      <c r="BK10" s="14">
        <v>3.2508648927855502E-2</v>
      </c>
      <c r="BL10" s="14"/>
      <c r="BM10" s="14">
        <v>6.1043190893366003E-2</v>
      </c>
      <c r="BN10" s="14">
        <v>2.70911176582492E-2</v>
      </c>
      <c r="BO10" s="14"/>
      <c r="BP10" s="14">
        <v>3.1617918618694299E-2</v>
      </c>
      <c r="BQ10" s="14">
        <v>4.35513854384567E-2</v>
      </c>
      <c r="BR10" s="14">
        <v>2.2900200130991699E-2</v>
      </c>
      <c r="BS10" s="14">
        <v>1.9526078473077701E-2</v>
      </c>
      <c r="BT10" s="14">
        <v>3.3639711890318301E-2</v>
      </c>
      <c r="BU10" s="14">
        <v>6.11182257312399E-2</v>
      </c>
      <c r="BV10" s="14">
        <v>8.8631966278298599E-2</v>
      </c>
      <c r="BW10" s="14">
        <v>2.7312827721263599E-2</v>
      </c>
    </row>
    <row r="11" spans="2:75" x14ac:dyDescent="0.35">
      <c r="B11" s="15" t="s">
        <v>87</v>
      </c>
      <c r="C11" s="14">
        <v>8.3188843177437494E-2</v>
      </c>
      <c r="D11" s="14">
        <v>7.7859963977405702E-2</v>
      </c>
      <c r="E11" s="14">
        <v>8.82179934216233E-2</v>
      </c>
      <c r="F11" s="14"/>
      <c r="G11" s="14">
        <v>0.102986044666805</v>
      </c>
      <c r="H11" s="14">
        <v>4.4996957255167697E-2</v>
      </c>
      <c r="I11" s="14">
        <v>5.5856855839713601E-2</v>
      </c>
      <c r="J11" s="14">
        <v>6.5400603097704305E-2</v>
      </c>
      <c r="K11" s="14">
        <v>0.101558699156906</v>
      </c>
      <c r="L11" s="14">
        <v>0.10371735747565</v>
      </c>
      <c r="M11" s="14"/>
      <c r="N11" s="14">
        <v>8.72605992125432E-2</v>
      </c>
      <c r="O11" s="14">
        <v>7.5568842597454E-2</v>
      </c>
      <c r="P11" s="14"/>
      <c r="Q11" s="14">
        <v>5.0303977993060502E-2</v>
      </c>
      <c r="R11" s="14">
        <v>7.0469396967404702E-2</v>
      </c>
      <c r="S11" s="14">
        <v>7.4247849005736499E-2</v>
      </c>
      <c r="T11" s="14">
        <v>7.1593874214871303E-2</v>
      </c>
      <c r="U11" s="14">
        <v>8.1857161043032506E-2</v>
      </c>
      <c r="V11" s="14">
        <v>0.119887197765621</v>
      </c>
      <c r="W11" s="14">
        <v>0.10875523216088499</v>
      </c>
      <c r="X11" s="14">
        <v>0.42552385631994499</v>
      </c>
      <c r="Y11" s="14">
        <v>0</v>
      </c>
      <c r="Z11" s="14">
        <v>4.5323134800725397E-2</v>
      </c>
      <c r="AA11" s="14"/>
      <c r="AB11" s="14">
        <v>9.6671365610926596E-2</v>
      </c>
      <c r="AC11" s="14">
        <v>7.1816827827785604E-2</v>
      </c>
      <c r="AD11" s="14">
        <v>0.12887681129676301</v>
      </c>
      <c r="AE11" s="14"/>
      <c r="AF11" s="14">
        <v>5.5322778434694499E-2</v>
      </c>
      <c r="AG11" s="14">
        <v>0.124040104848179</v>
      </c>
      <c r="AH11" s="14">
        <v>0.13288295162389299</v>
      </c>
      <c r="AI11" s="14">
        <v>5.1508077558281899E-2</v>
      </c>
      <c r="AJ11" s="14">
        <v>0.182785878778401</v>
      </c>
      <c r="AK11" s="14">
        <v>0.14310476017422599</v>
      </c>
      <c r="AL11" s="14">
        <v>0</v>
      </c>
      <c r="AM11" s="14">
        <v>4.4421996594996502E-2</v>
      </c>
      <c r="AN11" s="14"/>
      <c r="AO11" s="14">
        <v>7.4607789656302298E-2</v>
      </c>
      <c r="AP11" s="14">
        <v>8.48220583735734E-2</v>
      </c>
      <c r="AQ11" s="14">
        <v>0.118182755505065</v>
      </c>
      <c r="AR11" s="14">
        <v>8.3213701228355696E-2</v>
      </c>
      <c r="AS11" s="14">
        <v>0.177161473099337</v>
      </c>
      <c r="AT11" s="14">
        <v>0.17781285942786801</v>
      </c>
      <c r="AU11" s="14">
        <v>0</v>
      </c>
      <c r="AV11" s="14">
        <v>6.7870355847423305E-2</v>
      </c>
      <c r="AW11" s="14"/>
      <c r="AX11" s="14">
        <v>0.189456453226787</v>
      </c>
      <c r="AY11" s="14">
        <v>0.13535577115051001</v>
      </c>
      <c r="AZ11" s="14">
        <v>3.6080521115552301E-2</v>
      </c>
      <c r="BA11" s="14"/>
      <c r="BB11" s="14">
        <v>0.13805742940843499</v>
      </c>
      <c r="BC11" s="14">
        <v>8.9895208184507899E-2</v>
      </c>
      <c r="BD11" s="14">
        <v>6.5168823661428399E-2</v>
      </c>
      <c r="BE11" s="14"/>
      <c r="BF11" s="14">
        <v>0.14057573374195101</v>
      </c>
      <c r="BG11" s="14">
        <v>0.111576406595157</v>
      </c>
      <c r="BH11" s="14">
        <v>6.0000292422713902E-2</v>
      </c>
      <c r="BI11" s="14"/>
      <c r="BJ11" s="14">
        <v>0.10435172192379399</v>
      </c>
      <c r="BK11" s="14">
        <v>7.6314176023167798E-2</v>
      </c>
      <c r="BL11" s="14"/>
      <c r="BM11" s="14">
        <v>0.108738137727333</v>
      </c>
      <c r="BN11" s="14">
        <v>7.7738612049810807E-2</v>
      </c>
      <c r="BO11" s="14"/>
      <c r="BP11" s="14">
        <v>5.3250400088105797E-2</v>
      </c>
      <c r="BQ11" s="14">
        <v>8.8983111866334896E-2</v>
      </c>
      <c r="BR11" s="14">
        <v>6.3777259831606398E-2</v>
      </c>
      <c r="BS11" s="14">
        <v>9.4523967598127506E-2</v>
      </c>
      <c r="BT11" s="14">
        <v>0.105474534232602</v>
      </c>
      <c r="BU11" s="14">
        <v>8.0141715762674301E-2</v>
      </c>
      <c r="BV11" s="14">
        <v>4.4002204085985097E-2</v>
      </c>
      <c r="BW11" s="14">
        <v>4.5927557737768201E-2</v>
      </c>
    </row>
    <row r="12" spans="2:75" x14ac:dyDescent="0.35">
      <c r="B12" s="15" t="s">
        <v>88</v>
      </c>
      <c r="C12" s="14">
        <v>0.18082749275733301</v>
      </c>
      <c r="D12" s="14">
        <v>0.23122534389782401</v>
      </c>
      <c r="E12" s="14">
        <v>0.133264326872821</v>
      </c>
      <c r="F12" s="14"/>
      <c r="G12" s="14">
        <v>0.14743435559009899</v>
      </c>
      <c r="H12" s="14">
        <v>0.24878553984676299</v>
      </c>
      <c r="I12" s="14">
        <v>0.17346644971723299</v>
      </c>
      <c r="J12" s="14">
        <v>0.19046602580948299</v>
      </c>
      <c r="K12" s="14">
        <v>0.147430992215215</v>
      </c>
      <c r="L12" s="14">
        <v>0.177660937748014</v>
      </c>
      <c r="M12" s="14"/>
      <c r="N12" s="14">
        <v>0.190471563272747</v>
      </c>
      <c r="O12" s="14">
        <v>0.162779303649915</v>
      </c>
      <c r="P12" s="14"/>
      <c r="Q12" s="14">
        <v>0.250825211176472</v>
      </c>
      <c r="R12" s="14">
        <v>0.16567818997651701</v>
      </c>
      <c r="S12" s="14">
        <v>0.186579814860652</v>
      </c>
      <c r="T12" s="14">
        <v>0.200553840999315</v>
      </c>
      <c r="U12" s="14">
        <v>0.154091084534943</v>
      </c>
      <c r="V12" s="14">
        <v>0.164022331628912</v>
      </c>
      <c r="W12" s="14">
        <v>0.20621080724718399</v>
      </c>
      <c r="X12" s="14">
        <v>0</v>
      </c>
      <c r="Y12" s="14">
        <v>0</v>
      </c>
      <c r="Z12" s="14">
        <v>0.18240727111958399</v>
      </c>
      <c r="AA12" s="14"/>
      <c r="AB12" s="14">
        <v>0.161625651829408</v>
      </c>
      <c r="AC12" s="14">
        <v>0.19475335188194701</v>
      </c>
      <c r="AD12" s="14">
        <v>0.135578401721446</v>
      </c>
      <c r="AE12" s="14"/>
      <c r="AF12" s="14">
        <v>0.235202224385266</v>
      </c>
      <c r="AG12" s="14">
        <v>0.17098924200992699</v>
      </c>
      <c r="AH12" s="14">
        <v>0.20493766284659701</v>
      </c>
      <c r="AI12" s="14">
        <v>0.17909680301685599</v>
      </c>
      <c r="AJ12" s="14">
        <v>0.28883417582788101</v>
      </c>
      <c r="AK12" s="14">
        <v>0.139069522196405</v>
      </c>
      <c r="AL12" s="14">
        <v>0.12467507583345599</v>
      </c>
      <c r="AM12" s="14">
        <v>0.158705465444721</v>
      </c>
      <c r="AN12" s="14"/>
      <c r="AO12" s="14">
        <v>0.24346230592951401</v>
      </c>
      <c r="AP12" s="14">
        <v>0.13453019793332499</v>
      </c>
      <c r="AQ12" s="14">
        <v>0.15362828586959201</v>
      </c>
      <c r="AR12" s="14">
        <v>0.119866445427744</v>
      </c>
      <c r="AS12" s="14">
        <v>0.319641662672211</v>
      </c>
      <c r="AT12" s="14">
        <v>0.17102478577973401</v>
      </c>
      <c r="AU12" s="14">
        <v>9.8870513472496702E-2</v>
      </c>
      <c r="AV12" s="14">
        <v>0.255518902947036</v>
      </c>
      <c r="AW12" s="14"/>
      <c r="AX12" s="14">
        <v>0.18668811561583501</v>
      </c>
      <c r="AY12" s="14">
        <v>0.21610371234706899</v>
      </c>
      <c r="AZ12" s="14">
        <v>0.11118540028671001</v>
      </c>
      <c r="BA12" s="14"/>
      <c r="BB12" s="14">
        <v>0.14563196141475099</v>
      </c>
      <c r="BC12" s="14">
        <v>0.206102344845665</v>
      </c>
      <c r="BD12" s="14">
        <v>0.12709135109816699</v>
      </c>
      <c r="BE12" s="14"/>
      <c r="BF12" s="14">
        <v>0.181106472268868</v>
      </c>
      <c r="BG12" s="14">
        <v>0.217099561010796</v>
      </c>
      <c r="BH12" s="14">
        <v>0.12865112710982801</v>
      </c>
      <c r="BI12" s="14"/>
      <c r="BJ12" s="14">
        <v>0.15938461776601101</v>
      </c>
      <c r="BK12" s="14">
        <v>0.182284765123991</v>
      </c>
      <c r="BL12" s="14"/>
      <c r="BM12" s="14">
        <v>0.14335200354896499</v>
      </c>
      <c r="BN12" s="14">
        <v>0.19063346652827601</v>
      </c>
      <c r="BO12" s="14"/>
      <c r="BP12" s="14">
        <v>0.25588420121469102</v>
      </c>
      <c r="BQ12" s="14">
        <v>0.169688312426413</v>
      </c>
      <c r="BR12" s="14">
        <v>6.9761343763390202E-2</v>
      </c>
      <c r="BS12" s="14">
        <v>0.178984498182301</v>
      </c>
      <c r="BT12" s="14">
        <v>0.16770696900430501</v>
      </c>
      <c r="BU12" s="14">
        <v>0.182818196265186</v>
      </c>
      <c r="BV12" s="14">
        <v>6.61937479331874E-2</v>
      </c>
      <c r="BW12" s="14">
        <v>0.18627205885228601</v>
      </c>
    </row>
    <row r="13" spans="2:75" x14ac:dyDescent="0.35">
      <c r="B13" s="15" t="s">
        <v>89</v>
      </c>
      <c r="C13" s="14">
        <v>0.29736816210346401</v>
      </c>
      <c r="D13" s="14">
        <v>0.250348051402972</v>
      </c>
      <c r="E13" s="14">
        <v>0.34174357245422099</v>
      </c>
      <c r="F13" s="14"/>
      <c r="G13" s="14">
        <v>0.29030426268583598</v>
      </c>
      <c r="H13" s="14">
        <v>0.241712566952235</v>
      </c>
      <c r="I13" s="14">
        <v>0.28803632541445801</v>
      </c>
      <c r="J13" s="14">
        <v>0.31425124803388499</v>
      </c>
      <c r="K13" s="14">
        <v>0.27792706450723698</v>
      </c>
      <c r="L13" s="14">
        <v>0.32236389803395898</v>
      </c>
      <c r="M13" s="14"/>
      <c r="N13" s="14">
        <v>0.305714797333898</v>
      </c>
      <c r="O13" s="14">
        <v>0.281748030457939</v>
      </c>
      <c r="P13" s="14"/>
      <c r="Q13" s="14">
        <v>0.101620667108153</v>
      </c>
      <c r="R13" s="14">
        <v>0.31425402691745502</v>
      </c>
      <c r="S13" s="14">
        <v>0.23927571008306101</v>
      </c>
      <c r="T13" s="14">
        <v>0.34088795376976699</v>
      </c>
      <c r="U13" s="14">
        <v>0.35996186460903901</v>
      </c>
      <c r="V13" s="14">
        <v>0.30897465616091402</v>
      </c>
      <c r="W13" s="14">
        <v>0.27415331890345301</v>
      </c>
      <c r="X13" s="14">
        <v>0.489108316587192</v>
      </c>
      <c r="Y13" s="14">
        <v>0.11182982956972801</v>
      </c>
      <c r="Z13" s="14">
        <v>0.21021401406662299</v>
      </c>
      <c r="AA13" s="14"/>
      <c r="AB13" s="14">
        <v>0.27609380817122098</v>
      </c>
      <c r="AC13" s="14">
        <v>0.30598494195044301</v>
      </c>
      <c r="AD13" s="14">
        <v>0.29496316447826498</v>
      </c>
      <c r="AE13" s="14"/>
      <c r="AF13" s="14">
        <v>0.34354315551819398</v>
      </c>
      <c r="AG13" s="14">
        <v>0.29815356012918898</v>
      </c>
      <c r="AH13" s="14">
        <v>0.217849155021167</v>
      </c>
      <c r="AI13" s="14">
        <v>0.34960351637465498</v>
      </c>
      <c r="AJ13" s="14">
        <v>0.295121290657753</v>
      </c>
      <c r="AK13" s="14">
        <v>0.34704993749258201</v>
      </c>
      <c r="AL13" s="14">
        <v>0.214187506277808</v>
      </c>
      <c r="AM13" s="14">
        <v>0.27052039413222101</v>
      </c>
      <c r="AN13" s="14"/>
      <c r="AO13" s="14">
        <v>0.33289432185527701</v>
      </c>
      <c r="AP13" s="14">
        <v>0.31685346842659401</v>
      </c>
      <c r="AQ13" s="14">
        <v>0.18732018341856099</v>
      </c>
      <c r="AR13" s="14">
        <v>0.34675924664076602</v>
      </c>
      <c r="AS13" s="14">
        <v>0.28525596260455299</v>
      </c>
      <c r="AT13" s="14">
        <v>0.30153307489611397</v>
      </c>
      <c r="AU13" s="14">
        <v>0.32338190523211802</v>
      </c>
      <c r="AV13" s="14">
        <v>0.16611147028506601</v>
      </c>
      <c r="AW13" s="14"/>
      <c r="AX13" s="14">
        <v>0.30021177284313799</v>
      </c>
      <c r="AY13" s="14">
        <v>0.33280587294889902</v>
      </c>
      <c r="AZ13" s="14">
        <v>0.246535973907862</v>
      </c>
      <c r="BA13" s="14"/>
      <c r="BB13" s="14">
        <v>0.30553867406396501</v>
      </c>
      <c r="BC13" s="14">
        <v>0.32987962485022598</v>
      </c>
      <c r="BD13" s="14">
        <v>0.223733765472164</v>
      </c>
      <c r="BE13" s="14"/>
      <c r="BF13" s="14">
        <v>0.31402355553525302</v>
      </c>
      <c r="BG13" s="14">
        <v>0.37623487896696201</v>
      </c>
      <c r="BH13" s="14">
        <v>0.21126056098073401</v>
      </c>
      <c r="BI13" s="14"/>
      <c r="BJ13" s="14">
        <v>0.31262536621370501</v>
      </c>
      <c r="BK13" s="14">
        <v>0.29749403583446599</v>
      </c>
      <c r="BL13" s="14"/>
      <c r="BM13" s="14">
        <v>0.26341271426848001</v>
      </c>
      <c r="BN13" s="14">
        <v>0.31575710183727901</v>
      </c>
      <c r="BO13" s="14"/>
      <c r="BP13" s="14">
        <v>0.24244725093776401</v>
      </c>
      <c r="BQ13" s="14">
        <v>0.24136665712760699</v>
      </c>
      <c r="BR13" s="14">
        <v>0.34106633158495703</v>
      </c>
      <c r="BS13" s="14">
        <v>0.285775986699979</v>
      </c>
      <c r="BT13" s="14">
        <v>0.342275337432834</v>
      </c>
      <c r="BU13" s="14">
        <v>0.27602254586633201</v>
      </c>
      <c r="BV13" s="14">
        <v>0.54332382127580303</v>
      </c>
      <c r="BW13" s="14">
        <v>0.191680866189784</v>
      </c>
    </row>
    <row r="14" spans="2:75" x14ac:dyDescent="0.35">
      <c r="B14" s="15" t="s">
        <v>90</v>
      </c>
      <c r="C14" s="14">
        <v>0.16562375174705399</v>
      </c>
      <c r="D14" s="14">
        <v>0.16769115709035401</v>
      </c>
      <c r="E14" s="14">
        <v>0.16367263000141</v>
      </c>
      <c r="F14" s="14"/>
      <c r="G14" s="14">
        <v>0.22042207485308499</v>
      </c>
      <c r="H14" s="14">
        <v>0.22040974708004701</v>
      </c>
      <c r="I14" s="14">
        <v>0.145465213036434</v>
      </c>
      <c r="J14" s="14">
        <v>0.14869193157366301</v>
      </c>
      <c r="K14" s="14">
        <v>0.16298852244835499</v>
      </c>
      <c r="L14" s="14">
        <v>0.15197446347579999</v>
      </c>
      <c r="M14" s="14"/>
      <c r="N14" s="14">
        <v>0.155795262809068</v>
      </c>
      <c r="O14" s="14">
        <v>0.184017066759571</v>
      </c>
      <c r="P14" s="14"/>
      <c r="Q14" s="14">
        <v>0.20738975357825201</v>
      </c>
      <c r="R14" s="14">
        <v>0.16584844870795901</v>
      </c>
      <c r="S14" s="14">
        <v>0.213635472090763</v>
      </c>
      <c r="T14" s="14">
        <v>0.16126271363001701</v>
      </c>
      <c r="U14" s="14">
        <v>0.17264645409870399</v>
      </c>
      <c r="V14" s="14">
        <v>0.133438571745715</v>
      </c>
      <c r="W14" s="14">
        <v>0.15607915403178399</v>
      </c>
      <c r="X14" s="14">
        <v>8.53678270928626E-2</v>
      </c>
      <c r="Y14" s="14">
        <v>0</v>
      </c>
      <c r="Z14" s="14">
        <v>0.15288549889847</v>
      </c>
      <c r="AA14" s="14"/>
      <c r="AB14" s="14">
        <v>0.183124631551247</v>
      </c>
      <c r="AC14" s="14">
        <v>0.167561638616158</v>
      </c>
      <c r="AD14" s="14">
        <v>0.14690690888760799</v>
      </c>
      <c r="AE14" s="14"/>
      <c r="AF14" s="14">
        <v>0.17594534538295301</v>
      </c>
      <c r="AG14" s="14">
        <v>0.164441511604001</v>
      </c>
      <c r="AH14" s="14">
        <v>0.19748077863365701</v>
      </c>
      <c r="AI14" s="14">
        <v>0.197495629236312</v>
      </c>
      <c r="AJ14" s="14">
        <v>0.111259679115692</v>
      </c>
      <c r="AK14" s="14">
        <v>0.12462099911878299</v>
      </c>
      <c r="AL14" s="14">
        <v>0.25088501802395902</v>
      </c>
      <c r="AM14" s="14">
        <v>0.17723540537907301</v>
      </c>
      <c r="AN14" s="14"/>
      <c r="AO14" s="14">
        <v>0.15576704875501399</v>
      </c>
      <c r="AP14" s="14">
        <v>0.227652290472762</v>
      </c>
      <c r="AQ14" s="14">
        <v>0.22223775611282101</v>
      </c>
      <c r="AR14" s="14">
        <v>0.221065010589438</v>
      </c>
      <c r="AS14" s="14">
        <v>0.106943766157706</v>
      </c>
      <c r="AT14" s="14">
        <v>0.10358406992314401</v>
      </c>
      <c r="AU14" s="14">
        <v>0.23864749803563301</v>
      </c>
      <c r="AV14" s="14">
        <v>0.184333386910804</v>
      </c>
      <c r="AW14" s="14"/>
      <c r="AX14" s="14">
        <v>6.8179348671069298E-2</v>
      </c>
      <c r="AY14" s="14">
        <v>0.15214469788115401</v>
      </c>
      <c r="AZ14" s="14">
        <v>0.20511328571974799</v>
      </c>
      <c r="BA14" s="14"/>
      <c r="BB14" s="14">
        <v>0.156656205965574</v>
      </c>
      <c r="BC14" s="14">
        <v>0.17464470933461901</v>
      </c>
      <c r="BD14" s="14">
        <v>0.181339780272708</v>
      </c>
      <c r="BE14" s="14"/>
      <c r="BF14" s="14">
        <v>0.105191208607539</v>
      </c>
      <c r="BG14" s="14">
        <v>0.148455464088522</v>
      </c>
      <c r="BH14" s="14">
        <v>0.203561122388254</v>
      </c>
      <c r="BI14" s="14"/>
      <c r="BJ14" s="14">
        <v>0.18232226747284699</v>
      </c>
      <c r="BK14" s="14">
        <v>0.162065983430487</v>
      </c>
      <c r="BL14" s="14"/>
      <c r="BM14" s="14">
        <v>0.20366202213366499</v>
      </c>
      <c r="BN14" s="14">
        <v>0.15199927072393701</v>
      </c>
      <c r="BO14" s="14"/>
      <c r="BP14" s="14">
        <v>0.20479798956902401</v>
      </c>
      <c r="BQ14" s="14">
        <v>0.25409554072539497</v>
      </c>
      <c r="BR14" s="14">
        <v>0.104852015178081</v>
      </c>
      <c r="BS14" s="14">
        <v>0.16472505283686101</v>
      </c>
      <c r="BT14" s="14">
        <v>0.16402759832380501</v>
      </c>
      <c r="BU14" s="14">
        <v>0.109403266734256</v>
      </c>
      <c r="BV14" s="14">
        <v>7.0725431821051205E-2</v>
      </c>
      <c r="BW14" s="14">
        <v>0.173368057624295</v>
      </c>
    </row>
    <row r="15" spans="2:75" x14ac:dyDescent="0.35">
      <c r="B15" s="15" t="s">
        <v>91</v>
      </c>
      <c r="C15" s="14">
        <v>0.194154399259444</v>
      </c>
      <c r="D15" s="14">
        <v>0.19944927365179899</v>
      </c>
      <c r="E15" s="14">
        <v>0.18915734118331301</v>
      </c>
      <c r="F15" s="14"/>
      <c r="G15" s="14">
        <v>0.17722899431387501</v>
      </c>
      <c r="H15" s="14">
        <v>0.20368337886303201</v>
      </c>
      <c r="I15" s="14">
        <v>0.22310800946286599</v>
      </c>
      <c r="J15" s="14">
        <v>0.20980215590710299</v>
      </c>
      <c r="K15" s="14">
        <v>0.22912130227809299</v>
      </c>
      <c r="L15" s="14">
        <v>0.159547880233566</v>
      </c>
      <c r="M15" s="14"/>
      <c r="N15" s="14">
        <v>0.19681201543531701</v>
      </c>
      <c r="O15" s="14">
        <v>0.189180860416023</v>
      </c>
      <c r="P15" s="14"/>
      <c r="Q15" s="14">
        <v>0.254350834624611</v>
      </c>
      <c r="R15" s="14">
        <v>0.230127799074856</v>
      </c>
      <c r="S15" s="14">
        <v>0.24323757060616999</v>
      </c>
      <c r="T15" s="14">
        <v>0.161391122484184</v>
      </c>
      <c r="U15" s="14">
        <v>0.16298076340599399</v>
      </c>
      <c r="V15" s="14">
        <v>0.21667783132899399</v>
      </c>
      <c r="W15" s="14">
        <v>0.182730455309592</v>
      </c>
      <c r="X15" s="14">
        <v>0</v>
      </c>
      <c r="Y15" s="14">
        <v>0.31767777732357899</v>
      </c>
      <c r="Z15" s="14">
        <v>0.19684558423915399</v>
      </c>
      <c r="AA15" s="14"/>
      <c r="AB15" s="14">
        <v>0.22945404629329999</v>
      </c>
      <c r="AC15" s="14">
        <v>0.18255793284587701</v>
      </c>
      <c r="AD15" s="14">
        <v>0.205235888336947</v>
      </c>
      <c r="AE15" s="14"/>
      <c r="AF15" s="14">
        <v>0.141655107583015</v>
      </c>
      <c r="AG15" s="14">
        <v>0.222534277929365</v>
      </c>
      <c r="AH15" s="14">
        <v>0.226420043381547</v>
      </c>
      <c r="AI15" s="14">
        <v>0.21256753436241099</v>
      </c>
      <c r="AJ15" s="14">
        <v>5.6228338961415603E-2</v>
      </c>
      <c r="AK15" s="14">
        <v>0.10738274485572399</v>
      </c>
      <c r="AL15" s="14">
        <v>0.341990500978127</v>
      </c>
      <c r="AM15" s="14">
        <v>0.23696351115297501</v>
      </c>
      <c r="AN15" s="14"/>
      <c r="AO15" s="14">
        <v>0.139536685495386</v>
      </c>
      <c r="AP15" s="14">
        <v>0.22176201109013799</v>
      </c>
      <c r="AQ15" s="14">
        <v>0.292815362377921</v>
      </c>
      <c r="AR15" s="14">
        <v>0.21375703205841401</v>
      </c>
      <c r="AS15" s="14">
        <v>5.1415537012223803E-2</v>
      </c>
      <c r="AT15" s="14">
        <v>5.3772874105922797E-2</v>
      </c>
      <c r="AU15" s="14">
        <v>0.30752971993739903</v>
      </c>
      <c r="AV15" s="14">
        <v>0.21317843617465401</v>
      </c>
      <c r="AW15" s="14"/>
      <c r="AX15" s="14">
        <v>7.6344596650352703E-2</v>
      </c>
      <c r="AY15" s="14">
        <v>6.7887413576453406E-2</v>
      </c>
      <c r="AZ15" s="14">
        <v>0.36272754709328803</v>
      </c>
      <c r="BA15" s="14"/>
      <c r="BB15" s="14">
        <v>0.13652029243948099</v>
      </c>
      <c r="BC15" s="14">
        <v>0.142155324704999</v>
      </c>
      <c r="BD15" s="14">
        <v>0.33943542005981597</v>
      </c>
      <c r="BE15" s="14"/>
      <c r="BF15" s="14">
        <v>0.20676968227120701</v>
      </c>
      <c r="BG15" s="14">
        <v>8.7955025294515196E-2</v>
      </c>
      <c r="BH15" s="14">
        <v>0.30967395101508699</v>
      </c>
      <c r="BI15" s="14"/>
      <c r="BJ15" s="14">
        <v>0.18413667771046399</v>
      </c>
      <c r="BK15" s="14">
        <v>0.199376467804288</v>
      </c>
      <c r="BL15" s="14"/>
      <c r="BM15" s="14">
        <v>0.19398225934705501</v>
      </c>
      <c r="BN15" s="14">
        <v>0.18993060774783599</v>
      </c>
      <c r="BO15" s="14"/>
      <c r="BP15" s="14">
        <v>0.15395128283144999</v>
      </c>
      <c r="BQ15" s="14">
        <v>0.14863485147518199</v>
      </c>
      <c r="BR15" s="14">
        <v>0.25838652329428502</v>
      </c>
      <c r="BS15" s="14">
        <v>0.23325245968293701</v>
      </c>
      <c r="BT15" s="14">
        <v>0.15955568075938201</v>
      </c>
      <c r="BU15" s="14">
        <v>0.245627653014069</v>
      </c>
      <c r="BV15" s="14">
        <v>0.167973564184286</v>
      </c>
      <c r="BW15" s="14">
        <v>0.28962241074413198</v>
      </c>
    </row>
    <row r="16" spans="2:75" x14ac:dyDescent="0.35">
      <c r="B16" s="15" t="s">
        <v>92</v>
      </c>
      <c r="C16" s="20">
        <v>2.9725120730262199E-2</v>
      </c>
      <c r="D16" s="20">
        <v>1.22535131479506E-2</v>
      </c>
      <c r="E16" s="20">
        <v>4.6214017595924903E-2</v>
      </c>
      <c r="F16" s="20"/>
      <c r="G16" s="20">
        <v>4.5485454677140998E-2</v>
      </c>
      <c r="H16" s="20">
        <v>8.6517394599176199E-3</v>
      </c>
      <c r="I16" s="20">
        <v>3.54152480752737E-2</v>
      </c>
      <c r="J16" s="20">
        <v>3.5593610946749697E-2</v>
      </c>
      <c r="K16" s="20">
        <v>2.8191119655711899E-2</v>
      </c>
      <c r="L16" s="20">
        <v>2.9022415114560801E-2</v>
      </c>
      <c r="M16" s="20"/>
      <c r="N16" s="20">
        <v>1.9627737237064801E-2</v>
      </c>
      <c r="O16" s="20">
        <v>4.86216526961031E-2</v>
      </c>
      <c r="P16" s="20"/>
      <c r="Q16" s="20">
        <v>8.5943364835510794E-2</v>
      </c>
      <c r="R16" s="20">
        <v>1.2640693086474799E-2</v>
      </c>
      <c r="S16" s="20">
        <v>1.3314382750053E-2</v>
      </c>
      <c r="T16" s="20">
        <v>1.17095204844759E-2</v>
      </c>
      <c r="U16" s="20">
        <v>2.1277230088825001E-2</v>
      </c>
      <c r="V16" s="20">
        <v>1.05874120706064E-2</v>
      </c>
      <c r="W16" s="20">
        <v>1.49349329179863E-2</v>
      </c>
      <c r="X16" s="20">
        <v>0</v>
      </c>
      <c r="Y16" s="20">
        <v>0</v>
      </c>
      <c r="Z16" s="20">
        <v>0.16181908953677099</v>
      </c>
      <c r="AA16" s="20"/>
      <c r="AB16" s="20">
        <v>4.3349714205629204E-3</v>
      </c>
      <c r="AC16" s="20">
        <v>3.7116333109028898E-2</v>
      </c>
      <c r="AD16" s="20">
        <v>0</v>
      </c>
      <c r="AE16" s="20"/>
      <c r="AF16" s="20">
        <v>0</v>
      </c>
      <c r="AG16" s="20">
        <v>0</v>
      </c>
      <c r="AH16" s="20">
        <v>6.7038552318256298E-3</v>
      </c>
      <c r="AI16" s="20">
        <v>0</v>
      </c>
      <c r="AJ16" s="20">
        <v>0</v>
      </c>
      <c r="AK16" s="20">
        <v>4.8214131970264897E-2</v>
      </c>
      <c r="AL16" s="20">
        <v>8.6286597729495207E-3</v>
      </c>
      <c r="AM16" s="20">
        <v>6.8889354469865396E-2</v>
      </c>
      <c r="AN16" s="20"/>
      <c r="AO16" s="20">
        <v>0</v>
      </c>
      <c r="AP16" s="20">
        <v>0</v>
      </c>
      <c r="AQ16" s="20">
        <v>0</v>
      </c>
      <c r="AR16" s="20">
        <v>0</v>
      </c>
      <c r="AS16" s="20">
        <v>0</v>
      </c>
      <c r="AT16" s="20">
        <v>5.3420614308101202E-2</v>
      </c>
      <c r="AU16" s="20">
        <v>1.9642855035958199E-2</v>
      </c>
      <c r="AV16" s="20">
        <v>7.1015155939928507E-2</v>
      </c>
      <c r="AW16" s="20"/>
      <c r="AX16" s="20">
        <v>8.4213523478865293E-2</v>
      </c>
      <c r="AY16" s="20">
        <v>1.54362607108621E-2</v>
      </c>
      <c r="AZ16" s="20">
        <v>1.34479956772881E-2</v>
      </c>
      <c r="BA16" s="20"/>
      <c r="BB16" s="20">
        <v>3.5638151011842999E-2</v>
      </c>
      <c r="BC16" s="20">
        <v>6.5665549240697101E-3</v>
      </c>
      <c r="BD16" s="20">
        <v>2.6139353703746801E-2</v>
      </c>
      <c r="BE16" s="20"/>
      <c r="BF16" s="20">
        <v>0</v>
      </c>
      <c r="BG16" s="20">
        <v>1.38850827021665E-2</v>
      </c>
      <c r="BH16" s="20">
        <v>2.5459025248706999E-2</v>
      </c>
      <c r="BI16" s="20"/>
      <c r="BJ16" s="20">
        <v>2.4038505862641101E-3</v>
      </c>
      <c r="BK16" s="20">
        <v>3.3508488032827403E-2</v>
      </c>
      <c r="BL16" s="20"/>
      <c r="BM16" s="20">
        <v>1.2071578465844401E-2</v>
      </c>
      <c r="BN16" s="20">
        <v>3.1507469980124998E-2</v>
      </c>
      <c r="BO16" s="20"/>
      <c r="BP16" s="20">
        <v>4.3720756652190697E-2</v>
      </c>
      <c r="BQ16" s="20">
        <v>4.1434230979344603E-3</v>
      </c>
      <c r="BR16" s="20">
        <v>8.8085970174195297E-2</v>
      </c>
      <c r="BS16" s="20">
        <v>2.0488734729424099E-2</v>
      </c>
      <c r="BT16" s="20">
        <v>1.5547973867204501E-2</v>
      </c>
      <c r="BU16" s="20">
        <v>3.8694141124327702E-2</v>
      </c>
      <c r="BV16" s="20">
        <v>0</v>
      </c>
      <c r="BW16" s="20">
        <v>7.4494896906256894E-2</v>
      </c>
    </row>
    <row r="17" spans="2:39" x14ac:dyDescent="0.35">
      <c r="B17" s="16"/>
    </row>
    <row r="18" spans="2:39" x14ac:dyDescent="0.35">
      <c r="B18" t="s">
        <v>94</v>
      </c>
      <c r="AF18" s="22"/>
      <c r="AG18" s="22"/>
      <c r="AH18" s="22"/>
      <c r="AI18" s="22"/>
      <c r="AJ18" s="22"/>
      <c r="AK18" s="22"/>
      <c r="AL18" s="22"/>
      <c r="AM18" s="22"/>
    </row>
    <row r="19" spans="2:39" x14ac:dyDescent="0.35">
      <c r="B19" t="s">
        <v>95</v>
      </c>
      <c r="AF19" s="22"/>
      <c r="AG19" s="22"/>
      <c r="AH19" s="22"/>
      <c r="AI19" s="22"/>
      <c r="AJ19" s="22"/>
      <c r="AK19" s="22"/>
      <c r="AL19" s="22"/>
      <c r="AM19" s="22"/>
    </row>
    <row r="20" spans="2:39" x14ac:dyDescent="0.35">
      <c r="AF20" s="22"/>
      <c r="AG20" s="22"/>
      <c r="AH20" s="22"/>
      <c r="AI20" s="22"/>
      <c r="AJ20" s="22"/>
      <c r="AK20" s="22"/>
      <c r="AL20" s="22"/>
      <c r="AM20" s="22"/>
    </row>
    <row r="21" spans="2:39" x14ac:dyDescent="0.35">
      <c r="B21"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W21"/>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100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85</v>
      </c>
      <c r="C9" s="14">
        <v>0.24718665595528699</v>
      </c>
      <c r="D9" s="14">
        <v>0.226648870083933</v>
      </c>
      <c r="E9" s="14">
        <v>0.26656927037622202</v>
      </c>
      <c r="F9" s="14"/>
      <c r="G9" s="14">
        <v>8.8685184179995602E-2</v>
      </c>
      <c r="H9" s="14">
        <v>0.15915835444882101</v>
      </c>
      <c r="I9" s="14">
        <v>0.23303090925651901</v>
      </c>
      <c r="J9" s="14">
        <v>0.18110097564375499</v>
      </c>
      <c r="K9" s="14">
        <v>0.33292104210363499</v>
      </c>
      <c r="L9" s="14">
        <v>0.31371883311637999</v>
      </c>
      <c r="M9" s="14"/>
      <c r="N9" s="14">
        <v>0.26083323156333499</v>
      </c>
      <c r="O9" s="14">
        <v>0.221648064460227</v>
      </c>
      <c r="P9" s="14"/>
      <c r="Q9" s="14">
        <v>0.22851755831677301</v>
      </c>
      <c r="R9" s="14">
        <v>0.27821476986171101</v>
      </c>
      <c r="S9" s="14">
        <v>0.32543619408197799</v>
      </c>
      <c r="T9" s="14">
        <v>0.17337460671562799</v>
      </c>
      <c r="U9" s="14">
        <v>0.27771852299001798</v>
      </c>
      <c r="V9" s="14">
        <v>0.21446793828646599</v>
      </c>
      <c r="W9" s="14">
        <v>0.20959953928985001</v>
      </c>
      <c r="X9" s="14">
        <v>0.406299744447288</v>
      </c>
      <c r="Y9" s="14">
        <v>0.88817017043027202</v>
      </c>
      <c r="Z9" s="14">
        <v>0.27469632080161999</v>
      </c>
      <c r="AA9" s="14"/>
      <c r="AB9" s="14">
        <v>0.340333952728612</v>
      </c>
      <c r="AC9" s="14">
        <v>0.20361202926250199</v>
      </c>
      <c r="AD9" s="14">
        <v>0.32060156324262001</v>
      </c>
      <c r="AE9" s="14"/>
      <c r="AF9" s="14">
        <v>0.291703062968031</v>
      </c>
      <c r="AG9" s="14">
        <v>0.174955391199072</v>
      </c>
      <c r="AH9" s="14">
        <v>0.22366430037986401</v>
      </c>
      <c r="AI9" s="14">
        <v>0.28390648488264802</v>
      </c>
      <c r="AJ9" s="14">
        <v>0.196772878242502</v>
      </c>
      <c r="AK9" s="14">
        <v>0.25623576366390399</v>
      </c>
      <c r="AL9" s="14">
        <v>0.24647600051566401</v>
      </c>
      <c r="AM9" s="14">
        <v>0.287573522593978</v>
      </c>
      <c r="AN9" s="14"/>
      <c r="AO9" s="14">
        <v>0.309515529538199</v>
      </c>
      <c r="AP9" s="14">
        <v>0.20298442342991799</v>
      </c>
      <c r="AQ9" s="14">
        <v>0.16613889858437</v>
      </c>
      <c r="AR9" s="14">
        <v>0.32577636083081202</v>
      </c>
      <c r="AS9" s="14">
        <v>0.19659848545758701</v>
      </c>
      <c r="AT9" s="14">
        <v>0.31152967278132099</v>
      </c>
      <c r="AU9" s="14">
        <v>0.16519942632378201</v>
      </c>
      <c r="AV9" s="14">
        <v>0.267450701337828</v>
      </c>
      <c r="AW9" s="14"/>
      <c r="AX9" s="14">
        <v>0.28094588584220898</v>
      </c>
      <c r="AY9" s="14">
        <v>0.245808889662984</v>
      </c>
      <c r="AZ9" s="14">
        <v>0.28003675816564999</v>
      </c>
      <c r="BA9" s="14"/>
      <c r="BB9" s="14">
        <v>0.30862937625958897</v>
      </c>
      <c r="BC9" s="14">
        <v>0.223568114234974</v>
      </c>
      <c r="BD9" s="14">
        <v>0.27889515138726301</v>
      </c>
      <c r="BE9" s="14"/>
      <c r="BF9" s="14">
        <v>0.254161530194357</v>
      </c>
      <c r="BG9" s="14">
        <v>0.26078346296419802</v>
      </c>
      <c r="BH9" s="14">
        <v>0.25586950878862202</v>
      </c>
      <c r="BI9" s="14"/>
      <c r="BJ9" s="14">
        <v>0.25394418664865298</v>
      </c>
      <c r="BK9" s="14">
        <v>0.24948668463389101</v>
      </c>
      <c r="BL9" s="14"/>
      <c r="BM9" s="14">
        <v>0.241139476480181</v>
      </c>
      <c r="BN9" s="14">
        <v>0.25525037280271401</v>
      </c>
      <c r="BO9" s="14"/>
      <c r="BP9" s="14">
        <v>0.18514564172148101</v>
      </c>
      <c r="BQ9" s="14">
        <v>0.26231778810855499</v>
      </c>
      <c r="BR9" s="14">
        <v>0.32348650920472799</v>
      </c>
      <c r="BS9" s="14">
        <v>0.19690958953686299</v>
      </c>
      <c r="BT9" s="14">
        <v>0.28466883408798999</v>
      </c>
      <c r="BU9" s="14">
        <v>0.24586394197068401</v>
      </c>
      <c r="BV9" s="14">
        <v>0.23325858572822</v>
      </c>
      <c r="BW9" s="14">
        <v>0.29352910090839501</v>
      </c>
    </row>
    <row r="10" spans="2:75" x14ac:dyDescent="0.35">
      <c r="B10" s="15" t="s">
        <v>86</v>
      </c>
      <c r="C10" s="14">
        <v>0.23768685170644699</v>
      </c>
      <c r="D10" s="14">
        <v>0.228911837710845</v>
      </c>
      <c r="E10" s="14">
        <v>0.24596830492055999</v>
      </c>
      <c r="F10" s="14"/>
      <c r="G10" s="14">
        <v>0.25579442037461098</v>
      </c>
      <c r="H10" s="14">
        <v>0.119819568589599</v>
      </c>
      <c r="I10" s="14">
        <v>0.24455927040999401</v>
      </c>
      <c r="J10" s="14">
        <v>0.27120261067847901</v>
      </c>
      <c r="K10" s="14">
        <v>0.20891112107307799</v>
      </c>
      <c r="L10" s="14">
        <v>0.268119350815891</v>
      </c>
      <c r="M10" s="14"/>
      <c r="N10" s="14">
        <v>0.23795150706245899</v>
      </c>
      <c r="O10" s="14">
        <v>0.23719156811162601</v>
      </c>
      <c r="P10" s="14"/>
      <c r="Q10" s="14">
        <v>0.21338451337086001</v>
      </c>
      <c r="R10" s="14">
        <v>0.25603308076353498</v>
      </c>
      <c r="S10" s="14">
        <v>0.26308834258067498</v>
      </c>
      <c r="T10" s="14">
        <v>0.232381610091839</v>
      </c>
      <c r="U10" s="14">
        <v>0.231441648799007</v>
      </c>
      <c r="V10" s="14">
        <v>0.22376475615649499</v>
      </c>
      <c r="W10" s="14">
        <v>0.28379908696154299</v>
      </c>
      <c r="X10" s="14">
        <v>0.24517618432884</v>
      </c>
      <c r="Y10" s="14">
        <v>0.11182982956972801</v>
      </c>
      <c r="Z10" s="14">
        <v>0.16933652274855701</v>
      </c>
      <c r="AA10" s="14"/>
      <c r="AB10" s="14">
        <v>0.221857150071927</v>
      </c>
      <c r="AC10" s="14">
        <v>0.22778642040267399</v>
      </c>
      <c r="AD10" s="14">
        <v>0.266270583933505</v>
      </c>
      <c r="AE10" s="14"/>
      <c r="AF10" s="14">
        <v>0.28142152584636898</v>
      </c>
      <c r="AG10" s="14">
        <v>0.23459759713523101</v>
      </c>
      <c r="AH10" s="14">
        <v>0.224487198196654</v>
      </c>
      <c r="AI10" s="14">
        <v>0.404532513416763</v>
      </c>
      <c r="AJ10" s="14">
        <v>9.9614232926583599E-2</v>
      </c>
      <c r="AK10" s="14">
        <v>0.28325538185131899</v>
      </c>
      <c r="AL10" s="14">
        <v>0.26185098553740999</v>
      </c>
      <c r="AM10" s="14">
        <v>0.15153433156698301</v>
      </c>
      <c r="AN10" s="14"/>
      <c r="AO10" s="14">
        <v>0.24855903334645599</v>
      </c>
      <c r="AP10" s="14">
        <v>0.28812198366665198</v>
      </c>
      <c r="AQ10" s="14">
        <v>0.20216482791943699</v>
      </c>
      <c r="AR10" s="14">
        <v>0.36573432041400999</v>
      </c>
      <c r="AS10" s="14">
        <v>0.13556925447007601</v>
      </c>
      <c r="AT10" s="14">
        <v>0.24690032959598501</v>
      </c>
      <c r="AU10" s="14">
        <v>0.188811886282409</v>
      </c>
      <c r="AV10" s="14">
        <v>0.14812834267617001</v>
      </c>
      <c r="AW10" s="14"/>
      <c r="AX10" s="14">
        <v>0.17777118925757099</v>
      </c>
      <c r="AY10" s="14">
        <v>0.268166587322612</v>
      </c>
      <c r="AZ10" s="14">
        <v>0.21829770230817699</v>
      </c>
      <c r="BA10" s="14"/>
      <c r="BB10" s="14">
        <v>0.27019235018697102</v>
      </c>
      <c r="BC10" s="14">
        <v>0.26644617051566599</v>
      </c>
      <c r="BD10" s="14">
        <v>0.215358490808814</v>
      </c>
      <c r="BE10" s="14"/>
      <c r="BF10" s="14">
        <v>0.233325588937462</v>
      </c>
      <c r="BG10" s="14">
        <v>0.24944767319924199</v>
      </c>
      <c r="BH10" s="14">
        <v>0.23249694545456501</v>
      </c>
      <c r="BI10" s="14"/>
      <c r="BJ10" s="14">
        <v>0.23392717767388399</v>
      </c>
      <c r="BK10" s="14">
        <v>0.243753196191731</v>
      </c>
      <c r="BL10" s="14"/>
      <c r="BM10" s="14">
        <v>0.289213092360177</v>
      </c>
      <c r="BN10" s="14">
        <v>0.21251290384657701</v>
      </c>
      <c r="BO10" s="14"/>
      <c r="BP10" s="14">
        <v>0.19170499379262401</v>
      </c>
      <c r="BQ10" s="14">
        <v>0.24465512263892</v>
      </c>
      <c r="BR10" s="14">
        <v>0.19492669953464201</v>
      </c>
      <c r="BS10" s="14">
        <v>0.29888748106692897</v>
      </c>
      <c r="BT10" s="14">
        <v>0.21263560035394499</v>
      </c>
      <c r="BU10" s="14">
        <v>0.27737876223112501</v>
      </c>
      <c r="BV10" s="14">
        <v>0.35567318982030099</v>
      </c>
      <c r="BW10" s="14">
        <v>0.22024224530502901</v>
      </c>
    </row>
    <row r="11" spans="2:75" x14ac:dyDescent="0.35">
      <c r="B11" s="15" t="s">
        <v>87</v>
      </c>
      <c r="C11" s="14">
        <v>0.16354030274328099</v>
      </c>
      <c r="D11" s="14">
        <v>0.17188548993386699</v>
      </c>
      <c r="E11" s="14">
        <v>0.155664500229863</v>
      </c>
      <c r="F11" s="14"/>
      <c r="G11" s="14">
        <v>0.14980264536215801</v>
      </c>
      <c r="H11" s="14">
        <v>0.199795326448307</v>
      </c>
      <c r="I11" s="14">
        <v>0.152555172437672</v>
      </c>
      <c r="J11" s="14">
        <v>0.18156060581244399</v>
      </c>
      <c r="K11" s="14">
        <v>0.16218211331153601</v>
      </c>
      <c r="L11" s="14">
        <v>0.149971488957162</v>
      </c>
      <c r="M11" s="14"/>
      <c r="N11" s="14">
        <v>0.15717427165755901</v>
      </c>
      <c r="O11" s="14">
        <v>0.17545387520370201</v>
      </c>
      <c r="P11" s="14"/>
      <c r="Q11" s="14">
        <v>0.10978632784359001</v>
      </c>
      <c r="R11" s="14">
        <v>8.4494183805492395E-2</v>
      </c>
      <c r="S11" s="14">
        <v>0.114385183253919</v>
      </c>
      <c r="T11" s="14">
        <v>0.20618410452470801</v>
      </c>
      <c r="U11" s="14">
        <v>0.19830690769904699</v>
      </c>
      <c r="V11" s="14">
        <v>0.13811464217955399</v>
      </c>
      <c r="W11" s="14">
        <v>0.23630721515780101</v>
      </c>
      <c r="X11" s="14">
        <v>0</v>
      </c>
      <c r="Y11" s="14">
        <v>0</v>
      </c>
      <c r="Z11" s="14">
        <v>0.113886373278808</v>
      </c>
      <c r="AA11" s="14"/>
      <c r="AB11" s="14">
        <v>0.113786138275178</v>
      </c>
      <c r="AC11" s="14">
        <v>0.188066506119664</v>
      </c>
      <c r="AD11" s="14">
        <v>0.14834905661935099</v>
      </c>
      <c r="AE11" s="14"/>
      <c r="AF11" s="14">
        <v>0.17333322094123299</v>
      </c>
      <c r="AG11" s="14">
        <v>0.287210197314965</v>
      </c>
      <c r="AH11" s="14">
        <v>0.12534089173104501</v>
      </c>
      <c r="AI11" s="14">
        <v>5.1966217196044398E-2</v>
      </c>
      <c r="AJ11" s="14">
        <v>0.26943631445122102</v>
      </c>
      <c r="AK11" s="14">
        <v>0.170665265601395</v>
      </c>
      <c r="AL11" s="14">
        <v>8.3262092266168999E-2</v>
      </c>
      <c r="AM11" s="14">
        <v>0.123504833284063</v>
      </c>
      <c r="AN11" s="14"/>
      <c r="AO11" s="14">
        <v>0.16833290360480499</v>
      </c>
      <c r="AP11" s="14">
        <v>0.246468533160112</v>
      </c>
      <c r="AQ11" s="14">
        <v>0.16257122122704701</v>
      </c>
      <c r="AR11" s="14">
        <v>9.0551841159399196E-2</v>
      </c>
      <c r="AS11" s="14">
        <v>0.236164550540756</v>
      </c>
      <c r="AT11" s="14">
        <v>0.17494073292426299</v>
      </c>
      <c r="AU11" s="14">
        <v>0.12692440429903901</v>
      </c>
      <c r="AV11" s="14">
        <v>0.143551689514168</v>
      </c>
      <c r="AW11" s="14"/>
      <c r="AX11" s="14">
        <v>0.131231816247285</v>
      </c>
      <c r="AY11" s="14">
        <v>0.190171202646294</v>
      </c>
      <c r="AZ11" s="14">
        <v>0.14173993266273699</v>
      </c>
      <c r="BA11" s="14"/>
      <c r="BB11" s="14">
        <v>0.16775812165273801</v>
      </c>
      <c r="BC11" s="14">
        <v>0.190503352984424</v>
      </c>
      <c r="BD11" s="14">
        <v>0.12566437811999201</v>
      </c>
      <c r="BE11" s="14"/>
      <c r="BF11" s="14">
        <v>7.3823975469788999E-2</v>
      </c>
      <c r="BG11" s="14">
        <v>0.218183728311031</v>
      </c>
      <c r="BH11" s="14">
        <v>0.12674737793819199</v>
      </c>
      <c r="BI11" s="14"/>
      <c r="BJ11" s="14">
        <v>0.17867936447149799</v>
      </c>
      <c r="BK11" s="14">
        <v>0.15660292217845501</v>
      </c>
      <c r="BL11" s="14"/>
      <c r="BM11" s="14">
        <v>0.15494363655569199</v>
      </c>
      <c r="BN11" s="14">
        <v>0.17376373098553499</v>
      </c>
      <c r="BO11" s="14"/>
      <c r="BP11" s="14">
        <v>0.200062985590166</v>
      </c>
      <c r="BQ11" s="14">
        <v>0.116328363399945</v>
      </c>
      <c r="BR11" s="14">
        <v>0.27501976255945698</v>
      </c>
      <c r="BS11" s="14">
        <v>0.14079004301538001</v>
      </c>
      <c r="BT11" s="14">
        <v>0.16975023596786701</v>
      </c>
      <c r="BU11" s="14">
        <v>0.15784013037021299</v>
      </c>
      <c r="BV11" s="14">
        <v>0.12921435316584901</v>
      </c>
      <c r="BW11" s="14">
        <v>0.102692965662734</v>
      </c>
    </row>
    <row r="12" spans="2:75" x14ac:dyDescent="0.35">
      <c r="B12" s="15" t="s">
        <v>88</v>
      </c>
      <c r="C12" s="14">
        <v>0.206076656128759</v>
      </c>
      <c r="D12" s="14">
        <v>0.23519231786261799</v>
      </c>
      <c r="E12" s="14">
        <v>0.178598638365176</v>
      </c>
      <c r="F12" s="14"/>
      <c r="G12" s="14">
        <v>0.13619664878332299</v>
      </c>
      <c r="H12" s="14">
        <v>0.321052228684088</v>
      </c>
      <c r="I12" s="14">
        <v>0.23408357651607001</v>
      </c>
      <c r="J12" s="14">
        <v>0.20572983067248701</v>
      </c>
      <c r="K12" s="14">
        <v>0.225000237825353</v>
      </c>
      <c r="L12" s="14">
        <v>0.162079425210129</v>
      </c>
      <c r="M12" s="14"/>
      <c r="N12" s="14">
        <v>0.19760490073460599</v>
      </c>
      <c r="O12" s="14">
        <v>0.22193094122353199</v>
      </c>
      <c r="P12" s="14"/>
      <c r="Q12" s="14">
        <v>0.32639798037407602</v>
      </c>
      <c r="R12" s="14">
        <v>0.267138167114083</v>
      </c>
      <c r="S12" s="14">
        <v>0.21923838467929099</v>
      </c>
      <c r="T12" s="14">
        <v>0.17170170951872901</v>
      </c>
      <c r="U12" s="14">
        <v>0.18717357777572599</v>
      </c>
      <c r="V12" s="14">
        <v>0.27544678143854001</v>
      </c>
      <c r="W12" s="14">
        <v>0.164702399231409</v>
      </c>
      <c r="X12" s="14">
        <v>0</v>
      </c>
      <c r="Y12" s="14">
        <v>0</v>
      </c>
      <c r="Z12" s="14">
        <v>0.18809964309640401</v>
      </c>
      <c r="AA12" s="14"/>
      <c r="AB12" s="14">
        <v>0.124014257280567</v>
      </c>
      <c r="AC12" s="14">
        <v>0.23437007742720301</v>
      </c>
      <c r="AD12" s="14">
        <v>0.177435584419042</v>
      </c>
      <c r="AE12" s="14"/>
      <c r="AF12" s="14">
        <v>0.14614815857744701</v>
      </c>
      <c r="AG12" s="14">
        <v>0.20542049502684401</v>
      </c>
      <c r="AH12" s="14">
        <v>0.19636245063209101</v>
      </c>
      <c r="AI12" s="14">
        <v>0.163390389381662</v>
      </c>
      <c r="AJ12" s="14">
        <v>0.27676918454291899</v>
      </c>
      <c r="AK12" s="14">
        <v>0.149262571547811</v>
      </c>
      <c r="AL12" s="14">
        <v>0.29191962853027398</v>
      </c>
      <c r="AM12" s="14">
        <v>0.29187783504298798</v>
      </c>
      <c r="AN12" s="14"/>
      <c r="AO12" s="14">
        <v>0.126442322239741</v>
      </c>
      <c r="AP12" s="14">
        <v>0.190157960578101</v>
      </c>
      <c r="AQ12" s="14">
        <v>0.26283545917444301</v>
      </c>
      <c r="AR12" s="14">
        <v>0.102695348958893</v>
      </c>
      <c r="AS12" s="14">
        <v>0.28117033181690798</v>
      </c>
      <c r="AT12" s="14">
        <v>0.12390707401387301</v>
      </c>
      <c r="AU12" s="14">
        <v>0.33879252321709002</v>
      </c>
      <c r="AV12" s="14">
        <v>0.30588178213467798</v>
      </c>
      <c r="AW12" s="14"/>
      <c r="AX12" s="14">
        <v>0.115347932422094</v>
      </c>
      <c r="AY12" s="14">
        <v>0.154384888763997</v>
      </c>
      <c r="AZ12" s="14">
        <v>0.23021444892301199</v>
      </c>
      <c r="BA12" s="14"/>
      <c r="BB12" s="14">
        <v>0.13507821864528199</v>
      </c>
      <c r="BC12" s="14">
        <v>0.180789190383148</v>
      </c>
      <c r="BD12" s="14">
        <v>0.225711752049295</v>
      </c>
      <c r="BE12" s="14"/>
      <c r="BF12" s="14">
        <v>0.244145408584553</v>
      </c>
      <c r="BG12" s="14">
        <v>0.130262501405807</v>
      </c>
      <c r="BH12" s="14">
        <v>0.24065326639236301</v>
      </c>
      <c r="BI12" s="14"/>
      <c r="BJ12" s="14">
        <v>0.13052730289560799</v>
      </c>
      <c r="BK12" s="14">
        <v>0.22340842091638499</v>
      </c>
      <c r="BL12" s="14"/>
      <c r="BM12" s="14">
        <v>0.14115579222910599</v>
      </c>
      <c r="BN12" s="14">
        <v>0.22760894110222701</v>
      </c>
      <c r="BO12" s="14"/>
      <c r="BP12" s="14">
        <v>0.233690025068341</v>
      </c>
      <c r="BQ12" s="14">
        <v>0.25804642120508198</v>
      </c>
      <c r="BR12" s="14">
        <v>7.8600589018854403E-2</v>
      </c>
      <c r="BS12" s="14">
        <v>0.20761593490570299</v>
      </c>
      <c r="BT12" s="14">
        <v>0.178605603917565</v>
      </c>
      <c r="BU12" s="14">
        <v>0.23220350567106199</v>
      </c>
      <c r="BV12" s="14">
        <v>0.17564277761099401</v>
      </c>
      <c r="BW12" s="14">
        <v>0.26982720679859101</v>
      </c>
    </row>
    <row r="13" spans="2:75" x14ac:dyDescent="0.35">
      <c r="B13" s="15" t="s">
        <v>89</v>
      </c>
      <c r="C13" s="14">
        <v>4.8532221819117399E-2</v>
      </c>
      <c r="D13" s="14">
        <v>5.2415790220243598E-2</v>
      </c>
      <c r="E13" s="14">
        <v>4.4867089201226701E-2</v>
      </c>
      <c r="F13" s="14"/>
      <c r="G13" s="14">
        <v>0.13415736464436201</v>
      </c>
      <c r="H13" s="14">
        <v>6.1158416022332102E-2</v>
      </c>
      <c r="I13" s="14">
        <v>3.8045731121838303E-2</v>
      </c>
      <c r="J13" s="14">
        <v>5.2406299704608E-2</v>
      </c>
      <c r="K13" s="14">
        <v>3.5568003274113497E-2</v>
      </c>
      <c r="L13" s="14">
        <v>3.3037187669286802E-2</v>
      </c>
      <c r="M13" s="14"/>
      <c r="N13" s="14">
        <v>4.8613377866358498E-2</v>
      </c>
      <c r="O13" s="14">
        <v>4.8380344073566103E-2</v>
      </c>
      <c r="P13" s="14"/>
      <c r="Q13" s="14">
        <v>3.5999012669866499E-2</v>
      </c>
      <c r="R13" s="14">
        <v>5.7219450645939099E-2</v>
      </c>
      <c r="S13" s="14">
        <v>5.2043181624779597E-2</v>
      </c>
      <c r="T13" s="14">
        <v>6.8017755093375598E-2</v>
      </c>
      <c r="U13" s="14">
        <v>5.0821624458529002E-2</v>
      </c>
      <c r="V13" s="14">
        <v>2.0944541165989899E-2</v>
      </c>
      <c r="W13" s="14">
        <v>1.8959426588887999E-2</v>
      </c>
      <c r="X13" s="14">
        <v>0.26187207182115801</v>
      </c>
      <c r="Y13" s="14">
        <v>0</v>
      </c>
      <c r="Z13" s="14">
        <v>6.0381007675652902E-2</v>
      </c>
      <c r="AA13" s="14"/>
      <c r="AB13" s="14">
        <v>4.8398936273011998E-2</v>
      </c>
      <c r="AC13" s="14">
        <v>5.34262615158895E-2</v>
      </c>
      <c r="AD13" s="14">
        <v>3.7876470885587099E-2</v>
      </c>
      <c r="AE13" s="14"/>
      <c r="AF13" s="14">
        <v>2.5010910366090499E-2</v>
      </c>
      <c r="AG13" s="14">
        <v>4.54450554497337E-2</v>
      </c>
      <c r="AH13" s="14">
        <v>5.6870144763852798E-2</v>
      </c>
      <c r="AI13" s="14">
        <v>8.6475955671397903E-2</v>
      </c>
      <c r="AJ13" s="14">
        <v>0.12171972571391</v>
      </c>
      <c r="AK13" s="14">
        <v>6.5399794054668503E-2</v>
      </c>
      <c r="AL13" s="14">
        <v>5.4131930429281001E-2</v>
      </c>
      <c r="AM13" s="14">
        <v>2.2076461300654399E-2</v>
      </c>
      <c r="AN13" s="14"/>
      <c r="AO13" s="14">
        <v>3.23901880210168E-2</v>
      </c>
      <c r="AP13" s="14">
        <v>2.0821400216517499E-2</v>
      </c>
      <c r="AQ13" s="14">
        <v>5.3438541053757303E-2</v>
      </c>
      <c r="AR13" s="14">
        <v>9.9036185162814996E-2</v>
      </c>
      <c r="AS13" s="14">
        <v>0.13028247906384699</v>
      </c>
      <c r="AT13" s="14">
        <v>7.8277720348747096E-2</v>
      </c>
      <c r="AU13" s="14">
        <v>8.62471880261E-2</v>
      </c>
      <c r="AV13" s="14">
        <v>4.0676132720827297E-2</v>
      </c>
      <c r="AW13" s="14"/>
      <c r="AX13" s="14">
        <v>0.15690660131023601</v>
      </c>
      <c r="AY13" s="14">
        <v>4.2864002607653703E-2</v>
      </c>
      <c r="AZ13" s="14">
        <v>5.02941417720809E-2</v>
      </c>
      <c r="BA13" s="14"/>
      <c r="BB13" s="14">
        <v>7.0605653946134106E-2</v>
      </c>
      <c r="BC13" s="14">
        <v>5.9065362088568302E-2</v>
      </c>
      <c r="BD13" s="14">
        <v>2.42878872725646E-2</v>
      </c>
      <c r="BE13" s="14"/>
      <c r="BF13" s="14">
        <v>0.16345476212540699</v>
      </c>
      <c r="BG13" s="14">
        <v>5.3256201697797802E-2</v>
      </c>
      <c r="BH13" s="14">
        <v>4.75712682746521E-2</v>
      </c>
      <c r="BI13" s="14"/>
      <c r="BJ13" s="14">
        <v>6.7126875681268003E-2</v>
      </c>
      <c r="BK13" s="14">
        <v>4.1140149611462201E-2</v>
      </c>
      <c r="BL13" s="14"/>
      <c r="BM13" s="14">
        <v>7.7835969320538101E-2</v>
      </c>
      <c r="BN13" s="14">
        <v>3.7146622106726798E-2</v>
      </c>
      <c r="BO13" s="14"/>
      <c r="BP13" s="14">
        <v>7.3573883520282296E-2</v>
      </c>
      <c r="BQ13" s="14">
        <v>3.9175362225941299E-2</v>
      </c>
      <c r="BR13" s="14">
        <v>4.5159032681621102E-2</v>
      </c>
      <c r="BS13" s="14">
        <v>3.4490122116786003E-2</v>
      </c>
      <c r="BT13" s="14">
        <v>5.5766044096623099E-2</v>
      </c>
      <c r="BU13" s="14">
        <v>3.1185809668099501E-2</v>
      </c>
      <c r="BV13" s="14">
        <v>8.7639832082006805E-2</v>
      </c>
      <c r="BW13" s="14">
        <v>9.5504657741070104E-3</v>
      </c>
    </row>
    <row r="14" spans="2:75" x14ac:dyDescent="0.35">
      <c r="B14" s="15" t="s">
        <v>90</v>
      </c>
      <c r="C14" s="14">
        <v>2.2926298103520999E-2</v>
      </c>
      <c r="D14" s="14">
        <v>2.89528882068587E-2</v>
      </c>
      <c r="E14" s="14">
        <v>1.7238680510382898E-2</v>
      </c>
      <c r="F14" s="14"/>
      <c r="G14" s="14">
        <v>6.8548051092575904E-2</v>
      </c>
      <c r="H14" s="14">
        <v>7.5623567758127203E-2</v>
      </c>
      <c r="I14" s="14">
        <v>2.6997809751833701E-2</v>
      </c>
      <c r="J14" s="14">
        <v>3.5990372775228999E-3</v>
      </c>
      <c r="K14" s="14">
        <v>5.7912732502889202E-3</v>
      </c>
      <c r="L14" s="14">
        <v>1.0025394110097501E-2</v>
      </c>
      <c r="M14" s="14"/>
      <c r="N14" s="14">
        <v>2.42892694560847E-2</v>
      </c>
      <c r="O14" s="14">
        <v>2.03755945722945E-2</v>
      </c>
      <c r="P14" s="14"/>
      <c r="Q14" s="14">
        <v>0</v>
      </c>
      <c r="R14" s="14">
        <v>2.5906864637493799E-2</v>
      </c>
      <c r="S14" s="14">
        <v>0</v>
      </c>
      <c r="T14" s="14">
        <v>3.05016217647101E-2</v>
      </c>
      <c r="U14" s="14">
        <v>1.2773517521855401E-2</v>
      </c>
      <c r="V14" s="14">
        <v>4.9855902562882699E-2</v>
      </c>
      <c r="W14" s="14">
        <v>3.4474763785087299E-2</v>
      </c>
      <c r="X14" s="14">
        <v>0</v>
      </c>
      <c r="Y14" s="14">
        <v>0</v>
      </c>
      <c r="Z14" s="14">
        <v>1.04569330432751E-2</v>
      </c>
      <c r="AA14" s="14"/>
      <c r="AB14" s="14">
        <v>6.7278518358410103E-2</v>
      </c>
      <c r="AC14" s="14">
        <v>1.7948757439669501E-2</v>
      </c>
      <c r="AD14" s="14">
        <v>5.7897663050049701E-3</v>
      </c>
      <c r="AE14" s="14"/>
      <c r="AF14" s="14">
        <v>1.9161586362770499E-2</v>
      </c>
      <c r="AG14" s="14">
        <v>1.92542231474984E-2</v>
      </c>
      <c r="AH14" s="14">
        <v>6.45229971767253E-2</v>
      </c>
      <c r="AI14" s="14">
        <v>9.7284394514845392E-3</v>
      </c>
      <c r="AJ14" s="14">
        <v>0</v>
      </c>
      <c r="AK14" s="14">
        <v>1.5635757239070399E-2</v>
      </c>
      <c r="AL14" s="14">
        <v>1.44344140907204E-2</v>
      </c>
      <c r="AM14" s="14">
        <v>1.6868579758743198E-2</v>
      </c>
      <c r="AN14" s="14"/>
      <c r="AO14" s="14">
        <v>1.9013228089207398E-2</v>
      </c>
      <c r="AP14" s="14">
        <v>1.9262303507601601E-2</v>
      </c>
      <c r="AQ14" s="14">
        <v>9.2843491130146005E-2</v>
      </c>
      <c r="AR14" s="14">
        <v>1.6205943474070301E-2</v>
      </c>
      <c r="AS14" s="14">
        <v>0</v>
      </c>
      <c r="AT14" s="14">
        <v>1.55488489641946E-2</v>
      </c>
      <c r="AU14" s="14">
        <v>1.8923753913508701E-2</v>
      </c>
      <c r="AV14" s="14">
        <v>1.20067728414796E-2</v>
      </c>
      <c r="AW14" s="14"/>
      <c r="AX14" s="14">
        <v>8.8340729715194397E-2</v>
      </c>
      <c r="AY14" s="14">
        <v>1.3892716459563E-2</v>
      </c>
      <c r="AZ14" s="14">
        <v>2.9092886103195E-2</v>
      </c>
      <c r="BA14" s="14"/>
      <c r="BB14" s="14">
        <v>1.9224760852576302E-2</v>
      </c>
      <c r="BC14" s="14">
        <v>1.8336154726109301E-2</v>
      </c>
      <c r="BD14" s="14">
        <v>3.8391856304202603E-2</v>
      </c>
      <c r="BE14" s="14"/>
      <c r="BF14" s="14">
        <v>0</v>
      </c>
      <c r="BG14" s="14">
        <v>3.2604689277517002E-2</v>
      </c>
      <c r="BH14" s="14">
        <v>2.2305409081672899E-2</v>
      </c>
      <c r="BI14" s="14"/>
      <c r="BJ14" s="14">
        <v>5.0384833444504798E-2</v>
      </c>
      <c r="BK14" s="14">
        <v>1.49393472448384E-2</v>
      </c>
      <c r="BL14" s="14"/>
      <c r="BM14" s="14">
        <v>4.2849283759916597E-2</v>
      </c>
      <c r="BN14" s="14">
        <v>1.4559648750049401E-2</v>
      </c>
      <c r="BO14" s="14"/>
      <c r="BP14" s="14">
        <v>2.6926382503628801E-2</v>
      </c>
      <c r="BQ14" s="14">
        <v>1.7356956441391399E-2</v>
      </c>
      <c r="BR14" s="14">
        <v>1.31776410108381E-2</v>
      </c>
      <c r="BS14" s="14">
        <v>1.8397140112683199E-2</v>
      </c>
      <c r="BT14" s="14">
        <v>2.8347149445941602E-2</v>
      </c>
      <c r="BU14" s="14">
        <v>1.7967073249501999E-2</v>
      </c>
      <c r="BV14" s="14">
        <v>0</v>
      </c>
      <c r="BW14" s="14">
        <v>2.6123820794028901E-2</v>
      </c>
    </row>
    <row r="15" spans="2:75" x14ac:dyDescent="0.35">
      <c r="B15" s="15" t="s">
        <v>91</v>
      </c>
      <c r="C15" s="14">
        <v>1.5058940605636201E-2</v>
      </c>
      <c r="D15" s="14">
        <v>1.8305872598622201E-2</v>
      </c>
      <c r="E15" s="14">
        <v>1.1994636046943501E-2</v>
      </c>
      <c r="F15" s="14"/>
      <c r="G15" s="14">
        <v>6.5662661680487303E-2</v>
      </c>
      <c r="H15" s="14">
        <v>0</v>
      </c>
      <c r="I15" s="14">
        <v>3.2881403453802098E-3</v>
      </c>
      <c r="J15" s="14">
        <v>1.9907300335941899E-2</v>
      </c>
      <c r="K15" s="14">
        <v>0</v>
      </c>
      <c r="L15" s="14">
        <v>1.8022622191103E-2</v>
      </c>
      <c r="M15" s="14"/>
      <c r="N15" s="14">
        <v>2.1129489484938899E-2</v>
      </c>
      <c r="O15" s="14">
        <v>3.6983419886553199E-3</v>
      </c>
      <c r="P15" s="14"/>
      <c r="Q15" s="14">
        <v>0</v>
      </c>
      <c r="R15" s="14">
        <v>8.0364757222283999E-3</v>
      </c>
      <c r="S15" s="14">
        <v>1.36089013836225E-2</v>
      </c>
      <c r="T15" s="14">
        <v>2.9664775721146199E-2</v>
      </c>
      <c r="U15" s="14">
        <v>1.8555467290016101E-2</v>
      </c>
      <c r="V15" s="14">
        <v>3.7280439113172199E-3</v>
      </c>
      <c r="W15" s="14">
        <v>1.9557315110731301E-2</v>
      </c>
      <c r="X15" s="14">
        <v>0</v>
      </c>
      <c r="Y15" s="14">
        <v>0</v>
      </c>
      <c r="Z15" s="14">
        <v>0</v>
      </c>
      <c r="AA15" s="14"/>
      <c r="AB15" s="14">
        <v>3.8082748562364002E-2</v>
      </c>
      <c r="AC15" s="14">
        <v>9.8843312245919402E-3</v>
      </c>
      <c r="AD15" s="14">
        <v>2.1645161257466801E-2</v>
      </c>
      <c r="AE15" s="14"/>
      <c r="AF15" s="14">
        <v>0</v>
      </c>
      <c r="AG15" s="14">
        <v>1.5936138492285999E-2</v>
      </c>
      <c r="AH15" s="14">
        <v>4.5649328399836202E-2</v>
      </c>
      <c r="AI15" s="14">
        <v>0</v>
      </c>
      <c r="AJ15" s="14">
        <v>0</v>
      </c>
      <c r="AK15" s="14">
        <v>2.33285132748118E-2</v>
      </c>
      <c r="AL15" s="14">
        <v>3.9296288857532301E-2</v>
      </c>
      <c r="AM15" s="14">
        <v>1.27599236595086E-2</v>
      </c>
      <c r="AN15" s="14"/>
      <c r="AO15" s="14">
        <v>1.3089283904644001E-2</v>
      </c>
      <c r="AP15" s="14">
        <v>1.2560907689679299E-2</v>
      </c>
      <c r="AQ15" s="14">
        <v>2.5737064664435198E-2</v>
      </c>
      <c r="AR15" s="14">
        <v>0</v>
      </c>
      <c r="AS15" s="14">
        <v>0</v>
      </c>
      <c r="AT15" s="14">
        <v>1.7684182947279099E-2</v>
      </c>
      <c r="AU15" s="14">
        <v>3.3468708899882002E-2</v>
      </c>
      <c r="AV15" s="14">
        <v>0</v>
      </c>
      <c r="AW15" s="14"/>
      <c r="AX15" s="14">
        <v>0</v>
      </c>
      <c r="AY15" s="14">
        <v>3.1613587582657199E-2</v>
      </c>
      <c r="AZ15" s="14">
        <v>5.0781065745478396E-3</v>
      </c>
      <c r="BA15" s="14"/>
      <c r="BB15" s="14">
        <v>1.1688577246078099E-2</v>
      </c>
      <c r="BC15" s="14">
        <v>1.55411523846378E-2</v>
      </c>
      <c r="BD15" s="14">
        <v>2.5003448010433599E-2</v>
      </c>
      <c r="BE15" s="14"/>
      <c r="BF15" s="14">
        <v>1.55443673442161E-2</v>
      </c>
      <c r="BG15" s="14">
        <v>2.5478841625886799E-2</v>
      </c>
      <c r="BH15" s="14">
        <v>1.0155656253892901E-2</v>
      </c>
      <c r="BI15" s="14"/>
      <c r="BJ15" s="14">
        <v>5.0186369789787202E-2</v>
      </c>
      <c r="BK15" s="14">
        <v>5.9057012156687096E-3</v>
      </c>
      <c r="BL15" s="14"/>
      <c r="BM15" s="14">
        <v>4.1522031967031699E-2</v>
      </c>
      <c r="BN15" s="14">
        <v>5.3897773864727801E-3</v>
      </c>
      <c r="BO15" s="14"/>
      <c r="BP15" s="14">
        <v>2.9736151541283101E-2</v>
      </c>
      <c r="BQ15" s="14">
        <v>0</v>
      </c>
      <c r="BR15" s="14">
        <v>0</v>
      </c>
      <c r="BS15" s="14">
        <v>3.8521102256357999E-2</v>
      </c>
      <c r="BT15" s="14">
        <v>9.2550491888130203E-3</v>
      </c>
      <c r="BU15" s="14">
        <v>0</v>
      </c>
      <c r="BV15" s="14">
        <v>0</v>
      </c>
      <c r="BW15" s="14">
        <v>0</v>
      </c>
    </row>
    <row r="16" spans="2:75" x14ac:dyDescent="0.35">
      <c r="B16" s="15" t="s">
        <v>92</v>
      </c>
      <c r="C16" s="20">
        <v>5.8992072937950599E-2</v>
      </c>
      <c r="D16" s="20">
        <v>3.7686933383013398E-2</v>
      </c>
      <c r="E16" s="20">
        <v>7.9098880349626102E-2</v>
      </c>
      <c r="F16" s="20"/>
      <c r="G16" s="20">
        <v>0.10115302388248699</v>
      </c>
      <c r="H16" s="20">
        <v>6.3392538048726396E-2</v>
      </c>
      <c r="I16" s="20">
        <v>6.7439390160693197E-2</v>
      </c>
      <c r="J16" s="20">
        <v>8.4493339874761902E-2</v>
      </c>
      <c r="K16" s="20">
        <v>2.9626209161995602E-2</v>
      </c>
      <c r="L16" s="20">
        <v>4.5025697929950897E-2</v>
      </c>
      <c r="M16" s="20"/>
      <c r="N16" s="20">
        <v>5.24039521746585E-2</v>
      </c>
      <c r="O16" s="20">
        <v>7.1321270366397196E-2</v>
      </c>
      <c r="P16" s="20"/>
      <c r="Q16" s="20">
        <v>8.5914607424835296E-2</v>
      </c>
      <c r="R16" s="20">
        <v>2.2957007449517699E-2</v>
      </c>
      <c r="S16" s="20">
        <v>1.21998123957348E-2</v>
      </c>
      <c r="T16" s="20">
        <v>8.8173816569864005E-2</v>
      </c>
      <c r="U16" s="20">
        <v>2.3208733465801001E-2</v>
      </c>
      <c r="V16" s="20">
        <v>7.3677394298756402E-2</v>
      </c>
      <c r="W16" s="20">
        <v>3.2600253874690698E-2</v>
      </c>
      <c r="X16" s="20">
        <v>8.66519994027138E-2</v>
      </c>
      <c r="Y16" s="20">
        <v>0</v>
      </c>
      <c r="Z16" s="20">
        <v>0.18314319935568199</v>
      </c>
      <c r="AA16" s="20"/>
      <c r="AB16" s="20">
        <v>4.6248298449930399E-2</v>
      </c>
      <c r="AC16" s="20">
        <v>6.4905616607806305E-2</v>
      </c>
      <c r="AD16" s="20">
        <v>2.2031813337423399E-2</v>
      </c>
      <c r="AE16" s="20"/>
      <c r="AF16" s="20">
        <v>6.3221534938059903E-2</v>
      </c>
      <c r="AG16" s="20">
        <v>1.7180902234370701E-2</v>
      </c>
      <c r="AH16" s="20">
        <v>6.3102688719931799E-2</v>
      </c>
      <c r="AI16" s="20">
        <v>0</v>
      </c>
      <c r="AJ16" s="20">
        <v>3.5687664122864199E-2</v>
      </c>
      <c r="AK16" s="20">
        <v>3.6216952767020298E-2</v>
      </c>
      <c r="AL16" s="20">
        <v>8.6286597729495207E-3</v>
      </c>
      <c r="AM16" s="20">
        <v>9.3804512793081496E-2</v>
      </c>
      <c r="AN16" s="20"/>
      <c r="AO16" s="20">
        <v>8.26575112559301E-2</v>
      </c>
      <c r="AP16" s="20">
        <v>1.96224877514188E-2</v>
      </c>
      <c r="AQ16" s="20">
        <v>3.4270496246363497E-2</v>
      </c>
      <c r="AR16" s="20">
        <v>0</v>
      </c>
      <c r="AS16" s="20">
        <v>2.0214898650825298E-2</v>
      </c>
      <c r="AT16" s="20">
        <v>3.1211438424336799E-2</v>
      </c>
      <c r="AU16" s="20">
        <v>4.1632109038189001E-2</v>
      </c>
      <c r="AV16" s="20">
        <v>8.2304578774849799E-2</v>
      </c>
      <c r="AW16" s="20"/>
      <c r="AX16" s="20">
        <v>4.94558452054112E-2</v>
      </c>
      <c r="AY16" s="20">
        <v>5.3098124954239198E-2</v>
      </c>
      <c r="AZ16" s="20">
        <v>4.52460234905998E-2</v>
      </c>
      <c r="BA16" s="20"/>
      <c r="BB16" s="20">
        <v>1.6822941210631499E-2</v>
      </c>
      <c r="BC16" s="20">
        <v>4.5750502682473E-2</v>
      </c>
      <c r="BD16" s="20">
        <v>6.6687036047434797E-2</v>
      </c>
      <c r="BE16" s="20"/>
      <c r="BF16" s="20">
        <v>1.55443673442161E-2</v>
      </c>
      <c r="BG16" s="20">
        <v>2.9982901518519799E-2</v>
      </c>
      <c r="BH16" s="20">
        <v>6.4200567816040305E-2</v>
      </c>
      <c r="BI16" s="20"/>
      <c r="BJ16" s="20">
        <v>3.5223889394796301E-2</v>
      </c>
      <c r="BK16" s="20">
        <v>6.4763578007568906E-2</v>
      </c>
      <c r="BL16" s="20"/>
      <c r="BM16" s="20">
        <v>1.13407173273576E-2</v>
      </c>
      <c r="BN16" s="20">
        <v>7.3768003019697895E-2</v>
      </c>
      <c r="BO16" s="20"/>
      <c r="BP16" s="20">
        <v>5.9159936262193999E-2</v>
      </c>
      <c r="BQ16" s="20">
        <v>6.2119985980164202E-2</v>
      </c>
      <c r="BR16" s="20">
        <v>6.9629765989860398E-2</v>
      </c>
      <c r="BS16" s="20">
        <v>6.4388586989297003E-2</v>
      </c>
      <c r="BT16" s="20">
        <v>6.0971482941254797E-2</v>
      </c>
      <c r="BU16" s="20">
        <v>3.7560776839314303E-2</v>
      </c>
      <c r="BV16" s="20">
        <v>1.85712615926285E-2</v>
      </c>
      <c r="BW16" s="20">
        <v>7.8034194757114705E-2</v>
      </c>
    </row>
    <row r="17" spans="2:2" x14ac:dyDescent="0.35">
      <c r="B17" s="16"/>
    </row>
    <row r="18" spans="2:2" x14ac:dyDescent="0.35">
      <c r="B18" t="s">
        <v>94</v>
      </c>
    </row>
    <row r="19" spans="2:2" x14ac:dyDescent="0.35">
      <c r="B19" t="s">
        <v>95</v>
      </c>
    </row>
    <row r="21" spans="2:2" x14ac:dyDescent="0.35">
      <c r="B21"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W21"/>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101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85</v>
      </c>
      <c r="C9" s="14">
        <v>0.37686385622568502</v>
      </c>
      <c r="D9" s="14">
        <v>0.295800451263797</v>
      </c>
      <c r="E9" s="14">
        <v>0.45336775649352501</v>
      </c>
      <c r="F9" s="14"/>
      <c r="G9" s="14">
        <v>0.17860659825186501</v>
      </c>
      <c r="H9" s="14">
        <v>0.24047396036576299</v>
      </c>
      <c r="I9" s="14">
        <v>0.33992477199888199</v>
      </c>
      <c r="J9" s="14">
        <v>0.40968084578597702</v>
      </c>
      <c r="K9" s="14">
        <v>0.45203345614021301</v>
      </c>
      <c r="L9" s="14">
        <v>0.43359292433509899</v>
      </c>
      <c r="M9" s="14"/>
      <c r="N9" s="14">
        <v>0.33341331998684598</v>
      </c>
      <c r="O9" s="14">
        <v>0.45817843118694002</v>
      </c>
      <c r="P9" s="14"/>
      <c r="Q9" s="14">
        <v>0.41723836385756102</v>
      </c>
      <c r="R9" s="14">
        <v>0.487136887879493</v>
      </c>
      <c r="S9" s="14">
        <v>0.400810541855326</v>
      </c>
      <c r="T9" s="14">
        <v>0.34645834397055197</v>
      </c>
      <c r="U9" s="14">
        <v>0.35686412381247601</v>
      </c>
      <c r="V9" s="14">
        <v>0.31487279001509799</v>
      </c>
      <c r="W9" s="14">
        <v>0.25348717579503799</v>
      </c>
      <c r="X9" s="14">
        <v>0.65147592877612803</v>
      </c>
      <c r="Y9" s="14">
        <v>0.42950760689330603</v>
      </c>
      <c r="Z9" s="14">
        <v>0.56226491706589599</v>
      </c>
      <c r="AA9" s="14"/>
      <c r="AB9" s="14">
        <v>0.31796971193099599</v>
      </c>
      <c r="AC9" s="14">
        <v>0.42480133236225298</v>
      </c>
      <c r="AD9" s="14">
        <v>0.317447033220705</v>
      </c>
      <c r="AE9" s="14"/>
      <c r="AF9" s="14">
        <v>0.310726594537374</v>
      </c>
      <c r="AG9" s="14">
        <v>0.25553574098478499</v>
      </c>
      <c r="AH9" s="14">
        <v>0.39598451884547903</v>
      </c>
      <c r="AI9" s="14">
        <v>0.46740168551289801</v>
      </c>
      <c r="AJ9" s="14">
        <v>0.36407362283473499</v>
      </c>
      <c r="AK9" s="14">
        <v>0.36360386751708801</v>
      </c>
      <c r="AL9" s="14">
        <v>0.29089941465115798</v>
      </c>
      <c r="AM9" s="14">
        <v>0.53020964231540502</v>
      </c>
      <c r="AN9" s="14"/>
      <c r="AO9" s="14">
        <v>0.28518734834291398</v>
      </c>
      <c r="AP9" s="14">
        <v>0.24982659512267</v>
      </c>
      <c r="AQ9" s="14">
        <v>0.34743193568290298</v>
      </c>
      <c r="AR9" s="14">
        <v>0.60834340174678603</v>
      </c>
      <c r="AS9" s="14">
        <v>0.24011480629360599</v>
      </c>
      <c r="AT9" s="14">
        <v>0.37068530783618198</v>
      </c>
      <c r="AU9" s="14">
        <v>0.22577323116062301</v>
      </c>
      <c r="AV9" s="14">
        <v>0.50052216247801795</v>
      </c>
      <c r="AW9" s="14"/>
      <c r="AX9" s="14">
        <v>0.34124096401778198</v>
      </c>
      <c r="AY9" s="14">
        <v>0.330781158829487</v>
      </c>
      <c r="AZ9" s="14">
        <v>0.42006801293756901</v>
      </c>
      <c r="BA9" s="14"/>
      <c r="BB9" s="14">
        <v>0.37146337235332899</v>
      </c>
      <c r="BC9" s="14">
        <v>0.359932426754766</v>
      </c>
      <c r="BD9" s="14">
        <v>0.371528497668147</v>
      </c>
      <c r="BE9" s="14"/>
      <c r="BF9" s="14">
        <v>0.252981534072243</v>
      </c>
      <c r="BG9" s="14">
        <v>0.35950342660147699</v>
      </c>
      <c r="BH9" s="14">
        <v>0.39963000202434301</v>
      </c>
      <c r="BI9" s="14"/>
      <c r="BJ9" s="14">
        <v>0.28705290381412901</v>
      </c>
      <c r="BK9" s="14">
        <v>0.404463989271998</v>
      </c>
      <c r="BL9" s="14"/>
      <c r="BM9" s="14">
        <v>0.236629097240038</v>
      </c>
      <c r="BN9" s="14">
        <v>0.45044537231585902</v>
      </c>
      <c r="BO9" s="14"/>
      <c r="BP9" s="14">
        <v>0.36028056299491001</v>
      </c>
      <c r="BQ9" s="14">
        <v>0.32848382319617397</v>
      </c>
      <c r="BR9" s="14">
        <v>0.55787285791457397</v>
      </c>
      <c r="BS9" s="14">
        <v>0.31756796561664902</v>
      </c>
      <c r="BT9" s="14">
        <v>0.38588590935216399</v>
      </c>
      <c r="BU9" s="14">
        <v>0.39862127662654701</v>
      </c>
      <c r="BV9" s="14">
        <v>0.40204174487722399</v>
      </c>
      <c r="BW9" s="14">
        <v>0.414626336189716</v>
      </c>
    </row>
    <row r="10" spans="2:75" x14ac:dyDescent="0.35">
      <c r="B10" s="15" t="s">
        <v>86</v>
      </c>
      <c r="C10" s="14">
        <v>0.21298047940908699</v>
      </c>
      <c r="D10" s="14">
        <v>0.22441940331600899</v>
      </c>
      <c r="E10" s="14">
        <v>0.20218495096862699</v>
      </c>
      <c r="F10" s="14"/>
      <c r="G10" s="14">
        <v>0.119834081544682</v>
      </c>
      <c r="H10" s="14">
        <v>0.146647949201372</v>
      </c>
      <c r="I10" s="14">
        <v>0.214604726181293</v>
      </c>
      <c r="J10" s="14">
        <v>0.21733714109566801</v>
      </c>
      <c r="K10" s="14">
        <v>0.22412048674874999</v>
      </c>
      <c r="L10" s="14">
        <v>0.249150477161516</v>
      </c>
      <c r="M10" s="14"/>
      <c r="N10" s="14">
        <v>0.22609152287953699</v>
      </c>
      <c r="O10" s="14">
        <v>0.18844409805724599</v>
      </c>
      <c r="P10" s="14"/>
      <c r="Q10" s="14">
        <v>0.18446126372303401</v>
      </c>
      <c r="R10" s="14">
        <v>0.135570961873059</v>
      </c>
      <c r="S10" s="14">
        <v>0.246860634333297</v>
      </c>
      <c r="T10" s="14">
        <v>0.24572245138471899</v>
      </c>
      <c r="U10" s="14">
        <v>0.22481969993314899</v>
      </c>
      <c r="V10" s="14">
        <v>0.253007884962475</v>
      </c>
      <c r="W10" s="14">
        <v>0.23627442460471801</v>
      </c>
      <c r="X10" s="14">
        <v>0.26187207182115801</v>
      </c>
      <c r="Y10" s="14">
        <v>0</v>
      </c>
      <c r="Z10" s="14">
        <v>8.6960272539904807E-2</v>
      </c>
      <c r="AA10" s="14"/>
      <c r="AB10" s="14">
        <v>0.18093324788474599</v>
      </c>
      <c r="AC10" s="14">
        <v>0.21523079243923399</v>
      </c>
      <c r="AD10" s="14">
        <v>0.19265360730765199</v>
      </c>
      <c r="AE10" s="14"/>
      <c r="AF10" s="14">
        <v>0.27429855939499098</v>
      </c>
      <c r="AG10" s="14">
        <v>0.227458935228537</v>
      </c>
      <c r="AH10" s="14">
        <v>0.17469041266322699</v>
      </c>
      <c r="AI10" s="14">
        <v>0.239747905414851</v>
      </c>
      <c r="AJ10" s="14">
        <v>0.26935643772088103</v>
      </c>
      <c r="AK10" s="14">
        <v>0.266011643906577</v>
      </c>
      <c r="AL10" s="14">
        <v>0.16090355206644499</v>
      </c>
      <c r="AM10" s="14">
        <v>0.144950032743698</v>
      </c>
      <c r="AN10" s="14"/>
      <c r="AO10" s="14">
        <v>0.30658822988229001</v>
      </c>
      <c r="AP10" s="14">
        <v>0.28061782013001002</v>
      </c>
      <c r="AQ10" s="14">
        <v>0.17669828551745301</v>
      </c>
      <c r="AR10" s="14">
        <v>0.220629105143681</v>
      </c>
      <c r="AS10" s="14">
        <v>0.29286383697564999</v>
      </c>
      <c r="AT10" s="14">
        <v>0.217325256911724</v>
      </c>
      <c r="AU10" s="14">
        <v>0.23430566276679199</v>
      </c>
      <c r="AV10" s="14">
        <v>0.10291851050665</v>
      </c>
      <c r="AW10" s="14"/>
      <c r="AX10" s="14">
        <v>0.17791334594903199</v>
      </c>
      <c r="AY10" s="14">
        <v>0.27316056940579497</v>
      </c>
      <c r="AZ10" s="14">
        <v>0.19932406533444399</v>
      </c>
      <c r="BA10" s="14"/>
      <c r="BB10" s="14">
        <v>0.26514888087859201</v>
      </c>
      <c r="BC10" s="14">
        <v>0.25501098990458199</v>
      </c>
      <c r="BD10" s="14">
        <v>0.16150846220033399</v>
      </c>
      <c r="BE10" s="14"/>
      <c r="BF10" s="14">
        <v>0.217921787981469</v>
      </c>
      <c r="BG10" s="14">
        <v>0.23427091180360499</v>
      </c>
      <c r="BH10" s="14">
        <v>0.21299980280361899</v>
      </c>
      <c r="BI10" s="14"/>
      <c r="BJ10" s="14">
        <v>0.20921378110691</v>
      </c>
      <c r="BK10" s="14">
        <v>0.22065808383216501</v>
      </c>
      <c r="BL10" s="14"/>
      <c r="BM10" s="14">
        <v>0.23094232014529001</v>
      </c>
      <c r="BN10" s="14">
        <v>0.19374762343455201</v>
      </c>
      <c r="BO10" s="14"/>
      <c r="BP10" s="14">
        <v>0.23681487571274301</v>
      </c>
      <c r="BQ10" s="14">
        <v>0.33479301009166901</v>
      </c>
      <c r="BR10" s="14">
        <v>0.12618710927724699</v>
      </c>
      <c r="BS10" s="14">
        <v>0.25280245928707601</v>
      </c>
      <c r="BT10" s="14">
        <v>0.174602741968757</v>
      </c>
      <c r="BU10" s="14">
        <v>0.155708181385002</v>
      </c>
      <c r="BV10" s="14">
        <v>0.325139198446255</v>
      </c>
      <c r="BW10" s="14">
        <v>0.234614999619772</v>
      </c>
    </row>
    <row r="11" spans="2:75" x14ac:dyDescent="0.35">
      <c r="B11" s="15" t="s">
        <v>87</v>
      </c>
      <c r="C11" s="14">
        <v>0.12509663006927199</v>
      </c>
      <c r="D11" s="14">
        <v>0.14504093455445399</v>
      </c>
      <c r="E11" s="14">
        <v>0.106274115989545</v>
      </c>
      <c r="F11" s="14"/>
      <c r="G11" s="14">
        <v>0.107428961759634</v>
      </c>
      <c r="H11" s="14">
        <v>0.14673286075242001</v>
      </c>
      <c r="I11" s="14">
        <v>0.12503494527405701</v>
      </c>
      <c r="J11" s="14">
        <v>0.122630160956232</v>
      </c>
      <c r="K11" s="14">
        <v>0.106243445088314</v>
      </c>
      <c r="L11" s="14">
        <v>0.13119066357210701</v>
      </c>
      <c r="M11" s="14"/>
      <c r="N11" s="14">
        <v>0.128621368914449</v>
      </c>
      <c r="O11" s="14">
        <v>0.11850033308758399</v>
      </c>
      <c r="P11" s="14"/>
      <c r="Q11" s="14">
        <v>6.21122549039511E-2</v>
      </c>
      <c r="R11" s="14">
        <v>0.13453032219778599</v>
      </c>
      <c r="S11" s="14">
        <v>0.104980385566722</v>
      </c>
      <c r="T11" s="14">
        <v>9.9056923815876802E-2</v>
      </c>
      <c r="U11" s="14">
        <v>0.13721902897107999</v>
      </c>
      <c r="V11" s="14">
        <v>0.14910904267419001</v>
      </c>
      <c r="W11" s="14">
        <v>0.19544175857054399</v>
      </c>
      <c r="X11" s="14">
        <v>8.66519994027138E-2</v>
      </c>
      <c r="Y11" s="14">
        <v>0</v>
      </c>
      <c r="Z11" s="14">
        <v>6.5352639795935905E-2</v>
      </c>
      <c r="AA11" s="14"/>
      <c r="AB11" s="14">
        <v>0.17924115383532699</v>
      </c>
      <c r="AC11" s="14">
        <v>9.7025038325658702E-2</v>
      </c>
      <c r="AD11" s="14">
        <v>0.178271302117155</v>
      </c>
      <c r="AE11" s="14"/>
      <c r="AF11" s="14">
        <v>0.211128449910787</v>
      </c>
      <c r="AG11" s="14">
        <v>0.15770826711879901</v>
      </c>
      <c r="AH11" s="14">
        <v>8.6431051867783396E-2</v>
      </c>
      <c r="AI11" s="14">
        <v>6.7346061075458902E-2</v>
      </c>
      <c r="AJ11" s="14">
        <v>7.4701986850118904E-2</v>
      </c>
      <c r="AK11" s="14">
        <v>0.108343205568699</v>
      </c>
      <c r="AL11" s="14">
        <v>0.126572814645524</v>
      </c>
      <c r="AM11" s="14">
        <v>0.104479232056145</v>
      </c>
      <c r="AN11" s="14"/>
      <c r="AO11" s="14">
        <v>0.17918545151061499</v>
      </c>
      <c r="AP11" s="14">
        <v>0.14049770671404399</v>
      </c>
      <c r="AQ11" s="14">
        <v>9.7125199485836006E-2</v>
      </c>
      <c r="AR11" s="14">
        <v>1.4733097206546E-2</v>
      </c>
      <c r="AS11" s="14">
        <v>8.4376225960075504E-2</v>
      </c>
      <c r="AT11" s="14">
        <v>9.8317025750368298E-2</v>
      </c>
      <c r="AU11" s="14">
        <v>0.156194703512472</v>
      </c>
      <c r="AV11" s="14">
        <v>0.14469158281352301</v>
      </c>
      <c r="AW11" s="14"/>
      <c r="AX11" s="14">
        <v>7.6572316231804494E-2</v>
      </c>
      <c r="AY11" s="14">
        <v>0.14184038074781799</v>
      </c>
      <c r="AZ11" s="14">
        <v>0.1046298291372</v>
      </c>
      <c r="BA11" s="14"/>
      <c r="BB11" s="14">
        <v>0.112060719520374</v>
      </c>
      <c r="BC11" s="14">
        <v>0.13125850848641599</v>
      </c>
      <c r="BD11" s="14">
        <v>0.16240651967074299</v>
      </c>
      <c r="BE11" s="14"/>
      <c r="BF11" s="14">
        <v>0.157455939465141</v>
      </c>
      <c r="BG11" s="14">
        <v>0.145850416504061</v>
      </c>
      <c r="BH11" s="14">
        <v>0.10618321056662</v>
      </c>
      <c r="BI11" s="14"/>
      <c r="BJ11" s="14">
        <v>0.15757770736816401</v>
      </c>
      <c r="BK11" s="14">
        <v>0.116149041953184</v>
      </c>
      <c r="BL11" s="14"/>
      <c r="BM11" s="14">
        <v>0.16989240494534699</v>
      </c>
      <c r="BN11" s="14">
        <v>0.10973352857745899</v>
      </c>
      <c r="BO11" s="14"/>
      <c r="BP11" s="14">
        <v>7.27805852103246E-2</v>
      </c>
      <c r="BQ11" s="14">
        <v>3.8687816761881599E-2</v>
      </c>
      <c r="BR11" s="14">
        <v>0.11642996637823699</v>
      </c>
      <c r="BS11" s="14">
        <v>0.13699683568287799</v>
      </c>
      <c r="BT11" s="14">
        <v>0.16801727857927501</v>
      </c>
      <c r="BU11" s="14">
        <v>0.132978218266498</v>
      </c>
      <c r="BV11" s="14">
        <v>6.7220290520240297E-2</v>
      </c>
      <c r="BW11" s="14">
        <v>9.9778995932728903E-2</v>
      </c>
    </row>
    <row r="12" spans="2:75" x14ac:dyDescent="0.35">
      <c r="B12" s="15" t="s">
        <v>88</v>
      </c>
      <c r="C12" s="14">
        <v>0.136644315085972</v>
      </c>
      <c r="D12" s="14">
        <v>0.15448808179062701</v>
      </c>
      <c r="E12" s="14">
        <v>0.119804191616974</v>
      </c>
      <c r="F12" s="14"/>
      <c r="G12" s="14">
        <v>0.160691263832132</v>
      </c>
      <c r="H12" s="14">
        <v>0.201116139092366</v>
      </c>
      <c r="I12" s="14">
        <v>0.14663194931095699</v>
      </c>
      <c r="J12" s="14">
        <v>0.15709351676327299</v>
      </c>
      <c r="K12" s="14">
        <v>0.13644335182646999</v>
      </c>
      <c r="L12" s="14">
        <v>9.4637021858875695E-2</v>
      </c>
      <c r="M12" s="14"/>
      <c r="N12" s="14">
        <v>0.140690971778336</v>
      </c>
      <c r="O12" s="14">
        <v>0.12907128613312099</v>
      </c>
      <c r="P12" s="14"/>
      <c r="Q12" s="14">
        <v>0.17388278621984901</v>
      </c>
      <c r="R12" s="14">
        <v>0.15366589155591301</v>
      </c>
      <c r="S12" s="14">
        <v>0.153182596042752</v>
      </c>
      <c r="T12" s="14">
        <v>0.12532902244497701</v>
      </c>
      <c r="U12" s="14">
        <v>0.15030369839218499</v>
      </c>
      <c r="V12" s="14">
        <v>0.13234833503069399</v>
      </c>
      <c r="W12" s="14">
        <v>0.13874685299518899</v>
      </c>
      <c r="X12" s="14">
        <v>0</v>
      </c>
      <c r="Y12" s="14">
        <v>0</v>
      </c>
      <c r="Z12" s="14">
        <v>9.8271342670503997E-2</v>
      </c>
      <c r="AA12" s="14"/>
      <c r="AB12" s="14">
        <v>7.8298606782583505E-2</v>
      </c>
      <c r="AC12" s="14">
        <v>0.16021297710608801</v>
      </c>
      <c r="AD12" s="14">
        <v>0.108909207152219</v>
      </c>
      <c r="AE12" s="14"/>
      <c r="AF12" s="14">
        <v>6.20730424990679E-2</v>
      </c>
      <c r="AG12" s="14">
        <v>0.17184023709413701</v>
      </c>
      <c r="AH12" s="14">
        <v>0.18600192844385599</v>
      </c>
      <c r="AI12" s="14">
        <v>7.7092474200118499E-2</v>
      </c>
      <c r="AJ12" s="14">
        <v>0.13442351209991801</v>
      </c>
      <c r="AK12" s="14">
        <v>0.104439697684441</v>
      </c>
      <c r="AL12" s="14">
        <v>0.25423900855888198</v>
      </c>
      <c r="AM12" s="14">
        <v>0.164864464533578</v>
      </c>
      <c r="AN12" s="14"/>
      <c r="AO12" s="14">
        <v>6.19634068541648E-2</v>
      </c>
      <c r="AP12" s="14">
        <v>0.17491744232001299</v>
      </c>
      <c r="AQ12" s="14">
        <v>0.17011552893179299</v>
      </c>
      <c r="AR12" s="14">
        <v>2.7476830688582501E-2</v>
      </c>
      <c r="AS12" s="14">
        <v>0.18200302465957699</v>
      </c>
      <c r="AT12" s="14">
        <v>0.119863421244723</v>
      </c>
      <c r="AU12" s="14">
        <v>0.186273274703674</v>
      </c>
      <c r="AV12" s="14">
        <v>0.199779936713643</v>
      </c>
      <c r="AW12" s="14"/>
      <c r="AX12" s="14">
        <v>0.116942192211653</v>
      </c>
      <c r="AY12" s="14">
        <v>0.105666520903291</v>
      </c>
      <c r="AZ12" s="14">
        <v>0.14881421628841901</v>
      </c>
      <c r="BA12" s="14"/>
      <c r="BB12" s="14">
        <v>9.0368816688682296E-2</v>
      </c>
      <c r="BC12" s="14">
        <v>0.125864626483951</v>
      </c>
      <c r="BD12" s="14">
        <v>0.14521675511392601</v>
      </c>
      <c r="BE12" s="14"/>
      <c r="BF12" s="14">
        <v>0.190587685367124</v>
      </c>
      <c r="BG12" s="14">
        <v>9.9858374182250298E-2</v>
      </c>
      <c r="BH12" s="14">
        <v>0.139992141782394</v>
      </c>
      <c r="BI12" s="14"/>
      <c r="BJ12" s="14">
        <v>0.118070734277051</v>
      </c>
      <c r="BK12" s="14">
        <v>0.139808993407704</v>
      </c>
      <c r="BL12" s="14"/>
      <c r="BM12" s="14">
        <v>0.133561243114689</v>
      </c>
      <c r="BN12" s="14">
        <v>0.13281250342489201</v>
      </c>
      <c r="BO12" s="14"/>
      <c r="BP12" s="14">
        <v>0.11844758834961</v>
      </c>
      <c r="BQ12" s="14">
        <v>9.4751470751769304E-2</v>
      </c>
      <c r="BR12" s="14">
        <v>3.8717483175359398E-2</v>
      </c>
      <c r="BS12" s="14">
        <v>0.17872853382661999</v>
      </c>
      <c r="BT12" s="14">
        <v>0.13224337781460899</v>
      </c>
      <c r="BU12" s="14">
        <v>0.152449090119505</v>
      </c>
      <c r="BV12" s="14">
        <v>0.104917345789943</v>
      </c>
      <c r="BW12" s="14">
        <v>0.17308266183778401</v>
      </c>
    </row>
    <row r="13" spans="2:75" x14ac:dyDescent="0.35">
      <c r="B13" s="15" t="s">
        <v>89</v>
      </c>
      <c r="C13" s="14">
        <v>7.0592837685864607E-2</v>
      </c>
      <c r="D13" s="14">
        <v>9.6094154284954603E-2</v>
      </c>
      <c r="E13" s="14">
        <v>4.6525872046897898E-2</v>
      </c>
      <c r="F13" s="14"/>
      <c r="G13" s="14">
        <v>0.23453867896859401</v>
      </c>
      <c r="H13" s="14">
        <v>0.15109854389878799</v>
      </c>
      <c r="I13" s="14">
        <v>6.8046517590457906E-2</v>
      </c>
      <c r="J13" s="14">
        <v>5.1945347755291103E-2</v>
      </c>
      <c r="K13" s="14">
        <v>3.4512231962204702E-2</v>
      </c>
      <c r="L13" s="14">
        <v>3.2304936771288699E-2</v>
      </c>
      <c r="M13" s="14"/>
      <c r="N13" s="14">
        <v>8.7225782198575505E-2</v>
      </c>
      <c r="O13" s="14">
        <v>3.94654700977915E-2</v>
      </c>
      <c r="P13" s="14"/>
      <c r="Q13" s="14">
        <v>5.0949559052422502E-2</v>
      </c>
      <c r="R13" s="14">
        <v>3.3466243390642497E-2</v>
      </c>
      <c r="S13" s="14">
        <v>7.58268185307482E-2</v>
      </c>
      <c r="T13" s="14">
        <v>0.116886967970141</v>
      </c>
      <c r="U13" s="14">
        <v>5.5444800693121903E-2</v>
      </c>
      <c r="V13" s="14">
        <v>4.2602909998052302E-2</v>
      </c>
      <c r="W13" s="14">
        <v>9.6208687787883204E-2</v>
      </c>
      <c r="X13" s="14">
        <v>0</v>
      </c>
      <c r="Y13" s="14">
        <v>0</v>
      </c>
      <c r="Z13" s="14">
        <v>4.5683130856041899E-2</v>
      </c>
      <c r="AA13" s="14"/>
      <c r="AB13" s="14">
        <v>0.104940101602838</v>
      </c>
      <c r="AC13" s="14">
        <v>5.2174388524020801E-2</v>
      </c>
      <c r="AD13" s="14">
        <v>0.104301039369065</v>
      </c>
      <c r="AE13" s="14"/>
      <c r="AF13" s="14">
        <v>8.2560676585345105E-2</v>
      </c>
      <c r="AG13" s="14">
        <v>8.4777713605658597E-2</v>
      </c>
      <c r="AH13" s="14">
        <v>6.9624827953012502E-2</v>
      </c>
      <c r="AI13" s="14">
        <v>0.14841187379667301</v>
      </c>
      <c r="AJ13" s="14">
        <v>8.4509623444069398E-2</v>
      </c>
      <c r="AK13" s="14">
        <v>6.8868502078491795E-2</v>
      </c>
      <c r="AL13" s="14">
        <v>5.7358179100478399E-2</v>
      </c>
      <c r="AM13" s="14">
        <v>2.0626591779774599E-2</v>
      </c>
      <c r="AN13" s="14"/>
      <c r="AO13" s="14">
        <v>0.10792870895890599</v>
      </c>
      <c r="AP13" s="14">
        <v>7.1641455236579596E-2</v>
      </c>
      <c r="AQ13" s="14">
        <v>8.3852209576520995E-2</v>
      </c>
      <c r="AR13" s="14">
        <v>0.12881756521440399</v>
      </c>
      <c r="AS13" s="14">
        <v>0.184895913155674</v>
      </c>
      <c r="AT13" s="14">
        <v>7.7210402376295104E-2</v>
      </c>
      <c r="AU13" s="14">
        <v>4.88520482506897E-2</v>
      </c>
      <c r="AV13" s="14">
        <v>0</v>
      </c>
      <c r="AW13" s="14"/>
      <c r="AX13" s="14">
        <v>8.0778104547463397E-2</v>
      </c>
      <c r="AY13" s="14">
        <v>6.6908229602550995E-2</v>
      </c>
      <c r="AZ13" s="14">
        <v>7.5697042994404704E-2</v>
      </c>
      <c r="BA13" s="14"/>
      <c r="BB13" s="14">
        <v>6.0582471728530901E-2</v>
      </c>
      <c r="BC13" s="14">
        <v>6.6529459729119694E-2</v>
      </c>
      <c r="BD13" s="14">
        <v>9.9036099869578106E-2</v>
      </c>
      <c r="BE13" s="14"/>
      <c r="BF13" s="14">
        <v>0.13525580690116801</v>
      </c>
      <c r="BG13" s="14">
        <v>6.9455658938975498E-2</v>
      </c>
      <c r="BH13" s="14">
        <v>8.0821510233439198E-2</v>
      </c>
      <c r="BI13" s="14"/>
      <c r="BJ13" s="14">
        <v>0.13544044395749999</v>
      </c>
      <c r="BK13" s="14">
        <v>5.0429103515890798E-2</v>
      </c>
      <c r="BL13" s="14"/>
      <c r="BM13" s="14">
        <v>0.112228822782099</v>
      </c>
      <c r="BN13" s="14">
        <v>5.2938943578005701E-2</v>
      </c>
      <c r="BO13" s="14"/>
      <c r="BP13" s="14">
        <v>0.115531411794775</v>
      </c>
      <c r="BQ13" s="14">
        <v>7.7663571114028898E-2</v>
      </c>
      <c r="BR13" s="14">
        <v>5.20407523106447E-2</v>
      </c>
      <c r="BS13" s="14">
        <v>5.3235767883597601E-2</v>
      </c>
      <c r="BT13" s="14">
        <v>7.3132681626597196E-2</v>
      </c>
      <c r="BU13" s="14">
        <v>5.8401784889892699E-2</v>
      </c>
      <c r="BV13" s="14">
        <v>3.2422444841677299E-2</v>
      </c>
      <c r="BW13" s="14">
        <v>3.46518963916373E-2</v>
      </c>
    </row>
    <row r="14" spans="2:75" x14ac:dyDescent="0.35">
      <c r="B14" s="15" t="s">
        <v>90</v>
      </c>
      <c r="C14" s="14">
        <v>3.65953581132916E-2</v>
      </c>
      <c r="D14" s="14">
        <v>4.9325607571067201E-2</v>
      </c>
      <c r="E14" s="14">
        <v>2.4581136216736799E-2</v>
      </c>
      <c r="F14" s="14"/>
      <c r="G14" s="14">
        <v>9.5562221255109006E-2</v>
      </c>
      <c r="H14" s="14">
        <v>7.6806840732665693E-2</v>
      </c>
      <c r="I14" s="14">
        <v>6.5338755612806998E-2</v>
      </c>
      <c r="J14" s="14">
        <v>1.08648817773612E-2</v>
      </c>
      <c r="K14" s="14">
        <v>2.49836779901959E-2</v>
      </c>
      <c r="L14" s="14">
        <v>1.5901864210493E-2</v>
      </c>
      <c r="M14" s="14"/>
      <c r="N14" s="14">
        <v>4.5870146939877197E-2</v>
      </c>
      <c r="O14" s="14">
        <v>1.9238253309252801E-2</v>
      </c>
      <c r="P14" s="14"/>
      <c r="Q14" s="14">
        <v>1.2554234655262E-2</v>
      </c>
      <c r="R14" s="14">
        <v>1.7078957197263898E-2</v>
      </c>
      <c r="S14" s="14">
        <v>3.7859825332648899E-3</v>
      </c>
      <c r="T14" s="14">
        <v>2.87373408087475E-2</v>
      </c>
      <c r="U14" s="14">
        <v>5.8342170614809299E-2</v>
      </c>
      <c r="V14" s="14">
        <v>5.1340568059776999E-2</v>
      </c>
      <c r="W14" s="14">
        <v>4.8569819692454497E-2</v>
      </c>
      <c r="X14" s="14">
        <v>0</v>
      </c>
      <c r="Y14" s="14">
        <v>0.57049239310669397</v>
      </c>
      <c r="Z14" s="14">
        <v>2.3769239449791101E-2</v>
      </c>
      <c r="AA14" s="14"/>
      <c r="AB14" s="14">
        <v>9.8317023253682898E-2</v>
      </c>
      <c r="AC14" s="14">
        <v>1.6571727977915798E-2</v>
      </c>
      <c r="AD14" s="14">
        <v>6.437024246169E-2</v>
      </c>
      <c r="AE14" s="14"/>
      <c r="AF14" s="14">
        <v>2.2905337660155699E-2</v>
      </c>
      <c r="AG14" s="14">
        <v>7.0104306038193398E-2</v>
      </c>
      <c r="AH14" s="14">
        <v>6.3946013894404505E-2</v>
      </c>
      <c r="AI14" s="14">
        <v>0</v>
      </c>
      <c r="AJ14" s="14">
        <v>7.29348170502781E-2</v>
      </c>
      <c r="AK14" s="14">
        <v>4.5642941265544398E-2</v>
      </c>
      <c r="AL14" s="14">
        <v>5.6726413110013002E-2</v>
      </c>
      <c r="AM14" s="14">
        <v>5.2779334833526204E-3</v>
      </c>
      <c r="AN14" s="14"/>
      <c r="AO14" s="14">
        <v>8.3042902596820196E-3</v>
      </c>
      <c r="AP14" s="14">
        <v>4.99105099815512E-2</v>
      </c>
      <c r="AQ14" s="14">
        <v>9.9039776141059493E-2</v>
      </c>
      <c r="AR14" s="14">
        <v>0</v>
      </c>
      <c r="AS14" s="14">
        <v>1.5746192955417401E-2</v>
      </c>
      <c r="AT14" s="14">
        <v>5.8985666953067201E-2</v>
      </c>
      <c r="AU14" s="14">
        <v>9.5617457614556006E-2</v>
      </c>
      <c r="AV14" s="14">
        <v>0</v>
      </c>
      <c r="AW14" s="14"/>
      <c r="AX14" s="14">
        <v>9.8604155980853106E-2</v>
      </c>
      <c r="AY14" s="14">
        <v>4.2137587231244202E-2</v>
      </c>
      <c r="AZ14" s="14">
        <v>3.0815831161275901E-2</v>
      </c>
      <c r="BA14" s="14"/>
      <c r="BB14" s="14">
        <v>5.1589180694719301E-2</v>
      </c>
      <c r="BC14" s="14">
        <v>3.5716046316552799E-2</v>
      </c>
      <c r="BD14" s="14">
        <v>3.3085670974144298E-2</v>
      </c>
      <c r="BE14" s="14"/>
      <c r="BF14" s="14">
        <v>3.7862079078218001E-2</v>
      </c>
      <c r="BG14" s="14">
        <v>5.52334197255109E-2</v>
      </c>
      <c r="BH14" s="14">
        <v>3.1824239583317197E-2</v>
      </c>
      <c r="BI14" s="14"/>
      <c r="BJ14" s="14">
        <v>6.2941065732948998E-2</v>
      </c>
      <c r="BK14" s="14">
        <v>2.75768444445527E-2</v>
      </c>
      <c r="BL14" s="14"/>
      <c r="BM14" s="14">
        <v>8.6412123585378198E-2</v>
      </c>
      <c r="BN14" s="14">
        <v>1.6621800191142299E-2</v>
      </c>
      <c r="BO14" s="14"/>
      <c r="BP14" s="14">
        <v>4.9558037355549402E-2</v>
      </c>
      <c r="BQ14" s="14">
        <v>6.29691318829044E-2</v>
      </c>
      <c r="BR14" s="14">
        <v>1.2336180238105799E-2</v>
      </c>
      <c r="BS14" s="14">
        <v>2.9870322501301502E-2</v>
      </c>
      <c r="BT14" s="14">
        <v>2.9887253599181401E-2</v>
      </c>
      <c r="BU14" s="14">
        <v>5.0563692700402403E-2</v>
      </c>
      <c r="BV14" s="14">
        <v>6.8258975524660606E-2</v>
      </c>
      <c r="BW14" s="14">
        <v>1.1527322433574299E-2</v>
      </c>
    </row>
    <row r="15" spans="2:75" x14ac:dyDescent="0.35">
      <c r="B15" s="15" t="s">
        <v>91</v>
      </c>
      <c r="C15" s="14">
        <v>1.2230465860321201E-2</v>
      </c>
      <c r="D15" s="14">
        <v>1.58016481547789E-2</v>
      </c>
      <c r="E15" s="14">
        <v>8.8601488322871905E-3</v>
      </c>
      <c r="F15" s="14"/>
      <c r="G15" s="14">
        <v>3.2184647101747697E-2</v>
      </c>
      <c r="H15" s="14">
        <v>1.9613267806919799E-2</v>
      </c>
      <c r="I15" s="14">
        <v>1.20259830521466E-2</v>
      </c>
      <c r="J15" s="14">
        <v>1.50023345072048E-2</v>
      </c>
      <c r="K15" s="14">
        <v>0</v>
      </c>
      <c r="L15" s="14">
        <v>9.3571657673592601E-3</v>
      </c>
      <c r="M15" s="14"/>
      <c r="N15" s="14">
        <v>1.1236457227953099E-2</v>
      </c>
      <c r="O15" s="14">
        <v>1.40906820151817E-2</v>
      </c>
      <c r="P15" s="14"/>
      <c r="Q15" s="14">
        <v>0</v>
      </c>
      <c r="R15" s="14">
        <v>1.92614960918061E-2</v>
      </c>
      <c r="S15" s="14">
        <v>4.8499117341950096E-3</v>
      </c>
      <c r="T15" s="14">
        <v>1.21481100201868E-2</v>
      </c>
      <c r="U15" s="14">
        <v>8.3154180208013708E-3</v>
      </c>
      <c r="V15" s="14">
        <v>2.25335845000811E-2</v>
      </c>
      <c r="W15" s="14">
        <v>1.63363476361865E-2</v>
      </c>
      <c r="X15" s="14">
        <v>0</v>
      </c>
      <c r="Y15" s="14">
        <v>0</v>
      </c>
      <c r="Z15" s="14">
        <v>7.4346548413476501E-3</v>
      </c>
      <c r="AA15" s="14"/>
      <c r="AB15" s="14">
        <v>1.54331198557114E-2</v>
      </c>
      <c r="AC15" s="14">
        <v>6.13285594963875E-3</v>
      </c>
      <c r="AD15" s="14">
        <v>3.1092397170151002E-2</v>
      </c>
      <c r="AE15" s="14"/>
      <c r="AF15" s="14">
        <v>9.4102572273921103E-3</v>
      </c>
      <c r="AG15" s="14">
        <v>1.7549987463974601E-2</v>
      </c>
      <c r="AH15" s="14">
        <v>1.66173911004113E-2</v>
      </c>
      <c r="AI15" s="14">
        <v>0</v>
      </c>
      <c r="AJ15" s="14">
        <v>0</v>
      </c>
      <c r="AK15" s="14">
        <v>2.2934433823076799E-3</v>
      </c>
      <c r="AL15" s="14">
        <v>5.3300617867500601E-2</v>
      </c>
      <c r="AM15" s="14">
        <v>0</v>
      </c>
      <c r="AN15" s="14"/>
      <c r="AO15" s="14">
        <v>1.31775452260134E-2</v>
      </c>
      <c r="AP15" s="14">
        <v>1.7557352612774899E-2</v>
      </c>
      <c r="AQ15" s="14">
        <v>2.5737064664435198E-2</v>
      </c>
      <c r="AR15" s="14">
        <v>0</v>
      </c>
      <c r="AS15" s="14">
        <v>0</v>
      </c>
      <c r="AT15" s="14">
        <v>1.0009217839769101E-2</v>
      </c>
      <c r="AU15" s="14">
        <v>4.0689809588344401E-2</v>
      </c>
      <c r="AV15" s="14">
        <v>0</v>
      </c>
      <c r="AW15" s="14"/>
      <c r="AX15" s="14">
        <v>1.7963618923640699E-2</v>
      </c>
      <c r="AY15" s="14">
        <v>1.59633453214829E-2</v>
      </c>
      <c r="AZ15" s="14">
        <v>1.14274011229696E-2</v>
      </c>
      <c r="BA15" s="14"/>
      <c r="BB15" s="14">
        <v>2.6837246844773201E-2</v>
      </c>
      <c r="BC15" s="14">
        <v>8.8035627288562193E-3</v>
      </c>
      <c r="BD15" s="14">
        <v>1.31040102544047E-2</v>
      </c>
      <c r="BE15" s="14"/>
      <c r="BF15" s="14">
        <v>7.9351671346374105E-3</v>
      </c>
      <c r="BG15" s="14">
        <v>1.42316460125664E-2</v>
      </c>
      <c r="BH15" s="14">
        <v>1.5831461430547901E-2</v>
      </c>
      <c r="BI15" s="14"/>
      <c r="BJ15" s="14">
        <v>1.6873645000545001E-2</v>
      </c>
      <c r="BK15" s="14">
        <v>1.05168763873778E-2</v>
      </c>
      <c r="BL15" s="14"/>
      <c r="BM15" s="14">
        <v>1.82624097213148E-2</v>
      </c>
      <c r="BN15" s="14">
        <v>1.12419472150809E-2</v>
      </c>
      <c r="BO15" s="14"/>
      <c r="BP15" s="14">
        <v>1.5969060735068801E-2</v>
      </c>
      <c r="BQ15" s="14">
        <v>1.8032489043703699E-2</v>
      </c>
      <c r="BR15" s="14">
        <v>1.37521066579898E-2</v>
      </c>
      <c r="BS15" s="14">
        <v>1.99816710423131E-2</v>
      </c>
      <c r="BT15" s="14">
        <v>2.4439379523265698E-3</v>
      </c>
      <c r="BU15" s="14">
        <v>2.7387694652741601E-2</v>
      </c>
      <c r="BV15" s="14">
        <v>0</v>
      </c>
      <c r="BW15" s="14">
        <v>6.6027383629410699E-3</v>
      </c>
    </row>
    <row r="16" spans="2:75" x14ac:dyDescent="0.35">
      <c r="B16" s="15" t="s">
        <v>92</v>
      </c>
      <c r="C16" s="20">
        <v>2.8996057550506299E-2</v>
      </c>
      <c r="D16" s="20">
        <v>1.90297190643119E-2</v>
      </c>
      <c r="E16" s="20">
        <v>3.84018278354065E-2</v>
      </c>
      <c r="F16" s="20"/>
      <c r="G16" s="20">
        <v>7.1153547286236796E-2</v>
      </c>
      <c r="H16" s="20">
        <v>1.7510438149705699E-2</v>
      </c>
      <c r="I16" s="20">
        <v>2.83923509793997E-2</v>
      </c>
      <c r="J16" s="20">
        <v>1.54457713589934E-2</v>
      </c>
      <c r="K16" s="20">
        <v>2.1663350243853199E-2</v>
      </c>
      <c r="L16" s="20">
        <v>3.3864946323262E-2</v>
      </c>
      <c r="M16" s="20"/>
      <c r="N16" s="20">
        <v>2.6850430074426598E-2</v>
      </c>
      <c r="O16" s="20">
        <v>3.3011446112884001E-2</v>
      </c>
      <c r="P16" s="20"/>
      <c r="Q16" s="20">
        <v>9.8801537587920193E-2</v>
      </c>
      <c r="R16" s="20">
        <v>1.9289239814035498E-2</v>
      </c>
      <c r="S16" s="20">
        <v>9.7031294036946103E-3</v>
      </c>
      <c r="T16" s="20">
        <v>2.56608395847997E-2</v>
      </c>
      <c r="U16" s="20">
        <v>8.6910595623773002E-3</v>
      </c>
      <c r="V16" s="20">
        <v>3.4184884759632897E-2</v>
      </c>
      <c r="W16" s="20">
        <v>1.49349329179863E-2</v>
      </c>
      <c r="X16" s="20">
        <v>0</v>
      </c>
      <c r="Y16" s="20">
        <v>0</v>
      </c>
      <c r="Z16" s="20">
        <v>0.110263802780579</v>
      </c>
      <c r="AA16" s="20"/>
      <c r="AB16" s="20">
        <v>2.4867034854116499E-2</v>
      </c>
      <c r="AC16" s="20">
        <v>2.7850887315191399E-2</v>
      </c>
      <c r="AD16" s="20">
        <v>2.9551712013625E-3</v>
      </c>
      <c r="AE16" s="20"/>
      <c r="AF16" s="20">
        <v>2.68970821848875E-2</v>
      </c>
      <c r="AG16" s="20">
        <v>1.50248124659159E-2</v>
      </c>
      <c r="AH16" s="20">
        <v>6.7038552318256298E-3</v>
      </c>
      <c r="AI16" s="20">
        <v>0</v>
      </c>
      <c r="AJ16" s="20">
        <v>0</v>
      </c>
      <c r="AK16" s="20">
        <v>4.07966985968512E-2</v>
      </c>
      <c r="AL16" s="20">
        <v>0</v>
      </c>
      <c r="AM16" s="20">
        <v>2.9592103088047599E-2</v>
      </c>
      <c r="AN16" s="20"/>
      <c r="AO16" s="20">
        <v>3.7665018965414798E-2</v>
      </c>
      <c r="AP16" s="20">
        <v>1.5031117882357699E-2</v>
      </c>
      <c r="AQ16" s="20">
        <v>0</v>
      </c>
      <c r="AR16" s="20">
        <v>0</v>
      </c>
      <c r="AS16" s="20">
        <v>0</v>
      </c>
      <c r="AT16" s="20">
        <v>4.7603701087870702E-2</v>
      </c>
      <c r="AU16" s="20">
        <v>1.22938124028492E-2</v>
      </c>
      <c r="AV16" s="20">
        <v>5.2087807488166202E-2</v>
      </c>
      <c r="AW16" s="20"/>
      <c r="AX16" s="20">
        <v>8.9985302137770506E-2</v>
      </c>
      <c r="AY16" s="20">
        <v>2.3542207958332E-2</v>
      </c>
      <c r="AZ16" s="20">
        <v>9.2236010237188599E-3</v>
      </c>
      <c r="BA16" s="20"/>
      <c r="BB16" s="20">
        <v>2.1949311291000102E-2</v>
      </c>
      <c r="BC16" s="20">
        <v>1.6884379595756099E-2</v>
      </c>
      <c r="BD16" s="20">
        <v>1.41139842487227E-2</v>
      </c>
      <c r="BE16" s="20"/>
      <c r="BF16" s="20">
        <v>0</v>
      </c>
      <c r="BG16" s="20">
        <v>2.15961462315542E-2</v>
      </c>
      <c r="BH16" s="20">
        <v>1.27176315757193E-2</v>
      </c>
      <c r="BI16" s="20"/>
      <c r="BJ16" s="20">
        <v>1.28297187427515E-2</v>
      </c>
      <c r="BK16" s="20">
        <v>3.0397067187128E-2</v>
      </c>
      <c r="BL16" s="20"/>
      <c r="BM16" s="20">
        <v>1.2071578465844401E-2</v>
      </c>
      <c r="BN16" s="20">
        <v>3.2458281263009502E-2</v>
      </c>
      <c r="BO16" s="20"/>
      <c r="BP16" s="20">
        <v>3.0617877847019099E-2</v>
      </c>
      <c r="BQ16" s="20">
        <v>4.4618687157869097E-2</v>
      </c>
      <c r="BR16" s="20">
        <v>8.2663544047842805E-2</v>
      </c>
      <c r="BS16" s="20">
        <v>1.0816444159564301E-2</v>
      </c>
      <c r="BT16" s="20">
        <v>3.3786819107089902E-2</v>
      </c>
      <c r="BU16" s="20">
        <v>2.3890061359411501E-2</v>
      </c>
      <c r="BV16" s="20">
        <v>0</v>
      </c>
      <c r="BW16" s="20">
        <v>2.51150492318475E-2</v>
      </c>
    </row>
    <row r="17" spans="2:2" x14ac:dyDescent="0.35">
      <c r="B17" s="16"/>
    </row>
    <row r="18" spans="2:2" x14ac:dyDescent="0.35">
      <c r="B18" t="s">
        <v>94</v>
      </c>
    </row>
    <row r="19" spans="2:2" x14ac:dyDescent="0.35">
      <c r="B19" t="s">
        <v>95</v>
      </c>
    </row>
    <row r="21" spans="2:2" x14ac:dyDescent="0.35">
      <c r="B21"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W21"/>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103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85</v>
      </c>
      <c r="C9" s="14">
        <v>0.20115522946713099</v>
      </c>
      <c r="D9" s="14">
        <v>0.22365947527267299</v>
      </c>
      <c r="E9" s="14">
        <v>0.179916760918721</v>
      </c>
      <c r="F9" s="14"/>
      <c r="G9" s="14">
        <v>0.101283533493742</v>
      </c>
      <c r="H9" s="14">
        <v>0.18950722027846101</v>
      </c>
      <c r="I9" s="14">
        <v>0.145886867567808</v>
      </c>
      <c r="J9" s="14">
        <v>0.21858591668044</v>
      </c>
      <c r="K9" s="14">
        <v>0.28400405232675602</v>
      </c>
      <c r="L9" s="14">
        <v>0.203958817243303</v>
      </c>
      <c r="M9" s="14"/>
      <c r="N9" s="14">
        <v>0.20260039739194199</v>
      </c>
      <c r="O9" s="14">
        <v>0.19845070092212799</v>
      </c>
      <c r="P9" s="14"/>
      <c r="Q9" s="14">
        <v>0.17908556099518799</v>
      </c>
      <c r="R9" s="14">
        <v>0.22486536839275101</v>
      </c>
      <c r="S9" s="14">
        <v>0.27575887173452701</v>
      </c>
      <c r="T9" s="14">
        <v>0.18849771957028599</v>
      </c>
      <c r="U9" s="14">
        <v>0.13335866983724001</v>
      </c>
      <c r="V9" s="14">
        <v>0.133192243307834</v>
      </c>
      <c r="W9" s="14">
        <v>0.24408980294552901</v>
      </c>
      <c r="X9" s="14">
        <v>0.42103943808722599</v>
      </c>
      <c r="Y9" s="14">
        <v>0.57049239310669397</v>
      </c>
      <c r="Z9" s="14">
        <v>0.24042529807625199</v>
      </c>
      <c r="AA9" s="14"/>
      <c r="AB9" s="14">
        <v>0.214333422772751</v>
      </c>
      <c r="AC9" s="14">
        <v>0.16698523995393899</v>
      </c>
      <c r="AD9" s="14">
        <v>0.31303558152953098</v>
      </c>
      <c r="AE9" s="14"/>
      <c r="AF9" s="14">
        <v>0.18821915596163899</v>
      </c>
      <c r="AG9" s="14">
        <v>0.248632642368566</v>
      </c>
      <c r="AH9" s="14">
        <v>0.161197469354974</v>
      </c>
      <c r="AI9" s="14">
        <v>0.24691857124793301</v>
      </c>
      <c r="AJ9" s="14">
        <v>0.224190767139685</v>
      </c>
      <c r="AK9" s="14">
        <v>0.243711280855479</v>
      </c>
      <c r="AL9" s="14">
        <v>0.115574217260612</v>
      </c>
      <c r="AM9" s="14">
        <v>0.16110688937215101</v>
      </c>
      <c r="AN9" s="14"/>
      <c r="AO9" s="14">
        <v>0.19834406993763301</v>
      </c>
      <c r="AP9" s="14">
        <v>0.25617004788681702</v>
      </c>
      <c r="AQ9" s="14">
        <v>0.13951901028001501</v>
      </c>
      <c r="AR9" s="14">
        <v>0.26931268648962797</v>
      </c>
      <c r="AS9" s="14">
        <v>0.15244185783155101</v>
      </c>
      <c r="AT9" s="14">
        <v>0.31402295046421203</v>
      </c>
      <c r="AU9" s="14">
        <v>0.20191626524029899</v>
      </c>
      <c r="AV9" s="14">
        <v>0.124323017039671</v>
      </c>
      <c r="AW9" s="14"/>
      <c r="AX9" s="14">
        <v>0.36094923230569897</v>
      </c>
      <c r="AY9" s="14">
        <v>0.26230824822883902</v>
      </c>
      <c r="AZ9" s="14">
        <v>0.14291639511231899</v>
      </c>
      <c r="BA9" s="14"/>
      <c r="BB9" s="14">
        <v>0.230209276424992</v>
      </c>
      <c r="BC9" s="14">
        <v>0.238970748180486</v>
      </c>
      <c r="BD9" s="14">
        <v>0.13174695048631799</v>
      </c>
      <c r="BE9" s="14"/>
      <c r="BF9" s="14">
        <v>0.13337952300536299</v>
      </c>
      <c r="BG9" s="14">
        <v>0.21350918522531201</v>
      </c>
      <c r="BH9" s="14">
        <v>0.20260413338122299</v>
      </c>
      <c r="BI9" s="14"/>
      <c r="BJ9" s="14">
        <v>0.19122112983550299</v>
      </c>
      <c r="BK9" s="14">
        <v>0.202476802284112</v>
      </c>
      <c r="BL9" s="14"/>
      <c r="BM9" s="14">
        <v>0.231136928686107</v>
      </c>
      <c r="BN9" s="14">
        <v>0.19715633844936301</v>
      </c>
      <c r="BO9" s="14"/>
      <c r="BP9" s="14">
        <v>0.14647942694546201</v>
      </c>
      <c r="BQ9" s="14">
        <v>0.21648052015425401</v>
      </c>
      <c r="BR9" s="14">
        <v>0.148292197921434</v>
      </c>
      <c r="BS9" s="14">
        <v>0.1626479827291</v>
      </c>
      <c r="BT9" s="14">
        <v>0.25329102575196599</v>
      </c>
      <c r="BU9" s="14">
        <v>0.230441937065166</v>
      </c>
      <c r="BV9" s="14">
        <v>0.17532150400274299</v>
      </c>
      <c r="BW9" s="14">
        <v>0.158113192193202</v>
      </c>
    </row>
    <row r="10" spans="2:75" x14ac:dyDescent="0.35">
      <c r="B10" s="15" t="s">
        <v>86</v>
      </c>
      <c r="C10" s="14">
        <v>0.21213492059977801</v>
      </c>
      <c r="D10" s="14">
        <v>0.224505366853788</v>
      </c>
      <c r="E10" s="14">
        <v>0.20046026436087</v>
      </c>
      <c r="F10" s="14"/>
      <c r="G10" s="14">
        <v>0.24260700059564799</v>
      </c>
      <c r="H10" s="14">
        <v>0.21921842709190201</v>
      </c>
      <c r="I10" s="14">
        <v>0.216841125912516</v>
      </c>
      <c r="J10" s="14">
        <v>0.20552029796531299</v>
      </c>
      <c r="K10" s="14">
        <v>0.18503966247763101</v>
      </c>
      <c r="L10" s="14">
        <v>0.216383259160223</v>
      </c>
      <c r="M10" s="14"/>
      <c r="N10" s="14">
        <v>0.221697459085023</v>
      </c>
      <c r="O10" s="14">
        <v>0.194239312863105</v>
      </c>
      <c r="P10" s="14"/>
      <c r="Q10" s="14">
        <v>0.18088899103258499</v>
      </c>
      <c r="R10" s="14">
        <v>0.18186342508251299</v>
      </c>
      <c r="S10" s="14">
        <v>0.209569516829124</v>
      </c>
      <c r="T10" s="14">
        <v>0.185202555784162</v>
      </c>
      <c r="U10" s="14">
        <v>0.258629443650785</v>
      </c>
      <c r="V10" s="14">
        <v>0.25914594582560002</v>
      </c>
      <c r="W10" s="14">
        <v>0.22286114053384601</v>
      </c>
      <c r="X10" s="14">
        <v>0.17650424472829601</v>
      </c>
      <c r="Y10" s="14">
        <v>0</v>
      </c>
      <c r="Z10" s="14">
        <v>0.15968064994530301</v>
      </c>
      <c r="AA10" s="14"/>
      <c r="AB10" s="14">
        <v>0.25832428653435802</v>
      </c>
      <c r="AC10" s="14">
        <v>0.21310382088387</v>
      </c>
      <c r="AD10" s="14">
        <v>0.18283622376990999</v>
      </c>
      <c r="AE10" s="14"/>
      <c r="AF10" s="14">
        <v>0.25706442658327</v>
      </c>
      <c r="AG10" s="14">
        <v>0.206767044006056</v>
      </c>
      <c r="AH10" s="14">
        <v>0.284375635135309</v>
      </c>
      <c r="AI10" s="14">
        <v>0.25029477376638698</v>
      </c>
      <c r="AJ10" s="14">
        <v>0.14606225969661299</v>
      </c>
      <c r="AK10" s="14">
        <v>0.19102424136156099</v>
      </c>
      <c r="AL10" s="14">
        <v>0.149116710573544</v>
      </c>
      <c r="AM10" s="14">
        <v>0.198343406927808</v>
      </c>
      <c r="AN10" s="14"/>
      <c r="AO10" s="14">
        <v>0.30930870210129902</v>
      </c>
      <c r="AP10" s="14">
        <v>0.26382563588240099</v>
      </c>
      <c r="AQ10" s="14">
        <v>0.24440166598499699</v>
      </c>
      <c r="AR10" s="14">
        <v>0.325405151714245</v>
      </c>
      <c r="AS10" s="14">
        <v>0.131426938463757</v>
      </c>
      <c r="AT10" s="14">
        <v>0.19030264395637</v>
      </c>
      <c r="AU10" s="14">
        <v>9.2590164022229901E-2</v>
      </c>
      <c r="AV10" s="14">
        <v>0.120546516404636</v>
      </c>
      <c r="AW10" s="14"/>
      <c r="AX10" s="14">
        <v>0.190842047747043</v>
      </c>
      <c r="AY10" s="14">
        <v>0.251790925807507</v>
      </c>
      <c r="AZ10" s="14">
        <v>0.189367779427324</v>
      </c>
      <c r="BA10" s="14"/>
      <c r="BB10" s="14">
        <v>0.21673026495212</v>
      </c>
      <c r="BC10" s="14">
        <v>0.23083540091552801</v>
      </c>
      <c r="BD10" s="14">
        <v>0.17615290325870001</v>
      </c>
      <c r="BE10" s="14"/>
      <c r="BF10" s="14">
        <v>0.29641346955740799</v>
      </c>
      <c r="BG10" s="14">
        <v>0.25303238623545299</v>
      </c>
      <c r="BH10" s="14">
        <v>0.182244504281591</v>
      </c>
      <c r="BI10" s="14"/>
      <c r="BJ10" s="14">
        <v>0.20126303889882599</v>
      </c>
      <c r="BK10" s="14">
        <v>0.219757758275265</v>
      </c>
      <c r="BL10" s="14"/>
      <c r="BM10" s="14">
        <v>0.23395770958248399</v>
      </c>
      <c r="BN10" s="14">
        <v>0.206348834675185</v>
      </c>
      <c r="BO10" s="14"/>
      <c r="BP10" s="14">
        <v>0.19657584943103501</v>
      </c>
      <c r="BQ10" s="14">
        <v>0.32143444787029801</v>
      </c>
      <c r="BR10" s="14">
        <v>0.19753218043323001</v>
      </c>
      <c r="BS10" s="14">
        <v>0.21502483268911399</v>
      </c>
      <c r="BT10" s="14">
        <v>0.187361704356245</v>
      </c>
      <c r="BU10" s="14">
        <v>0.218294532445862</v>
      </c>
      <c r="BV10" s="14">
        <v>0.27467557514076202</v>
      </c>
      <c r="BW10" s="14">
        <v>0.244850524237363</v>
      </c>
    </row>
    <row r="11" spans="2:75" x14ac:dyDescent="0.35">
      <c r="B11" s="15" t="s">
        <v>87</v>
      </c>
      <c r="C11" s="14">
        <v>0.15751676467598799</v>
      </c>
      <c r="D11" s="14">
        <v>0.143043776149754</v>
      </c>
      <c r="E11" s="14">
        <v>0.171175703272376</v>
      </c>
      <c r="F11" s="14"/>
      <c r="G11" s="14">
        <v>0.13257437018742799</v>
      </c>
      <c r="H11" s="14">
        <v>0.11581301849327599</v>
      </c>
      <c r="I11" s="14">
        <v>0.122691808162511</v>
      </c>
      <c r="J11" s="14">
        <v>0.15879094799534399</v>
      </c>
      <c r="K11" s="14">
        <v>0.16549030494712899</v>
      </c>
      <c r="L11" s="14">
        <v>0.18740711924769099</v>
      </c>
      <c r="M11" s="14"/>
      <c r="N11" s="14">
        <v>0.15806478878107899</v>
      </c>
      <c r="O11" s="14">
        <v>0.15649117670788701</v>
      </c>
      <c r="P11" s="14"/>
      <c r="Q11" s="14">
        <v>6.9178957289379603E-2</v>
      </c>
      <c r="R11" s="14">
        <v>0.16635326923165999</v>
      </c>
      <c r="S11" s="14">
        <v>0.119464260925046</v>
      </c>
      <c r="T11" s="14">
        <v>0.20009503924338501</v>
      </c>
      <c r="U11" s="14">
        <v>0.17095130307131301</v>
      </c>
      <c r="V11" s="14">
        <v>0.187663871640117</v>
      </c>
      <c r="W11" s="14">
        <v>0.1238844489561</v>
      </c>
      <c r="X11" s="14">
        <v>0</v>
      </c>
      <c r="Y11" s="14">
        <v>0.11182982956972801</v>
      </c>
      <c r="Z11" s="14">
        <v>0.125543245320205</v>
      </c>
      <c r="AA11" s="14"/>
      <c r="AB11" s="14">
        <v>0.15598640661025201</v>
      </c>
      <c r="AC11" s="14">
        <v>0.15730432881155901</v>
      </c>
      <c r="AD11" s="14">
        <v>0.15889444353885199</v>
      </c>
      <c r="AE11" s="14"/>
      <c r="AF11" s="14">
        <v>0.19328527078001301</v>
      </c>
      <c r="AG11" s="14">
        <v>0.13173116435581</v>
      </c>
      <c r="AH11" s="14">
        <v>0.13629834533400101</v>
      </c>
      <c r="AI11" s="14">
        <v>0.19579917314671499</v>
      </c>
      <c r="AJ11" s="14">
        <v>0.14564537393521401</v>
      </c>
      <c r="AK11" s="14">
        <v>0.21647291516377101</v>
      </c>
      <c r="AL11" s="14">
        <v>0.25516989970227999</v>
      </c>
      <c r="AM11" s="14">
        <v>7.1664884132681697E-2</v>
      </c>
      <c r="AN11" s="14"/>
      <c r="AO11" s="14">
        <v>0.149822100738701</v>
      </c>
      <c r="AP11" s="14">
        <v>0.15677369035618999</v>
      </c>
      <c r="AQ11" s="14">
        <v>0.15310997074569299</v>
      </c>
      <c r="AR11" s="14">
        <v>0.16206253998464901</v>
      </c>
      <c r="AS11" s="14">
        <v>0.156786594811748</v>
      </c>
      <c r="AT11" s="14">
        <v>0.17710972576773201</v>
      </c>
      <c r="AU11" s="14">
        <v>0.16651943600695901</v>
      </c>
      <c r="AV11" s="14">
        <v>8.6941995140730102E-2</v>
      </c>
      <c r="AW11" s="14"/>
      <c r="AX11" s="14">
        <v>0.12530721003321699</v>
      </c>
      <c r="AY11" s="14">
        <v>0.20332186617537201</v>
      </c>
      <c r="AZ11" s="14">
        <v>0.135409173400277</v>
      </c>
      <c r="BA11" s="14"/>
      <c r="BB11" s="14">
        <v>0.16858918338013701</v>
      </c>
      <c r="BC11" s="14">
        <v>0.17180930115485701</v>
      </c>
      <c r="BD11" s="14">
        <v>0.16039394338011101</v>
      </c>
      <c r="BE11" s="14"/>
      <c r="BF11" s="14">
        <v>0.1072841223085</v>
      </c>
      <c r="BG11" s="14">
        <v>0.19393208624041</v>
      </c>
      <c r="BH11" s="14">
        <v>0.14118939669820499</v>
      </c>
      <c r="BI11" s="14"/>
      <c r="BJ11" s="14">
        <v>0.138852216633432</v>
      </c>
      <c r="BK11" s="14">
        <v>0.166017711029911</v>
      </c>
      <c r="BL11" s="14"/>
      <c r="BM11" s="14">
        <v>0.15689100983981999</v>
      </c>
      <c r="BN11" s="14">
        <v>0.15960916817286799</v>
      </c>
      <c r="BO11" s="14"/>
      <c r="BP11" s="14">
        <v>0.18134029275403199</v>
      </c>
      <c r="BQ11" s="14">
        <v>0.155393855622139</v>
      </c>
      <c r="BR11" s="14">
        <v>0.24099487947894499</v>
      </c>
      <c r="BS11" s="14">
        <v>0.13539452144045699</v>
      </c>
      <c r="BT11" s="14">
        <v>0.15175809384247499</v>
      </c>
      <c r="BU11" s="14">
        <v>0.12877798399089499</v>
      </c>
      <c r="BV11" s="14">
        <v>0.12964656976259001</v>
      </c>
      <c r="BW11" s="14">
        <v>0.196367750424324</v>
      </c>
    </row>
    <row r="12" spans="2:75" x14ac:dyDescent="0.35">
      <c r="B12" s="15" t="s">
        <v>88</v>
      </c>
      <c r="C12" s="14">
        <v>0.20019668636872401</v>
      </c>
      <c r="D12" s="14">
        <v>0.17920026263927299</v>
      </c>
      <c r="E12" s="14">
        <v>0.220012142032527</v>
      </c>
      <c r="F12" s="14"/>
      <c r="G12" s="14">
        <v>0.15311155879791699</v>
      </c>
      <c r="H12" s="14">
        <v>0.238500039546263</v>
      </c>
      <c r="I12" s="14">
        <v>0.253671772153852</v>
      </c>
      <c r="J12" s="14">
        <v>0.21571454622105399</v>
      </c>
      <c r="K12" s="14">
        <v>0.159527625375221</v>
      </c>
      <c r="L12" s="14">
        <v>0.186359705922512</v>
      </c>
      <c r="M12" s="14"/>
      <c r="N12" s="14">
        <v>0.19366042892075799</v>
      </c>
      <c r="O12" s="14">
        <v>0.212428825307061</v>
      </c>
      <c r="P12" s="14"/>
      <c r="Q12" s="14">
        <v>0.24272390240289801</v>
      </c>
      <c r="R12" s="14">
        <v>0.23602424927935101</v>
      </c>
      <c r="S12" s="14">
        <v>0.196453462820248</v>
      </c>
      <c r="T12" s="14">
        <v>0.23056581068587501</v>
      </c>
      <c r="U12" s="14">
        <v>0.193922432638169</v>
      </c>
      <c r="V12" s="14">
        <v>0.130463487517471</v>
      </c>
      <c r="W12" s="14">
        <v>0.208949867469226</v>
      </c>
      <c r="X12" s="14">
        <v>0</v>
      </c>
      <c r="Y12" s="14">
        <v>0</v>
      </c>
      <c r="Z12" s="14">
        <v>0.197084504633214</v>
      </c>
      <c r="AA12" s="14"/>
      <c r="AB12" s="14">
        <v>0.122548019722878</v>
      </c>
      <c r="AC12" s="14">
        <v>0.23034685251261799</v>
      </c>
      <c r="AD12" s="14">
        <v>0.159266143191408</v>
      </c>
      <c r="AE12" s="14"/>
      <c r="AF12" s="14">
        <v>0.19128762189865101</v>
      </c>
      <c r="AG12" s="14">
        <v>0.229163270882588</v>
      </c>
      <c r="AH12" s="14">
        <v>0.17370589478572701</v>
      </c>
      <c r="AI12" s="14">
        <v>0.11481698359263701</v>
      </c>
      <c r="AJ12" s="14">
        <v>0.37171999997778399</v>
      </c>
      <c r="AK12" s="14">
        <v>0.16848028987210201</v>
      </c>
      <c r="AL12" s="14">
        <v>8.5147863873501997E-2</v>
      </c>
      <c r="AM12" s="14">
        <v>0.22937354922745501</v>
      </c>
      <c r="AN12" s="14"/>
      <c r="AO12" s="14">
        <v>0.15975581395226199</v>
      </c>
      <c r="AP12" s="14">
        <v>0.17134692061700799</v>
      </c>
      <c r="AQ12" s="14">
        <v>0.192910247663509</v>
      </c>
      <c r="AR12" s="14">
        <v>0.112092827804645</v>
      </c>
      <c r="AS12" s="14">
        <v>0.42649427869126899</v>
      </c>
      <c r="AT12" s="14">
        <v>0.13665292800083001</v>
      </c>
      <c r="AU12" s="14">
        <v>0.18340480982813001</v>
      </c>
      <c r="AV12" s="14">
        <v>0.29823608678121999</v>
      </c>
      <c r="AW12" s="14"/>
      <c r="AX12" s="14">
        <v>0.11308814730309601</v>
      </c>
      <c r="AY12" s="14">
        <v>0.13112666393452699</v>
      </c>
      <c r="AZ12" s="14">
        <v>0.23134214140123999</v>
      </c>
      <c r="BA12" s="14"/>
      <c r="BB12" s="14">
        <v>0.158437999312905</v>
      </c>
      <c r="BC12" s="14">
        <v>0.18842090786066301</v>
      </c>
      <c r="BD12" s="14">
        <v>0.190039340175118</v>
      </c>
      <c r="BE12" s="14"/>
      <c r="BF12" s="14">
        <v>0.290326314508142</v>
      </c>
      <c r="BG12" s="14">
        <v>0.15577737700482</v>
      </c>
      <c r="BH12" s="14">
        <v>0.19813538456457599</v>
      </c>
      <c r="BI12" s="14"/>
      <c r="BJ12" s="14">
        <v>0.221610378227516</v>
      </c>
      <c r="BK12" s="14">
        <v>0.18913555786786401</v>
      </c>
      <c r="BL12" s="14"/>
      <c r="BM12" s="14">
        <v>0.14839464189406301</v>
      </c>
      <c r="BN12" s="14">
        <v>0.21571266394550501</v>
      </c>
      <c r="BO12" s="14"/>
      <c r="BP12" s="14">
        <v>0.23067224138079701</v>
      </c>
      <c r="BQ12" s="14">
        <v>9.2747089706340297E-2</v>
      </c>
      <c r="BR12" s="14">
        <v>0.213491097155313</v>
      </c>
      <c r="BS12" s="14">
        <v>0.27564181614069599</v>
      </c>
      <c r="BT12" s="14">
        <v>0.177186544776848</v>
      </c>
      <c r="BU12" s="14">
        <v>0.13691034893092</v>
      </c>
      <c r="BV12" s="14">
        <v>0.15233019231301101</v>
      </c>
      <c r="BW12" s="14">
        <v>0.24973686954419</v>
      </c>
    </row>
    <row r="13" spans="2:75" x14ac:dyDescent="0.35">
      <c r="B13" s="15" t="s">
        <v>89</v>
      </c>
      <c r="C13" s="14">
        <v>9.2990383092613302E-2</v>
      </c>
      <c r="D13" s="14">
        <v>9.6269663160345506E-2</v>
      </c>
      <c r="E13" s="14">
        <v>8.9895549913942094E-2</v>
      </c>
      <c r="F13" s="14"/>
      <c r="G13" s="14">
        <v>0.107038940512357</v>
      </c>
      <c r="H13" s="14">
        <v>0.105825152201974</v>
      </c>
      <c r="I13" s="14">
        <v>6.1612682227640998E-2</v>
      </c>
      <c r="J13" s="14">
        <v>0.102000604380817</v>
      </c>
      <c r="K13" s="14">
        <v>8.25950821179013E-2</v>
      </c>
      <c r="L13" s="14">
        <v>9.8097296596289907E-2</v>
      </c>
      <c r="M13" s="14"/>
      <c r="N13" s="14">
        <v>0.103022919479032</v>
      </c>
      <c r="O13" s="14">
        <v>7.4215207855172799E-2</v>
      </c>
      <c r="P13" s="14"/>
      <c r="Q13" s="14">
        <v>2.2224748646078901E-2</v>
      </c>
      <c r="R13" s="14">
        <v>9.03463071033241E-2</v>
      </c>
      <c r="S13" s="14">
        <v>9.8032476170585206E-2</v>
      </c>
      <c r="T13" s="14">
        <v>7.2039723333121905E-2</v>
      </c>
      <c r="U13" s="14">
        <v>0.133280075338119</v>
      </c>
      <c r="V13" s="14">
        <v>0.10551675820499901</v>
      </c>
      <c r="W13" s="14">
        <v>7.2300667401226704E-2</v>
      </c>
      <c r="X13" s="14">
        <v>0.15728013285563799</v>
      </c>
      <c r="Y13" s="14">
        <v>0</v>
      </c>
      <c r="Z13" s="14">
        <v>9.1150908447976894E-2</v>
      </c>
      <c r="AA13" s="14"/>
      <c r="AB13" s="14">
        <v>8.5035792070273494E-2</v>
      </c>
      <c r="AC13" s="14">
        <v>0.108904366723016</v>
      </c>
      <c r="AD13" s="14">
        <v>6.3680926280808306E-2</v>
      </c>
      <c r="AE13" s="14"/>
      <c r="AF13" s="14">
        <v>9.17369393174845E-2</v>
      </c>
      <c r="AG13" s="14">
        <v>9.1805657782532302E-2</v>
      </c>
      <c r="AH13" s="14">
        <v>8.7544797791276399E-2</v>
      </c>
      <c r="AI13" s="14">
        <v>0.14948046772469001</v>
      </c>
      <c r="AJ13" s="14">
        <v>0</v>
      </c>
      <c r="AK13" s="14">
        <v>7.4695970349357502E-2</v>
      </c>
      <c r="AL13" s="14">
        <v>0</v>
      </c>
      <c r="AM13" s="14">
        <v>0.132814773008682</v>
      </c>
      <c r="AN13" s="14"/>
      <c r="AO13" s="14">
        <v>9.2594433282220903E-2</v>
      </c>
      <c r="AP13" s="14">
        <v>9.5382943358703495E-2</v>
      </c>
      <c r="AQ13" s="14">
        <v>9.3537093149903702E-2</v>
      </c>
      <c r="AR13" s="14">
        <v>0.10248295938092999</v>
      </c>
      <c r="AS13" s="14">
        <v>4.4141288604558002E-2</v>
      </c>
      <c r="AT13" s="14">
        <v>7.6477733024451502E-2</v>
      </c>
      <c r="AU13" s="14">
        <v>9.6818407107100001E-3</v>
      </c>
      <c r="AV13" s="14">
        <v>0.13010577814930699</v>
      </c>
      <c r="AW13" s="14"/>
      <c r="AX13" s="14">
        <v>7.9297425512960804E-2</v>
      </c>
      <c r="AY13" s="14">
        <v>6.1452226282472003E-2</v>
      </c>
      <c r="AZ13" s="14">
        <v>0.12610032248320699</v>
      </c>
      <c r="BA13" s="14"/>
      <c r="BB13" s="14">
        <v>0.13422588163316901</v>
      </c>
      <c r="BC13" s="14">
        <v>7.3487821569914499E-2</v>
      </c>
      <c r="BD13" s="14">
        <v>0.115974874321016</v>
      </c>
      <c r="BE13" s="14"/>
      <c r="BF13" s="14">
        <v>6.9520046565917606E-2</v>
      </c>
      <c r="BG13" s="14">
        <v>7.78277013602965E-2</v>
      </c>
      <c r="BH13" s="14">
        <v>0.111114973928156</v>
      </c>
      <c r="BI13" s="14"/>
      <c r="BJ13" s="14">
        <v>9.1105938840506204E-2</v>
      </c>
      <c r="BK13" s="14">
        <v>9.3816793613129099E-2</v>
      </c>
      <c r="BL13" s="14"/>
      <c r="BM13" s="14">
        <v>0.101683083769043</v>
      </c>
      <c r="BN13" s="14">
        <v>9.2567528594346804E-2</v>
      </c>
      <c r="BO13" s="14"/>
      <c r="BP13" s="14">
        <v>7.7391508792489405E-2</v>
      </c>
      <c r="BQ13" s="14">
        <v>5.2562707427933002E-2</v>
      </c>
      <c r="BR13" s="14">
        <v>3.4633027700448099E-2</v>
      </c>
      <c r="BS13" s="14">
        <v>8.1311198456212694E-2</v>
      </c>
      <c r="BT13" s="14">
        <v>0.115066844517818</v>
      </c>
      <c r="BU13" s="14">
        <v>0.124930123833317</v>
      </c>
      <c r="BV13" s="14">
        <v>1.7991858559623802E-2</v>
      </c>
      <c r="BW13" s="14">
        <v>9.9579725215613896E-2</v>
      </c>
    </row>
    <row r="14" spans="2:75" x14ac:dyDescent="0.35">
      <c r="B14" s="15" t="s">
        <v>90</v>
      </c>
      <c r="C14" s="14">
        <v>4.7171358811313298E-2</v>
      </c>
      <c r="D14" s="14">
        <v>5.5634496039130003E-2</v>
      </c>
      <c r="E14" s="14">
        <v>3.9184240496528203E-2</v>
      </c>
      <c r="F14" s="14"/>
      <c r="G14" s="14">
        <v>0.124514998574301</v>
      </c>
      <c r="H14" s="14">
        <v>2.5831521959111401E-2</v>
      </c>
      <c r="I14" s="14">
        <v>0.10134297958966899</v>
      </c>
      <c r="J14" s="14">
        <v>2.6025465819354901E-2</v>
      </c>
      <c r="K14" s="14">
        <v>4.5837670279428699E-2</v>
      </c>
      <c r="L14" s="14">
        <v>2.6755662515600898E-2</v>
      </c>
      <c r="M14" s="14"/>
      <c r="N14" s="14">
        <v>4.9770836623388701E-2</v>
      </c>
      <c r="O14" s="14">
        <v>4.2306621763000901E-2</v>
      </c>
      <c r="P14" s="14"/>
      <c r="Q14" s="14">
        <v>2.91134718175486E-2</v>
      </c>
      <c r="R14" s="14">
        <v>1.87793382499712E-2</v>
      </c>
      <c r="S14" s="14">
        <v>3.1845747110060899E-2</v>
      </c>
      <c r="T14" s="14">
        <v>4.44620126852407E-2</v>
      </c>
      <c r="U14" s="14">
        <v>4.7439413984149401E-2</v>
      </c>
      <c r="V14" s="14">
        <v>7.0914924662331902E-2</v>
      </c>
      <c r="W14" s="14">
        <v>8.7327247028098201E-2</v>
      </c>
      <c r="X14" s="14">
        <v>0</v>
      </c>
      <c r="Y14" s="14">
        <v>0</v>
      </c>
      <c r="Z14" s="14">
        <v>2.4697279592259799E-2</v>
      </c>
      <c r="AA14" s="14"/>
      <c r="AB14" s="14">
        <v>7.6693604016994807E-2</v>
      </c>
      <c r="AC14" s="14">
        <v>4.1059262067933699E-2</v>
      </c>
      <c r="AD14" s="14">
        <v>4.9163211982551101E-2</v>
      </c>
      <c r="AE14" s="14"/>
      <c r="AF14" s="14">
        <v>3.67488581451808E-2</v>
      </c>
      <c r="AG14" s="14">
        <v>3.9985236075089102E-2</v>
      </c>
      <c r="AH14" s="14">
        <v>3.2199376761992402E-2</v>
      </c>
      <c r="AI14" s="14">
        <v>1.9956044902760199E-2</v>
      </c>
      <c r="AJ14" s="14">
        <v>4.57384817420117E-2</v>
      </c>
      <c r="AK14" s="14">
        <v>5.0781684722974799E-2</v>
      </c>
      <c r="AL14" s="14">
        <v>0.16157268059727101</v>
      </c>
      <c r="AM14" s="14">
        <v>5.4644122426012597E-2</v>
      </c>
      <c r="AN14" s="14"/>
      <c r="AO14" s="14">
        <v>4.3466611428255898E-2</v>
      </c>
      <c r="AP14" s="14">
        <v>4.1596683650685903E-2</v>
      </c>
      <c r="AQ14" s="14">
        <v>3.8767312505250402E-2</v>
      </c>
      <c r="AR14" s="14">
        <v>1.3305270570621299E-2</v>
      </c>
      <c r="AS14" s="14">
        <v>5.1816155278429803E-2</v>
      </c>
      <c r="AT14" s="14">
        <v>6.2744779714235699E-2</v>
      </c>
      <c r="AU14" s="14">
        <v>0.15421685403702201</v>
      </c>
      <c r="AV14" s="14">
        <v>8.2519892528911301E-2</v>
      </c>
      <c r="AW14" s="14"/>
      <c r="AX14" s="14">
        <v>6.3122454373534601E-2</v>
      </c>
      <c r="AY14" s="14">
        <v>2.9533877598591801E-2</v>
      </c>
      <c r="AZ14" s="14">
        <v>6.9453761109774498E-2</v>
      </c>
      <c r="BA14" s="14"/>
      <c r="BB14" s="14">
        <v>3.1451198440419E-2</v>
      </c>
      <c r="BC14" s="14">
        <v>3.8683077510188103E-2</v>
      </c>
      <c r="BD14" s="14">
        <v>8.8075397861241994E-2</v>
      </c>
      <c r="BE14" s="14"/>
      <c r="BF14" s="14">
        <v>9.0126058219060397E-3</v>
      </c>
      <c r="BG14" s="14">
        <v>5.9177227125787497E-2</v>
      </c>
      <c r="BH14" s="14">
        <v>4.58530667403673E-2</v>
      </c>
      <c r="BI14" s="14"/>
      <c r="BJ14" s="14">
        <v>6.4628569665561603E-2</v>
      </c>
      <c r="BK14" s="14">
        <v>4.3029955869709403E-2</v>
      </c>
      <c r="BL14" s="14"/>
      <c r="BM14" s="14">
        <v>7.0962107371372096E-2</v>
      </c>
      <c r="BN14" s="14">
        <v>4.0452564568078303E-2</v>
      </c>
      <c r="BO14" s="14"/>
      <c r="BP14" s="14">
        <v>4.9010717650715602E-2</v>
      </c>
      <c r="BQ14" s="14">
        <v>0.102178839894112</v>
      </c>
      <c r="BR14" s="14">
        <v>5.1170356042493099E-2</v>
      </c>
      <c r="BS14" s="14">
        <v>3.6335962701728799E-2</v>
      </c>
      <c r="BT14" s="14">
        <v>3.3511557033873901E-2</v>
      </c>
      <c r="BU14" s="14">
        <v>6.5183052503136704E-2</v>
      </c>
      <c r="BV14" s="14">
        <v>0.12099254878608801</v>
      </c>
      <c r="BW14" s="14">
        <v>2.9223613208481599E-2</v>
      </c>
    </row>
    <row r="15" spans="2:75" x14ac:dyDescent="0.35">
      <c r="B15" s="15" t="s">
        <v>91</v>
      </c>
      <c r="C15" s="14">
        <v>4.1574191847671201E-2</v>
      </c>
      <c r="D15" s="14">
        <v>5.75440029035433E-2</v>
      </c>
      <c r="E15" s="14">
        <v>2.6502621230953202E-2</v>
      </c>
      <c r="F15" s="14"/>
      <c r="G15" s="14">
        <v>2.7702954398436602E-2</v>
      </c>
      <c r="H15" s="14">
        <v>8.5595939614367095E-2</v>
      </c>
      <c r="I15" s="14">
        <v>5.2510963245270402E-2</v>
      </c>
      <c r="J15" s="14">
        <v>1.52267000821065E-2</v>
      </c>
      <c r="K15" s="14">
        <v>3.9161183031218301E-2</v>
      </c>
      <c r="L15" s="14">
        <v>3.9181749113703597E-2</v>
      </c>
      <c r="M15" s="14"/>
      <c r="N15" s="14">
        <v>4.0503260966467398E-2</v>
      </c>
      <c r="O15" s="14">
        <v>4.3578362496781098E-2</v>
      </c>
      <c r="P15" s="14"/>
      <c r="Q15" s="14">
        <v>0.13840094191270499</v>
      </c>
      <c r="R15" s="14">
        <v>2.6031233788447999E-2</v>
      </c>
      <c r="S15" s="14">
        <v>2.67179529314217E-2</v>
      </c>
      <c r="T15" s="14">
        <v>3.07139299608707E-2</v>
      </c>
      <c r="U15" s="14">
        <v>4.8599094191954503E-2</v>
      </c>
      <c r="V15" s="14">
        <v>6.0758118552479097E-2</v>
      </c>
      <c r="W15" s="14">
        <v>1.6756123940740102E-2</v>
      </c>
      <c r="X15" s="14">
        <v>0.24517618432884</v>
      </c>
      <c r="Y15" s="14">
        <v>0.31767777732357899</v>
      </c>
      <c r="Z15" s="14">
        <v>4.6758461299005898E-2</v>
      </c>
      <c r="AA15" s="14"/>
      <c r="AB15" s="14">
        <v>6.2211433418376497E-2</v>
      </c>
      <c r="AC15" s="14">
        <v>2.2505643141380399E-2</v>
      </c>
      <c r="AD15" s="14">
        <v>6.5275790052490401E-2</v>
      </c>
      <c r="AE15" s="14"/>
      <c r="AF15" s="14">
        <v>1.8806538810158099E-3</v>
      </c>
      <c r="AG15" s="14">
        <v>4.03708804945987E-2</v>
      </c>
      <c r="AH15" s="14">
        <v>6.8440323703590294E-2</v>
      </c>
      <c r="AI15" s="14">
        <v>1.17905743076679E-2</v>
      </c>
      <c r="AJ15" s="14">
        <v>2.32340236267818E-2</v>
      </c>
      <c r="AK15" s="14">
        <v>2.7140833636380202E-2</v>
      </c>
      <c r="AL15" s="14">
        <v>0.161944299748466</v>
      </c>
      <c r="AM15" s="14">
        <v>5.5582669866792403E-2</v>
      </c>
      <c r="AN15" s="14"/>
      <c r="AO15" s="14">
        <v>0</v>
      </c>
      <c r="AP15" s="14">
        <v>7.4622387583312298E-3</v>
      </c>
      <c r="AQ15" s="14">
        <v>0.106000576514721</v>
      </c>
      <c r="AR15" s="14">
        <v>1.5338564055281501E-2</v>
      </c>
      <c r="AS15" s="14">
        <v>0</v>
      </c>
      <c r="AT15" s="14">
        <v>2.8921028274676502E-2</v>
      </c>
      <c r="AU15" s="14">
        <v>0.12600069775685099</v>
      </c>
      <c r="AV15" s="14">
        <v>8.3950924804293503E-2</v>
      </c>
      <c r="AW15" s="14"/>
      <c r="AX15" s="14">
        <v>3.59038410102063E-2</v>
      </c>
      <c r="AY15" s="14">
        <v>1.82384544920389E-2</v>
      </c>
      <c r="AZ15" s="14">
        <v>7.7053462967096004E-2</v>
      </c>
      <c r="BA15" s="14"/>
      <c r="BB15" s="14">
        <v>4.3080998188217999E-2</v>
      </c>
      <c r="BC15" s="14">
        <v>1.6904079077545899E-2</v>
      </c>
      <c r="BD15" s="14">
        <v>0.105975409279493</v>
      </c>
      <c r="BE15" s="14"/>
      <c r="BF15" s="14">
        <v>7.4294364391785606E-2</v>
      </c>
      <c r="BG15" s="14">
        <v>9.4722881130807693E-3</v>
      </c>
      <c r="BH15" s="14">
        <v>8.8769422913659093E-2</v>
      </c>
      <c r="BI15" s="14"/>
      <c r="BJ15" s="14">
        <v>6.1758092816659303E-2</v>
      </c>
      <c r="BK15" s="14">
        <v>3.5854331362707603E-2</v>
      </c>
      <c r="BL15" s="14"/>
      <c r="BM15" s="14">
        <v>4.48361418630248E-2</v>
      </c>
      <c r="BN15" s="14">
        <v>3.3448026114003701E-2</v>
      </c>
      <c r="BO15" s="14"/>
      <c r="BP15" s="14">
        <v>6.14095629232604E-2</v>
      </c>
      <c r="BQ15" s="14">
        <v>3.8058316921237699E-2</v>
      </c>
      <c r="BR15" s="14">
        <v>0</v>
      </c>
      <c r="BS15" s="14">
        <v>3.0626577071552599E-2</v>
      </c>
      <c r="BT15" s="14">
        <v>4.2805463028929E-2</v>
      </c>
      <c r="BU15" s="14">
        <v>5.3284480992265099E-2</v>
      </c>
      <c r="BV15" s="14">
        <v>7.4283646166268993E-2</v>
      </c>
      <c r="BW15" s="14">
        <v>9.5504657741070104E-3</v>
      </c>
    </row>
    <row r="16" spans="2:75" x14ac:dyDescent="0.35">
      <c r="B16" s="15" t="s">
        <v>92</v>
      </c>
      <c r="C16" s="20">
        <v>4.7260465136780901E-2</v>
      </c>
      <c r="D16" s="20">
        <v>2.01429569814927E-2</v>
      </c>
      <c r="E16" s="20">
        <v>7.2852717774082601E-2</v>
      </c>
      <c r="F16" s="20"/>
      <c r="G16" s="20">
        <v>0.11116664344016899</v>
      </c>
      <c r="H16" s="20">
        <v>1.97086808146462E-2</v>
      </c>
      <c r="I16" s="20">
        <v>4.5441801140733901E-2</v>
      </c>
      <c r="J16" s="20">
        <v>5.8135520855569597E-2</v>
      </c>
      <c r="K16" s="20">
        <v>3.8344419444714603E-2</v>
      </c>
      <c r="L16" s="20">
        <v>4.1856390200677197E-2</v>
      </c>
      <c r="M16" s="20"/>
      <c r="N16" s="20">
        <v>3.06799087523093E-2</v>
      </c>
      <c r="O16" s="20">
        <v>7.8289792084863502E-2</v>
      </c>
      <c r="P16" s="20"/>
      <c r="Q16" s="20">
        <v>0.13838342590361699</v>
      </c>
      <c r="R16" s="20">
        <v>5.5736808871981597E-2</v>
      </c>
      <c r="S16" s="20">
        <v>4.2157711478987503E-2</v>
      </c>
      <c r="T16" s="20">
        <v>4.8423208737058299E-2</v>
      </c>
      <c r="U16" s="20">
        <v>1.38195672882703E-2</v>
      </c>
      <c r="V16" s="20">
        <v>5.2344650289167301E-2</v>
      </c>
      <c r="W16" s="20">
        <v>2.38307017252339E-2</v>
      </c>
      <c r="X16" s="20">
        <v>0</v>
      </c>
      <c r="Y16" s="20">
        <v>0</v>
      </c>
      <c r="Z16" s="20">
        <v>0.114659652685784</v>
      </c>
      <c r="AA16" s="20"/>
      <c r="AB16" s="20">
        <v>2.4867034854116499E-2</v>
      </c>
      <c r="AC16" s="20">
        <v>5.9790485905684101E-2</v>
      </c>
      <c r="AD16" s="20">
        <v>7.8476796544492897E-3</v>
      </c>
      <c r="AE16" s="20"/>
      <c r="AF16" s="20">
        <v>3.9777073432745398E-2</v>
      </c>
      <c r="AG16" s="20">
        <v>1.15441040347598E-2</v>
      </c>
      <c r="AH16" s="20">
        <v>5.6238157133129997E-2</v>
      </c>
      <c r="AI16" s="20">
        <v>1.0943411311210301E-2</v>
      </c>
      <c r="AJ16" s="20">
        <v>4.3409093881909597E-2</v>
      </c>
      <c r="AK16" s="20">
        <v>2.76927840383746E-2</v>
      </c>
      <c r="AL16" s="20">
        <v>7.1474328244325105E-2</v>
      </c>
      <c r="AM16" s="20">
        <v>9.6469705038416495E-2</v>
      </c>
      <c r="AN16" s="20"/>
      <c r="AO16" s="20">
        <v>4.6708268559628598E-2</v>
      </c>
      <c r="AP16" s="20">
        <v>7.44183948986301E-3</v>
      </c>
      <c r="AQ16" s="20">
        <v>3.1754123155911002E-2</v>
      </c>
      <c r="AR16" s="20">
        <v>0</v>
      </c>
      <c r="AS16" s="20">
        <v>3.6892886318687299E-2</v>
      </c>
      <c r="AT16" s="20">
        <v>1.3768210797492301E-2</v>
      </c>
      <c r="AU16" s="20">
        <v>6.5669932397799405E-2</v>
      </c>
      <c r="AV16" s="20">
        <v>7.3375789151230594E-2</v>
      </c>
      <c r="AW16" s="20"/>
      <c r="AX16" s="20">
        <v>3.14896417142429E-2</v>
      </c>
      <c r="AY16" s="20">
        <v>4.2227737480651499E-2</v>
      </c>
      <c r="AZ16" s="20">
        <v>2.8356964098762101E-2</v>
      </c>
      <c r="BA16" s="20"/>
      <c r="BB16" s="20">
        <v>1.7275197668039099E-2</v>
      </c>
      <c r="BC16" s="20">
        <v>4.0888663730817398E-2</v>
      </c>
      <c r="BD16" s="20">
        <v>3.1641181238002199E-2</v>
      </c>
      <c r="BE16" s="20"/>
      <c r="BF16" s="20">
        <v>1.9769553840977901E-2</v>
      </c>
      <c r="BG16" s="20">
        <v>3.7271748694840103E-2</v>
      </c>
      <c r="BH16" s="20">
        <v>3.0089117492222199E-2</v>
      </c>
      <c r="BI16" s="20"/>
      <c r="BJ16" s="20">
        <v>2.9560635081995801E-2</v>
      </c>
      <c r="BK16" s="20">
        <v>4.9911089697301403E-2</v>
      </c>
      <c r="BL16" s="20"/>
      <c r="BM16" s="20">
        <v>1.2138376994085801E-2</v>
      </c>
      <c r="BN16" s="20">
        <v>5.4704875480649097E-2</v>
      </c>
      <c r="BO16" s="20"/>
      <c r="BP16" s="20">
        <v>5.7120400122208599E-2</v>
      </c>
      <c r="BQ16" s="20">
        <v>2.1144222403685301E-2</v>
      </c>
      <c r="BR16" s="20">
        <v>0.113886261268137</v>
      </c>
      <c r="BS16" s="20">
        <v>6.3017108771138503E-2</v>
      </c>
      <c r="BT16" s="20">
        <v>3.9018766691846202E-2</v>
      </c>
      <c r="BU16" s="20">
        <v>4.2177540238437998E-2</v>
      </c>
      <c r="BV16" s="20">
        <v>5.4758105268913997E-2</v>
      </c>
      <c r="BW16" s="20">
        <v>1.2577859402717899E-2</v>
      </c>
    </row>
    <row r="17" spans="2:2" x14ac:dyDescent="0.35">
      <c r="B17" s="16"/>
    </row>
    <row r="18" spans="2:2" x14ac:dyDescent="0.35">
      <c r="B18" t="s">
        <v>94</v>
      </c>
    </row>
    <row r="19" spans="2:2" x14ac:dyDescent="0.35">
      <c r="B19" t="s">
        <v>95</v>
      </c>
    </row>
    <row r="21" spans="2:2" x14ac:dyDescent="0.35">
      <c r="B21"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W21"/>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104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85</v>
      </c>
      <c r="C9" s="14">
        <v>4.17631343100653E-2</v>
      </c>
      <c r="D9" s="14">
        <v>5.1541178655713303E-2</v>
      </c>
      <c r="E9" s="14">
        <v>3.2535067344636598E-2</v>
      </c>
      <c r="F9" s="14"/>
      <c r="G9" s="14">
        <v>2.9129543687867E-2</v>
      </c>
      <c r="H9" s="14">
        <v>5.8784909262037298E-2</v>
      </c>
      <c r="I9" s="14">
        <v>7.7434655430885901E-2</v>
      </c>
      <c r="J9" s="14">
        <v>3.3778923223521398E-2</v>
      </c>
      <c r="K9" s="14">
        <v>3.0120032662704101E-2</v>
      </c>
      <c r="L9" s="14">
        <v>3.3545739632324198E-2</v>
      </c>
      <c r="M9" s="14"/>
      <c r="N9" s="14">
        <v>2.8954628244947701E-2</v>
      </c>
      <c r="O9" s="14">
        <v>6.5733338517642695E-2</v>
      </c>
      <c r="P9" s="14"/>
      <c r="Q9" s="14">
        <v>0.16069847270744</v>
      </c>
      <c r="R9" s="14">
        <v>5.6567212359686703E-2</v>
      </c>
      <c r="S9" s="14">
        <v>2.0173305067330002E-2</v>
      </c>
      <c r="T9" s="14">
        <v>3.9564176846381797E-2</v>
      </c>
      <c r="U9" s="14">
        <v>4.2126822910660201E-2</v>
      </c>
      <c r="V9" s="14">
        <v>3.90447604278812E-2</v>
      </c>
      <c r="W9" s="14">
        <v>2.4446600062162802E-2</v>
      </c>
      <c r="X9" s="14">
        <v>0</v>
      </c>
      <c r="Y9" s="14">
        <v>0.31767777732357899</v>
      </c>
      <c r="Z9" s="14">
        <v>4.1016884193783403E-2</v>
      </c>
      <c r="AA9" s="14"/>
      <c r="AB9" s="14">
        <v>4.5221395946667201E-3</v>
      </c>
      <c r="AC9" s="14">
        <v>3.5749524231950103E-2</v>
      </c>
      <c r="AD9" s="14">
        <v>7.5497578268690899E-2</v>
      </c>
      <c r="AE9" s="14"/>
      <c r="AF9" s="14">
        <v>2.1896299410332502E-2</v>
      </c>
      <c r="AG9" s="14">
        <v>4.7595243680932299E-2</v>
      </c>
      <c r="AH9" s="14">
        <v>7.7943056598164797E-3</v>
      </c>
      <c r="AI9" s="14">
        <v>0</v>
      </c>
      <c r="AJ9" s="14">
        <v>3.7955799689498602E-2</v>
      </c>
      <c r="AK9" s="14">
        <v>1.5933390086066E-2</v>
      </c>
      <c r="AL9" s="14">
        <v>7.78434858335212E-3</v>
      </c>
      <c r="AM9" s="14">
        <v>0.15502045067245601</v>
      </c>
      <c r="AN9" s="14"/>
      <c r="AO9" s="14">
        <v>3.3378149961679003E-2</v>
      </c>
      <c r="AP9" s="14">
        <v>3.0773919988327E-2</v>
      </c>
      <c r="AQ9" s="14">
        <v>6.2067604578409799E-3</v>
      </c>
      <c r="AR9" s="14">
        <v>0</v>
      </c>
      <c r="AS9" s="14">
        <v>1.6677987667862E-2</v>
      </c>
      <c r="AT9" s="14">
        <v>3.2407624960770098E-2</v>
      </c>
      <c r="AU9" s="14">
        <v>1.8557449797054901E-2</v>
      </c>
      <c r="AV9" s="14">
        <v>0.21196442670166801</v>
      </c>
      <c r="AW9" s="14"/>
      <c r="AX9" s="14">
        <v>4.7001013067103303E-2</v>
      </c>
      <c r="AY9" s="14">
        <v>3.6288430925526499E-2</v>
      </c>
      <c r="AZ9" s="14">
        <v>5.0687499319760902E-2</v>
      </c>
      <c r="BA9" s="14"/>
      <c r="BB9" s="14">
        <v>4.7434712470180197E-2</v>
      </c>
      <c r="BC9" s="14">
        <v>2.9680703603286899E-2</v>
      </c>
      <c r="BD9" s="14">
        <v>6.4324905553663603E-2</v>
      </c>
      <c r="BE9" s="14"/>
      <c r="BF9" s="14">
        <v>5.5405545398588898E-2</v>
      </c>
      <c r="BG9" s="14">
        <v>2.69571412029612E-2</v>
      </c>
      <c r="BH9" s="14">
        <v>5.9487355378044601E-2</v>
      </c>
      <c r="BI9" s="14"/>
      <c r="BJ9" s="14">
        <v>0</v>
      </c>
      <c r="BK9" s="14">
        <v>5.4292607365494502E-2</v>
      </c>
      <c r="BL9" s="14"/>
      <c r="BM9" s="14">
        <v>2.1813962091079601E-2</v>
      </c>
      <c r="BN9" s="14">
        <v>5.1457709266601898E-2</v>
      </c>
      <c r="BO9" s="14"/>
      <c r="BP9" s="14">
        <v>4.92047682915253E-2</v>
      </c>
      <c r="BQ9" s="14">
        <v>6.4345298375787896E-2</v>
      </c>
      <c r="BR9" s="14">
        <v>3.1222717220293902E-2</v>
      </c>
      <c r="BS9" s="14">
        <v>4.24057548534197E-2</v>
      </c>
      <c r="BT9" s="14">
        <v>3.9775922695816E-2</v>
      </c>
      <c r="BU9" s="14">
        <v>3.9283241378523702E-2</v>
      </c>
      <c r="BV9" s="14">
        <v>7.0327892632054398E-2</v>
      </c>
      <c r="BW9" s="14">
        <v>1.1321324224215E-2</v>
      </c>
    </row>
    <row r="10" spans="2:75" x14ac:dyDescent="0.35">
      <c r="B10" s="15" t="s">
        <v>86</v>
      </c>
      <c r="C10" s="14">
        <v>4.4436196463112199E-2</v>
      </c>
      <c r="D10" s="14">
        <v>5.3606653222760398E-2</v>
      </c>
      <c r="E10" s="14">
        <v>3.5781542619241199E-2</v>
      </c>
      <c r="F10" s="14"/>
      <c r="G10" s="14">
        <v>8.3203693235187698E-2</v>
      </c>
      <c r="H10" s="14">
        <v>2.3380610460944602E-2</v>
      </c>
      <c r="I10" s="14">
        <v>2.8540635099164699E-2</v>
      </c>
      <c r="J10" s="14">
        <v>5.2109387104095899E-2</v>
      </c>
      <c r="K10" s="14">
        <v>2.44832644132826E-2</v>
      </c>
      <c r="L10" s="14">
        <v>5.45709601716758E-2</v>
      </c>
      <c r="M10" s="14"/>
      <c r="N10" s="14">
        <v>4.5202297354221099E-2</v>
      </c>
      <c r="O10" s="14">
        <v>4.3002493366893997E-2</v>
      </c>
      <c r="P10" s="14"/>
      <c r="Q10" s="14">
        <v>1.43047251889483E-2</v>
      </c>
      <c r="R10" s="14">
        <v>7.1618742836817004E-2</v>
      </c>
      <c r="S10" s="14">
        <v>3.0881268275261799E-2</v>
      </c>
      <c r="T10" s="14">
        <v>4.7539636222965899E-2</v>
      </c>
      <c r="U10" s="14">
        <v>7.1725199638135798E-2</v>
      </c>
      <c r="V10" s="14">
        <v>1.55398219069356E-2</v>
      </c>
      <c r="W10" s="14">
        <v>2.6604790185184E-2</v>
      </c>
      <c r="X10" s="14">
        <v>0</v>
      </c>
      <c r="Y10" s="14">
        <v>0</v>
      </c>
      <c r="Z10" s="14">
        <v>4.8742277071148303E-2</v>
      </c>
      <c r="AA10" s="14"/>
      <c r="AB10" s="14">
        <v>4.6703516609904003E-2</v>
      </c>
      <c r="AC10" s="14">
        <v>5.0219277358588103E-2</v>
      </c>
      <c r="AD10" s="14">
        <v>2.78486893092828E-2</v>
      </c>
      <c r="AE10" s="14"/>
      <c r="AF10" s="14">
        <v>2.3038942189425701E-2</v>
      </c>
      <c r="AG10" s="14">
        <v>1.6976721824959601E-2</v>
      </c>
      <c r="AH10" s="14">
        <v>6.0964279993990601E-2</v>
      </c>
      <c r="AI10" s="14">
        <v>3.6577916081834597E-2</v>
      </c>
      <c r="AJ10" s="14">
        <v>1.46653029344494E-2</v>
      </c>
      <c r="AK10" s="14">
        <v>3.8123323275051003E-2</v>
      </c>
      <c r="AL10" s="14">
        <v>0</v>
      </c>
      <c r="AM10" s="14">
        <v>0.118017517893271</v>
      </c>
      <c r="AN10" s="14"/>
      <c r="AO10" s="14">
        <v>3.2262317099784797E-2</v>
      </c>
      <c r="AP10" s="14">
        <v>3.1012073203550101E-2</v>
      </c>
      <c r="AQ10" s="14">
        <v>9.44216578249302E-2</v>
      </c>
      <c r="AR10" s="14">
        <v>6.0222673134305599E-2</v>
      </c>
      <c r="AS10" s="14">
        <v>1.66140104593515E-2</v>
      </c>
      <c r="AT10" s="14">
        <v>2.0265036695329499E-2</v>
      </c>
      <c r="AU10" s="14">
        <v>0</v>
      </c>
      <c r="AV10" s="14">
        <v>0.11634974898806</v>
      </c>
      <c r="AW10" s="14"/>
      <c r="AX10" s="14">
        <v>1.6476093472374099E-2</v>
      </c>
      <c r="AY10" s="14">
        <v>6.4692535545783802E-2</v>
      </c>
      <c r="AZ10" s="14">
        <v>3.2921319625814002E-2</v>
      </c>
      <c r="BA10" s="14"/>
      <c r="BB10" s="14">
        <v>1.9074115671734601E-2</v>
      </c>
      <c r="BC10" s="14">
        <v>5.4683466407729697E-2</v>
      </c>
      <c r="BD10" s="14">
        <v>4.1084355743746803E-2</v>
      </c>
      <c r="BE10" s="14"/>
      <c r="BF10" s="14">
        <v>3.4554049776562901E-2</v>
      </c>
      <c r="BG10" s="14">
        <v>4.3423302289058503E-2</v>
      </c>
      <c r="BH10" s="14">
        <v>5.2505711425937698E-2</v>
      </c>
      <c r="BI10" s="14"/>
      <c r="BJ10" s="14">
        <v>5.0740598513417001E-2</v>
      </c>
      <c r="BK10" s="14">
        <v>4.29776246106892E-2</v>
      </c>
      <c r="BL10" s="14"/>
      <c r="BM10" s="14">
        <v>4.8332438447683701E-2</v>
      </c>
      <c r="BN10" s="14">
        <v>4.0257945261303697E-2</v>
      </c>
      <c r="BO10" s="14"/>
      <c r="BP10" s="14">
        <v>7.3332203152786796E-2</v>
      </c>
      <c r="BQ10" s="14">
        <v>9.8804501854315892E-3</v>
      </c>
      <c r="BR10" s="14">
        <v>9.9596224140571701E-3</v>
      </c>
      <c r="BS10" s="14">
        <v>2.13238341694253E-2</v>
      </c>
      <c r="BT10" s="14">
        <v>5.08165326563043E-2</v>
      </c>
      <c r="BU10" s="14">
        <v>5.3654589541119999E-2</v>
      </c>
      <c r="BV10" s="14">
        <v>6.8258975524660606E-2</v>
      </c>
      <c r="BW10" s="14">
        <v>2.5516150594918099E-2</v>
      </c>
    </row>
    <row r="11" spans="2:75" x14ac:dyDescent="0.35">
      <c r="B11" s="15" t="s">
        <v>87</v>
      </c>
      <c r="C11" s="14">
        <v>5.56113808798483E-2</v>
      </c>
      <c r="D11" s="14">
        <v>5.5053744011993699E-2</v>
      </c>
      <c r="E11" s="14">
        <v>5.6137652819005998E-2</v>
      </c>
      <c r="F11" s="14"/>
      <c r="G11" s="14">
        <v>0.100020369487091</v>
      </c>
      <c r="H11" s="14">
        <v>4.9797740793651998E-2</v>
      </c>
      <c r="I11" s="14">
        <v>8.2330832962594802E-2</v>
      </c>
      <c r="J11" s="14">
        <v>8.3440783940397098E-2</v>
      </c>
      <c r="K11" s="14">
        <v>4.63877229396348E-2</v>
      </c>
      <c r="L11" s="14">
        <v>2.7206744444237901E-2</v>
      </c>
      <c r="M11" s="14"/>
      <c r="N11" s="14">
        <v>4.9353874396278197E-2</v>
      </c>
      <c r="O11" s="14">
        <v>6.7321857299100799E-2</v>
      </c>
      <c r="P11" s="14"/>
      <c r="Q11" s="14">
        <v>4.8831331445785102E-2</v>
      </c>
      <c r="R11" s="14">
        <v>6.4798848534004402E-2</v>
      </c>
      <c r="S11" s="14">
        <v>0.12540758337087499</v>
      </c>
      <c r="T11" s="14">
        <v>4.2010106633095699E-2</v>
      </c>
      <c r="U11" s="14">
        <v>7.2603131218337696E-2</v>
      </c>
      <c r="V11" s="14">
        <v>3.05094255456109E-2</v>
      </c>
      <c r="W11" s="14">
        <v>3.8254371816491502E-2</v>
      </c>
      <c r="X11" s="14">
        <v>0</v>
      </c>
      <c r="Y11" s="14">
        <v>0</v>
      </c>
      <c r="Z11" s="14">
        <v>1.41789474289919E-2</v>
      </c>
      <c r="AA11" s="14"/>
      <c r="AB11" s="14">
        <v>5.4535898493889401E-2</v>
      </c>
      <c r="AC11" s="14">
        <v>5.4578195731957699E-2</v>
      </c>
      <c r="AD11" s="14">
        <v>4.9255417018276501E-2</v>
      </c>
      <c r="AE11" s="14"/>
      <c r="AF11" s="14">
        <v>3.2763446568100103E-2</v>
      </c>
      <c r="AG11" s="14">
        <v>7.6068221490086907E-2</v>
      </c>
      <c r="AH11" s="14">
        <v>5.1421907612455797E-2</v>
      </c>
      <c r="AI11" s="14">
        <v>9.7284394514845392E-3</v>
      </c>
      <c r="AJ11" s="14">
        <v>4.6233165881314799E-2</v>
      </c>
      <c r="AK11" s="14">
        <v>5.9475333482858203E-2</v>
      </c>
      <c r="AL11" s="14">
        <v>0</v>
      </c>
      <c r="AM11" s="14">
        <v>0.12878538852448601</v>
      </c>
      <c r="AN11" s="14"/>
      <c r="AO11" s="14">
        <v>2.56404502302853E-2</v>
      </c>
      <c r="AP11" s="14">
        <v>8.9936387888886304E-2</v>
      </c>
      <c r="AQ11" s="14">
        <v>7.7908022202106894E-2</v>
      </c>
      <c r="AR11" s="14">
        <v>0</v>
      </c>
      <c r="AS11" s="14">
        <v>4.7993376918849799E-2</v>
      </c>
      <c r="AT11" s="14">
        <v>8.20050606854138E-2</v>
      </c>
      <c r="AU11" s="14">
        <v>0</v>
      </c>
      <c r="AV11" s="14">
        <v>0.10931218198478999</v>
      </c>
      <c r="AW11" s="14"/>
      <c r="AX11" s="14">
        <v>3.8201307394134902E-2</v>
      </c>
      <c r="AY11" s="14">
        <v>6.7931935272748795E-2</v>
      </c>
      <c r="AZ11" s="14">
        <v>4.7459629201727797E-2</v>
      </c>
      <c r="BA11" s="14"/>
      <c r="BB11" s="14">
        <v>5.5885618579143002E-2</v>
      </c>
      <c r="BC11" s="14">
        <v>6.4452169914350696E-2</v>
      </c>
      <c r="BD11" s="14">
        <v>4.5134843234261798E-2</v>
      </c>
      <c r="BE11" s="14"/>
      <c r="BF11" s="14">
        <v>4.9462800069528599E-2</v>
      </c>
      <c r="BG11" s="14">
        <v>6.4793008173245195E-2</v>
      </c>
      <c r="BH11" s="14">
        <v>4.0941577561146102E-2</v>
      </c>
      <c r="BI11" s="14"/>
      <c r="BJ11" s="14">
        <v>4.3382929799544903E-2</v>
      </c>
      <c r="BK11" s="14">
        <v>5.8149234707174403E-2</v>
      </c>
      <c r="BL11" s="14"/>
      <c r="BM11" s="14">
        <v>5.3154631038398799E-2</v>
      </c>
      <c r="BN11" s="14">
        <v>5.4265902164574699E-2</v>
      </c>
      <c r="BO11" s="14"/>
      <c r="BP11" s="14">
        <v>4.5021577014528302E-2</v>
      </c>
      <c r="BQ11" s="14">
        <v>0.12848233977613199</v>
      </c>
      <c r="BR11" s="14">
        <v>9.5303344263833103E-3</v>
      </c>
      <c r="BS11" s="14">
        <v>6.5988275777857305E-2</v>
      </c>
      <c r="BT11" s="14">
        <v>4.2527106923121699E-2</v>
      </c>
      <c r="BU11" s="14">
        <v>5.7711719475311701E-2</v>
      </c>
      <c r="BV11" s="14">
        <v>6.6584756510476295E-2</v>
      </c>
      <c r="BW11" s="14">
        <v>7.6658915376200995E-2</v>
      </c>
    </row>
    <row r="12" spans="2:75" x14ac:dyDescent="0.35">
      <c r="B12" s="15" t="s">
        <v>88</v>
      </c>
      <c r="C12" s="14">
        <v>0.21440451278695599</v>
      </c>
      <c r="D12" s="14">
        <v>0.17698269304966499</v>
      </c>
      <c r="E12" s="14">
        <v>0.24972149911844399</v>
      </c>
      <c r="F12" s="14"/>
      <c r="G12" s="14">
        <v>0.14587114929044101</v>
      </c>
      <c r="H12" s="14">
        <v>0.21432929704949799</v>
      </c>
      <c r="I12" s="14">
        <v>0.23041500705330001</v>
      </c>
      <c r="J12" s="14">
        <v>0.24100306407504199</v>
      </c>
      <c r="K12" s="14">
        <v>0.21959757515086201</v>
      </c>
      <c r="L12" s="14">
        <v>0.20772785520650799</v>
      </c>
      <c r="M12" s="14"/>
      <c r="N12" s="14">
        <v>0.191225378695183</v>
      </c>
      <c r="O12" s="14">
        <v>0.25778260658727498</v>
      </c>
      <c r="P12" s="14"/>
      <c r="Q12" s="14">
        <v>0.34536205646833001</v>
      </c>
      <c r="R12" s="14">
        <v>0.268260028608103</v>
      </c>
      <c r="S12" s="14">
        <v>0.245085737461293</v>
      </c>
      <c r="T12" s="14">
        <v>0.223915090379874</v>
      </c>
      <c r="U12" s="14">
        <v>0.24243600258877501</v>
      </c>
      <c r="V12" s="14">
        <v>0.191970966612723</v>
      </c>
      <c r="W12" s="14">
        <v>9.1386257406796595E-2</v>
      </c>
      <c r="X12" s="14">
        <v>0.33438743868451198</v>
      </c>
      <c r="Y12" s="14">
        <v>0.11182982956972801</v>
      </c>
      <c r="Z12" s="14">
        <v>0.20568737997945999</v>
      </c>
      <c r="AA12" s="14"/>
      <c r="AB12" s="14">
        <v>0.122486137021868</v>
      </c>
      <c r="AC12" s="14">
        <v>0.26257400116342</v>
      </c>
      <c r="AD12" s="14">
        <v>0.15431349559986501</v>
      </c>
      <c r="AE12" s="14"/>
      <c r="AF12" s="14">
        <v>0.151316496317383</v>
      </c>
      <c r="AG12" s="14">
        <v>0.17429440018043599</v>
      </c>
      <c r="AH12" s="14">
        <v>0.22120973709463199</v>
      </c>
      <c r="AI12" s="14">
        <v>0.114778677586996</v>
      </c>
      <c r="AJ12" s="14">
        <v>0.33873295221795502</v>
      </c>
      <c r="AK12" s="14">
        <v>0.205140825814602</v>
      </c>
      <c r="AL12" s="14">
        <v>0.167851005560717</v>
      </c>
      <c r="AM12" s="14">
        <v>0.35248667813471901</v>
      </c>
      <c r="AN12" s="14"/>
      <c r="AO12" s="14">
        <v>0.16047848369931</v>
      </c>
      <c r="AP12" s="14">
        <v>0.16565562458149299</v>
      </c>
      <c r="AQ12" s="14">
        <v>0.15599844528519999</v>
      </c>
      <c r="AR12" s="14">
        <v>6.3513275189083396E-2</v>
      </c>
      <c r="AS12" s="14">
        <v>0.415439076240529</v>
      </c>
      <c r="AT12" s="14">
        <v>0.156102259106391</v>
      </c>
      <c r="AU12" s="14">
        <v>0.192895174020983</v>
      </c>
      <c r="AV12" s="14">
        <v>0.371098919740523</v>
      </c>
      <c r="AW12" s="14"/>
      <c r="AX12" s="14">
        <v>0.218431533874961</v>
      </c>
      <c r="AY12" s="14">
        <v>0.182969581353608</v>
      </c>
      <c r="AZ12" s="14">
        <v>0.201561295865294</v>
      </c>
      <c r="BA12" s="14"/>
      <c r="BB12" s="14">
        <v>0.17100005441463201</v>
      </c>
      <c r="BC12" s="14">
        <v>0.17583338658075401</v>
      </c>
      <c r="BD12" s="14">
        <v>0.22245257758051601</v>
      </c>
      <c r="BE12" s="14"/>
      <c r="BF12" s="14">
        <v>0.288442705179625</v>
      </c>
      <c r="BG12" s="14">
        <v>0.17387431894661901</v>
      </c>
      <c r="BH12" s="14">
        <v>0.21673251557206499</v>
      </c>
      <c r="BI12" s="14"/>
      <c r="BJ12" s="14">
        <v>0.166719198751339</v>
      </c>
      <c r="BK12" s="14">
        <v>0.22193624943206899</v>
      </c>
      <c r="BL12" s="14"/>
      <c r="BM12" s="14">
        <v>0.138522390113927</v>
      </c>
      <c r="BN12" s="14">
        <v>0.25126423203418502</v>
      </c>
      <c r="BO12" s="14"/>
      <c r="BP12" s="14">
        <v>0.23882310144944299</v>
      </c>
      <c r="BQ12" s="14">
        <v>0.28025709706634699</v>
      </c>
      <c r="BR12" s="14">
        <v>0.26779708180358502</v>
      </c>
      <c r="BS12" s="14">
        <v>0.27013458000773699</v>
      </c>
      <c r="BT12" s="14">
        <v>0.20283126898588999</v>
      </c>
      <c r="BU12" s="14">
        <v>0.105311026622861</v>
      </c>
      <c r="BV12" s="14">
        <v>5.0803824186645703E-2</v>
      </c>
      <c r="BW12" s="14">
        <v>0.23038818919423301</v>
      </c>
    </row>
    <row r="13" spans="2:75" x14ac:dyDescent="0.35">
      <c r="B13" s="15" t="s">
        <v>89</v>
      </c>
      <c r="C13" s="14">
        <v>0.21237240880310901</v>
      </c>
      <c r="D13" s="14">
        <v>0.203942871123512</v>
      </c>
      <c r="E13" s="14">
        <v>0.22032781741501001</v>
      </c>
      <c r="F13" s="14"/>
      <c r="G13" s="14">
        <v>0.296053263689181</v>
      </c>
      <c r="H13" s="14">
        <v>0.219447317604614</v>
      </c>
      <c r="I13" s="14">
        <v>0.145608366939321</v>
      </c>
      <c r="J13" s="14">
        <v>0.185941307823799</v>
      </c>
      <c r="K13" s="14">
        <v>0.157275321602555</v>
      </c>
      <c r="L13" s="14">
        <v>0.25580454306238398</v>
      </c>
      <c r="M13" s="14"/>
      <c r="N13" s="14">
        <v>0.219722583613365</v>
      </c>
      <c r="O13" s="14">
        <v>0.1986170816582</v>
      </c>
      <c r="P13" s="14"/>
      <c r="Q13" s="14">
        <v>9.7007683003448697E-2</v>
      </c>
      <c r="R13" s="14">
        <v>0.26071081378531702</v>
      </c>
      <c r="S13" s="14">
        <v>0.160043912360087</v>
      </c>
      <c r="T13" s="14">
        <v>0.198123657996715</v>
      </c>
      <c r="U13" s="14">
        <v>0.19639759722732</v>
      </c>
      <c r="V13" s="14">
        <v>0.215671530164215</v>
      </c>
      <c r="W13" s="14">
        <v>0.26256427208426297</v>
      </c>
      <c r="X13" s="14">
        <v>0</v>
      </c>
      <c r="Y13" s="14">
        <v>0.57049239310669397</v>
      </c>
      <c r="Z13" s="14">
        <v>0.242860431279738</v>
      </c>
      <c r="AA13" s="14"/>
      <c r="AB13" s="14">
        <v>0.19384401295879</v>
      </c>
      <c r="AC13" s="14">
        <v>0.22289366673405001</v>
      </c>
      <c r="AD13" s="14">
        <v>0.21457078067747101</v>
      </c>
      <c r="AE13" s="14"/>
      <c r="AF13" s="14">
        <v>0.25275630586138798</v>
      </c>
      <c r="AG13" s="14">
        <v>0.221215054222761</v>
      </c>
      <c r="AH13" s="14">
        <v>0.20817714577539501</v>
      </c>
      <c r="AI13" s="14">
        <v>0.19608165201420499</v>
      </c>
      <c r="AJ13" s="14">
        <v>0.13333574414070501</v>
      </c>
      <c r="AK13" s="14">
        <v>0.31029482016119497</v>
      </c>
      <c r="AL13" s="14">
        <v>0.19684604049210999</v>
      </c>
      <c r="AM13" s="14">
        <v>8.7270036975535301E-2</v>
      </c>
      <c r="AN13" s="14"/>
      <c r="AO13" s="14">
        <v>0.26491417249735699</v>
      </c>
      <c r="AP13" s="14">
        <v>0.23138430974506299</v>
      </c>
      <c r="AQ13" s="14">
        <v>0.22750832813875299</v>
      </c>
      <c r="AR13" s="14">
        <v>0.19383889994324499</v>
      </c>
      <c r="AS13" s="14">
        <v>0.17558979277859199</v>
      </c>
      <c r="AT13" s="14">
        <v>0.32106150560444302</v>
      </c>
      <c r="AU13" s="14">
        <v>0.16530142928786301</v>
      </c>
      <c r="AV13" s="14">
        <v>9.3262114334334401E-2</v>
      </c>
      <c r="AW13" s="14"/>
      <c r="AX13" s="14">
        <v>0.16400313814633</v>
      </c>
      <c r="AY13" s="14">
        <v>0.25764824660879099</v>
      </c>
      <c r="AZ13" s="14">
        <v>0.18464859955350199</v>
      </c>
      <c r="BA13" s="14"/>
      <c r="BB13" s="14">
        <v>0.222230300726834</v>
      </c>
      <c r="BC13" s="14">
        <v>0.24428376283116801</v>
      </c>
      <c r="BD13" s="14">
        <v>0.16082928673417099</v>
      </c>
      <c r="BE13" s="14"/>
      <c r="BF13" s="14">
        <v>0.137659133073432</v>
      </c>
      <c r="BG13" s="14">
        <v>0.261918119329826</v>
      </c>
      <c r="BH13" s="14">
        <v>0.167500415742069</v>
      </c>
      <c r="BI13" s="14"/>
      <c r="BJ13" s="14">
        <v>0.21995833982476601</v>
      </c>
      <c r="BK13" s="14">
        <v>0.214009905162132</v>
      </c>
      <c r="BL13" s="14"/>
      <c r="BM13" s="14">
        <v>0.21755753512026299</v>
      </c>
      <c r="BN13" s="14">
        <v>0.22054346207585801</v>
      </c>
      <c r="BO13" s="14"/>
      <c r="BP13" s="14">
        <v>0.19753977083449001</v>
      </c>
      <c r="BQ13" s="14">
        <v>0.121405441132546</v>
      </c>
      <c r="BR13" s="14">
        <v>0.28723751922114399</v>
      </c>
      <c r="BS13" s="14">
        <v>0.16238473975649401</v>
      </c>
      <c r="BT13" s="14">
        <v>0.270632803087343</v>
      </c>
      <c r="BU13" s="14">
        <v>0.13156402165012901</v>
      </c>
      <c r="BV13" s="14">
        <v>0.27240562518482703</v>
      </c>
      <c r="BW13" s="14">
        <v>0.22700081481644199</v>
      </c>
    </row>
    <row r="14" spans="2:75" x14ac:dyDescent="0.35">
      <c r="B14" s="15" t="s">
        <v>90</v>
      </c>
      <c r="C14" s="14">
        <v>0.227863421998351</v>
      </c>
      <c r="D14" s="14">
        <v>0.243798924668199</v>
      </c>
      <c r="E14" s="14">
        <v>0.212824230052921</v>
      </c>
      <c r="F14" s="14"/>
      <c r="G14" s="14">
        <v>0.16620798087585201</v>
      </c>
      <c r="H14" s="14">
        <v>0.24199536657071299</v>
      </c>
      <c r="I14" s="14">
        <v>0.15739472854130199</v>
      </c>
      <c r="J14" s="14">
        <v>0.227321213100457</v>
      </c>
      <c r="K14" s="14">
        <v>0.27576824502640102</v>
      </c>
      <c r="L14" s="14">
        <v>0.24382910131171201</v>
      </c>
      <c r="M14" s="14"/>
      <c r="N14" s="14">
        <v>0.25479822190228701</v>
      </c>
      <c r="O14" s="14">
        <v>0.17745686789241299</v>
      </c>
      <c r="P14" s="14"/>
      <c r="Q14" s="14">
        <v>0.11696096583792399</v>
      </c>
      <c r="R14" s="14">
        <v>0.11116006136522701</v>
      </c>
      <c r="S14" s="14">
        <v>0.230225558795083</v>
      </c>
      <c r="T14" s="14">
        <v>0.272619539763511</v>
      </c>
      <c r="U14" s="14">
        <v>0.19591982606005001</v>
      </c>
      <c r="V14" s="14">
        <v>0.29548720422387698</v>
      </c>
      <c r="W14" s="14">
        <v>0.28902519854261</v>
      </c>
      <c r="X14" s="14">
        <v>0.15728013285563799</v>
      </c>
      <c r="Y14" s="14">
        <v>0</v>
      </c>
      <c r="Z14" s="14">
        <v>0.18994024014844699</v>
      </c>
      <c r="AA14" s="14"/>
      <c r="AB14" s="14">
        <v>0.29249463252904501</v>
      </c>
      <c r="AC14" s="14">
        <v>0.22282243519827399</v>
      </c>
      <c r="AD14" s="14">
        <v>0.19155831717437899</v>
      </c>
      <c r="AE14" s="14"/>
      <c r="AF14" s="14">
        <v>0.308592855327258</v>
      </c>
      <c r="AG14" s="14">
        <v>0.284234388700915</v>
      </c>
      <c r="AH14" s="14">
        <v>0.262853236874309</v>
      </c>
      <c r="AI14" s="14">
        <v>0.43435763875204297</v>
      </c>
      <c r="AJ14" s="14">
        <v>0.33540214242363797</v>
      </c>
      <c r="AK14" s="14">
        <v>0.19096450422825401</v>
      </c>
      <c r="AL14" s="14">
        <v>0.24367193590506001</v>
      </c>
      <c r="AM14" s="14">
        <v>4.9774836168729401E-2</v>
      </c>
      <c r="AN14" s="14"/>
      <c r="AO14" s="14">
        <v>0.26327149928140597</v>
      </c>
      <c r="AP14" s="14">
        <v>0.28734251840994501</v>
      </c>
      <c r="AQ14" s="14">
        <v>0.28020182659957699</v>
      </c>
      <c r="AR14" s="14">
        <v>0.43263727465575902</v>
      </c>
      <c r="AS14" s="14">
        <v>0.22156345800074101</v>
      </c>
      <c r="AT14" s="14">
        <v>0.21382467858693299</v>
      </c>
      <c r="AU14" s="14">
        <v>0.23442446794659699</v>
      </c>
      <c r="AV14" s="14">
        <v>3.8880841372465703E-2</v>
      </c>
      <c r="AW14" s="14"/>
      <c r="AX14" s="14">
        <v>0.27228221303389599</v>
      </c>
      <c r="AY14" s="14">
        <v>0.232370193089635</v>
      </c>
      <c r="AZ14" s="14">
        <v>0.22858517511221699</v>
      </c>
      <c r="BA14" s="14"/>
      <c r="BB14" s="14">
        <v>0.24381110817440699</v>
      </c>
      <c r="BC14" s="14">
        <v>0.25920701284119702</v>
      </c>
      <c r="BD14" s="14">
        <v>0.21678445661054199</v>
      </c>
      <c r="BE14" s="14"/>
      <c r="BF14" s="14">
        <v>0.22614125950175001</v>
      </c>
      <c r="BG14" s="14">
        <v>0.23361581686504301</v>
      </c>
      <c r="BH14" s="14">
        <v>0.242016999362232</v>
      </c>
      <c r="BI14" s="14"/>
      <c r="BJ14" s="14">
        <v>0.28644139716443301</v>
      </c>
      <c r="BK14" s="14">
        <v>0.213655851111964</v>
      </c>
      <c r="BL14" s="14"/>
      <c r="BM14" s="14">
        <v>0.24719455942994101</v>
      </c>
      <c r="BN14" s="14">
        <v>0.217598529205832</v>
      </c>
      <c r="BO14" s="14"/>
      <c r="BP14" s="14">
        <v>0.22830251839551499</v>
      </c>
      <c r="BQ14" s="14">
        <v>0.19203606782122001</v>
      </c>
      <c r="BR14" s="14">
        <v>9.1155653822387703E-2</v>
      </c>
      <c r="BS14" s="14">
        <v>0.221432440324173</v>
      </c>
      <c r="BT14" s="14">
        <v>0.228011382263554</v>
      </c>
      <c r="BU14" s="14">
        <v>0.30471927302031798</v>
      </c>
      <c r="BV14" s="14">
        <v>0.28513817892502202</v>
      </c>
      <c r="BW14" s="14">
        <v>0.202075019233487</v>
      </c>
    </row>
    <row r="15" spans="2:75" x14ac:dyDescent="0.35">
      <c r="B15" s="15" t="s">
        <v>91</v>
      </c>
      <c r="C15" s="14">
        <v>0.183060888218115</v>
      </c>
      <c r="D15" s="14">
        <v>0.20302968596892301</v>
      </c>
      <c r="E15" s="14">
        <v>0.16421525852473101</v>
      </c>
      <c r="F15" s="14"/>
      <c r="G15" s="14">
        <v>0.16061682752761899</v>
      </c>
      <c r="H15" s="14">
        <v>0.17970806980392601</v>
      </c>
      <c r="I15" s="14">
        <v>0.25356910595355198</v>
      </c>
      <c r="J15" s="14">
        <v>0.150777042525015</v>
      </c>
      <c r="K15" s="14">
        <v>0.22294777666478799</v>
      </c>
      <c r="L15" s="14">
        <v>0.15927593962060899</v>
      </c>
      <c r="M15" s="14"/>
      <c r="N15" s="14">
        <v>0.199071363666107</v>
      </c>
      <c r="O15" s="14">
        <v>0.153098427022585</v>
      </c>
      <c r="P15" s="14"/>
      <c r="Q15" s="14">
        <v>0.153384936350556</v>
      </c>
      <c r="R15" s="14">
        <v>0.15739868307118701</v>
      </c>
      <c r="S15" s="14">
        <v>0.17611740677279999</v>
      </c>
      <c r="T15" s="14">
        <v>0.15859661979037601</v>
      </c>
      <c r="U15" s="14">
        <v>0.173546163028449</v>
      </c>
      <c r="V15" s="14">
        <v>0.208249631386794</v>
      </c>
      <c r="W15" s="14">
        <v>0.26333702834044498</v>
      </c>
      <c r="X15" s="14">
        <v>0.50833242845985005</v>
      </c>
      <c r="Y15" s="14">
        <v>0</v>
      </c>
      <c r="Z15" s="14">
        <v>0.14057882266795099</v>
      </c>
      <c r="AA15" s="14"/>
      <c r="AB15" s="14">
        <v>0.27684531386039801</v>
      </c>
      <c r="AC15" s="14">
        <v>0.13479327200616001</v>
      </c>
      <c r="AD15" s="14">
        <v>0.27441362022217197</v>
      </c>
      <c r="AE15" s="14"/>
      <c r="AF15" s="14">
        <v>0.20703526481186199</v>
      </c>
      <c r="AG15" s="14">
        <v>0.17961596989990899</v>
      </c>
      <c r="AH15" s="14">
        <v>0.166205574655827</v>
      </c>
      <c r="AI15" s="14">
        <v>0.20847567611343701</v>
      </c>
      <c r="AJ15" s="14">
        <v>9.3674892712439006E-2</v>
      </c>
      <c r="AK15" s="14">
        <v>0.170539208743302</v>
      </c>
      <c r="AL15" s="14">
        <v>0.36211317625410999</v>
      </c>
      <c r="AM15" s="14">
        <v>4.5910852572241499E-2</v>
      </c>
      <c r="AN15" s="14"/>
      <c r="AO15" s="14">
        <v>0.216413501751442</v>
      </c>
      <c r="AP15" s="14">
        <v>0.163895166182736</v>
      </c>
      <c r="AQ15" s="14">
        <v>0.124651135501972</v>
      </c>
      <c r="AR15" s="14">
        <v>0.234449313022325</v>
      </c>
      <c r="AS15" s="14">
        <v>0.106122297934074</v>
      </c>
      <c r="AT15" s="14">
        <v>0.157023320328643</v>
      </c>
      <c r="AU15" s="14">
        <v>0.38147243631439398</v>
      </c>
      <c r="AV15" s="14">
        <v>2.8428678079283801E-2</v>
      </c>
      <c r="AW15" s="14"/>
      <c r="AX15" s="14">
        <v>0.23232774705506201</v>
      </c>
      <c r="AY15" s="14">
        <v>0.15377405005353401</v>
      </c>
      <c r="AZ15" s="14">
        <v>0.23589342842127201</v>
      </c>
      <c r="BA15" s="14"/>
      <c r="BB15" s="14">
        <v>0.23702182246818601</v>
      </c>
      <c r="BC15" s="14">
        <v>0.16749822351538901</v>
      </c>
      <c r="BD15" s="14">
        <v>0.22490598853146801</v>
      </c>
      <c r="BE15" s="14"/>
      <c r="BF15" s="14">
        <v>0.20833450700051301</v>
      </c>
      <c r="BG15" s="14">
        <v>0.18992271242865</v>
      </c>
      <c r="BH15" s="14">
        <v>0.20172785162231899</v>
      </c>
      <c r="BI15" s="14"/>
      <c r="BJ15" s="14">
        <v>0.230102093432456</v>
      </c>
      <c r="BK15" s="14">
        <v>0.171232959421772</v>
      </c>
      <c r="BL15" s="14"/>
      <c r="BM15" s="14">
        <v>0.27100379365126998</v>
      </c>
      <c r="BN15" s="14">
        <v>0.13956995781766501</v>
      </c>
      <c r="BO15" s="14"/>
      <c r="BP15" s="14">
        <v>0.142415412895771</v>
      </c>
      <c r="BQ15" s="14">
        <v>0.203593305642535</v>
      </c>
      <c r="BR15" s="14">
        <v>0.27187435387185499</v>
      </c>
      <c r="BS15" s="14">
        <v>0.198683578219884</v>
      </c>
      <c r="BT15" s="14">
        <v>0.154961878038479</v>
      </c>
      <c r="BU15" s="14">
        <v>0.27723087672256502</v>
      </c>
      <c r="BV15" s="14">
        <v>0.18648074703631301</v>
      </c>
      <c r="BW15" s="14">
        <v>0.15901364846158</v>
      </c>
    </row>
    <row r="16" spans="2:75" x14ac:dyDescent="0.35">
      <c r="B16" s="15" t="s">
        <v>92</v>
      </c>
      <c r="C16" s="20">
        <v>2.0488056540443701E-2</v>
      </c>
      <c r="D16" s="20">
        <v>1.2044249299232901E-2</v>
      </c>
      <c r="E16" s="20">
        <v>2.8456932106010802E-2</v>
      </c>
      <c r="F16" s="20"/>
      <c r="G16" s="20">
        <v>1.8897172206761501E-2</v>
      </c>
      <c r="H16" s="20">
        <v>1.25566884546145E-2</v>
      </c>
      <c r="I16" s="20">
        <v>2.4706668019878499E-2</v>
      </c>
      <c r="J16" s="20">
        <v>2.5628278207673199E-2</v>
      </c>
      <c r="K16" s="20">
        <v>2.34200615397725E-2</v>
      </c>
      <c r="L16" s="20">
        <v>1.80391165505485E-2</v>
      </c>
      <c r="M16" s="20"/>
      <c r="N16" s="20">
        <v>1.16716521276106E-2</v>
      </c>
      <c r="O16" s="20">
        <v>3.6987327655888601E-2</v>
      </c>
      <c r="P16" s="20"/>
      <c r="Q16" s="20">
        <v>6.34498289975685E-2</v>
      </c>
      <c r="R16" s="20">
        <v>9.4856094396582793E-3</v>
      </c>
      <c r="S16" s="20">
        <v>1.20652278972688E-2</v>
      </c>
      <c r="T16" s="20">
        <v>1.76311723670808E-2</v>
      </c>
      <c r="U16" s="20">
        <v>5.2452573282719501E-3</v>
      </c>
      <c r="V16" s="20">
        <v>3.5266597319635702E-3</v>
      </c>
      <c r="W16" s="20">
        <v>4.3814815620458096E-3</v>
      </c>
      <c r="X16" s="20">
        <v>0</v>
      </c>
      <c r="Y16" s="20">
        <v>0</v>
      </c>
      <c r="Z16" s="20">
        <v>0.116995017230481</v>
      </c>
      <c r="AA16" s="20"/>
      <c r="AB16" s="20">
        <v>8.5683489314392503E-3</v>
      </c>
      <c r="AC16" s="20">
        <v>1.63696275756006E-2</v>
      </c>
      <c r="AD16" s="20">
        <v>1.2542101729862301E-2</v>
      </c>
      <c r="AE16" s="20"/>
      <c r="AF16" s="20">
        <v>2.6003895142502902E-3</v>
      </c>
      <c r="AG16" s="20">
        <v>0</v>
      </c>
      <c r="AH16" s="20">
        <v>2.1373812333573598E-2</v>
      </c>
      <c r="AI16" s="20">
        <v>0</v>
      </c>
      <c r="AJ16" s="20">
        <v>0</v>
      </c>
      <c r="AK16" s="20">
        <v>9.5285942086726604E-3</v>
      </c>
      <c r="AL16" s="20">
        <v>2.1733493204650501E-2</v>
      </c>
      <c r="AM16" s="20">
        <v>6.27342390585615E-2</v>
      </c>
      <c r="AN16" s="20"/>
      <c r="AO16" s="20">
        <v>3.6414254787359101E-3</v>
      </c>
      <c r="AP16" s="20">
        <v>0</v>
      </c>
      <c r="AQ16" s="20">
        <v>3.3103823989619703E-2</v>
      </c>
      <c r="AR16" s="20">
        <v>1.5338564055281501E-2</v>
      </c>
      <c r="AS16" s="20">
        <v>0</v>
      </c>
      <c r="AT16" s="20">
        <v>1.7310514032077499E-2</v>
      </c>
      <c r="AU16" s="20">
        <v>7.3490426331089698E-3</v>
      </c>
      <c r="AV16" s="20">
        <v>3.0703088798876298E-2</v>
      </c>
      <c r="AW16" s="20"/>
      <c r="AX16" s="20">
        <v>1.1276953956139001E-2</v>
      </c>
      <c r="AY16" s="20">
        <v>4.3250271503715298E-3</v>
      </c>
      <c r="AZ16" s="20">
        <v>1.8243052900412001E-2</v>
      </c>
      <c r="BA16" s="20"/>
      <c r="BB16" s="20">
        <v>3.5422674948823998E-3</v>
      </c>
      <c r="BC16" s="20">
        <v>4.3612743061248304E-3</v>
      </c>
      <c r="BD16" s="20">
        <v>2.4483586011631E-2</v>
      </c>
      <c r="BE16" s="20"/>
      <c r="BF16" s="20">
        <v>0</v>
      </c>
      <c r="BG16" s="20">
        <v>5.4955807645964199E-3</v>
      </c>
      <c r="BH16" s="20">
        <v>1.9087573336186801E-2</v>
      </c>
      <c r="BI16" s="20"/>
      <c r="BJ16" s="20">
        <v>2.6554425140438501E-3</v>
      </c>
      <c r="BK16" s="20">
        <v>2.3745568188705501E-2</v>
      </c>
      <c r="BL16" s="20"/>
      <c r="BM16" s="20">
        <v>2.4206901074373399E-3</v>
      </c>
      <c r="BN16" s="20">
        <v>2.50422621739795E-2</v>
      </c>
      <c r="BO16" s="20"/>
      <c r="BP16" s="20">
        <v>2.5360647965941001E-2</v>
      </c>
      <c r="BQ16" s="20">
        <v>0</v>
      </c>
      <c r="BR16" s="20">
        <v>3.1222717220293902E-2</v>
      </c>
      <c r="BS16" s="20">
        <v>1.7646796891010199E-2</v>
      </c>
      <c r="BT16" s="20">
        <v>1.04431053494927E-2</v>
      </c>
      <c r="BU16" s="20">
        <v>3.0525251589172599E-2</v>
      </c>
      <c r="BV16" s="20">
        <v>0</v>
      </c>
      <c r="BW16" s="20">
        <v>6.8025938098923697E-2</v>
      </c>
    </row>
    <row r="17" spans="2:2" x14ac:dyDescent="0.35">
      <c r="B17" s="16"/>
    </row>
    <row r="18" spans="2:2" x14ac:dyDescent="0.35">
      <c r="B18" t="s">
        <v>94</v>
      </c>
    </row>
    <row r="19" spans="2:2" x14ac:dyDescent="0.35">
      <c r="B19" t="s">
        <v>95</v>
      </c>
    </row>
    <row r="21" spans="2:2" x14ac:dyDescent="0.35">
      <c r="B21"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W21"/>
  <sheetViews>
    <sheetView showGridLines="0" workbookViewId="0">
      <pane xSplit="2" topLeftCell="C1" activePane="topRight" state="frozen"/>
      <selection pane="topRight" activeCell="AF18" sqref="AF18:AM2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105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85</v>
      </c>
      <c r="C9" s="14">
        <v>3.8025993204713601E-2</v>
      </c>
      <c r="D9" s="14">
        <v>2.8053681118518699E-2</v>
      </c>
      <c r="E9" s="14">
        <v>4.7437401097593597E-2</v>
      </c>
      <c r="F9" s="14"/>
      <c r="G9" s="14">
        <v>1.0116193841254501E-2</v>
      </c>
      <c r="H9" s="14">
        <v>2.0850598227035701E-2</v>
      </c>
      <c r="I9" s="14">
        <v>4.3301894349090903E-2</v>
      </c>
      <c r="J9" s="14">
        <v>2.3375125847589402E-2</v>
      </c>
      <c r="K9" s="14">
        <v>5.3298283771196102E-2</v>
      </c>
      <c r="L9" s="14">
        <v>4.8638536841365897E-2</v>
      </c>
      <c r="M9" s="14"/>
      <c r="N9" s="14">
        <v>2.4596442071649901E-2</v>
      </c>
      <c r="O9" s="14">
        <v>6.3158438896589994E-2</v>
      </c>
      <c r="P9" s="14"/>
      <c r="Q9" s="14">
        <v>0.104267986488293</v>
      </c>
      <c r="R9" s="14">
        <v>5.7177957972946197E-2</v>
      </c>
      <c r="S9" s="14">
        <v>5.6326898081489697E-2</v>
      </c>
      <c r="T9" s="14">
        <v>3.91918901503229E-2</v>
      </c>
      <c r="U9" s="14">
        <v>1.8399738865921601E-2</v>
      </c>
      <c r="V9" s="14">
        <v>3.3163556166524402E-2</v>
      </c>
      <c r="W9" s="14">
        <v>1.7496826506510601E-2</v>
      </c>
      <c r="X9" s="14">
        <v>0</v>
      </c>
      <c r="Y9" s="14">
        <v>0</v>
      </c>
      <c r="Z9" s="14">
        <v>4.9368980709549599E-2</v>
      </c>
      <c r="AA9" s="14"/>
      <c r="AB9" s="14">
        <v>4.29544412880861E-2</v>
      </c>
      <c r="AC9" s="14">
        <v>4.2594738988768602E-2</v>
      </c>
      <c r="AD9" s="14">
        <v>2.42382154221586E-2</v>
      </c>
      <c r="AE9" s="14"/>
      <c r="AF9" s="14">
        <v>4.6987428511532203E-2</v>
      </c>
      <c r="AG9" s="14">
        <v>1.28034662023742E-2</v>
      </c>
      <c r="AH9" s="14">
        <v>2.8311145075922799E-2</v>
      </c>
      <c r="AI9" s="14">
        <v>1.6372477520145999E-2</v>
      </c>
      <c r="AJ9" s="14">
        <v>4.29157954537965E-2</v>
      </c>
      <c r="AK9" s="14">
        <v>3.0507947619285301E-2</v>
      </c>
      <c r="AL9" s="14">
        <v>2.4128487606514201E-2</v>
      </c>
      <c r="AM9" s="14">
        <v>5.7042624401843003E-2</v>
      </c>
      <c r="AN9" s="14"/>
      <c r="AO9" s="14">
        <v>5.5452889467920201E-2</v>
      </c>
      <c r="AP9" s="14">
        <v>1.0062556955204201E-2</v>
      </c>
      <c r="AQ9" s="14">
        <v>8.5334315819282896E-3</v>
      </c>
      <c r="AR9" s="14">
        <v>0</v>
      </c>
      <c r="AS9" s="14">
        <v>0</v>
      </c>
      <c r="AT9" s="14">
        <v>5.05806702825157E-2</v>
      </c>
      <c r="AU9" s="14">
        <v>6.0876094582654902E-2</v>
      </c>
      <c r="AV9" s="14">
        <v>6.6580224044475597E-2</v>
      </c>
      <c r="AW9" s="14"/>
      <c r="AX9" s="14">
        <v>7.9150358471225493E-2</v>
      </c>
      <c r="AY9" s="14">
        <v>1.9307366252131499E-2</v>
      </c>
      <c r="AZ9" s="14">
        <v>4.8565536510133497E-2</v>
      </c>
      <c r="BA9" s="14"/>
      <c r="BB9" s="14">
        <v>6.4829308754875095E-2</v>
      </c>
      <c r="BC9" s="14">
        <v>2.6713959651946E-2</v>
      </c>
      <c r="BD9" s="14">
        <v>5.0988262346038003E-2</v>
      </c>
      <c r="BE9" s="14"/>
      <c r="BF9" s="14">
        <v>5.0347594304892399E-2</v>
      </c>
      <c r="BG9" s="14">
        <v>3.7748946256864702E-2</v>
      </c>
      <c r="BH9" s="14">
        <v>3.4251370557034401E-2</v>
      </c>
      <c r="BI9" s="14"/>
      <c r="BJ9" s="14">
        <v>2.8649474460158499E-2</v>
      </c>
      <c r="BK9" s="14">
        <v>4.0861031632080103E-2</v>
      </c>
      <c r="BL9" s="14"/>
      <c r="BM9" s="14">
        <v>3.01004223696467E-2</v>
      </c>
      <c r="BN9" s="14">
        <v>4.4843614763567498E-2</v>
      </c>
      <c r="BO9" s="14"/>
      <c r="BP9" s="14">
        <v>4.3566488838202001E-2</v>
      </c>
      <c r="BQ9" s="14">
        <v>1.79044983768431E-2</v>
      </c>
      <c r="BR9" s="14">
        <v>0.122142155113295</v>
      </c>
      <c r="BS9" s="14">
        <v>3.9264147764541797E-2</v>
      </c>
      <c r="BT9" s="14">
        <v>2.77217143804055E-2</v>
      </c>
      <c r="BU9" s="14">
        <v>4.54353518388943E-2</v>
      </c>
      <c r="BV9" s="14">
        <v>9.4572963684726494E-2</v>
      </c>
      <c r="BW9" s="14">
        <v>4.9245840706332198E-3</v>
      </c>
    </row>
    <row r="10" spans="2:75" x14ac:dyDescent="0.35">
      <c r="B10" s="15" t="s">
        <v>86</v>
      </c>
      <c r="C10" s="14">
        <v>3.8616211962097198E-2</v>
      </c>
      <c r="D10" s="14">
        <v>5.6056584375654903E-2</v>
      </c>
      <c r="E10" s="14">
        <v>2.21567934071016E-2</v>
      </c>
      <c r="F10" s="14"/>
      <c r="G10" s="14">
        <v>4.37751077869915E-2</v>
      </c>
      <c r="H10" s="14">
        <v>6.2661828947160894E-2</v>
      </c>
      <c r="I10" s="14">
        <v>2.5486592958058201E-2</v>
      </c>
      <c r="J10" s="14">
        <v>3.88392964142424E-2</v>
      </c>
      <c r="K10" s="14">
        <v>1.95262246859642E-2</v>
      </c>
      <c r="L10" s="14">
        <v>4.2764276337262298E-2</v>
      </c>
      <c r="M10" s="14"/>
      <c r="N10" s="14">
        <v>3.1764462769582801E-2</v>
      </c>
      <c r="O10" s="14">
        <v>5.1438771165231198E-2</v>
      </c>
      <c r="P10" s="14"/>
      <c r="Q10" s="14">
        <v>0</v>
      </c>
      <c r="R10" s="14">
        <v>4.2057547715004098E-2</v>
      </c>
      <c r="S10" s="14">
        <v>4.5317346107171502E-2</v>
      </c>
      <c r="T10" s="14">
        <v>5.4709561452962699E-2</v>
      </c>
      <c r="U10" s="14">
        <v>3.7012387971823497E-2</v>
      </c>
      <c r="V10" s="14">
        <v>2.48419365918899E-2</v>
      </c>
      <c r="W10" s="14">
        <v>1.97465408687604E-2</v>
      </c>
      <c r="X10" s="14">
        <v>0</v>
      </c>
      <c r="Y10" s="14">
        <v>0</v>
      </c>
      <c r="Z10" s="14">
        <v>5.5327330925264699E-2</v>
      </c>
      <c r="AA10" s="14"/>
      <c r="AB10" s="14">
        <v>6.7505154431977799E-2</v>
      </c>
      <c r="AC10" s="14">
        <v>3.9339717745046597E-2</v>
      </c>
      <c r="AD10" s="14">
        <v>1.4597250300552001E-2</v>
      </c>
      <c r="AE10" s="14"/>
      <c r="AF10" s="14">
        <v>3.4464588437826599E-2</v>
      </c>
      <c r="AG10" s="14">
        <v>1.47946995212393E-2</v>
      </c>
      <c r="AH10" s="14">
        <v>5.20168403337972E-2</v>
      </c>
      <c r="AI10" s="14">
        <v>4.7403403492007001E-2</v>
      </c>
      <c r="AJ10" s="14">
        <v>1.40526904125694E-2</v>
      </c>
      <c r="AK10" s="14">
        <v>4.4240276891879801E-2</v>
      </c>
      <c r="AL10" s="14">
        <v>8.7639242412486992E-3</v>
      </c>
      <c r="AM10" s="14">
        <v>6.87673437655483E-2</v>
      </c>
      <c r="AN10" s="14"/>
      <c r="AO10" s="14">
        <v>2.7779326036068499E-2</v>
      </c>
      <c r="AP10" s="14">
        <v>1.7379003489234601E-2</v>
      </c>
      <c r="AQ10" s="14">
        <v>8.8111778572947594E-2</v>
      </c>
      <c r="AR10" s="14">
        <v>6.1667915567746298E-2</v>
      </c>
      <c r="AS10" s="14">
        <v>2.79522800471191E-2</v>
      </c>
      <c r="AT10" s="14">
        <v>3.5962334934938098E-2</v>
      </c>
      <c r="AU10" s="14">
        <v>7.4642475861877496E-3</v>
      </c>
      <c r="AV10" s="14">
        <v>5.7559271847962598E-2</v>
      </c>
      <c r="AW10" s="14"/>
      <c r="AX10" s="14">
        <v>8.7628926125003104E-3</v>
      </c>
      <c r="AY10" s="14">
        <v>4.5426898700752498E-2</v>
      </c>
      <c r="AZ10" s="14">
        <v>4.2798682540737799E-2</v>
      </c>
      <c r="BA10" s="14"/>
      <c r="BB10" s="14">
        <v>4.0544596845941402E-2</v>
      </c>
      <c r="BC10" s="14">
        <v>3.5399112995555697E-2</v>
      </c>
      <c r="BD10" s="14">
        <v>5.34759733045218E-2</v>
      </c>
      <c r="BE10" s="14"/>
      <c r="BF10" s="14">
        <v>0.10304213857250299</v>
      </c>
      <c r="BG10" s="14">
        <v>3.2298833915126203E-2</v>
      </c>
      <c r="BH10" s="14">
        <v>4.2282974705937601E-2</v>
      </c>
      <c r="BI10" s="14"/>
      <c r="BJ10" s="14">
        <v>6.4715474222478003E-2</v>
      </c>
      <c r="BK10" s="14">
        <v>3.1455423195574303E-2</v>
      </c>
      <c r="BL10" s="14"/>
      <c r="BM10" s="14">
        <v>5.2743236402591001E-2</v>
      </c>
      <c r="BN10" s="14">
        <v>3.1322843940348198E-2</v>
      </c>
      <c r="BO10" s="14"/>
      <c r="BP10" s="14">
        <v>5.3374925264281801E-2</v>
      </c>
      <c r="BQ10" s="14">
        <v>0</v>
      </c>
      <c r="BR10" s="14">
        <v>2.1866514664489099E-2</v>
      </c>
      <c r="BS10" s="14">
        <v>2.6358775373421101E-2</v>
      </c>
      <c r="BT10" s="14">
        <v>4.8649097066599603E-2</v>
      </c>
      <c r="BU10" s="14">
        <v>4.9680426749857801E-2</v>
      </c>
      <c r="BV10" s="14">
        <v>1.7991858559623802E-2</v>
      </c>
      <c r="BW10" s="14">
        <v>1.76554058683852E-2</v>
      </c>
    </row>
    <row r="11" spans="2:75" x14ac:dyDescent="0.35">
      <c r="B11" s="15" t="s">
        <v>87</v>
      </c>
      <c r="C11" s="14">
        <v>7.0355984877995797E-2</v>
      </c>
      <c r="D11" s="14">
        <v>9.1085732500730099E-2</v>
      </c>
      <c r="E11" s="14">
        <v>5.0792205815756997E-2</v>
      </c>
      <c r="F11" s="14"/>
      <c r="G11" s="14">
        <v>9.8303797726114903E-2</v>
      </c>
      <c r="H11" s="14">
        <v>6.49853908773141E-2</v>
      </c>
      <c r="I11" s="14">
        <v>7.9320276413877497E-2</v>
      </c>
      <c r="J11" s="14">
        <v>7.4512209552710304E-2</v>
      </c>
      <c r="K11" s="14">
        <v>7.3713214833108401E-2</v>
      </c>
      <c r="L11" s="14">
        <v>5.8803699658635897E-2</v>
      </c>
      <c r="M11" s="14"/>
      <c r="N11" s="14">
        <v>6.8635829546823998E-2</v>
      </c>
      <c r="O11" s="14">
        <v>7.3575132712046007E-2</v>
      </c>
      <c r="P11" s="14"/>
      <c r="Q11" s="14">
        <v>0.101715303342496</v>
      </c>
      <c r="R11" s="14">
        <v>6.7340784365474901E-2</v>
      </c>
      <c r="S11" s="14">
        <v>2.4691491925870002E-2</v>
      </c>
      <c r="T11" s="14">
        <v>6.4976489074300495E-2</v>
      </c>
      <c r="U11" s="14">
        <v>0.117061364957552</v>
      </c>
      <c r="V11" s="14">
        <v>5.9660765960260098E-2</v>
      </c>
      <c r="W11" s="14">
        <v>0.105475138841474</v>
      </c>
      <c r="X11" s="14">
        <v>0</v>
      </c>
      <c r="Y11" s="14">
        <v>0</v>
      </c>
      <c r="Z11" s="14">
        <v>1.31141483455886E-2</v>
      </c>
      <c r="AA11" s="14"/>
      <c r="AB11" s="14">
        <v>3.3818796643120999E-2</v>
      </c>
      <c r="AC11" s="14">
        <v>8.1863078930790006E-2</v>
      </c>
      <c r="AD11" s="14">
        <v>7.4191007395466996E-2</v>
      </c>
      <c r="AE11" s="14"/>
      <c r="AF11" s="14">
        <v>8.9715049699241795E-2</v>
      </c>
      <c r="AG11" s="14">
        <v>7.50546760033734E-2</v>
      </c>
      <c r="AH11" s="14">
        <v>7.8066175583198505E-2</v>
      </c>
      <c r="AI11" s="14">
        <v>4.3961986790816601E-2</v>
      </c>
      <c r="AJ11" s="14">
        <v>3.2509134995881497E-2</v>
      </c>
      <c r="AK11" s="14">
        <v>7.9993094662656597E-2</v>
      </c>
      <c r="AL11" s="14">
        <v>5.4992254323447502E-2</v>
      </c>
      <c r="AM11" s="14">
        <v>5.4454440873272503E-2</v>
      </c>
      <c r="AN11" s="14"/>
      <c r="AO11" s="14">
        <v>9.2561711064182095E-2</v>
      </c>
      <c r="AP11" s="14">
        <v>7.3518195651386606E-2</v>
      </c>
      <c r="AQ11" s="14">
        <v>0.102474848250517</v>
      </c>
      <c r="AR11" s="14">
        <v>0</v>
      </c>
      <c r="AS11" s="14">
        <v>3.6828909110176798E-2</v>
      </c>
      <c r="AT11" s="14">
        <v>8.5173619021043298E-2</v>
      </c>
      <c r="AU11" s="14">
        <v>3.5018916530508801E-2</v>
      </c>
      <c r="AV11" s="14">
        <v>8.5840633366642494E-2</v>
      </c>
      <c r="AW11" s="14"/>
      <c r="AX11" s="14">
        <v>0.157137192109053</v>
      </c>
      <c r="AY11" s="14">
        <v>6.97345433177637E-2</v>
      </c>
      <c r="AZ11" s="14">
        <v>7.3640241352784797E-2</v>
      </c>
      <c r="BA11" s="14"/>
      <c r="BB11" s="14">
        <v>9.0709344969393896E-2</v>
      </c>
      <c r="BC11" s="14">
        <v>7.8626708952914695E-2</v>
      </c>
      <c r="BD11" s="14">
        <v>5.1666806397131802E-2</v>
      </c>
      <c r="BE11" s="14"/>
      <c r="BF11" s="14">
        <v>8.0645227226771393E-2</v>
      </c>
      <c r="BG11" s="14">
        <v>8.7079734974066306E-2</v>
      </c>
      <c r="BH11" s="14">
        <v>6.2988781399615099E-2</v>
      </c>
      <c r="BI11" s="14"/>
      <c r="BJ11" s="14">
        <v>8.4375992783755294E-2</v>
      </c>
      <c r="BK11" s="14">
        <v>6.7814953502270806E-2</v>
      </c>
      <c r="BL11" s="14"/>
      <c r="BM11" s="14">
        <v>8.0212985206165002E-2</v>
      </c>
      <c r="BN11" s="14">
        <v>6.94986208268394E-2</v>
      </c>
      <c r="BO11" s="14"/>
      <c r="BP11" s="14">
        <v>7.2635826083011695E-2</v>
      </c>
      <c r="BQ11" s="14">
        <v>6.4443230498363799E-2</v>
      </c>
      <c r="BR11" s="14">
        <v>4.7246656545799702E-2</v>
      </c>
      <c r="BS11" s="14">
        <v>6.3773427147513995E-2</v>
      </c>
      <c r="BT11" s="14">
        <v>9.6929581481697294E-2</v>
      </c>
      <c r="BU11" s="14">
        <v>3.0759611984866E-2</v>
      </c>
      <c r="BV11" s="14">
        <v>0</v>
      </c>
      <c r="BW11" s="14">
        <v>6.33344340818464E-2</v>
      </c>
    </row>
    <row r="12" spans="2:75" x14ac:dyDescent="0.35">
      <c r="B12" s="15" t="s">
        <v>88</v>
      </c>
      <c r="C12" s="14">
        <v>0.227064388787382</v>
      </c>
      <c r="D12" s="14">
        <v>0.22828540396396599</v>
      </c>
      <c r="E12" s="14">
        <v>0.225912051017474</v>
      </c>
      <c r="F12" s="14"/>
      <c r="G12" s="14">
        <v>0.164907082694077</v>
      </c>
      <c r="H12" s="14">
        <v>0.32909989681324803</v>
      </c>
      <c r="I12" s="14">
        <v>0.195515435699639</v>
      </c>
      <c r="J12" s="14">
        <v>0.22807349316058201</v>
      </c>
      <c r="K12" s="14">
        <v>0.21335062098959201</v>
      </c>
      <c r="L12" s="14">
        <v>0.22365318802418799</v>
      </c>
      <c r="M12" s="14"/>
      <c r="N12" s="14">
        <v>0.227151799776241</v>
      </c>
      <c r="O12" s="14">
        <v>0.22690080536537599</v>
      </c>
      <c r="P12" s="14"/>
      <c r="Q12" s="14">
        <v>0.21606595511256699</v>
      </c>
      <c r="R12" s="14">
        <v>0.32994226554654899</v>
      </c>
      <c r="S12" s="14">
        <v>0.25100884498474202</v>
      </c>
      <c r="T12" s="14">
        <v>0.18744529686702199</v>
      </c>
      <c r="U12" s="14">
        <v>0.25627147164619501</v>
      </c>
      <c r="V12" s="14">
        <v>0.21164048677025299</v>
      </c>
      <c r="W12" s="14">
        <v>0.19007401345398001</v>
      </c>
      <c r="X12" s="14">
        <v>0</v>
      </c>
      <c r="Y12" s="14">
        <v>0.11182982956972801</v>
      </c>
      <c r="Z12" s="14">
        <v>0.20450513302564199</v>
      </c>
      <c r="AA12" s="14"/>
      <c r="AB12" s="14">
        <v>0.12753403292557799</v>
      </c>
      <c r="AC12" s="14">
        <v>0.26608762748153397</v>
      </c>
      <c r="AD12" s="14">
        <v>0.16499613190666401</v>
      </c>
      <c r="AE12" s="14"/>
      <c r="AF12" s="14">
        <v>0.168653986997049</v>
      </c>
      <c r="AG12" s="14">
        <v>0.21794013182293201</v>
      </c>
      <c r="AH12" s="14">
        <v>0.19921977006347399</v>
      </c>
      <c r="AI12" s="14">
        <v>0.20377828797797001</v>
      </c>
      <c r="AJ12" s="14">
        <v>0.34300629367212199</v>
      </c>
      <c r="AK12" s="14">
        <v>0.28199085712435001</v>
      </c>
      <c r="AL12" s="14">
        <v>0.237197887049023</v>
      </c>
      <c r="AM12" s="14">
        <v>0.26435746437012497</v>
      </c>
      <c r="AN12" s="14"/>
      <c r="AO12" s="14">
        <v>0.13888817094650199</v>
      </c>
      <c r="AP12" s="14">
        <v>0.211497089500919</v>
      </c>
      <c r="AQ12" s="14">
        <v>0.184852515081317</v>
      </c>
      <c r="AR12" s="14">
        <v>0.109244077928404</v>
      </c>
      <c r="AS12" s="14">
        <v>0.439251454103391</v>
      </c>
      <c r="AT12" s="14">
        <v>0.28417800631044698</v>
      </c>
      <c r="AU12" s="14">
        <v>0.22149487014567201</v>
      </c>
      <c r="AV12" s="14">
        <v>0.27444971635126197</v>
      </c>
      <c r="AW12" s="14"/>
      <c r="AX12" s="14">
        <v>0.20960182448930501</v>
      </c>
      <c r="AY12" s="14">
        <v>0.22520043180298799</v>
      </c>
      <c r="AZ12" s="14">
        <v>0.170885245679226</v>
      </c>
      <c r="BA12" s="14"/>
      <c r="BB12" s="14">
        <v>0.20336687341297599</v>
      </c>
      <c r="BC12" s="14">
        <v>0.21960949545567299</v>
      </c>
      <c r="BD12" s="14">
        <v>0.18681873397462401</v>
      </c>
      <c r="BE12" s="14"/>
      <c r="BF12" s="14">
        <v>0.14885373619797401</v>
      </c>
      <c r="BG12" s="14">
        <v>0.19245593860948601</v>
      </c>
      <c r="BH12" s="14">
        <v>0.21985784164855601</v>
      </c>
      <c r="BI12" s="14"/>
      <c r="BJ12" s="14">
        <v>0.19359798823288801</v>
      </c>
      <c r="BK12" s="14">
        <v>0.227094024203575</v>
      </c>
      <c r="BL12" s="14"/>
      <c r="BM12" s="14">
        <v>0.18403403842556601</v>
      </c>
      <c r="BN12" s="14">
        <v>0.24031334520957001</v>
      </c>
      <c r="BO12" s="14"/>
      <c r="BP12" s="14">
        <v>0.172145127360811</v>
      </c>
      <c r="BQ12" s="14">
        <v>0.25287320473156399</v>
      </c>
      <c r="BR12" s="14">
        <v>0.161004288215052</v>
      </c>
      <c r="BS12" s="14">
        <v>0.27459969754577501</v>
      </c>
      <c r="BT12" s="14">
        <v>0.24806725056457599</v>
      </c>
      <c r="BU12" s="14">
        <v>0.16359324959443899</v>
      </c>
      <c r="BV12" s="14">
        <v>0.35547114023624499</v>
      </c>
      <c r="BW12" s="14">
        <v>0.19984942601914699</v>
      </c>
    </row>
    <row r="13" spans="2:75" x14ac:dyDescent="0.35">
      <c r="B13" s="15" t="s">
        <v>89</v>
      </c>
      <c r="C13" s="14">
        <v>0.26513431880320798</v>
      </c>
      <c r="D13" s="14">
        <v>0.240036532271727</v>
      </c>
      <c r="E13" s="14">
        <v>0.28882045138856699</v>
      </c>
      <c r="F13" s="14"/>
      <c r="G13" s="14">
        <v>0.24974390790960099</v>
      </c>
      <c r="H13" s="14">
        <v>0.256988529870468</v>
      </c>
      <c r="I13" s="14">
        <v>0.26257587723475101</v>
      </c>
      <c r="J13" s="14">
        <v>0.19388412078714001</v>
      </c>
      <c r="K13" s="14">
        <v>0.292499817033961</v>
      </c>
      <c r="L13" s="14">
        <v>0.29581594275877998</v>
      </c>
      <c r="M13" s="14"/>
      <c r="N13" s="14">
        <v>0.293891330929546</v>
      </c>
      <c r="O13" s="14">
        <v>0.21131762468106</v>
      </c>
      <c r="P13" s="14"/>
      <c r="Q13" s="14">
        <v>0.20306891108161801</v>
      </c>
      <c r="R13" s="14">
        <v>0.219759963307465</v>
      </c>
      <c r="S13" s="14">
        <v>0.316882601133048</v>
      </c>
      <c r="T13" s="14">
        <v>0.305605690896044</v>
      </c>
      <c r="U13" s="14">
        <v>0.24270506432865599</v>
      </c>
      <c r="V13" s="14">
        <v>0.27271174026564898</v>
      </c>
      <c r="W13" s="14">
        <v>0.26334613587582101</v>
      </c>
      <c r="X13" s="14">
        <v>0.33567161099436399</v>
      </c>
      <c r="Y13" s="14">
        <v>0</v>
      </c>
      <c r="Z13" s="14">
        <v>0.22201500687676901</v>
      </c>
      <c r="AA13" s="14"/>
      <c r="AB13" s="14">
        <v>0.27262025839245502</v>
      </c>
      <c r="AC13" s="14">
        <v>0.247519203203276</v>
      </c>
      <c r="AD13" s="14">
        <v>0.30531133434694602</v>
      </c>
      <c r="AE13" s="14"/>
      <c r="AF13" s="14">
        <v>0.38683484126971801</v>
      </c>
      <c r="AG13" s="14">
        <v>0.27483949939539798</v>
      </c>
      <c r="AH13" s="14">
        <v>0.22485999696852901</v>
      </c>
      <c r="AI13" s="14">
        <v>0.17181341525538901</v>
      </c>
      <c r="AJ13" s="14">
        <v>0.28458530539055599</v>
      </c>
      <c r="AK13" s="14">
        <v>0.26039034439291803</v>
      </c>
      <c r="AL13" s="14">
        <v>0.23848990991186</v>
      </c>
      <c r="AM13" s="14">
        <v>0.21340912551451999</v>
      </c>
      <c r="AN13" s="14"/>
      <c r="AO13" s="14">
        <v>0.34748270293023897</v>
      </c>
      <c r="AP13" s="14">
        <v>0.29620827314067899</v>
      </c>
      <c r="AQ13" s="14">
        <v>0.18734127767432901</v>
      </c>
      <c r="AR13" s="14">
        <v>0.29445606636488603</v>
      </c>
      <c r="AS13" s="14">
        <v>0.24198422977685699</v>
      </c>
      <c r="AT13" s="14">
        <v>0.27341919922306002</v>
      </c>
      <c r="AU13" s="14">
        <v>0.31272332565285699</v>
      </c>
      <c r="AV13" s="14">
        <v>0.20942333280390599</v>
      </c>
      <c r="AW13" s="14"/>
      <c r="AX13" s="14">
        <v>0.25111848960342598</v>
      </c>
      <c r="AY13" s="14">
        <v>0.33646372535642899</v>
      </c>
      <c r="AZ13" s="14">
        <v>0.20784497247346101</v>
      </c>
      <c r="BA13" s="14"/>
      <c r="BB13" s="14">
        <v>0.26821278950524002</v>
      </c>
      <c r="BC13" s="14">
        <v>0.308650220416542</v>
      </c>
      <c r="BD13" s="14">
        <v>0.21332664918703501</v>
      </c>
      <c r="BE13" s="14"/>
      <c r="BF13" s="14">
        <v>0.293122351912877</v>
      </c>
      <c r="BG13" s="14">
        <v>0.33821295949144797</v>
      </c>
      <c r="BH13" s="14">
        <v>0.19164378837690499</v>
      </c>
      <c r="BI13" s="14"/>
      <c r="BJ13" s="14">
        <v>0.22124100975261299</v>
      </c>
      <c r="BK13" s="14">
        <v>0.28225760844683501</v>
      </c>
      <c r="BL13" s="14"/>
      <c r="BM13" s="14">
        <v>0.28359764865880399</v>
      </c>
      <c r="BN13" s="14">
        <v>0.25751531574613501</v>
      </c>
      <c r="BO13" s="14"/>
      <c r="BP13" s="14">
        <v>0.29988603444069301</v>
      </c>
      <c r="BQ13" s="14">
        <v>0.366794413366338</v>
      </c>
      <c r="BR13" s="14">
        <v>0.243050701217044</v>
      </c>
      <c r="BS13" s="14">
        <v>0.239881434628338</v>
      </c>
      <c r="BT13" s="14">
        <v>0.26162502318609199</v>
      </c>
      <c r="BU13" s="14">
        <v>0.21231501782927301</v>
      </c>
      <c r="BV13" s="14">
        <v>0.117487407485277</v>
      </c>
      <c r="BW13" s="14">
        <v>0.33844512127408599</v>
      </c>
    </row>
    <row r="14" spans="2:75" x14ac:dyDescent="0.35">
      <c r="B14" s="15" t="s">
        <v>90</v>
      </c>
      <c r="C14" s="14">
        <v>0.20736693803339001</v>
      </c>
      <c r="D14" s="14">
        <v>0.222960014321714</v>
      </c>
      <c r="E14" s="14">
        <v>0.19265091230277001</v>
      </c>
      <c r="F14" s="14"/>
      <c r="G14" s="14">
        <v>0.31479670367241103</v>
      </c>
      <c r="H14" s="14">
        <v>0.15548584579665101</v>
      </c>
      <c r="I14" s="14">
        <v>0.17438014455516901</v>
      </c>
      <c r="J14" s="14">
        <v>0.20449711070801299</v>
      </c>
      <c r="K14" s="14">
        <v>0.18204618714461299</v>
      </c>
      <c r="L14" s="14">
        <v>0.22741700431183501</v>
      </c>
      <c r="M14" s="14"/>
      <c r="N14" s="14">
        <v>0.22506418658883501</v>
      </c>
      <c r="O14" s="14">
        <v>0.17424780145105701</v>
      </c>
      <c r="P14" s="14"/>
      <c r="Q14" s="14">
        <v>0.18049272818881601</v>
      </c>
      <c r="R14" s="14">
        <v>0.11459771663588</v>
      </c>
      <c r="S14" s="14">
        <v>0.21171824983151899</v>
      </c>
      <c r="T14" s="14">
        <v>0.221772804499724</v>
      </c>
      <c r="U14" s="14">
        <v>0.21949043479404701</v>
      </c>
      <c r="V14" s="14">
        <v>0.180166870047996</v>
      </c>
      <c r="W14" s="14">
        <v>0.27386807767895699</v>
      </c>
      <c r="X14" s="14">
        <v>0.17650424472829601</v>
      </c>
      <c r="Y14" s="14">
        <v>0.57049239310669397</v>
      </c>
      <c r="Z14" s="14">
        <v>0.18051801602310899</v>
      </c>
      <c r="AA14" s="14"/>
      <c r="AB14" s="14">
        <v>0.35780530890525702</v>
      </c>
      <c r="AC14" s="14">
        <v>0.176295206479227</v>
      </c>
      <c r="AD14" s="14">
        <v>0.22205927547587501</v>
      </c>
      <c r="AE14" s="14"/>
      <c r="AF14" s="14">
        <v>0.19363927606334899</v>
      </c>
      <c r="AG14" s="14">
        <v>0.27406452268954901</v>
      </c>
      <c r="AH14" s="14">
        <v>0.28447338509501602</v>
      </c>
      <c r="AI14" s="14">
        <v>0.40479682238939702</v>
      </c>
      <c r="AJ14" s="14">
        <v>0.128973221678261</v>
      </c>
      <c r="AK14" s="14">
        <v>0.17244214273318301</v>
      </c>
      <c r="AL14" s="14">
        <v>0.23582621964730499</v>
      </c>
      <c r="AM14" s="14">
        <v>0.13307179514758899</v>
      </c>
      <c r="AN14" s="14"/>
      <c r="AO14" s="14">
        <v>0.25498805167608302</v>
      </c>
      <c r="AP14" s="14">
        <v>0.27053554428902199</v>
      </c>
      <c r="AQ14" s="14">
        <v>0.30918452374472299</v>
      </c>
      <c r="AR14" s="14">
        <v>0.38909361132160503</v>
      </c>
      <c r="AS14" s="14">
        <v>0.108267712150005</v>
      </c>
      <c r="AT14" s="14">
        <v>0.16044566676805899</v>
      </c>
      <c r="AU14" s="14">
        <v>0.19782227590006601</v>
      </c>
      <c r="AV14" s="14">
        <v>0.13507319273945401</v>
      </c>
      <c r="AW14" s="14"/>
      <c r="AX14" s="14">
        <v>0.168787749513616</v>
      </c>
      <c r="AY14" s="14">
        <v>0.20188455547168399</v>
      </c>
      <c r="AZ14" s="14">
        <v>0.249473347915249</v>
      </c>
      <c r="BA14" s="14"/>
      <c r="BB14" s="14">
        <v>0.21219840950862401</v>
      </c>
      <c r="BC14" s="14">
        <v>0.21211840157935899</v>
      </c>
      <c r="BD14" s="14">
        <v>0.24115588298472901</v>
      </c>
      <c r="BE14" s="14"/>
      <c r="BF14" s="14">
        <v>0.1749581332388</v>
      </c>
      <c r="BG14" s="14">
        <v>0.20748914514962999</v>
      </c>
      <c r="BH14" s="14">
        <v>0.25803799356919399</v>
      </c>
      <c r="BI14" s="14"/>
      <c r="BJ14" s="14">
        <v>0.28609934658250702</v>
      </c>
      <c r="BK14" s="14">
        <v>0.19236168217827901</v>
      </c>
      <c r="BL14" s="14"/>
      <c r="BM14" s="14">
        <v>0.23869456662292099</v>
      </c>
      <c r="BN14" s="14">
        <v>0.199328735689106</v>
      </c>
      <c r="BO14" s="14"/>
      <c r="BP14" s="14">
        <v>0.20877321456282499</v>
      </c>
      <c r="BQ14" s="14">
        <v>0.21192936232676601</v>
      </c>
      <c r="BR14" s="14">
        <v>0.207805885044965</v>
      </c>
      <c r="BS14" s="14">
        <v>0.19936798940151501</v>
      </c>
      <c r="BT14" s="14">
        <v>0.20965451248006101</v>
      </c>
      <c r="BU14" s="14">
        <v>0.238293983713912</v>
      </c>
      <c r="BV14" s="14">
        <v>0.250086695489462</v>
      </c>
      <c r="BW14" s="14">
        <v>0.141835063398982</v>
      </c>
    </row>
    <row r="15" spans="2:75" x14ac:dyDescent="0.35">
      <c r="B15" s="15" t="s">
        <v>91</v>
      </c>
      <c r="C15" s="14">
        <v>0.104874906491563</v>
      </c>
      <c r="D15" s="14">
        <v>0.118029412360417</v>
      </c>
      <c r="E15" s="14">
        <v>9.2460290975022105E-2</v>
      </c>
      <c r="F15" s="14"/>
      <c r="G15" s="14">
        <v>4.3247222389455199E-2</v>
      </c>
      <c r="H15" s="14">
        <v>9.6476641778761002E-2</v>
      </c>
      <c r="I15" s="14">
        <v>0.17973592095208199</v>
      </c>
      <c r="J15" s="14">
        <v>0.146293731832362</v>
      </c>
      <c r="K15" s="14">
        <v>0.13570319166797601</v>
      </c>
      <c r="L15" s="14">
        <v>5.70873206735142E-2</v>
      </c>
      <c r="M15" s="14"/>
      <c r="N15" s="14">
        <v>9.6437572936676097E-2</v>
      </c>
      <c r="O15" s="14">
        <v>0.120664773572852</v>
      </c>
      <c r="P15" s="14"/>
      <c r="Q15" s="14">
        <v>7.42826962517949E-2</v>
      </c>
      <c r="R15" s="14">
        <v>0.13316934033121999</v>
      </c>
      <c r="S15" s="14">
        <v>5.79291740714638E-2</v>
      </c>
      <c r="T15" s="14">
        <v>7.7588355758980904E-2</v>
      </c>
      <c r="U15" s="14">
        <v>7.5657771005767302E-2</v>
      </c>
      <c r="V15" s="14">
        <v>0.182912456780704</v>
      </c>
      <c r="W15" s="14">
        <v>0.115058333856511</v>
      </c>
      <c r="X15" s="14">
        <v>0.487824144277341</v>
      </c>
      <c r="Y15" s="14">
        <v>0.31767777732357899</v>
      </c>
      <c r="Z15" s="14">
        <v>0.11363153389533</v>
      </c>
      <c r="AA15" s="14"/>
      <c r="AB15" s="14">
        <v>9.5079031740696401E-2</v>
      </c>
      <c r="AC15" s="14">
        <v>8.5938970787400398E-2</v>
      </c>
      <c r="AD15" s="14">
        <v>0.17695692074257599</v>
      </c>
      <c r="AE15" s="14"/>
      <c r="AF15" s="14">
        <v>6.9796931517058902E-2</v>
      </c>
      <c r="AG15" s="14">
        <v>9.1977737987645899E-2</v>
      </c>
      <c r="AH15" s="14">
        <v>4.9329459341974802E-2</v>
      </c>
      <c r="AI15" s="14">
        <v>0.111873606574274</v>
      </c>
      <c r="AJ15" s="14">
        <v>8.9796602407482995E-2</v>
      </c>
      <c r="AK15" s="14">
        <v>0.10201730099616101</v>
      </c>
      <c r="AL15" s="14">
        <v>0.16752191170716799</v>
      </c>
      <c r="AM15" s="14">
        <v>0.103270960444832</v>
      </c>
      <c r="AN15" s="14"/>
      <c r="AO15" s="14">
        <v>7.8235188529129904E-2</v>
      </c>
      <c r="AP15" s="14">
        <v>8.5957566411477296E-2</v>
      </c>
      <c r="AQ15" s="14">
        <v>8.6397801104618394E-2</v>
      </c>
      <c r="AR15" s="14">
        <v>0.14553832881735801</v>
      </c>
      <c r="AS15" s="14">
        <v>8.9444310266212398E-2</v>
      </c>
      <c r="AT15" s="14">
        <v>9.4663644800368693E-2</v>
      </c>
      <c r="AU15" s="14">
        <v>0.13485350401109999</v>
      </c>
      <c r="AV15" s="14">
        <v>6.6880952761620802E-2</v>
      </c>
      <c r="AW15" s="14"/>
      <c r="AX15" s="14">
        <v>0.10450871340336899</v>
      </c>
      <c r="AY15" s="14">
        <v>7.7093632973525603E-2</v>
      </c>
      <c r="AZ15" s="14">
        <v>0.15164674157505401</v>
      </c>
      <c r="BA15" s="14"/>
      <c r="BB15" s="14">
        <v>0.111005974881303</v>
      </c>
      <c r="BC15" s="14">
        <v>8.5631992376899793E-2</v>
      </c>
      <c r="BD15" s="14">
        <v>0.155956058968969</v>
      </c>
      <c r="BE15" s="14"/>
      <c r="BF15" s="14">
        <v>0.149030818546183</v>
      </c>
      <c r="BG15" s="14">
        <v>8.9569307345124402E-2</v>
      </c>
      <c r="BH15" s="14">
        <v>0.12864869243667801</v>
      </c>
      <c r="BI15" s="14"/>
      <c r="BJ15" s="14">
        <v>0.111995433046544</v>
      </c>
      <c r="BK15" s="14">
        <v>0.10164716853068601</v>
      </c>
      <c r="BL15" s="14"/>
      <c r="BM15" s="14">
        <v>0.124862606182276</v>
      </c>
      <c r="BN15" s="14">
        <v>9.4893338857489504E-2</v>
      </c>
      <c r="BO15" s="14"/>
      <c r="BP15" s="14">
        <v>8.2049803811053396E-2</v>
      </c>
      <c r="BQ15" s="14">
        <v>7.4775769717495902E-2</v>
      </c>
      <c r="BR15" s="14">
        <v>8.2997537931218696E-2</v>
      </c>
      <c r="BS15" s="14">
        <v>0.10957244726564799</v>
      </c>
      <c r="BT15" s="14">
        <v>8.0463050914446402E-2</v>
      </c>
      <c r="BU15" s="14">
        <v>0.18645166637560001</v>
      </c>
      <c r="BV15" s="14">
        <v>0.107867955006308</v>
      </c>
      <c r="BW15" s="14">
        <v>0.17178263730534701</v>
      </c>
    </row>
    <row r="16" spans="2:75" x14ac:dyDescent="0.35">
      <c r="B16" s="15" t="s">
        <v>92</v>
      </c>
      <c r="C16" s="20">
        <v>4.8561257839650401E-2</v>
      </c>
      <c r="D16" s="20">
        <v>1.5492639087271699E-2</v>
      </c>
      <c r="E16" s="20">
        <v>7.9769893995714297E-2</v>
      </c>
      <c r="F16" s="20"/>
      <c r="G16" s="20">
        <v>7.5109983980095205E-2</v>
      </c>
      <c r="H16" s="20">
        <v>1.3451267689361999E-2</v>
      </c>
      <c r="I16" s="20">
        <v>3.96838578373312E-2</v>
      </c>
      <c r="J16" s="20">
        <v>9.0524911697361293E-2</v>
      </c>
      <c r="K16" s="20">
        <v>2.9862459873589299E-2</v>
      </c>
      <c r="L16" s="20">
        <v>4.5820031394418703E-2</v>
      </c>
      <c r="M16" s="20"/>
      <c r="N16" s="20">
        <v>3.2458375380645603E-2</v>
      </c>
      <c r="O16" s="20">
        <v>7.8696652155787902E-2</v>
      </c>
      <c r="P16" s="20"/>
      <c r="Q16" s="20">
        <v>0.120106419534416</v>
      </c>
      <c r="R16" s="20">
        <v>3.5954424125460897E-2</v>
      </c>
      <c r="S16" s="20">
        <v>3.6125393864695703E-2</v>
      </c>
      <c r="T16" s="20">
        <v>4.8709911300643699E-2</v>
      </c>
      <c r="U16" s="20">
        <v>3.3401766430038102E-2</v>
      </c>
      <c r="V16" s="20">
        <v>3.4902187416723802E-2</v>
      </c>
      <c r="W16" s="20">
        <v>1.49349329179863E-2</v>
      </c>
      <c r="X16" s="20">
        <v>0</v>
      </c>
      <c r="Y16" s="20">
        <v>0</v>
      </c>
      <c r="Z16" s="20">
        <v>0.16151985019874701</v>
      </c>
      <c r="AA16" s="20"/>
      <c r="AB16" s="20">
        <v>2.6829756728288701E-3</v>
      </c>
      <c r="AC16" s="20">
        <v>6.03614563839572E-2</v>
      </c>
      <c r="AD16" s="20">
        <v>1.7649864409761701E-2</v>
      </c>
      <c r="AE16" s="20"/>
      <c r="AF16" s="20">
        <v>9.9078975042252108E-3</v>
      </c>
      <c r="AG16" s="20">
        <v>3.8525266377488702E-2</v>
      </c>
      <c r="AH16" s="20">
        <v>8.37232275380876E-2</v>
      </c>
      <c r="AI16" s="20">
        <v>0</v>
      </c>
      <c r="AJ16" s="20">
        <v>6.4160955989330595E-2</v>
      </c>
      <c r="AK16" s="20">
        <v>2.8418035579565699E-2</v>
      </c>
      <c r="AL16" s="20">
        <v>3.3079405513433698E-2</v>
      </c>
      <c r="AM16" s="20">
        <v>0.105626245482269</v>
      </c>
      <c r="AN16" s="20"/>
      <c r="AO16" s="20">
        <v>4.6119593498752699E-3</v>
      </c>
      <c r="AP16" s="20">
        <v>3.4841770562076498E-2</v>
      </c>
      <c r="AQ16" s="20">
        <v>3.3103823989619703E-2</v>
      </c>
      <c r="AR16" s="20">
        <v>0</v>
      </c>
      <c r="AS16" s="20">
        <v>5.6271104546238897E-2</v>
      </c>
      <c r="AT16" s="20">
        <v>1.5576858659568499E-2</v>
      </c>
      <c r="AU16" s="20">
        <v>2.9746765590953898E-2</v>
      </c>
      <c r="AV16" s="20">
        <v>0.104192676084676</v>
      </c>
      <c r="AW16" s="20"/>
      <c r="AX16" s="20">
        <v>2.0932779797505699E-2</v>
      </c>
      <c r="AY16" s="20">
        <v>2.4888846124725899E-2</v>
      </c>
      <c r="AZ16" s="20">
        <v>5.5145231953354197E-2</v>
      </c>
      <c r="BA16" s="20"/>
      <c r="BB16" s="20">
        <v>9.1327021216464997E-3</v>
      </c>
      <c r="BC16" s="20">
        <v>3.3250108571109702E-2</v>
      </c>
      <c r="BD16" s="20">
        <v>4.66116328369525E-2</v>
      </c>
      <c r="BE16" s="20"/>
      <c r="BF16" s="20">
        <v>0</v>
      </c>
      <c r="BG16" s="20">
        <v>1.51451342582542E-2</v>
      </c>
      <c r="BH16" s="20">
        <v>6.2288557306079503E-2</v>
      </c>
      <c r="BI16" s="20"/>
      <c r="BJ16" s="20">
        <v>9.3252809190566208E-3</v>
      </c>
      <c r="BK16" s="20">
        <v>5.6508108310699502E-2</v>
      </c>
      <c r="BL16" s="20"/>
      <c r="BM16" s="20">
        <v>5.7544961320306403E-3</v>
      </c>
      <c r="BN16" s="20">
        <v>6.2284184966943802E-2</v>
      </c>
      <c r="BO16" s="20"/>
      <c r="BP16" s="20">
        <v>6.7568579639121995E-2</v>
      </c>
      <c r="BQ16" s="20">
        <v>1.1279520982629699E-2</v>
      </c>
      <c r="BR16" s="20">
        <v>0.113886261268137</v>
      </c>
      <c r="BS16" s="20">
        <v>4.7182080873246997E-2</v>
      </c>
      <c r="BT16" s="20">
        <v>2.6889769926121899E-2</v>
      </c>
      <c r="BU16" s="20">
        <v>7.3470691913157998E-2</v>
      </c>
      <c r="BV16" s="20">
        <v>5.6521979538358198E-2</v>
      </c>
      <c r="BW16" s="20">
        <v>6.21733279815729E-2</v>
      </c>
    </row>
    <row r="17" spans="2:39" x14ac:dyDescent="0.35">
      <c r="B17" s="16"/>
    </row>
    <row r="18" spans="2:39" x14ac:dyDescent="0.35">
      <c r="B18" t="s">
        <v>94</v>
      </c>
      <c r="AF18" s="22"/>
      <c r="AG18" s="22"/>
      <c r="AH18" s="22"/>
      <c r="AI18" s="22"/>
      <c r="AJ18" s="22"/>
      <c r="AK18" s="22"/>
      <c r="AL18" s="22"/>
      <c r="AM18" s="22"/>
    </row>
    <row r="19" spans="2:39" x14ac:dyDescent="0.35">
      <c r="B19" t="s">
        <v>95</v>
      </c>
      <c r="AF19" s="22"/>
      <c r="AG19" s="22"/>
      <c r="AH19" s="22"/>
      <c r="AI19" s="22"/>
      <c r="AJ19" s="22"/>
      <c r="AK19" s="22"/>
      <c r="AL19" s="22"/>
      <c r="AM19" s="22"/>
    </row>
    <row r="20" spans="2:39" x14ac:dyDescent="0.35">
      <c r="AF20" s="22"/>
      <c r="AG20" s="22"/>
      <c r="AH20" s="22"/>
      <c r="AI20" s="22"/>
      <c r="AJ20" s="22"/>
      <c r="AK20" s="22"/>
      <c r="AL20" s="22"/>
      <c r="AM20" s="22"/>
    </row>
    <row r="21" spans="2:39" x14ac:dyDescent="0.35">
      <c r="B21"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W21"/>
  <sheetViews>
    <sheetView showGridLines="0" workbookViewId="0">
      <pane xSplit="2" topLeftCell="C1" activePane="topRight" state="frozen"/>
      <selection pane="topRight" activeCell="C6" sqref="C6"/>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106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85</v>
      </c>
      <c r="C9" s="14">
        <v>9.3712354048424901E-2</v>
      </c>
      <c r="D9" s="14">
        <v>9.3385706485208095E-2</v>
      </c>
      <c r="E9" s="14">
        <v>9.4020628942760004E-2</v>
      </c>
      <c r="F9" s="14"/>
      <c r="G9" s="14">
        <v>5.8996454783296098E-2</v>
      </c>
      <c r="H9" s="14">
        <v>6.6181853165537402E-2</v>
      </c>
      <c r="I9" s="14">
        <v>0.13744860798959299</v>
      </c>
      <c r="J9" s="14">
        <v>8.1066881406616401E-2</v>
      </c>
      <c r="K9" s="14">
        <v>9.6503120286884903E-2</v>
      </c>
      <c r="L9" s="14">
        <v>9.8618738141018597E-2</v>
      </c>
      <c r="M9" s="14"/>
      <c r="N9" s="14">
        <v>8.6573565767881902E-2</v>
      </c>
      <c r="O9" s="14">
        <v>0.107072086402012</v>
      </c>
      <c r="P9" s="14"/>
      <c r="Q9" s="14">
        <v>0.173854894655494</v>
      </c>
      <c r="R9" s="14">
        <v>0.14333796844003599</v>
      </c>
      <c r="S9" s="14">
        <v>5.6763142015751999E-2</v>
      </c>
      <c r="T9" s="14">
        <v>7.5538730240100604E-2</v>
      </c>
      <c r="U9" s="14">
        <v>6.3419670997024793E-2</v>
      </c>
      <c r="V9" s="14">
        <v>0.109554856698191</v>
      </c>
      <c r="W9" s="14">
        <v>8.5933712292370304E-2</v>
      </c>
      <c r="X9" s="14">
        <v>0.26315624413100902</v>
      </c>
      <c r="Y9" s="14">
        <v>0.31767777732357899</v>
      </c>
      <c r="Z9" s="14">
        <v>0.134161954157066</v>
      </c>
      <c r="AA9" s="14"/>
      <c r="AB9" s="14">
        <v>7.8756549696151701E-2</v>
      </c>
      <c r="AC9" s="14">
        <v>0.105486060998466</v>
      </c>
      <c r="AD9" s="14">
        <v>6.3387367625228203E-2</v>
      </c>
      <c r="AE9" s="14"/>
      <c r="AF9" s="14">
        <v>6.6923844178393005E-2</v>
      </c>
      <c r="AG9" s="14">
        <v>8.4799049655810504E-2</v>
      </c>
      <c r="AH9" s="14">
        <v>0.113596923040509</v>
      </c>
      <c r="AI9" s="14">
        <v>7.3853584767968203E-2</v>
      </c>
      <c r="AJ9" s="14">
        <v>2.32340236267818E-2</v>
      </c>
      <c r="AK9" s="14">
        <v>5.5533297239095801E-2</v>
      </c>
      <c r="AL9" s="14">
        <v>0.121868940793843</v>
      </c>
      <c r="AM9" s="14">
        <v>0.122369871063575</v>
      </c>
      <c r="AN9" s="14"/>
      <c r="AO9" s="14">
        <v>8.3949595166869395E-2</v>
      </c>
      <c r="AP9" s="14">
        <v>7.5143607323426898E-2</v>
      </c>
      <c r="AQ9" s="14">
        <v>0.15187006737022901</v>
      </c>
      <c r="AR9" s="14">
        <v>0.11443079463896901</v>
      </c>
      <c r="AS9" s="14">
        <v>0</v>
      </c>
      <c r="AT9" s="14">
        <v>2.4836106217984301E-2</v>
      </c>
      <c r="AU9" s="14">
        <v>8.6993282803555005E-2</v>
      </c>
      <c r="AV9" s="14">
        <v>0.16303009919088701</v>
      </c>
      <c r="AW9" s="14"/>
      <c r="AX9" s="14">
        <v>3.8119582594526302E-2</v>
      </c>
      <c r="AY9" s="14">
        <v>5.2385013040753797E-2</v>
      </c>
      <c r="AZ9" s="14">
        <v>0.14358120386934001</v>
      </c>
      <c r="BA9" s="14"/>
      <c r="BB9" s="14">
        <v>8.9579567806233204E-2</v>
      </c>
      <c r="BC9" s="14">
        <v>6.9633041265210902E-2</v>
      </c>
      <c r="BD9" s="14">
        <v>0.15197032772819699</v>
      </c>
      <c r="BE9" s="14"/>
      <c r="BF9" s="14">
        <v>9.8252274442489698E-2</v>
      </c>
      <c r="BG9" s="14">
        <v>3.3056496793753297E-2</v>
      </c>
      <c r="BH9" s="14">
        <v>0.14794714588835201</v>
      </c>
      <c r="BI9" s="14"/>
      <c r="BJ9" s="14">
        <v>0.11744506535650499</v>
      </c>
      <c r="BK9" s="14">
        <v>8.8301103777177703E-2</v>
      </c>
      <c r="BL9" s="14"/>
      <c r="BM9" s="14">
        <v>9.1593074965998E-2</v>
      </c>
      <c r="BN9" s="14">
        <v>9.3653313536755503E-2</v>
      </c>
      <c r="BO9" s="14"/>
      <c r="BP9" s="14">
        <v>4.8112476016311703E-2</v>
      </c>
      <c r="BQ9" s="14">
        <v>0.10553546487997301</v>
      </c>
      <c r="BR9" s="14">
        <v>0.15162012836187699</v>
      </c>
      <c r="BS9" s="14">
        <v>9.6541545810812701E-2</v>
      </c>
      <c r="BT9" s="14">
        <v>9.0053779080229907E-2</v>
      </c>
      <c r="BU9" s="14">
        <v>0.13291907099230901</v>
      </c>
      <c r="BV9" s="14">
        <v>0.16401781065007201</v>
      </c>
      <c r="BW9" s="14">
        <v>7.9102395535082401E-2</v>
      </c>
    </row>
    <row r="10" spans="2:75" x14ac:dyDescent="0.35">
      <c r="B10" s="15" t="s">
        <v>86</v>
      </c>
      <c r="C10" s="14">
        <v>0.175244468674951</v>
      </c>
      <c r="D10" s="14">
        <v>0.20683581224529801</v>
      </c>
      <c r="E10" s="14">
        <v>0.145430016654718</v>
      </c>
      <c r="F10" s="14"/>
      <c r="G10" s="14">
        <v>9.5608858453519296E-2</v>
      </c>
      <c r="H10" s="14">
        <v>0.120474043195857</v>
      </c>
      <c r="I10" s="14">
        <v>0.16767253693800299</v>
      </c>
      <c r="J10" s="14">
        <v>0.13709562643121201</v>
      </c>
      <c r="K10" s="14">
        <v>0.18952467789185901</v>
      </c>
      <c r="L10" s="14">
        <v>0.22788460437734301</v>
      </c>
      <c r="M10" s="14"/>
      <c r="N10" s="14">
        <v>0.190094148455</v>
      </c>
      <c r="O10" s="14">
        <v>0.147454353658003</v>
      </c>
      <c r="P10" s="14"/>
      <c r="Q10" s="14">
        <v>0.120473281071385</v>
      </c>
      <c r="R10" s="14">
        <v>0.16606174152508499</v>
      </c>
      <c r="S10" s="14">
        <v>0.21902425270810499</v>
      </c>
      <c r="T10" s="14">
        <v>0.156394873626539</v>
      </c>
      <c r="U10" s="14">
        <v>0.19779895454945301</v>
      </c>
      <c r="V10" s="14">
        <v>0.18286602665163701</v>
      </c>
      <c r="W10" s="14">
        <v>0.19001131975214999</v>
      </c>
      <c r="X10" s="14">
        <v>0.24517618432884</v>
      </c>
      <c r="Y10" s="14">
        <v>0</v>
      </c>
      <c r="Z10" s="14">
        <v>0.111850957431637</v>
      </c>
      <c r="AA10" s="14"/>
      <c r="AB10" s="14">
        <v>0.224088943117388</v>
      </c>
      <c r="AC10" s="14">
        <v>0.15990426231907301</v>
      </c>
      <c r="AD10" s="14">
        <v>0.16058069602726199</v>
      </c>
      <c r="AE10" s="14"/>
      <c r="AF10" s="14">
        <v>0.19993194720954999</v>
      </c>
      <c r="AG10" s="14">
        <v>0.171871513121858</v>
      </c>
      <c r="AH10" s="14">
        <v>0.15952867688080599</v>
      </c>
      <c r="AI10" s="14">
        <v>0.33608932674969599</v>
      </c>
      <c r="AJ10" s="14">
        <v>9.0847643487719607E-2</v>
      </c>
      <c r="AK10" s="14">
        <v>0.124708021910043</v>
      </c>
      <c r="AL10" s="14">
        <v>0.17091113575418501</v>
      </c>
      <c r="AM10" s="14">
        <v>0.147223734096708</v>
      </c>
      <c r="AN10" s="14"/>
      <c r="AO10" s="14">
        <v>0.16172242779665499</v>
      </c>
      <c r="AP10" s="14">
        <v>0.157338647979685</v>
      </c>
      <c r="AQ10" s="14">
        <v>0.172754808386653</v>
      </c>
      <c r="AR10" s="14">
        <v>0.43770603304952499</v>
      </c>
      <c r="AS10" s="14">
        <v>9.0635012400243298E-2</v>
      </c>
      <c r="AT10" s="14">
        <v>0.118452919931195</v>
      </c>
      <c r="AU10" s="14">
        <v>0.22989158949343599</v>
      </c>
      <c r="AV10" s="14">
        <v>0.14714667073955101</v>
      </c>
      <c r="AW10" s="14"/>
      <c r="AX10" s="14">
        <v>9.4703520664580598E-2</v>
      </c>
      <c r="AY10" s="14">
        <v>0.16486175886253701</v>
      </c>
      <c r="AZ10" s="14">
        <v>0.20486249836256401</v>
      </c>
      <c r="BA10" s="14"/>
      <c r="BB10" s="14">
        <v>0.18656826813289001</v>
      </c>
      <c r="BC10" s="14">
        <v>0.196946207555557</v>
      </c>
      <c r="BD10" s="14">
        <v>0.16477136143740001</v>
      </c>
      <c r="BE10" s="14"/>
      <c r="BF10" s="14">
        <v>0.111423414394123</v>
      </c>
      <c r="BG10" s="14">
        <v>0.177709278700238</v>
      </c>
      <c r="BH10" s="14">
        <v>0.192784017696918</v>
      </c>
      <c r="BI10" s="14"/>
      <c r="BJ10" s="14">
        <v>0.177987389118653</v>
      </c>
      <c r="BK10" s="14">
        <v>0.17502400748046501</v>
      </c>
      <c r="BL10" s="14"/>
      <c r="BM10" s="14">
        <v>0.19687354282142899</v>
      </c>
      <c r="BN10" s="14">
        <v>0.16321011094197499</v>
      </c>
      <c r="BO10" s="14"/>
      <c r="BP10" s="14">
        <v>0.112740363985335</v>
      </c>
      <c r="BQ10" s="14">
        <v>0.18033128127077999</v>
      </c>
      <c r="BR10" s="14">
        <v>0.123700057769769</v>
      </c>
      <c r="BS10" s="14">
        <v>0.177572969445525</v>
      </c>
      <c r="BT10" s="14">
        <v>0.20012390819364001</v>
      </c>
      <c r="BU10" s="14">
        <v>0.18443019895038701</v>
      </c>
      <c r="BV10" s="14">
        <v>0.15549160916243299</v>
      </c>
      <c r="BW10" s="14">
        <v>0.21710030689752099</v>
      </c>
    </row>
    <row r="11" spans="2:75" x14ac:dyDescent="0.35">
      <c r="B11" s="15" t="s">
        <v>87</v>
      </c>
      <c r="C11" s="14">
        <v>0.19032675040392599</v>
      </c>
      <c r="D11" s="14">
        <v>0.181555569217835</v>
      </c>
      <c r="E11" s="14">
        <v>0.19860458638931699</v>
      </c>
      <c r="F11" s="14"/>
      <c r="G11" s="14">
        <v>0.18063301931789599</v>
      </c>
      <c r="H11" s="14">
        <v>0.200044283586988</v>
      </c>
      <c r="I11" s="14">
        <v>0.198633460524061</v>
      </c>
      <c r="J11" s="14">
        <v>0.19366716358937699</v>
      </c>
      <c r="K11" s="14">
        <v>0.168207959372244</v>
      </c>
      <c r="L11" s="14">
        <v>0.19399768318402</v>
      </c>
      <c r="M11" s="14"/>
      <c r="N11" s="14">
        <v>0.19192088092781801</v>
      </c>
      <c r="O11" s="14">
        <v>0.187343448994928</v>
      </c>
      <c r="P11" s="14"/>
      <c r="Q11" s="14">
        <v>0.12518632600972099</v>
      </c>
      <c r="R11" s="14">
        <v>0.163392037763266</v>
      </c>
      <c r="S11" s="14">
        <v>0.225525554254038</v>
      </c>
      <c r="T11" s="14">
        <v>0.16144523951467499</v>
      </c>
      <c r="U11" s="14">
        <v>0.21499290489706099</v>
      </c>
      <c r="V11" s="14">
        <v>0.20617524762966399</v>
      </c>
      <c r="W11" s="14">
        <v>0.222678965518221</v>
      </c>
      <c r="X11" s="14">
        <v>0</v>
      </c>
      <c r="Y11" s="14">
        <v>0.11182982956972801</v>
      </c>
      <c r="Z11" s="14">
        <v>0.153369743983225</v>
      </c>
      <c r="AA11" s="14"/>
      <c r="AB11" s="14">
        <v>0.199288002358536</v>
      </c>
      <c r="AC11" s="14">
        <v>0.193552298770609</v>
      </c>
      <c r="AD11" s="14">
        <v>0.19632819198040899</v>
      </c>
      <c r="AE11" s="14"/>
      <c r="AF11" s="14">
        <v>0.243745175445858</v>
      </c>
      <c r="AG11" s="14">
        <v>0.20808769727628701</v>
      </c>
      <c r="AH11" s="14">
        <v>0.25382368597254801</v>
      </c>
      <c r="AI11" s="14">
        <v>0.161690232031103</v>
      </c>
      <c r="AJ11" s="14">
        <v>0.15048952277375199</v>
      </c>
      <c r="AK11" s="14">
        <v>0.1733396923485</v>
      </c>
      <c r="AL11" s="14">
        <v>0.34826529922142402</v>
      </c>
      <c r="AM11" s="14">
        <v>0.15735022798186801</v>
      </c>
      <c r="AN11" s="14"/>
      <c r="AO11" s="14">
        <v>0.20018372848090901</v>
      </c>
      <c r="AP11" s="14">
        <v>0.29106578467491201</v>
      </c>
      <c r="AQ11" s="14">
        <v>0.17652621200676899</v>
      </c>
      <c r="AR11" s="14">
        <v>0.13499198296543899</v>
      </c>
      <c r="AS11" s="14">
        <v>9.7995471699110798E-2</v>
      </c>
      <c r="AT11" s="14">
        <v>0.171534026918917</v>
      </c>
      <c r="AU11" s="14">
        <v>0.25938046386229402</v>
      </c>
      <c r="AV11" s="14">
        <v>0.13124349175004699</v>
      </c>
      <c r="AW11" s="14"/>
      <c r="AX11" s="14">
        <v>8.6093452089797698E-2</v>
      </c>
      <c r="AY11" s="14">
        <v>0.22465733953933001</v>
      </c>
      <c r="AZ11" s="14">
        <v>0.19354410905303801</v>
      </c>
      <c r="BA11" s="14"/>
      <c r="BB11" s="14">
        <v>0.18124365131820699</v>
      </c>
      <c r="BC11" s="14">
        <v>0.20813859589245801</v>
      </c>
      <c r="BD11" s="14">
        <v>0.193842795174097</v>
      </c>
      <c r="BE11" s="14"/>
      <c r="BF11" s="14">
        <v>0.15682917273258501</v>
      </c>
      <c r="BG11" s="14">
        <v>0.234481054836786</v>
      </c>
      <c r="BH11" s="14">
        <v>0.157699808772754</v>
      </c>
      <c r="BI11" s="14"/>
      <c r="BJ11" s="14">
        <v>0.171639625846392</v>
      </c>
      <c r="BK11" s="14">
        <v>0.19926728446296399</v>
      </c>
      <c r="BL11" s="14"/>
      <c r="BM11" s="14">
        <v>0.187563920048786</v>
      </c>
      <c r="BN11" s="14">
        <v>0.200723858616801</v>
      </c>
      <c r="BO11" s="14"/>
      <c r="BP11" s="14">
        <v>0.202656823328043</v>
      </c>
      <c r="BQ11" s="14">
        <v>0.229292951434723</v>
      </c>
      <c r="BR11" s="14">
        <v>0.24743846209138501</v>
      </c>
      <c r="BS11" s="14">
        <v>0.25677934460215601</v>
      </c>
      <c r="BT11" s="14">
        <v>0.15567638930747801</v>
      </c>
      <c r="BU11" s="14">
        <v>0.14131277674909501</v>
      </c>
      <c r="BV11" s="14">
        <v>0.116917179213624</v>
      </c>
      <c r="BW11" s="14">
        <v>0.20617522903231</v>
      </c>
    </row>
    <row r="12" spans="2:75" x14ac:dyDescent="0.35">
      <c r="B12" s="15" t="s">
        <v>88</v>
      </c>
      <c r="C12" s="14">
        <v>0.27545932990098798</v>
      </c>
      <c r="D12" s="14">
        <v>0.28083061053513902</v>
      </c>
      <c r="E12" s="14">
        <v>0.270390163140242</v>
      </c>
      <c r="F12" s="14"/>
      <c r="G12" s="14">
        <v>0.223443983629554</v>
      </c>
      <c r="H12" s="14">
        <v>0.379975641986254</v>
      </c>
      <c r="I12" s="14">
        <v>0.213988579808815</v>
      </c>
      <c r="J12" s="14">
        <v>0.29647722044057601</v>
      </c>
      <c r="K12" s="14">
        <v>0.340443647011902</v>
      </c>
      <c r="L12" s="14">
        <v>0.23571390750319801</v>
      </c>
      <c r="M12" s="14"/>
      <c r="N12" s="14">
        <v>0.26979809714590403</v>
      </c>
      <c r="O12" s="14">
        <v>0.28605392262835899</v>
      </c>
      <c r="P12" s="14"/>
      <c r="Q12" s="14">
        <v>0.239295011161271</v>
      </c>
      <c r="R12" s="14">
        <v>0.30702396067702498</v>
      </c>
      <c r="S12" s="14">
        <v>0.26264884062875299</v>
      </c>
      <c r="T12" s="14">
        <v>0.30084053361473401</v>
      </c>
      <c r="U12" s="14">
        <v>0.30266890561939302</v>
      </c>
      <c r="V12" s="14">
        <v>0.229286776778133</v>
      </c>
      <c r="W12" s="14">
        <v>0.290093150843311</v>
      </c>
      <c r="X12" s="14">
        <v>0</v>
      </c>
      <c r="Y12" s="14">
        <v>0</v>
      </c>
      <c r="Z12" s="14">
        <v>0.22501019196225999</v>
      </c>
      <c r="AA12" s="14"/>
      <c r="AB12" s="14">
        <v>0.144095158810952</v>
      </c>
      <c r="AC12" s="14">
        <v>0.30340920252603498</v>
      </c>
      <c r="AD12" s="14">
        <v>0.288288555926143</v>
      </c>
      <c r="AE12" s="14"/>
      <c r="AF12" s="14">
        <v>0.227036215514099</v>
      </c>
      <c r="AG12" s="14">
        <v>0.348192689893637</v>
      </c>
      <c r="AH12" s="14">
        <v>0.22382184225756799</v>
      </c>
      <c r="AI12" s="14">
        <v>0.22820644383803801</v>
      </c>
      <c r="AJ12" s="14">
        <v>0.39003182173450301</v>
      </c>
      <c r="AK12" s="14">
        <v>0.25642964151450198</v>
      </c>
      <c r="AL12" s="14">
        <v>0.17537315532054401</v>
      </c>
      <c r="AM12" s="14">
        <v>0.33775019377614102</v>
      </c>
      <c r="AN12" s="14"/>
      <c r="AO12" s="14">
        <v>0.266247467403255</v>
      </c>
      <c r="AP12" s="14">
        <v>0.30287711953734803</v>
      </c>
      <c r="AQ12" s="14">
        <v>0.27306764091243302</v>
      </c>
      <c r="AR12" s="14">
        <v>0.12878497456804799</v>
      </c>
      <c r="AS12" s="14">
        <v>0.54525940355825797</v>
      </c>
      <c r="AT12" s="14">
        <v>0.24861646507318</v>
      </c>
      <c r="AU12" s="14">
        <v>0.14518218286467899</v>
      </c>
      <c r="AV12" s="14">
        <v>0.28447010497143099</v>
      </c>
      <c r="AW12" s="14"/>
      <c r="AX12" s="14">
        <v>0.28695579101413698</v>
      </c>
      <c r="AY12" s="14">
        <v>0.28962444477941302</v>
      </c>
      <c r="AZ12" s="14">
        <v>0.238109638845551</v>
      </c>
      <c r="BA12" s="14"/>
      <c r="BB12" s="14">
        <v>0.21908850983149</v>
      </c>
      <c r="BC12" s="14">
        <v>0.27268518530894198</v>
      </c>
      <c r="BD12" s="14">
        <v>0.28519105031927899</v>
      </c>
      <c r="BE12" s="14"/>
      <c r="BF12" s="14">
        <v>0.34040019193760601</v>
      </c>
      <c r="BG12" s="14">
        <v>0.276383513886855</v>
      </c>
      <c r="BH12" s="14">
        <v>0.265154907151532</v>
      </c>
      <c r="BI12" s="14"/>
      <c r="BJ12" s="14">
        <v>0.25373802098835202</v>
      </c>
      <c r="BK12" s="14">
        <v>0.278513533653995</v>
      </c>
      <c r="BL12" s="14"/>
      <c r="BM12" s="14">
        <v>0.221611208404938</v>
      </c>
      <c r="BN12" s="14">
        <v>0.29322584781064998</v>
      </c>
      <c r="BO12" s="14"/>
      <c r="BP12" s="14">
        <v>0.287339750058767</v>
      </c>
      <c r="BQ12" s="14">
        <v>0.16662936055717201</v>
      </c>
      <c r="BR12" s="14">
        <v>0.282384072990919</v>
      </c>
      <c r="BS12" s="14">
        <v>0.25588109088979999</v>
      </c>
      <c r="BT12" s="14">
        <v>0.29313693990784301</v>
      </c>
      <c r="BU12" s="14">
        <v>0.26565148665319599</v>
      </c>
      <c r="BV12" s="14">
        <v>0.37942938368041002</v>
      </c>
      <c r="BW12" s="14">
        <v>0.26739551641882098</v>
      </c>
    </row>
    <row r="13" spans="2:75" x14ac:dyDescent="0.35">
      <c r="B13" s="15" t="s">
        <v>89</v>
      </c>
      <c r="C13" s="14">
        <v>0.13535075727927001</v>
      </c>
      <c r="D13" s="14">
        <v>0.13837178310614101</v>
      </c>
      <c r="E13" s="14">
        <v>0.132499652533865</v>
      </c>
      <c r="F13" s="14"/>
      <c r="G13" s="14">
        <v>0.29285412584538101</v>
      </c>
      <c r="H13" s="14">
        <v>0.105298401536618</v>
      </c>
      <c r="I13" s="14">
        <v>0.143054243428513</v>
      </c>
      <c r="J13" s="14">
        <v>0.13847794389298601</v>
      </c>
      <c r="K13" s="14">
        <v>0.11298261639187999</v>
      </c>
      <c r="L13" s="14">
        <v>0.11594909223026501</v>
      </c>
      <c r="M13" s="14"/>
      <c r="N13" s="14">
        <v>0.14729947311741401</v>
      </c>
      <c r="O13" s="14">
        <v>0.112989589067885</v>
      </c>
      <c r="P13" s="14"/>
      <c r="Q13" s="14">
        <v>0.18058231255243401</v>
      </c>
      <c r="R13" s="14">
        <v>0.10795333839025401</v>
      </c>
      <c r="S13" s="14">
        <v>0.13325669084710601</v>
      </c>
      <c r="T13" s="14">
        <v>0.15506092633929699</v>
      </c>
      <c r="U13" s="14">
        <v>0.12331547364859</v>
      </c>
      <c r="V13" s="14">
        <v>0.170568583049377</v>
      </c>
      <c r="W13" s="14">
        <v>0.11232140169887</v>
      </c>
      <c r="X13" s="14">
        <v>0.24901961159165001</v>
      </c>
      <c r="Y13" s="14">
        <v>0.57049239310669397</v>
      </c>
      <c r="Z13" s="14">
        <v>9.6724588821188395E-2</v>
      </c>
      <c r="AA13" s="14"/>
      <c r="AB13" s="14">
        <v>0.16428798301439401</v>
      </c>
      <c r="AC13" s="14">
        <v>0.122977356715261</v>
      </c>
      <c r="AD13" s="14">
        <v>0.172338576268972</v>
      </c>
      <c r="AE13" s="14"/>
      <c r="AF13" s="14">
        <v>0.143162106700434</v>
      </c>
      <c r="AG13" s="14">
        <v>6.3666684514851704E-2</v>
      </c>
      <c r="AH13" s="14">
        <v>0.12315969574758</v>
      </c>
      <c r="AI13" s="14">
        <v>0.15406336938805401</v>
      </c>
      <c r="AJ13" s="14">
        <v>0.138276032508444</v>
      </c>
      <c r="AK13" s="14">
        <v>0.23243592458772599</v>
      </c>
      <c r="AL13" s="14">
        <v>1.3000658976255601E-2</v>
      </c>
      <c r="AM13" s="14">
        <v>0.123086478618211</v>
      </c>
      <c r="AN13" s="14"/>
      <c r="AO13" s="14">
        <v>0.14549164138870599</v>
      </c>
      <c r="AP13" s="14">
        <v>5.0499580644270403E-2</v>
      </c>
      <c r="AQ13" s="14">
        <v>0.110360711190632</v>
      </c>
      <c r="AR13" s="14">
        <v>0.171702616012776</v>
      </c>
      <c r="AS13" s="14">
        <v>9.8347290491153996E-2</v>
      </c>
      <c r="AT13" s="14">
        <v>0.28741540993493597</v>
      </c>
      <c r="AU13" s="14">
        <v>0.106471846241066</v>
      </c>
      <c r="AV13" s="14">
        <v>0.15791542259823699</v>
      </c>
      <c r="AW13" s="14"/>
      <c r="AX13" s="14">
        <v>0.36160755043199</v>
      </c>
      <c r="AY13" s="14">
        <v>0.16115539988962799</v>
      </c>
      <c r="AZ13" s="14">
        <v>9.0215862892385298E-2</v>
      </c>
      <c r="BA13" s="14"/>
      <c r="BB13" s="14">
        <v>0.20668607776284501</v>
      </c>
      <c r="BC13" s="14">
        <v>0.15661631601499301</v>
      </c>
      <c r="BD13" s="14">
        <v>7.8164554226992394E-2</v>
      </c>
      <c r="BE13" s="14"/>
      <c r="BF13" s="14">
        <v>0.189139418710318</v>
      </c>
      <c r="BG13" s="14">
        <v>0.16477811664997</v>
      </c>
      <c r="BH13" s="14">
        <v>0.11668733231461401</v>
      </c>
      <c r="BI13" s="14"/>
      <c r="BJ13" s="14">
        <v>0.18468610223857801</v>
      </c>
      <c r="BK13" s="14">
        <v>0.125358598898174</v>
      </c>
      <c r="BL13" s="14"/>
      <c r="BM13" s="14">
        <v>0.18273670234067699</v>
      </c>
      <c r="BN13" s="14">
        <v>0.117221193206236</v>
      </c>
      <c r="BO13" s="14"/>
      <c r="BP13" s="14">
        <v>0.16544221930318301</v>
      </c>
      <c r="BQ13" s="14">
        <v>0.211863177081837</v>
      </c>
      <c r="BR13" s="14">
        <v>9.64764574400023E-2</v>
      </c>
      <c r="BS13" s="14">
        <v>0.100827635088599</v>
      </c>
      <c r="BT13" s="14">
        <v>0.144392782531997</v>
      </c>
      <c r="BU13" s="14">
        <v>9.4738686882340398E-2</v>
      </c>
      <c r="BV13" s="14">
        <v>9.6735777347412594E-2</v>
      </c>
      <c r="BW13" s="14">
        <v>0.14687963578980501</v>
      </c>
    </row>
    <row r="14" spans="2:75" x14ac:dyDescent="0.35">
      <c r="B14" s="15" t="s">
        <v>90</v>
      </c>
      <c r="C14" s="14">
        <v>6.0371676064727001E-2</v>
      </c>
      <c r="D14" s="14">
        <v>5.6504387436383599E-2</v>
      </c>
      <c r="E14" s="14">
        <v>6.4021444584428794E-2</v>
      </c>
      <c r="F14" s="14"/>
      <c r="G14" s="14">
        <v>4.9019832409754702E-2</v>
      </c>
      <c r="H14" s="14">
        <v>5.0646115109947397E-2</v>
      </c>
      <c r="I14" s="14">
        <v>5.7345922761129299E-2</v>
      </c>
      <c r="J14" s="14">
        <v>5.82567515893814E-2</v>
      </c>
      <c r="K14" s="14">
        <v>4.1585667311887203E-2</v>
      </c>
      <c r="L14" s="14">
        <v>7.6976578602635598E-2</v>
      </c>
      <c r="M14" s="14"/>
      <c r="N14" s="14">
        <v>6.1058426704004097E-2</v>
      </c>
      <c r="O14" s="14">
        <v>5.90864712969369E-2</v>
      </c>
      <c r="P14" s="14"/>
      <c r="Q14" s="14">
        <v>1.8720048365491501E-2</v>
      </c>
      <c r="R14" s="14">
        <v>5.7888028603847397E-2</v>
      </c>
      <c r="S14" s="14">
        <v>2.75897044687443E-2</v>
      </c>
      <c r="T14" s="14">
        <v>9.7674457453247598E-2</v>
      </c>
      <c r="U14" s="14">
        <v>5.99906884532561E-2</v>
      </c>
      <c r="V14" s="14">
        <v>5.0861458565506501E-2</v>
      </c>
      <c r="W14" s="14">
        <v>5.5290557488148297E-2</v>
      </c>
      <c r="X14" s="14">
        <v>0.15728013285563799</v>
      </c>
      <c r="Y14" s="14">
        <v>0</v>
      </c>
      <c r="Z14" s="14">
        <v>5.5326638982725398E-2</v>
      </c>
      <c r="AA14" s="14"/>
      <c r="AB14" s="14">
        <v>9.0293284553388295E-2</v>
      </c>
      <c r="AC14" s="14">
        <v>5.4095720319568899E-2</v>
      </c>
      <c r="AD14" s="14">
        <v>8.2272915219100004E-2</v>
      </c>
      <c r="AE14" s="14"/>
      <c r="AF14" s="14">
        <v>9.47623591445097E-2</v>
      </c>
      <c r="AG14" s="14">
        <v>3.80574683827802E-2</v>
      </c>
      <c r="AH14" s="14">
        <v>7.8215111971461596E-2</v>
      </c>
      <c r="AI14" s="14">
        <v>0</v>
      </c>
      <c r="AJ14" s="14">
        <v>0.15798230466164701</v>
      </c>
      <c r="AK14" s="14">
        <v>8.5708617100596393E-2</v>
      </c>
      <c r="AL14" s="14">
        <v>7.8921184669935501E-2</v>
      </c>
      <c r="AM14" s="14">
        <v>1.2777978796585101E-2</v>
      </c>
      <c r="AN14" s="14"/>
      <c r="AO14" s="14">
        <v>0.12789138770299199</v>
      </c>
      <c r="AP14" s="14">
        <v>4.4606002666259498E-2</v>
      </c>
      <c r="AQ14" s="14">
        <v>7.4661912583736501E-2</v>
      </c>
      <c r="AR14" s="14">
        <v>0</v>
      </c>
      <c r="AS14" s="14">
        <v>0.11209468674600299</v>
      </c>
      <c r="AT14" s="14">
        <v>7.3082847605967199E-2</v>
      </c>
      <c r="AU14" s="14">
        <v>0.110346309546726</v>
      </c>
      <c r="AV14" s="14">
        <v>4.7851757438517996E-3</v>
      </c>
      <c r="AW14" s="14"/>
      <c r="AX14" s="14">
        <v>1.6476093472374099E-2</v>
      </c>
      <c r="AY14" s="14">
        <v>7.2618594486418997E-2</v>
      </c>
      <c r="AZ14" s="14">
        <v>6.5191942714707796E-2</v>
      </c>
      <c r="BA14" s="14"/>
      <c r="BB14" s="14">
        <v>5.6916369847501203E-2</v>
      </c>
      <c r="BC14" s="14">
        <v>5.4276842829688497E-2</v>
      </c>
      <c r="BD14" s="14">
        <v>7.0619159303722603E-2</v>
      </c>
      <c r="BE14" s="14"/>
      <c r="BF14" s="14">
        <v>6.9284977018368998E-2</v>
      </c>
      <c r="BG14" s="14">
        <v>6.3500039873129896E-2</v>
      </c>
      <c r="BH14" s="14">
        <v>6.7419645499804504E-2</v>
      </c>
      <c r="BI14" s="14"/>
      <c r="BJ14" s="14">
        <v>6.21095335893131E-2</v>
      </c>
      <c r="BK14" s="14">
        <v>5.7585882566549701E-2</v>
      </c>
      <c r="BL14" s="14"/>
      <c r="BM14" s="14">
        <v>5.7353054085841099E-2</v>
      </c>
      <c r="BN14" s="14">
        <v>6.5438469403711397E-2</v>
      </c>
      <c r="BO14" s="14"/>
      <c r="BP14" s="14">
        <v>7.11084249110049E-2</v>
      </c>
      <c r="BQ14" s="14">
        <v>4.9705022998521503E-2</v>
      </c>
      <c r="BR14" s="14">
        <v>7.9924617161713202E-2</v>
      </c>
      <c r="BS14" s="14">
        <v>6.2109418165959399E-2</v>
      </c>
      <c r="BT14" s="14">
        <v>5.7886878979613303E-2</v>
      </c>
      <c r="BU14" s="14">
        <v>5.9331265891172998E-2</v>
      </c>
      <c r="BV14" s="14">
        <v>6.8258975524660606E-2</v>
      </c>
      <c r="BW14" s="14">
        <v>3.8341810656951802E-2</v>
      </c>
    </row>
    <row r="15" spans="2:75" x14ac:dyDescent="0.35">
      <c r="B15" s="15" t="s">
        <v>91</v>
      </c>
      <c r="C15" s="14">
        <v>1.72346219720164E-2</v>
      </c>
      <c r="D15" s="14">
        <v>1.41166224486413E-2</v>
      </c>
      <c r="E15" s="14">
        <v>2.0177246016535699E-2</v>
      </c>
      <c r="F15" s="14"/>
      <c r="G15" s="14">
        <v>4.37751077869915E-2</v>
      </c>
      <c r="H15" s="14">
        <v>3.9049489946968502E-3</v>
      </c>
      <c r="I15" s="14">
        <v>2.06596499262394E-2</v>
      </c>
      <c r="J15" s="14">
        <v>2.1403399658114799E-2</v>
      </c>
      <c r="K15" s="14">
        <v>1.10753672082144E-2</v>
      </c>
      <c r="L15" s="14">
        <v>1.52448911001527E-2</v>
      </c>
      <c r="M15" s="14"/>
      <c r="N15" s="14">
        <v>1.7718333846191599E-2</v>
      </c>
      <c r="O15" s="14">
        <v>1.6329389750345501E-2</v>
      </c>
      <c r="P15" s="14"/>
      <c r="Q15" s="14">
        <v>2.2224748646078901E-2</v>
      </c>
      <c r="R15" s="14">
        <v>5.9165918601523102E-3</v>
      </c>
      <c r="S15" s="14">
        <v>3.8958742225227098E-2</v>
      </c>
      <c r="T15" s="14">
        <v>1.65229347974746E-2</v>
      </c>
      <c r="U15" s="14">
        <v>0</v>
      </c>
      <c r="V15" s="14">
        <v>1.13431896023159E-2</v>
      </c>
      <c r="W15" s="14">
        <v>2.60695094403414E-2</v>
      </c>
      <c r="X15" s="14">
        <v>8.53678270928626E-2</v>
      </c>
      <c r="Y15" s="14">
        <v>0</v>
      </c>
      <c r="Z15" s="14">
        <v>2.69966649513106E-2</v>
      </c>
      <c r="AA15" s="14"/>
      <c r="AB15" s="14">
        <v>5.0255533895692497E-2</v>
      </c>
      <c r="AC15" s="14">
        <v>1.02182614564479E-2</v>
      </c>
      <c r="AD15" s="14">
        <v>1.6566902174816801E-2</v>
      </c>
      <c r="AE15" s="14"/>
      <c r="AF15" s="14">
        <v>2.6003895142502902E-3</v>
      </c>
      <c r="AG15" s="14">
        <v>3.7151145294410701E-2</v>
      </c>
      <c r="AH15" s="14">
        <v>4.9424127637884303E-3</v>
      </c>
      <c r="AI15" s="14">
        <v>9.5191271433050107E-3</v>
      </c>
      <c r="AJ15" s="14">
        <v>4.91386512071528E-2</v>
      </c>
      <c r="AK15" s="14">
        <v>1.9584338974799501E-2</v>
      </c>
      <c r="AL15" s="14">
        <v>5.3300617867500601E-2</v>
      </c>
      <c r="AM15" s="14">
        <v>5.4428730075086404E-3</v>
      </c>
      <c r="AN15" s="14"/>
      <c r="AO15" s="14">
        <v>3.6414254787359101E-3</v>
      </c>
      <c r="AP15" s="14">
        <v>3.7166736400316397E-2</v>
      </c>
      <c r="AQ15" s="14">
        <v>7.6548235599272199E-3</v>
      </c>
      <c r="AR15" s="14">
        <v>1.23835987652439E-2</v>
      </c>
      <c r="AS15" s="14">
        <v>5.5668135105230603E-2</v>
      </c>
      <c r="AT15" s="14">
        <v>1.6289260544691798E-2</v>
      </c>
      <c r="AU15" s="14">
        <v>3.3468708899882002E-2</v>
      </c>
      <c r="AV15" s="14">
        <v>1.02530578058245E-2</v>
      </c>
      <c r="AW15" s="14"/>
      <c r="AX15" s="14">
        <v>8.9428224225018907E-3</v>
      </c>
      <c r="AY15" s="14">
        <v>1.5310018622890701E-2</v>
      </c>
      <c r="AZ15" s="14">
        <v>2.2552108896000199E-2</v>
      </c>
      <c r="BA15" s="14"/>
      <c r="BB15" s="14">
        <v>2.4279404288989399E-2</v>
      </c>
      <c r="BC15" s="14">
        <v>1.6831236284213399E-2</v>
      </c>
      <c r="BD15" s="14">
        <v>1.81218508707079E-2</v>
      </c>
      <c r="BE15" s="14"/>
      <c r="BF15" s="14">
        <v>1.4900996923531499E-2</v>
      </c>
      <c r="BG15" s="14">
        <v>1.6889863019631898E-2</v>
      </c>
      <c r="BH15" s="14">
        <v>2.35496658329819E-2</v>
      </c>
      <c r="BI15" s="14"/>
      <c r="BJ15" s="14">
        <v>1.8948630325007799E-2</v>
      </c>
      <c r="BK15" s="14">
        <v>1.6522430002978102E-2</v>
      </c>
      <c r="BL15" s="14"/>
      <c r="BM15" s="14">
        <v>2.5891517522133999E-2</v>
      </c>
      <c r="BN15" s="14">
        <v>1.3628668280606099E-2</v>
      </c>
      <c r="BO15" s="14"/>
      <c r="BP15" s="14">
        <v>3.0655569955753501E-2</v>
      </c>
      <c r="BQ15" s="14">
        <v>2.3474464754183799E-2</v>
      </c>
      <c r="BR15" s="14">
        <v>0</v>
      </c>
      <c r="BS15" s="14">
        <v>6.3633917770902501E-3</v>
      </c>
      <c r="BT15" s="14">
        <v>1.9467685911066498E-2</v>
      </c>
      <c r="BU15" s="14">
        <v>1.65361884598457E-2</v>
      </c>
      <c r="BV15" s="14">
        <v>1.9149264421388201E-2</v>
      </c>
      <c r="BW15" s="14">
        <v>6.6027383629410699E-3</v>
      </c>
    </row>
    <row r="16" spans="2:75" x14ac:dyDescent="0.35">
      <c r="B16" s="15" t="s">
        <v>92</v>
      </c>
      <c r="C16" s="20">
        <v>5.2300041655697002E-2</v>
      </c>
      <c r="D16" s="20">
        <v>2.83995085253539E-2</v>
      </c>
      <c r="E16" s="20">
        <v>7.4856261738133201E-2</v>
      </c>
      <c r="F16" s="20"/>
      <c r="G16" s="20">
        <v>5.5668617773607397E-2</v>
      </c>
      <c r="H16" s="20">
        <v>7.3474712424101807E-2</v>
      </c>
      <c r="I16" s="20">
        <v>6.1196998623645499E-2</v>
      </c>
      <c r="J16" s="20">
        <v>7.3555012991737098E-2</v>
      </c>
      <c r="K16" s="20">
        <v>3.96769445251293E-2</v>
      </c>
      <c r="L16" s="20">
        <v>3.56145048613676E-2</v>
      </c>
      <c r="M16" s="20"/>
      <c r="N16" s="20">
        <v>3.5537074035786501E-2</v>
      </c>
      <c r="O16" s="20">
        <v>8.3670738201529593E-2</v>
      </c>
      <c r="P16" s="20"/>
      <c r="Q16" s="20">
        <v>0.119663377538125</v>
      </c>
      <c r="R16" s="20">
        <v>4.8426332740334303E-2</v>
      </c>
      <c r="S16" s="20">
        <v>3.6233072852275998E-2</v>
      </c>
      <c r="T16" s="20">
        <v>3.6522304413932102E-2</v>
      </c>
      <c r="U16" s="20">
        <v>3.78134018352215E-2</v>
      </c>
      <c r="V16" s="20">
        <v>3.9343861025175099E-2</v>
      </c>
      <c r="W16" s="20">
        <v>1.7601382966586799E-2</v>
      </c>
      <c r="X16" s="20">
        <v>0</v>
      </c>
      <c r="Y16" s="20">
        <v>0</v>
      </c>
      <c r="Z16" s="20">
        <v>0.19655925971058899</v>
      </c>
      <c r="AA16" s="20"/>
      <c r="AB16" s="20">
        <v>4.89345445534978E-2</v>
      </c>
      <c r="AC16" s="20">
        <v>5.0356836894539E-2</v>
      </c>
      <c r="AD16" s="20">
        <v>2.0236794778068699E-2</v>
      </c>
      <c r="AE16" s="20"/>
      <c r="AF16" s="20">
        <v>2.18379622929065E-2</v>
      </c>
      <c r="AG16" s="20">
        <v>4.8173751860365203E-2</v>
      </c>
      <c r="AH16" s="20">
        <v>4.29116513657384E-2</v>
      </c>
      <c r="AI16" s="20">
        <v>3.6577916081834597E-2</v>
      </c>
      <c r="AJ16" s="20">
        <v>0</v>
      </c>
      <c r="AK16" s="20">
        <v>5.2260466324737402E-2</v>
      </c>
      <c r="AL16" s="20">
        <v>3.83590073963112E-2</v>
      </c>
      <c r="AM16" s="20">
        <v>9.3998642659403095E-2</v>
      </c>
      <c r="AN16" s="20"/>
      <c r="AO16" s="20">
        <v>1.0872326581877E-2</v>
      </c>
      <c r="AP16" s="20">
        <v>4.1302520773782402E-2</v>
      </c>
      <c r="AQ16" s="20">
        <v>3.3103823989619703E-2</v>
      </c>
      <c r="AR16" s="20">
        <v>0</v>
      </c>
      <c r="AS16" s="20">
        <v>0</v>
      </c>
      <c r="AT16" s="20">
        <v>5.9772963773127998E-2</v>
      </c>
      <c r="AU16" s="20">
        <v>2.82656162883629E-2</v>
      </c>
      <c r="AV16" s="20">
        <v>0.101155977200172</v>
      </c>
      <c r="AW16" s="20"/>
      <c r="AX16" s="20">
        <v>0.10710118731009199</v>
      </c>
      <c r="AY16" s="20">
        <v>1.93874307790293E-2</v>
      </c>
      <c r="AZ16" s="20">
        <v>4.1942635366412101E-2</v>
      </c>
      <c r="BA16" s="20"/>
      <c r="BB16" s="20">
        <v>3.5638151011842999E-2</v>
      </c>
      <c r="BC16" s="20">
        <v>2.4872574848937502E-2</v>
      </c>
      <c r="BD16" s="20">
        <v>3.7318900939604202E-2</v>
      </c>
      <c r="BE16" s="20"/>
      <c r="BF16" s="20">
        <v>1.9769553840977901E-2</v>
      </c>
      <c r="BG16" s="20">
        <v>3.3201636239635499E-2</v>
      </c>
      <c r="BH16" s="20">
        <v>2.8757476843043601E-2</v>
      </c>
      <c r="BI16" s="20"/>
      <c r="BJ16" s="20">
        <v>1.34456325371979E-2</v>
      </c>
      <c r="BK16" s="20">
        <v>5.9427159157696301E-2</v>
      </c>
      <c r="BL16" s="20"/>
      <c r="BM16" s="20">
        <v>3.6376979810196601E-2</v>
      </c>
      <c r="BN16" s="20">
        <v>5.2898538203264102E-2</v>
      </c>
      <c r="BO16" s="20"/>
      <c r="BP16" s="20">
        <v>8.1944372441602006E-2</v>
      </c>
      <c r="BQ16" s="20">
        <v>3.3168277022810499E-2</v>
      </c>
      <c r="BR16" s="20">
        <v>1.8456204184334898E-2</v>
      </c>
      <c r="BS16" s="20">
        <v>4.3924604220057901E-2</v>
      </c>
      <c r="BT16" s="20">
        <v>3.92616360881324E-2</v>
      </c>
      <c r="BU16" s="20">
        <v>0.10508032542165401</v>
      </c>
      <c r="BV16" s="20">
        <v>0</v>
      </c>
      <c r="BW16" s="20">
        <v>3.84023673065675E-2</v>
      </c>
    </row>
    <row r="17" spans="2:2" x14ac:dyDescent="0.35">
      <c r="B17" s="16"/>
    </row>
    <row r="18" spans="2:2" x14ac:dyDescent="0.35">
      <c r="B18" t="s">
        <v>94</v>
      </c>
    </row>
    <row r="19" spans="2:2" x14ac:dyDescent="0.35">
      <c r="B19" t="s">
        <v>95</v>
      </c>
    </row>
    <row r="21" spans="2:2" x14ac:dyDescent="0.35">
      <c r="B21"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W24"/>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117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ht="29" x14ac:dyDescent="0.35">
      <c r="B9" s="15" t="s">
        <v>107</v>
      </c>
      <c r="C9" s="14">
        <v>0.74386861042207997</v>
      </c>
      <c r="D9" s="14">
        <v>0.75717819865573799</v>
      </c>
      <c r="E9" s="14">
        <v>0.73130763532718401</v>
      </c>
      <c r="F9" s="14"/>
      <c r="G9" s="14">
        <v>0.66792666876079598</v>
      </c>
      <c r="H9" s="14">
        <v>0.716739976354268</v>
      </c>
      <c r="I9" s="14">
        <v>0.72756781803349502</v>
      </c>
      <c r="J9" s="14">
        <v>0.70507043474489495</v>
      </c>
      <c r="K9" s="14">
        <v>0.81178346590731898</v>
      </c>
      <c r="L9" s="14">
        <v>0.76587569046125303</v>
      </c>
      <c r="M9" s="14"/>
      <c r="N9" s="14">
        <v>0.77015050305999699</v>
      </c>
      <c r="O9" s="14">
        <v>0.69468392562826398</v>
      </c>
      <c r="P9" s="14"/>
      <c r="Q9" s="14">
        <v>0.52046813101601297</v>
      </c>
      <c r="R9" s="14">
        <v>0.72400559302924905</v>
      </c>
      <c r="S9" s="14">
        <v>0.67800429087171299</v>
      </c>
      <c r="T9" s="14">
        <v>0.74172885034257896</v>
      </c>
      <c r="U9" s="14">
        <v>0.74516751177231</v>
      </c>
      <c r="V9" s="14">
        <v>0.78607301860117196</v>
      </c>
      <c r="W9" s="14">
        <v>0.85145441487491602</v>
      </c>
      <c r="X9" s="14">
        <v>1</v>
      </c>
      <c r="Y9" s="14">
        <v>0</v>
      </c>
      <c r="Z9" s="14">
        <v>0.72871088279587803</v>
      </c>
      <c r="AA9" s="14"/>
      <c r="AB9" s="14">
        <v>0.74364335290393102</v>
      </c>
      <c r="AC9" s="14">
        <v>0.75868440822231697</v>
      </c>
      <c r="AD9" s="14">
        <v>0.74762261618750903</v>
      </c>
      <c r="AE9" s="14"/>
      <c r="AF9" s="14">
        <v>0.80610375870675599</v>
      </c>
      <c r="AG9" s="14">
        <v>0.89283770090223202</v>
      </c>
      <c r="AH9" s="14">
        <v>0.80233185374151705</v>
      </c>
      <c r="AI9" s="14">
        <v>0.71998505759591003</v>
      </c>
      <c r="AJ9" s="14">
        <v>0.65797338885436296</v>
      </c>
      <c r="AK9" s="14">
        <v>0.74028556328193695</v>
      </c>
      <c r="AL9" s="14">
        <v>0.75622653345250801</v>
      </c>
      <c r="AM9" s="14">
        <v>0.58089288062001099</v>
      </c>
      <c r="AN9" s="14"/>
      <c r="AO9" s="14">
        <v>0.79335665534392397</v>
      </c>
      <c r="AP9" s="14">
        <v>0.91615308734141498</v>
      </c>
      <c r="AQ9" s="14">
        <v>0.78465740034232001</v>
      </c>
      <c r="AR9" s="14">
        <v>0.79553017641743595</v>
      </c>
      <c r="AS9" s="14">
        <v>0.66711367094933804</v>
      </c>
      <c r="AT9" s="14">
        <v>0.695465649932972</v>
      </c>
      <c r="AU9" s="14">
        <v>0.74195472117722705</v>
      </c>
      <c r="AV9" s="14">
        <v>0.51218738682070497</v>
      </c>
      <c r="AW9" s="14"/>
      <c r="AX9" s="14">
        <v>0.77631597604432501</v>
      </c>
      <c r="AY9" s="14">
        <v>0.779833071611576</v>
      </c>
      <c r="AZ9" s="14">
        <v>0.75593050612740897</v>
      </c>
      <c r="BA9" s="14"/>
      <c r="BB9" s="14">
        <v>0.74314245744465302</v>
      </c>
      <c r="BC9" s="14">
        <v>0.80062545720367995</v>
      </c>
      <c r="BD9" s="14">
        <v>0.67358362235802205</v>
      </c>
      <c r="BE9" s="14"/>
      <c r="BF9" s="14">
        <v>0.68116321128437296</v>
      </c>
      <c r="BG9" s="14">
        <v>0.81357472565061595</v>
      </c>
      <c r="BH9" s="14">
        <v>0.71543516013729502</v>
      </c>
      <c r="BI9" s="14"/>
      <c r="BJ9" s="14">
        <v>0.74530649561889395</v>
      </c>
      <c r="BK9" s="14">
        <v>0.75393838837548399</v>
      </c>
      <c r="BL9" s="14"/>
      <c r="BM9" s="14">
        <v>0.75831372784422202</v>
      </c>
      <c r="BN9" s="14">
        <v>0.75525072671266302</v>
      </c>
      <c r="BO9" s="14"/>
      <c r="BP9" s="14">
        <v>0.76031725750685997</v>
      </c>
      <c r="BQ9" s="14">
        <v>0.72397171963780105</v>
      </c>
      <c r="BR9" s="14">
        <v>0.79062997678977398</v>
      </c>
      <c r="BS9" s="14">
        <v>0.64248085543452904</v>
      </c>
      <c r="BT9" s="14">
        <v>0.76661842418861004</v>
      </c>
      <c r="BU9" s="14">
        <v>0.80197230260316998</v>
      </c>
      <c r="BV9" s="14">
        <v>0.69914833369806595</v>
      </c>
      <c r="BW9" s="14">
        <v>0.76620086087851702</v>
      </c>
    </row>
    <row r="10" spans="2:75" ht="29" x14ac:dyDescent="0.35">
      <c r="B10" s="15" t="s">
        <v>108</v>
      </c>
      <c r="C10" s="14">
        <v>0.34374026054906898</v>
      </c>
      <c r="D10" s="14">
        <v>0.29686154402484899</v>
      </c>
      <c r="E10" s="14">
        <v>0.38798222960205198</v>
      </c>
      <c r="F10" s="14"/>
      <c r="G10" s="14">
        <v>0.31551482539181602</v>
      </c>
      <c r="H10" s="14">
        <v>0.23818075515432</v>
      </c>
      <c r="I10" s="14">
        <v>0.34313706047211001</v>
      </c>
      <c r="J10" s="14">
        <v>0.34316037058150201</v>
      </c>
      <c r="K10" s="14">
        <v>0.36076240463683601</v>
      </c>
      <c r="L10" s="14">
        <v>0.379800137321055</v>
      </c>
      <c r="M10" s="14"/>
      <c r="N10" s="14">
        <v>0.32499901556337801</v>
      </c>
      <c r="O10" s="14">
        <v>0.37881316187943398</v>
      </c>
      <c r="P10" s="14"/>
      <c r="Q10" s="14">
        <v>0.23537283329679101</v>
      </c>
      <c r="R10" s="14">
        <v>0.41843592546214098</v>
      </c>
      <c r="S10" s="14">
        <v>0.46059971096004099</v>
      </c>
      <c r="T10" s="14">
        <v>0.31228663907756099</v>
      </c>
      <c r="U10" s="14">
        <v>0.28280147180849102</v>
      </c>
      <c r="V10" s="14">
        <v>0.398203551093814</v>
      </c>
      <c r="W10" s="14">
        <v>0.305790785528607</v>
      </c>
      <c r="X10" s="14">
        <v>0.24901961159165001</v>
      </c>
      <c r="Y10" s="14">
        <v>0.57049239310669397</v>
      </c>
      <c r="Z10" s="14">
        <v>0.30557652806746699</v>
      </c>
      <c r="AA10" s="14"/>
      <c r="AB10" s="14">
        <v>0.35483907962037398</v>
      </c>
      <c r="AC10" s="14">
        <v>0.36762315762506897</v>
      </c>
      <c r="AD10" s="14">
        <v>0.30726711146818603</v>
      </c>
      <c r="AE10" s="14"/>
      <c r="AF10" s="14">
        <v>0.48101289751826898</v>
      </c>
      <c r="AG10" s="14">
        <v>0.28038852088001198</v>
      </c>
      <c r="AH10" s="14">
        <v>0.25254013409237103</v>
      </c>
      <c r="AI10" s="14">
        <v>0.32987497990129699</v>
      </c>
      <c r="AJ10" s="14">
        <v>0.47012162211233999</v>
      </c>
      <c r="AK10" s="14">
        <v>0.39880868708239298</v>
      </c>
      <c r="AL10" s="14">
        <v>0.347812754518532</v>
      </c>
      <c r="AM10" s="14">
        <v>0.30218878517660902</v>
      </c>
      <c r="AN10" s="14"/>
      <c r="AO10" s="14">
        <v>0.456302566236234</v>
      </c>
      <c r="AP10" s="14">
        <v>0.30198698911413602</v>
      </c>
      <c r="AQ10" s="14">
        <v>0.28821678650508198</v>
      </c>
      <c r="AR10" s="14">
        <v>0.34271212416428298</v>
      </c>
      <c r="AS10" s="14">
        <v>0.55291018148928295</v>
      </c>
      <c r="AT10" s="14">
        <v>0.36247064871554702</v>
      </c>
      <c r="AU10" s="14">
        <v>0.237905712130277</v>
      </c>
      <c r="AV10" s="14">
        <v>0.28307417128023898</v>
      </c>
      <c r="AW10" s="14"/>
      <c r="AX10" s="14">
        <v>0.43938358516991999</v>
      </c>
      <c r="AY10" s="14">
        <v>0.39388328069232498</v>
      </c>
      <c r="AZ10" s="14">
        <v>0.29732081023427198</v>
      </c>
      <c r="BA10" s="14"/>
      <c r="BB10" s="14">
        <v>0.402889568896584</v>
      </c>
      <c r="BC10" s="14">
        <v>0.35516996200995099</v>
      </c>
      <c r="BD10" s="14">
        <v>0.24435004018567599</v>
      </c>
      <c r="BE10" s="14"/>
      <c r="BF10" s="14">
        <v>0.39907070373111803</v>
      </c>
      <c r="BG10" s="14">
        <v>0.403583323769102</v>
      </c>
      <c r="BH10" s="14">
        <v>0.27748872643649303</v>
      </c>
      <c r="BI10" s="14"/>
      <c r="BJ10" s="14">
        <v>0.31070288821646802</v>
      </c>
      <c r="BK10" s="14">
        <v>0.35382384981348902</v>
      </c>
      <c r="BL10" s="14"/>
      <c r="BM10" s="14">
        <v>0.412807750923955</v>
      </c>
      <c r="BN10" s="14">
        <v>0.32697619768083902</v>
      </c>
      <c r="BO10" s="14"/>
      <c r="BP10" s="14">
        <v>0.36439704396369199</v>
      </c>
      <c r="BQ10" s="14">
        <v>0.34761654263849201</v>
      </c>
      <c r="BR10" s="14">
        <v>0.51503227943255903</v>
      </c>
      <c r="BS10" s="14">
        <v>0.39519447504327399</v>
      </c>
      <c r="BT10" s="14">
        <v>0.330799224827376</v>
      </c>
      <c r="BU10" s="14">
        <v>0.229606725239906</v>
      </c>
      <c r="BV10" s="14">
        <v>0.22916053396143299</v>
      </c>
      <c r="BW10" s="14">
        <v>0.35764905318672002</v>
      </c>
    </row>
    <row r="11" spans="2:75" ht="29" x14ac:dyDescent="0.35">
      <c r="B11" s="15" t="s">
        <v>109</v>
      </c>
      <c r="C11" s="14">
        <v>0.33028961081140301</v>
      </c>
      <c r="D11" s="14">
        <v>0.35681878064483402</v>
      </c>
      <c r="E11" s="14">
        <v>0.30525260472857701</v>
      </c>
      <c r="F11" s="14"/>
      <c r="G11" s="14">
        <v>0.22952319237539501</v>
      </c>
      <c r="H11" s="14">
        <v>0.38354813006503102</v>
      </c>
      <c r="I11" s="14">
        <v>0.321666504822754</v>
      </c>
      <c r="J11" s="14">
        <v>0.30613585444103902</v>
      </c>
      <c r="K11" s="14">
        <v>0.32885192798878599</v>
      </c>
      <c r="L11" s="14">
        <v>0.35042616395870801</v>
      </c>
      <c r="M11" s="14"/>
      <c r="N11" s="14">
        <v>0.36691132800106502</v>
      </c>
      <c r="O11" s="14">
        <v>0.261754682927893</v>
      </c>
      <c r="P11" s="14"/>
      <c r="Q11" s="14">
        <v>0.20444104011437</v>
      </c>
      <c r="R11" s="14">
        <v>0.235562344544992</v>
      </c>
      <c r="S11" s="14">
        <v>0.313814985264532</v>
      </c>
      <c r="T11" s="14">
        <v>0.26488355859415402</v>
      </c>
      <c r="U11" s="14">
        <v>0.38843286825283602</v>
      </c>
      <c r="V11" s="14">
        <v>0.31193515251516002</v>
      </c>
      <c r="W11" s="14">
        <v>0.42497320533516603</v>
      </c>
      <c r="X11" s="14">
        <v>0.57896056191277401</v>
      </c>
      <c r="Y11" s="14">
        <v>0.57049239310669397</v>
      </c>
      <c r="Z11" s="14">
        <v>0.38429185623754403</v>
      </c>
      <c r="AA11" s="14"/>
      <c r="AB11" s="14">
        <v>0.29617160734984199</v>
      </c>
      <c r="AC11" s="14">
        <v>0.283622622760964</v>
      </c>
      <c r="AD11" s="14">
        <v>0.54862737213391299</v>
      </c>
      <c r="AE11" s="14"/>
      <c r="AF11" s="14">
        <v>0.23935345201510999</v>
      </c>
      <c r="AG11" s="14">
        <v>0.41946407497566601</v>
      </c>
      <c r="AH11" s="14">
        <v>0.46199879001012301</v>
      </c>
      <c r="AI11" s="14">
        <v>0.23716753343594499</v>
      </c>
      <c r="AJ11" s="14">
        <v>0.11631304728357</v>
      </c>
      <c r="AK11" s="14">
        <v>0.40413950291352702</v>
      </c>
      <c r="AL11" s="14">
        <v>0.38889907043889399</v>
      </c>
      <c r="AM11" s="14">
        <v>0.18362712555792199</v>
      </c>
      <c r="AN11" s="14"/>
      <c r="AO11" s="14">
        <v>0.30963353235225899</v>
      </c>
      <c r="AP11" s="14">
        <v>0.445205847070691</v>
      </c>
      <c r="AQ11" s="14">
        <v>0.44737729414411598</v>
      </c>
      <c r="AR11" s="14">
        <v>0.306377647080946</v>
      </c>
      <c r="AS11" s="14">
        <v>0.13177643151156199</v>
      </c>
      <c r="AT11" s="14">
        <v>0.38643661915236899</v>
      </c>
      <c r="AU11" s="14">
        <v>0.40057374987558497</v>
      </c>
      <c r="AV11" s="14">
        <v>0.14047937714063</v>
      </c>
      <c r="AW11" s="14"/>
      <c r="AX11" s="14">
        <v>0.23421198825169801</v>
      </c>
      <c r="AY11" s="14">
        <v>0.38691360121057</v>
      </c>
      <c r="AZ11" s="14">
        <v>0.31821345432876402</v>
      </c>
      <c r="BA11" s="14"/>
      <c r="BB11" s="14">
        <v>0.292635513711131</v>
      </c>
      <c r="BC11" s="14">
        <v>0.35682596311374598</v>
      </c>
      <c r="BD11" s="14">
        <v>0.37848475225991901</v>
      </c>
      <c r="BE11" s="14"/>
      <c r="BF11" s="14">
        <v>0.3258970285635</v>
      </c>
      <c r="BG11" s="14">
        <v>0.341575903893445</v>
      </c>
      <c r="BH11" s="14">
        <v>0.328775487615035</v>
      </c>
      <c r="BI11" s="14"/>
      <c r="BJ11" s="14">
        <v>0.43956906657507699</v>
      </c>
      <c r="BK11" s="14">
        <v>0.30548270399834099</v>
      </c>
      <c r="BL11" s="14"/>
      <c r="BM11" s="14">
        <v>0.404890513839472</v>
      </c>
      <c r="BN11" s="14">
        <v>0.30949692514145899</v>
      </c>
      <c r="BO11" s="14"/>
      <c r="BP11" s="14">
        <v>0.349109254892573</v>
      </c>
      <c r="BQ11" s="14">
        <v>0.33060904073244302</v>
      </c>
      <c r="BR11" s="14">
        <v>0.33942616745762899</v>
      </c>
      <c r="BS11" s="14">
        <v>0.312706195002173</v>
      </c>
      <c r="BT11" s="14">
        <v>0.35102693921518202</v>
      </c>
      <c r="BU11" s="14">
        <v>0.359195208855425</v>
      </c>
      <c r="BV11" s="14">
        <v>0.38740067396285899</v>
      </c>
      <c r="BW11" s="14">
        <v>0.15353402567820401</v>
      </c>
    </row>
    <row r="12" spans="2:75" ht="29" x14ac:dyDescent="0.35">
      <c r="B12" s="15" t="s">
        <v>110</v>
      </c>
      <c r="C12" s="14">
        <v>0.23946002049221399</v>
      </c>
      <c r="D12" s="14">
        <v>0.19282636876366299</v>
      </c>
      <c r="E12" s="14">
        <v>0.28347070870156799</v>
      </c>
      <c r="F12" s="14"/>
      <c r="G12" s="14">
        <v>0.20545057232556399</v>
      </c>
      <c r="H12" s="14">
        <v>0.108046128040796</v>
      </c>
      <c r="I12" s="14">
        <v>0.133135904763622</v>
      </c>
      <c r="J12" s="14">
        <v>0.170524069857694</v>
      </c>
      <c r="K12" s="14">
        <v>0.239211071808061</v>
      </c>
      <c r="L12" s="14">
        <v>0.37011254285710099</v>
      </c>
      <c r="M12" s="14"/>
      <c r="N12" s="14">
        <v>0.24258286907205301</v>
      </c>
      <c r="O12" s="14">
        <v>0.23361583243565701</v>
      </c>
      <c r="P12" s="14"/>
      <c r="Q12" s="14">
        <v>0.162357810493899</v>
      </c>
      <c r="R12" s="14">
        <v>0.197900848780766</v>
      </c>
      <c r="S12" s="14">
        <v>0.21786060062226101</v>
      </c>
      <c r="T12" s="14">
        <v>0.302321821701594</v>
      </c>
      <c r="U12" s="14">
        <v>0.22449605014122101</v>
      </c>
      <c r="V12" s="14">
        <v>0.21657079156158601</v>
      </c>
      <c r="W12" s="14">
        <v>0.26950548459236101</v>
      </c>
      <c r="X12" s="14">
        <v>0</v>
      </c>
      <c r="Y12" s="14">
        <v>0.31767777732357899</v>
      </c>
      <c r="Z12" s="14">
        <v>0.22551108181931301</v>
      </c>
      <c r="AA12" s="14"/>
      <c r="AB12" s="14">
        <v>0.29685968151881897</v>
      </c>
      <c r="AC12" s="14">
        <v>0.28108867425176198</v>
      </c>
      <c r="AD12" s="14">
        <v>0.11065570557771801</v>
      </c>
      <c r="AE12" s="14"/>
      <c r="AF12" s="14">
        <v>0.39964746413577401</v>
      </c>
      <c r="AG12" s="14">
        <v>0.18169286083934699</v>
      </c>
      <c r="AH12" s="14">
        <v>0.31163128755383201</v>
      </c>
      <c r="AI12" s="14">
        <v>0.228780117980867</v>
      </c>
      <c r="AJ12" s="14">
        <v>0.17367143038225599</v>
      </c>
      <c r="AK12" s="14">
        <v>0.21733735740121099</v>
      </c>
      <c r="AL12" s="14">
        <v>0.18060852867522501</v>
      </c>
      <c r="AM12" s="14">
        <v>0.17072448397870399</v>
      </c>
      <c r="AN12" s="14"/>
      <c r="AO12" s="14">
        <v>0.42092819966022998</v>
      </c>
      <c r="AP12" s="14">
        <v>0.17607124215369199</v>
      </c>
      <c r="AQ12" s="14">
        <v>0.33677521952855</v>
      </c>
      <c r="AR12" s="14">
        <v>0.23044443371690301</v>
      </c>
      <c r="AS12" s="14">
        <v>0.18054981332803399</v>
      </c>
      <c r="AT12" s="14">
        <v>0.24679763071220101</v>
      </c>
      <c r="AU12" s="14">
        <v>0.19315186133422099</v>
      </c>
      <c r="AV12" s="14">
        <v>9.1273315956159007E-2</v>
      </c>
      <c r="AW12" s="14"/>
      <c r="AX12" s="14">
        <v>0.29550082803116801</v>
      </c>
      <c r="AY12" s="14">
        <v>0.27778690274728901</v>
      </c>
      <c r="AZ12" s="14">
        <v>0.197512619795078</v>
      </c>
      <c r="BA12" s="14"/>
      <c r="BB12" s="14">
        <v>0.37642903048947002</v>
      </c>
      <c r="BC12" s="14">
        <v>0.26422517273347501</v>
      </c>
      <c r="BD12" s="14">
        <v>0.15640122499523099</v>
      </c>
      <c r="BE12" s="14"/>
      <c r="BF12" s="14">
        <v>0.30996276072502799</v>
      </c>
      <c r="BG12" s="14">
        <v>0.30078468520114798</v>
      </c>
      <c r="BH12" s="14">
        <v>0.187102245519286</v>
      </c>
      <c r="BI12" s="14"/>
      <c r="BJ12" s="14">
        <v>0.38546376884387501</v>
      </c>
      <c r="BK12" s="14">
        <v>0.202251443735978</v>
      </c>
      <c r="BL12" s="14"/>
      <c r="BM12" s="14">
        <v>0.28704067195064997</v>
      </c>
      <c r="BN12" s="14">
        <v>0.227270941584684</v>
      </c>
      <c r="BO12" s="14"/>
      <c r="BP12" s="14">
        <v>0.23538096847178</v>
      </c>
      <c r="BQ12" s="14">
        <v>0.23688191397229599</v>
      </c>
      <c r="BR12" s="14">
        <v>0.22815920371133999</v>
      </c>
      <c r="BS12" s="14">
        <v>0.193913747901134</v>
      </c>
      <c r="BT12" s="14">
        <v>0.30183004483457798</v>
      </c>
      <c r="BU12" s="14">
        <v>0.18733527843560499</v>
      </c>
      <c r="BV12" s="14">
        <v>0.209618698306372</v>
      </c>
      <c r="BW12" s="14">
        <v>0.16589797914178001</v>
      </c>
    </row>
    <row r="13" spans="2:75" ht="29" x14ac:dyDescent="0.35">
      <c r="B13" s="15" t="s">
        <v>111</v>
      </c>
      <c r="C13" s="14">
        <v>0.23037425655625501</v>
      </c>
      <c r="D13" s="14">
        <v>0.25089586806832298</v>
      </c>
      <c r="E13" s="14">
        <v>0.21100690674911601</v>
      </c>
      <c r="F13" s="14"/>
      <c r="G13" s="14">
        <v>0.194612323126961</v>
      </c>
      <c r="H13" s="14">
        <v>0.29631473325688401</v>
      </c>
      <c r="I13" s="14">
        <v>0.29289888303238798</v>
      </c>
      <c r="J13" s="14">
        <v>0.241128836874654</v>
      </c>
      <c r="K13" s="14">
        <v>0.18461499829272901</v>
      </c>
      <c r="L13" s="14">
        <v>0.20539078897375301</v>
      </c>
      <c r="M13" s="14"/>
      <c r="N13" s="14">
        <v>0.24099650066551201</v>
      </c>
      <c r="O13" s="14">
        <v>0.21049548543750099</v>
      </c>
      <c r="P13" s="14"/>
      <c r="Q13" s="14">
        <v>0.18157089644824601</v>
      </c>
      <c r="R13" s="14">
        <v>0.203027966537212</v>
      </c>
      <c r="S13" s="14">
        <v>0.230410351292761</v>
      </c>
      <c r="T13" s="14">
        <v>0.173688578406691</v>
      </c>
      <c r="U13" s="14">
        <v>0.26527012974480202</v>
      </c>
      <c r="V13" s="14">
        <v>0.316555201600216</v>
      </c>
      <c r="W13" s="14">
        <v>0.28094607876280803</v>
      </c>
      <c r="X13" s="14">
        <v>0.33567161099436399</v>
      </c>
      <c r="Y13" s="14">
        <v>0</v>
      </c>
      <c r="Z13" s="14">
        <v>0.14706776903336699</v>
      </c>
      <c r="AA13" s="14"/>
      <c r="AB13" s="14">
        <v>0.33885380079146998</v>
      </c>
      <c r="AC13" s="14">
        <v>0.224571941132438</v>
      </c>
      <c r="AD13" s="14">
        <v>0.19635840828019399</v>
      </c>
      <c r="AE13" s="14"/>
      <c r="AF13" s="14">
        <v>0.276731192550906</v>
      </c>
      <c r="AG13" s="14">
        <v>0.30505028091217601</v>
      </c>
      <c r="AH13" s="14">
        <v>0.22238759661419399</v>
      </c>
      <c r="AI13" s="14">
        <v>0.36787132931680699</v>
      </c>
      <c r="AJ13" s="14">
        <v>0.38255068698435102</v>
      </c>
      <c r="AK13" s="14">
        <v>0.20225674790783299</v>
      </c>
      <c r="AL13" s="14">
        <v>0.248620112066718</v>
      </c>
      <c r="AM13" s="14">
        <v>0.19153813003492601</v>
      </c>
      <c r="AN13" s="14"/>
      <c r="AO13" s="14">
        <v>0.30736683114698798</v>
      </c>
      <c r="AP13" s="14">
        <v>0.27013057002234497</v>
      </c>
      <c r="AQ13" s="14">
        <v>0.303196867019706</v>
      </c>
      <c r="AR13" s="14">
        <v>0.462900079815525</v>
      </c>
      <c r="AS13" s="14">
        <v>0.49043130555792003</v>
      </c>
      <c r="AT13" s="14">
        <v>0.23611018617520901</v>
      </c>
      <c r="AU13" s="14">
        <v>0.180758024684499</v>
      </c>
      <c r="AV13" s="14">
        <v>0.166465006079069</v>
      </c>
      <c r="AW13" s="14"/>
      <c r="AX13" s="14">
        <v>0.24788856362509801</v>
      </c>
      <c r="AY13" s="14">
        <v>0.251287533215863</v>
      </c>
      <c r="AZ13" s="14">
        <v>0.21859617839387099</v>
      </c>
      <c r="BA13" s="14"/>
      <c r="BB13" s="14">
        <v>0.352959609457761</v>
      </c>
      <c r="BC13" s="14">
        <v>0.25026618768870801</v>
      </c>
      <c r="BD13" s="14">
        <v>0.14122240556246801</v>
      </c>
      <c r="BE13" s="14"/>
      <c r="BF13" s="14">
        <v>0.117458990661545</v>
      </c>
      <c r="BG13" s="14">
        <v>0.32343009057565703</v>
      </c>
      <c r="BH13" s="14">
        <v>0.17990516448371</v>
      </c>
      <c r="BI13" s="14"/>
      <c r="BJ13" s="14">
        <v>0.29985019401313401</v>
      </c>
      <c r="BK13" s="14">
        <v>0.205561104110071</v>
      </c>
      <c r="BL13" s="14"/>
      <c r="BM13" s="14">
        <v>0.33236925537336198</v>
      </c>
      <c r="BN13" s="14">
        <v>0.19199887212206601</v>
      </c>
      <c r="BO13" s="14"/>
      <c r="BP13" s="14">
        <v>0.27224926181008302</v>
      </c>
      <c r="BQ13" s="14">
        <v>0.26599692067233199</v>
      </c>
      <c r="BR13" s="14">
        <v>0.18981719026675001</v>
      </c>
      <c r="BS13" s="14">
        <v>0.152446526809425</v>
      </c>
      <c r="BT13" s="14">
        <v>0.22857861115775199</v>
      </c>
      <c r="BU13" s="14">
        <v>0.28167968713297098</v>
      </c>
      <c r="BV13" s="14">
        <v>0.283305447968209</v>
      </c>
      <c r="BW13" s="14">
        <v>0.22500657028736701</v>
      </c>
    </row>
    <row r="14" spans="2:75" x14ac:dyDescent="0.35">
      <c r="B14" s="15" t="s">
        <v>112</v>
      </c>
      <c r="C14" s="14">
        <v>0.19929538847946801</v>
      </c>
      <c r="D14" s="14">
        <v>0.18898698716239601</v>
      </c>
      <c r="E14" s="14">
        <v>0.209023981876857</v>
      </c>
      <c r="F14" s="14"/>
      <c r="G14" s="14">
        <v>0.18634769009636201</v>
      </c>
      <c r="H14" s="14">
        <v>0.20669412785859601</v>
      </c>
      <c r="I14" s="14">
        <v>0.179498836978814</v>
      </c>
      <c r="J14" s="14">
        <v>0.230936055555126</v>
      </c>
      <c r="K14" s="14">
        <v>0.168406112247453</v>
      </c>
      <c r="L14" s="14">
        <v>0.20555042075566601</v>
      </c>
      <c r="M14" s="14"/>
      <c r="N14" s="14">
        <v>0.19802334709953801</v>
      </c>
      <c r="O14" s="14">
        <v>0.20167592306190801</v>
      </c>
      <c r="P14" s="14"/>
      <c r="Q14" s="14">
        <v>0.10947994694840001</v>
      </c>
      <c r="R14" s="14">
        <v>0.24547207806643001</v>
      </c>
      <c r="S14" s="14">
        <v>0.20164138729588499</v>
      </c>
      <c r="T14" s="14">
        <v>0.17573152085094901</v>
      </c>
      <c r="U14" s="14">
        <v>0.18801527893793599</v>
      </c>
      <c r="V14" s="14">
        <v>0.21348335552315301</v>
      </c>
      <c r="W14" s="14">
        <v>0.20852020569180499</v>
      </c>
      <c r="X14" s="14">
        <v>0.243932132258352</v>
      </c>
      <c r="Y14" s="14">
        <v>0.57049239310669397</v>
      </c>
      <c r="Z14" s="14">
        <v>0.19317250420076601</v>
      </c>
      <c r="AA14" s="14"/>
      <c r="AB14" s="14">
        <v>0.21165330267768001</v>
      </c>
      <c r="AC14" s="14">
        <v>0.19276280436760099</v>
      </c>
      <c r="AD14" s="14">
        <v>0.21964222430748101</v>
      </c>
      <c r="AE14" s="14"/>
      <c r="AF14" s="14">
        <v>0.16006989641366001</v>
      </c>
      <c r="AG14" s="14">
        <v>0.25604111355407899</v>
      </c>
      <c r="AH14" s="14">
        <v>0.28536681968167998</v>
      </c>
      <c r="AI14" s="14">
        <v>0.248865820257471</v>
      </c>
      <c r="AJ14" s="14">
        <v>0.104445176781042</v>
      </c>
      <c r="AK14" s="14">
        <v>0.23275266649156001</v>
      </c>
      <c r="AL14" s="14">
        <v>0.18387253309933599</v>
      </c>
      <c r="AM14" s="14">
        <v>0.16426914776659099</v>
      </c>
      <c r="AN14" s="14"/>
      <c r="AO14" s="14">
        <v>0.124937004336336</v>
      </c>
      <c r="AP14" s="14">
        <v>0.286330660115033</v>
      </c>
      <c r="AQ14" s="14">
        <v>0.171988706585745</v>
      </c>
      <c r="AR14" s="14">
        <v>0.29786394242049902</v>
      </c>
      <c r="AS14" s="14">
        <v>0.107237286497261</v>
      </c>
      <c r="AT14" s="14">
        <v>0.29715446795119899</v>
      </c>
      <c r="AU14" s="14">
        <v>0.197089128666559</v>
      </c>
      <c r="AV14" s="14">
        <v>0.11628373968114</v>
      </c>
      <c r="AW14" s="14"/>
      <c r="AX14" s="14">
        <v>0.20842613020513501</v>
      </c>
      <c r="AY14" s="14">
        <v>0.195899368271303</v>
      </c>
      <c r="AZ14" s="14">
        <v>0.23474547097520099</v>
      </c>
      <c r="BA14" s="14"/>
      <c r="BB14" s="14">
        <v>0.19558058218324001</v>
      </c>
      <c r="BC14" s="14">
        <v>0.20939627154989501</v>
      </c>
      <c r="BD14" s="14">
        <v>0.19367457388015799</v>
      </c>
      <c r="BE14" s="14"/>
      <c r="BF14" s="14">
        <v>0.22236208530791399</v>
      </c>
      <c r="BG14" s="14">
        <v>0.19928476232088399</v>
      </c>
      <c r="BH14" s="14">
        <v>0.22904492812367799</v>
      </c>
      <c r="BI14" s="14"/>
      <c r="BJ14" s="14">
        <v>0.200415324676358</v>
      </c>
      <c r="BK14" s="14">
        <v>0.200124192378311</v>
      </c>
      <c r="BL14" s="14"/>
      <c r="BM14" s="14">
        <v>0.19021829481889199</v>
      </c>
      <c r="BN14" s="14">
        <v>0.20630078868443399</v>
      </c>
      <c r="BO14" s="14"/>
      <c r="BP14" s="14">
        <v>0.189361244270916</v>
      </c>
      <c r="BQ14" s="14">
        <v>0.29261628033084303</v>
      </c>
      <c r="BR14" s="14">
        <v>0.132141373560407</v>
      </c>
      <c r="BS14" s="14">
        <v>0.23605797742895099</v>
      </c>
      <c r="BT14" s="14">
        <v>0.20029268712242199</v>
      </c>
      <c r="BU14" s="14">
        <v>0.124285429935271</v>
      </c>
      <c r="BV14" s="14">
        <v>0.11226117961064599</v>
      </c>
      <c r="BW14" s="14">
        <v>0.243325962495023</v>
      </c>
    </row>
    <row r="15" spans="2:75" ht="29" x14ac:dyDescent="0.35">
      <c r="B15" s="15" t="s">
        <v>113</v>
      </c>
      <c r="C15" s="14">
        <v>0.12284897963963801</v>
      </c>
      <c r="D15" s="14">
        <v>0.15022642060390601</v>
      </c>
      <c r="E15" s="14">
        <v>9.7011414413950101E-2</v>
      </c>
      <c r="F15" s="14"/>
      <c r="G15" s="14">
        <v>0.12462800527574799</v>
      </c>
      <c r="H15" s="14">
        <v>0.246926862453232</v>
      </c>
      <c r="I15" s="14">
        <v>0.13621904177137201</v>
      </c>
      <c r="J15" s="14">
        <v>0.13324036672415901</v>
      </c>
      <c r="K15" s="14">
        <v>0.116495605929979</v>
      </c>
      <c r="L15" s="14">
        <v>7.1451135422993597E-2</v>
      </c>
      <c r="M15" s="14"/>
      <c r="N15" s="14">
        <v>0.126589831637447</v>
      </c>
      <c r="O15" s="14">
        <v>0.115848242329451</v>
      </c>
      <c r="P15" s="14"/>
      <c r="Q15" s="14">
        <v>9.4223306908071097E-2</v>
      </c>
      <c r="R15" s="14">
        <v>7.1974838372720201E-2</v>
      </c>
      <c r="S15" s="14">
        <v>0.13386660204294901</v>
      </c>
      <c r="T15" s="14">
        <v>0.13189025010608499</v>
      </c>
      <c r="U15" s="14">
        <v>0.13656998690147301</v>
      </c>
      <c r="V15" s="14">
        <v>0.17477271718870599</v>
      </c>
      <c r="W15" s="14">
        <v>0.118572018920811</v>
      </c>
      <c r="X15" s="14">
        <v>0.17650424472829601</v>
      </c>
      <c r="Y15" s="14">
        <v>0</v>
      </c>
      <c r="Z15" s="14">
        <v>6.7196796831780994E-2</v>
      </c>
      <c r="AA15" s="14"/>
      <c r="AB15" s="14">
        <v>0.118963071309746</v>
      </c>
      <c r="AC15" s="14">
        <v>8.1043336628760301E-2</v>
      </c>
      <c r="AD15" s="14">
        <v>0.26344212548804402</v>
      </c>
      <c r="AE15" s="14"/>
      <c r="AF15" s="14">
        <v>6.2605505787422605E-2</v>
      </c>
      <c r="AG15" s="14">
        <v>0.15127070502902401</v>
      </c>
      <c r="AH15" s="14">
        <v>0.12663292503774901</v>
      </c>
      <c r="AI15" s="14">
        <v>1.96713130244618E-2</v>
      </c>
      <c r="AJ15" s="14">
        <v>0.12395386172417699</v>
      </c>
      <c r="AK15" s="14">
        <v>8.6985859906639498E-2</v>
      </c>
      <c r="AL15" s="14">
        <v>0.149753828826175</v>
      </c>
      <c r="AM15" s="14">
        <v>8.2550337077606506E-2</v>
      </c>
      <c r="AN15" s="14"/>
      <c r="AO15" s="14">
        <v>2.5051595127063099E-2</v>
      </c>
      <c r="AP15" s="14">
        <v>0.136316273359432</v>
      </c>
      <c r="AQ15" s="14">
        <v>8.0829363055812994E-2</v>
      </c>
      <c r="AR15" s="14">
        <v>2.55907546997921E-2</v>
      </c>
      <c r="AS15" s="14">
        <v>5.3939855273560301E-2</v>
      </c>
      <c r="AT15" s="14">
        <v>8.8962016448161499E-2</v>
      </c>
      <c r="AU15" s="14">
        <v>0.19819867970423499</v>
      </c>
      <c r="AV15" s="14">
        <v>8.1050572060821002E-2</v>
      </c>
      <c r="AW15" s="14"/>
      <c r="AX15" s="14">
        <v>7.3602809689768095E-2</v>
      </c>
      <c r="AY15" s="14">
        <v>8.7853384855408501E-2</v>
      </c>
      <c r="AZ15" s="14">
        <v>0.17885755386260199</v>
      </c>
      <c r="BA15" s="14"/>
      <c r="BB15" s="14">
        <v>4.10825244643402E-2</v>
      </c>
      <c r="BC15" s="14">
        <v>9.14436543301414E-2</v>
      </c>
      <c r="BD15" s="14">
        <v>0.249790465289666</v>
      </c>
      <c r="BE15" s="14"/>
      <c r="BF15" s="14">
        <v>7.53963588519872E-2</v>
      </c>
      <c r="BG15" s="14">
        <v>0.11008405878437499</v>
      </c>
      <c r="BH15" s="14">
        <v>0.15310337785332101</v>
      </c>
      <c r="BI15" s="14"/>
      <c r="BJ15" s="14">
        <v>0.119561624867734</v>
      </c>
      <c r="BK15" s="14">
        <v>0.122221138299761</v>
      </c>
      <c r="BL15" s="14"/>
      <c r="BM15" s="14">
        <v>0.129227917594814</v>
      </c>
      <c r="BN15" s="14">
        <v>0.123319640890844</v>
      </c>
      <c r="BO15" s="14"/>
      <c r="BP15" s="14">
        <v>6.3565271806189899E-2</v>
      </c>
      <c r="BQ15" s="14">
        <v>0.11267162796616401</v>
      </c>
      <c r="BR15" s="14">
        <v>9.3119187608624907E-2</v>
      </c>
      <c r="BS15" s="14">
        <v>0.13818088408988299</v>
      </c>
      <c r="BT15" s="14">
        <v>0.119693501795787</v>
      </c>
      <c r="BU15" s="14">
        <v>0.208650774212014</v>
      </c>
      <c r="BV15" s="14">
        <v>0.124550763131306</v>
      </c>
      <c r="BW15" s="14">
        <v>0.12922199124660999</v>
      </c>
    </row>
    <row r="16" spans="2:75" x14ac:dyDescent="0.35">
      <c r="B16" s="15" t="s">
        <v>92</v>
      </c>
      <c r="C16" s="14">
        <v>0.105119796578621</v>
      </c>
      <c r="D16" s="14">
        <v>9.1338614107966107E-2</v>
      </c>
      <c r="E16" s="14">
        <v>0.118125840548814</v>
      </c>
      <c r="F16" s="14"/>
      <c r="G16" s="14">
        <v>0.12534570959157701</v>
      </c>
      <c r="H16" s="14">
        <v>9.1740381943774194E-2</v>
      </c>
      <c r="I16" s="14">
        <v>0.13037937161916499</v>
      </c>
      <c r="J16" s="14">
        <v>0.15791050705333801</v>
      </c>
      <c r="K16" s="14">
        <v>0.10218068543889799</v>
      </c>
      <c r="L16" s="14">
        <v>7.0064456033538405E-2</v>
      </c>
      <c r="M16" s="14"/>
      <c r="N16" s="14">
        <v>8.1209120796035705E-2</v>
      </c>
      <c r="O16" s="14">
        <v>0.14986691840031599</v>
      </c>
      <c r="P16" s="14"/>
      <c r="Q16" s="14">
        <v>0.424639461353013</v>
      </c>
      <c r="R16" s="14">
        <v>0.104462057454592</v>
      </c>
      <c r="S16" s="14">
        <v>0.10875572893679</v>
      </c>
      <c r="T16" s="14">
        <v>9.4369987952627798E-2</v>
      </c>
      <c r="U16" s="14">
        <v>8.9775883978912702E-2</v>
      </c>
      <c r="V16" s="14">
        <v>5.5798122036427103E-2</v>
      </c>
      <c r="W16" s="14">
        <v>5.0524740528472702E-2</v>
      </c>
      <c r="X16" s="14">
        <v>0</v>
      </c>
      <c r="Y16" s="14">
        <v>0.11182982956972801</v>
      </c>
      <c r="Z16" s="14">
        <v>0.21142197371506499</v>
      </c>
      <c r="AA16" s="14"/>
      <c r="AB16" s="14">
        <v>3.0290412768784601E-2</v>
      </c>
      <c r="AC16" s="14">
        <v>0.12446655995872399</v>
      </c>
      <c r="AD16" s="14">
        <v>2.93836341345706E-2</v>
      </c>
      <c r="AE16" s="14"/>
      <c r="AF16" s="14">
        <v>3.2431554316247599E-2</v>
      </c>
      <c r="AG16" s="14">
        <v>1.59211536534263E-2</v>
      </c>
      <c r="AH16" s="14">
        <v>3.7951537442544703E-2</v>
      </c>
      <c r="AI16" s="14">
        <v>1.0943411311210301E-2</v>
      </c>
      <c r="AJ16" s="14">
        <v>0.15870889912592601</v>
      </c>
      <c r="AK16" s="14">
        <v>9.0597317018796295E-2</v>
      </c>
      <c r="AL16" s="14">
        <v>6.1498627765596399E-2</v>
      </c>
      <c r="AM16" s="14">
        <v>0.28973090464427997</v>
      </c>
      <c r="AN16" s="14"/>
      <c r="AO16" s="14">
        <v>3.1222190300726899E-2</v>
      </c>
      <c r="AP16" s="14">
        <v>1.8327401714686602E-2</v>
      </c>
      <c r="AQ16" s="14">
        <v>7.9499489790409897E-2</v>
      </c>
      <c r="AR16" s="14">
        <v>0</v>
      </c>
      <c r="AS16" s="14">
        <v>0.11284288292252299</v>
      </c>
      <c r="AT16" s="14">
        <v>8.5555152274947796E-2</v>
      </c>
      <c r="AU16" s="14">
        <v>6.7425544677405802E-2</v>
      </c>
      <c r="AV16" s="14">
        <v>0.35386053740756601</v>
      </c>
      <c r="AW16" s="14"/>
      <c r="AX16" s="14">
        <v>4.3768017515066697E-2</v>
      </c>
      <c r="AY16" s="14">
        <v>7.3388258750150398E-2</v>
      </c>
      <c r="AZ16" s="14">
        <v>9.7855037849663706E-2</v>
      </c>
      <c r="BA16" s="14"/>
      <c r="BB16" s="14">
        <v>5.3338090455615599E-2</v>
      </c>
      <c r="BC16" s="14">
        <v>6.5207980536067606E-2</v>
      </c>
      <c r="BD16" s="14">
        <v>0.14660134631562399</v>
      </c>
      <c r="BE16" s="14"/>
      <c r="BF16" s="14">
        <v>6.5572542845170098E-2</v>
      </c>
      <c r="BG16" s="14">
        <v>4.20381095978331E-2</v>
      </c>
      <c r="BH16" s="14">
        <v>0.12721669204642799</v>
      </c>
      <c r="BI16" s="14"/>
      <c r="BJ16" s="14">
        <v>3.0841025849077899E-2</v>
      </c>
      <c r="BK16" s="14">
        <v>0.122848153936857</v>
      </c>
      <c r="BL16" s="14"/>
      <c r="BM16" s="14">
        <v>1.23635393659707E-2</v>
      </c>
      <c r="BN16" s="14">
        <v>0.12683219843257401</v>
      </c>
      <c r="BO16" s="14"/>
      <c r="BP16" s="14">
        <v>0.104045137640361</v>
      </c>
      <c r="BQ16" s="14">
        <v>0.101197577603188</v>
      </c>
      <c r="BR16" s="14">
        <v>0.124140276465602</v>
      </c>
      <c r="BS16" s="14">
        <v>0.15276447855067299</v>
      </c>
      <c r="BT16" s="14">
        <v>7.9538304934069298E-2</v>
      </c>
      <c r="BU16" s="14">
        <v>6.4808447495936602E-2</v>
      </c>
      <c r="BV16" s="14">
        <v>0.139177132954311</v>
      </c>
      <c r="BW16" s="14">
        <v>0.15377602830934201</v>
      </c>
    </row>
    <row r="17" spans="2:75" ht="29" x14ac:dyDescent="0.35">
      <c r="B17" s="15" t="s">
        <v>114</v>
      </c>
      <c r="C17" s="14">
        <v>7.0852389866844195E-2</v>
      </c>
      <c r="D17" s="14">
        <v>6.1279743479918901E-2</v>
      </c>
      <c r="E17" s="14">
        <v>7.9886611718602701E-2</v>
      </c>
      <c r="F17" s="14"/>
      <c r="G17" s="14">
        <v>9.5654806412682494E-2</v>
      </c>
      <c r="H17" s="14">
        <v>0.12931608464229299</v>
      </c>
      <c r="I17" s="14">
        <v>6.33280211817457E-2</v>
      </c>
      <c r="J17" s="14">
        <v>4.4402149698562897E-2</v>
      </c>
      <c r="K17" s="14">
        <v>3.18481024578222E-2</v>
      </c>
      <c r="L17" s="14">
        <v>7.8588182349752705E-2</v>
      </c>
      <c r="M17" s="14"/>
      <c r="N17" s="14">
        <v>7.3703026330996305E-2</v>
      </c>
      <c r="O17" s="14">
        <v>6.5517627341073803E-2</v>
      </c>
      <c r="P17" s="14"/>
      <c r="Q17" s="14">
        <v>3.6225588863045E-2</v>
      </c>
      <c r="R17" s="14">
        <v>9.3241067054738294E-2</v>
      </c>
      <c r="S17" s="14">
        <v>4.0409155552419397E-2</v>
      </c>
      <c r="T17" s="14">
        <v>9.3679615787810699E-2</v>
      </c>
      <c r="U17" s="14">
        <v>9.0556118760765206E-2</v>
      </c>
      <c r="V17" s="14">
        <v>5.60990362178862E-2</v>
      </c>
      <c r="W17" s="14">
        <v>6.4803569240279205E-2</v>
      </c>
      <c r="X17" s="14">
        <v>0</v>
      </c>
      <c r="Y17" s="14">
        <v>0</v>
      </c>
      <c r="Z17" s="14">
        <v>4.2635170297982798E-2</v>
      </c>
      <c r="AA17" s="14"/>
      <c r="AB17" s="14">
        <v>0.12489787397617599</v>
      </c>
      <c r="AC17" s="14">
        <v>5.2025245016247099E-2</v>
      </c>
      <c r="AD17" s="14">
        <v>0.107494698933452</v>
      </c>
      <c r="AE17" s="14"/>
      <c r="AF17" s="14">
        <v>0.10738997606451001</v>
      </c>
      <c r="AG17" s="14">
        <v>3.9127417578308503E-2</v>
      </c>
      <c r="AH17" s="14">
        <v>2.4376661822537799E-2</v>
      </c>
      <c r="AI17" s="14">
        <v>8.6023858783933094E-2</v>
      </c>
      <c r="AJ17" s="14">
        <v>8.4712613551127899E-2</v>
      </c>
      <c r="AK17" s="14">
        <v>8.9412675400865796E-2</v>
      </c>
      <c r="AL17" s="14">
        <v>5.2296947833787903E-2</v>
      </c>
      <c r="AM17" s="14">
        <v>4.7256939627181402E-2</v>
      </c>
      <c r="AN17" s="14"/>
      <c r="AO17" s="14">
        <v>0.10784858817306101</v>
      </c>
      <c r="AP17" s="14">
        <v>5.3055304316021498E-2</v>
      </c>
      <c r="AQ17" s="14">
        <v>2.1996504859817901E-2</v>
      </c>
      <c r="AR17" s="14">
        <v>6.7875137173074196E-2</v>
      </c>
      <c r="AS17" s="14">
        <v>0.157974229369477</v>
      </c>
      <c r="AT17" s="14">
        <v>0.100665057204696</v>
      </c>
      <c r="AU17" s="14">
        <v>0.10887577754493</v>
      </c>
      <c r="AV17" s="14">
        <v>1.06957472545701E-2</v>
      </c>
      <c r="AW17" s="14"/>
      <c r="AX17" s="14">
        <v>0.12599018309260401</v>
      </c>
      <c r="AY17" s="14">
        <v>9.2406198167935105E-2</v>
      </c>
      <c r="AZ17" s="14">
        <v>4.4486983376236897E-2</v>
      </c>
      <c r="BA17" s="14"/>
      <c r="BB17" s="14">
        <v>0.15196148143907601</v>
      </c>
      <c r="BC17" s="14">
        <v>5.27490478962735E-2</v>
      </c>
      <c r="BD17" s="14">
        <v>8.1904766919711394E-2</v>
      </c>
      <c r="BE17" s="14"/>
      <c r="BF17" s="14">
        <v>0.14368199869537801</v>
      </c>
      <c r="BG17" s="14">
        <v>7.2843267649366605E-2</v>
      </c>
      <c r="BH17" s="14">
        <v>7.49552689021767E-2</v>
      </c>
      <c r="BI17" s="14"/>
      <c r="BJ17" s="14">
        <v>9.9225634958042805E-2</v>
      </c>
      <c r="BK17" s="14">
        <v>6.1936967694940198E-2</v>
      </c>
      <c r="BL17" s="14"/>
      <c r="BM17" s="14">
        <v>9.4620418651719398E-2</v>
      </c>
      <c r="BN17" s="14">
        <v>6.5632787628698605E-2</v>
      </c>
      <c r="BO17" s="14"/>
      <c r="BP17" s="14">
        <v>9.8172748666767506E-2</v>
      </c>
      <c r="BQ17" s="14">
        <v>5.02925547450618E-2</v>
      </c>
      <c r="BR17" s="14">
        <v>1.2766513035959E-2</v>
      </c>
      <c r="BS17" s="14">
        <v>6.3082217592222906E-2</v>
      </c>
      <c r="BT17" s="14">
        <v>8.7316746782903701E-2</v>
      </c>
      <c r="BU17" s="14">
        <v>7.3513242583975402E-2</v>
      </c>
      <c r="BV17" s="14">
        <v>3.3000447670437E-2</v>
      </c>
      <c r="BW17" s="14">
        <v>6.53065494246811E-3</v>
      </c>
    </row>
    <row r="18" spans="2:75" ht="43.5" x14ac:dyDescent="0.35">
      <c r="B18" s="15" t="s">
        <v>115</v>
      </c>
      <c r="C18" s="14">
        <v>6.7870726392857406E-2</v>
      </c>
      <c r="D18" s="14">
        <v>8.6299238054075703E-2</v>
      </c>
      <c r="E18" s="14">
        <v>5.0478747621703797E-2</v>
      </c>
      <c r="F18" s="14"/>
      <c r="G18" s="14">
        <v>0.22143542949849401</v>
      </c>
      <c r="H18" s="14">
        <v>8.0518857685960205E-2</v>
      </c>
      <c r="I18" s="14">
        <v>3.8883237717650801E-2</v>
      </c>
      <c r="J18" s="14">
        <v>9.62578794763565E-2</v>
      </c>
      <c r="K18" s="14">
        <v>6.5339080568850794E-2</v>
      </c>
      <c r="L18" s="14">
        <v>2.76691020971335E-2</v>
      </c>
      <c r="M18" s="14"/>
      <c r="N18" s="14">
        <v>6.8711241998485398E-2</v>
      </c>
      <c r="O18" s="14">
        <v>6.6297761473753505E-2</v>
      </c>
      <c r="P18" s="14"/>
      <c r="Q18" s="14">
        <v>1.6290385849560898E-2</v>
      </c>
      <c r="R18" s="14">
        <v>9.59476779415743E-2</v>
      </c>
      <c r="S18" s="14">
        <v>5.7631575188284503E-2</v>
      </c>
      <c r="T18" s="14">
        <v>9.5228181872371198E-2</v>
      </c>
      <c r="U18" s="14">
        <v>9.1130965100762698E-2</v>
      </c>
      <c r="V18" s="14">
        <v>5.1226981176320401E-2</v>
      </c>
      <c r="W18" s="14">
        <v>1.28091536599038E-2</v>
      </c>
      <c r="X18" s="14">
        <v>0.24517618432884</v>
      </c>
      <c r="Y18" s="14">
        <v>0</v>
      </c>
      <c r="Z18" s="14">
        <v>5.4937083877970701E-2</v>
      </c>
      <c r="AA18" s="14"/>
      <c r="AB18" s="14">
        <v>7.3527363899137693E-2</v>
      </c>
      <c r="AC18" s="14">
        <v>5.8832441361837899E-2</v>
      </c>
      <c r="AD18" s="14">
        <v>8.2160311187115601E-2</v>
      </c>
      <c r="AE18" s="14"/>
      <c r="AF18" s="14">
        <v>5.1133631824499301E-2</v>
      </c>
      <c r="AG18" s="14">
        <v>0.13171221183110501</v>
      </c>
      <c r="AH18" s="14">
        <v>0.108100685037127</v>
      </c>
      <c r="AI18" s="14">
        <v>6.7941476180625099E-2</v>
      </c>
      <c r="AJ18" s="14">
        <v>3.1896522474001501E-2</v>
      </c>
      <c r="AK18" s="14">
        <v>3.9668208265727298E-2</v>
      </c>
      <c r="AL18" s="14">
        <v>9.7662188859183E-2</v>
      </c>
      <c r="AM18" s="14">
        <v>5.2920213160612302E-2</v>
      </c>
      <c r="AN18" s="14"/>
      <c r="AO18" s="14">
        <v>5.0147685346002897E-2</v>
      </c>
      <c r="AP18" s="14">
        <v>0.10780301143594199</v>
      </c>
      <c r="AQ18" s="14">
        <v>0.14336157812851899</v>
      </c>
      <c r="AR18" s="14">
        <v>0</v>
      </c>
      <c r="AS18" s="14">
        <v>6.0061283339070001E-2</v>
      </c>
      <c r="AT18" s="14">
        <v>3.9949550182939601E-2</v>
      </c>
      <c r="AU18" s="14">
        <v>9.3094242750435194E-2</v>
      </c>
      <c r="AV18" s="14">
        <v>1.6121735110314499E-2</v>
      </c>
      <c r="AW18" s="14"/>
      <c r="AX18" s="14">
        <v>8.5365158178450501E-2</v>
      </c>
      <c r="AY18" s="14">
        <v>5.64200424871081E-2</v>
      </c>
      <c r="AZ18" s="14">
        <v>8.3700856774533705E-2</v>
      </c>
      <c r="BA18" s="14"/>
      <c r="BB18" s="14">
        <v>2.0920531493867901E-2</v>
      </c>
      <c r="BC18" s="14">
        <v>9.0569407499941995E-2</v>
      </c>
      <c r="BD18" s="14">
        <v>5.8688544401682002E-2</v>
      </c>
      <c r="BE18" s="14"/>
      <c r="BF18" s="14">
        <v>7.1175784980361506E-2</v>
      </c>
      <c r="BG18" s="14">
        <v>5.9065382580946298E-2</v>
      </c>
      <c r="BH18" s="14">
        <v>7.5957426427481503E-2</v>
      </c>
      <c r="BI18" s="14"/>
      <c r="BJ18" s="14">
        <v>6.8270975727681996E-2</v>
      </c>
      <c r="BK18" s="14">
        <v>6.7320207694886905E-2</v>
      </c>
      <c r="BL18" s="14"/>
      <c r="BM18" s="14">
        <v>7.8189073769759906E-2</v>
      </c>
      <c r="BN18" s="14">
        <v>5.7559571558839201E-2</v>
      </c>
      <c r="BO18" s="14"/>
      <c r="BP18" s="14">
        <v>9.5243381884208597E-2</v>
      </c>
      <c r="BQ18" s="14">
        <v>0.105426584125262</v>
      </c>
      <c r="BR18" s="14">
        <v>2.8284611345631299E-2</v>
      </c>
      <c r="BS18" s="14">
        <v>0.106897165499825</v>
      </c>
      <c r="BT18" s="14">
        <v>3.4287447673567603E-2</v>
      </c>
      <c r="BU18" s="14">
        <v>9.4504737395228397E-2</v>
      </c>
      <c r="BV18" s="14">
        <v>4.9807834993621201E-2</v>
      </c>
      <c r="BW18" s="14">
        <v>2.3523877692444399E-2</v>
      </c>
    </row>
    <row r="19" spans="2:75" x14ac:dyDescent="0.35">
      <c r="B19" s="15" t="s">
        <v>116</v>
      </c>
      <c r="C19" s="20">
        <v>1.99523848861227E-2</v>
      </c>
      <c r="D19" s="20">
        <v>2.6645519114841899E-2</v>
      </c>
      <c r="E19" s="20">
        <v>1.3635713710591101E-2</v>
      </c>
      <c r="F19" s="20"/>
      <c r="G19" s="20">
        <v>1.02867947695177E-2</v>
      </c>
      <c r="H19" s="20">
        <v>0</v>
      </c>
      <c r="I19" s="20">
        <v>3.5705628390543503E-2</v>
      </c>
      <c r="J19" s="20">
        <v>2.1584585728639701E-2</v>
      </c>
      <c r="K19" s="20">
        <v>4.8411122176238899E-2</v>
      </c>
      <c r="L19" s="20">
        <v>9.2152280450665796E-3</v>
      </c>
      <c r="M19" s="20"/>
      <c r="N19" s="20">
        <v>2.3208912661372001E-2</v>
      </c>
      <c r="O19" s="20">
        <v>1.38580257638704E-2</v>
      </c>
      <c r="P19" s="20"/>
      <c r="Q19" s="20">
        <v>1.51199074886561E-2</v>
      </c>
      <c r="R19" s="20">
        <v>9.6512352566890704E-3</v>
      </c>
      <c r="S19" s="20">
        <v>2.7925146336609301E-2</v>
      </c>
      <c r="T19" s="20">
        <v>1.8623120502558401E-2</v>
      </c>
      <c r="U19" s="20">
        <v>2.9254155618592902E-3</v>
      </c>
      <c r="V19" s="20">
        <v>3.46272836338717E-2</v>
      </c>
      <c r="W19" s="20">
        <v>3.5793164756529501E-2</v>
      </c>
      <c r="X19" s="20">
        <v>0</v>
      </c>
      <c r="Y19" s="20">
        <v>0</v>
      </c>
      <c r="Z19" s="20">
        <v>1.8574621577796501E-2</v>
      </c>
      <c r="AA19" s="20"/>
      <c r="AB19" s="20">
        <v>5.3010360279581399E-2</v>
      </c>
      <c r="AC19" s="20">
        <v>7.2646939290649899E-3</v>
      </c>
      <c r="AD19" s="20">
        <v>2.0551557756981299E-2</v>
      </c>
      <c r="AE19" s="20"/>
      <c r="AF19" s="20">
        <v>2.23841145717898E-2</v>
      </c>
      <c r="AG19" s="20">
        <v>8.6896177285596694E-3</v>
      </c>
      <c r="AH19" s="20">
        <v>4.9424127637884303E-3</v>
      </c>
      <c r="AI19" s="20">
        <v>4.20678211735055E-2</v>
      </c>
      <c r="AJ19" s="20">
        <v>4.91386512071528E-2</v>
      </c>
      <c r="AK19" s="20">
        <v>2.43819604443168E-2</v>
      </c>
      <c r="AL19" s="20">
        <v>8.6286597729495207E-3</v>
      </c>
      <c r="AM19" s="20">
        <v>2.6087242388959601E-2</v>
      </c>
      <c r="AN19" s="20"/>
      <c r="AO19" s="20">
        <v>3.1345336794345098E-2</v>
      </c>
      <c r="AP19" s="20">
        <v>8.6932644734772999E-3</v>
      </c>
      <c r="AQ19" s="20">
        <v>0</v>
      </c>
      <c r="AR19" s="20">
        <v>5.4726763336396603E-2</v>
      </c>
      <c r="AS19" s="20">
        <v>5.5668135105230603E-2</v>
      </c>
      <c r="AT19" s="20">
        <v>2.1119779328559501E-2</v>
      </c>
      <c r="AU19" s="20">
        <v>7.3490426331089698E-3</v>
      </c>
      <c r="AV19" s="20">
        <v>3.67930294743022E-2</v>
      </c>
      <c r="AW19" s="20"/>
      <c r="AX19" s="20">
        <v>0</v>
      </c>
      <c r="AY19" s="20">
        <v>1.40320032488705E-2</v>
      </c>
      <c r="AZ19" s="20">
        <v>3.3097590846773502E-2</v>
      </c>
      <c r="BA19" s="20"/>
      <c r="BB19" s="20">
        <v>9.4437760001784294E-3</v>
      </c>
      <c r="BC19" s="20">
        <v>1.8893053068115399E-2</v>
      </c>
      <c r="BD19" s="20">
        <v>2.79000819924097E-2</v>
      </c>
      <c r="BE19" s="20"/>
      <c r="BF19" s="20">
        <v>8.2777785614978998E-3</v>
      </c>
      <c r="BG19" s="20">
        <v>1.08954276494924E-2</v>
      </c>
      <c r="BH19" s="20">
        <v>3.8780302549310301E-2</v>
      </c>
      <c r="BI19" s="20"/>
      <c r="BJ19" s="20">
        <v>3.8286302239353802E-2</v>
      </c>
      <c r="BK19" s="20">
        <v>1.5635099795799901E-2</v>
      </c>
      <c r="BL19" s="20"/>
      <c r="BM19" s="20">
        <v>2.16633450772757E-2</v>
      </c>
      <c r="BN19" s="20">
        <v>1.4544478893606E-2</v>
      </c>
      <c r="BO19" s="20"/>
      <c r="BP19" s="20">
        <v>0</v>
      </c>
      <c r="BQ19" s="20">
        <v>2.3474464754183799E-2</v>
      </c>
      <c r="BR19" s="20">
        <v>8.7542468239571306E-2</v>
      </c>
      <c r="BS19" s="20">
        <v>5.0986599031062401E-3</v>
      </c>
      <c r="BT19" s="20">
        <v>2.1979047431336999E-2</v>
      </c>
      <c r="BU19" s="20">
        <v>5.0926420343231603E-2</v>
      </c>
      <c r="BV19" s="20">
        <v>3.2027963585032897E-2</v>
      </c>
      <c r="BW19" s="20">
        <v>0</v>
      </c>
    </row>
    <row r="20" spans="2:75" x14ac:dyDescent="0.35">
      <c r="B20" s="16"/>
    </row>
    <row r="21" spans="2:75" x14ac:dyDescent="0.35">
      <c r="B21" t="s">
        <v>94</v>
      </c>
    </row>
    <row r="22" spans="2:75" x14ac:dyDescent="0.35">
      <c r="B22" t="s">
        <v>95</v>
      </c>
    </row>
    <row r="24" spans="2:75" x14ac:dyDescent="0.35">
      <c r="B24"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W21"/>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125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118</v>
      </c>
      <c r="C9" s="14">
        <v>2.4002313881244099E-2</v>
      </c>
      <c r="D9" s="14">
        <v>3.1671328327617002E-2</v>
      </c>
      <c r="E9" s="14">
        <v>1.67646519962815E-2</v>
      </c>
      <c r="F9" s="14"/>
      <c r="G9" s="14">
        <v>2.4988647218210699E-2</v>
      </c>
      <c r="H9" s="14">
        <v>8.4988953822434599E-2</v>
      </c>
      <c r="I9" s="14">
        <v>2.5518187603980599E-2</v>
      </c>
      <c r="J9" s="14">
        <v>3.3257970336061198E-2</v>
      </c>
      <c r="K9" s="14">
        <v>1.4250638696230999E-2</v>
      </c>
      <c r="L9" s="14">
        <v>1.6330580874894E-3</v>
      </c>
      <c r="M9" s="14"/>
      <c r="N9" s="14">
        <v>2.45834730987581E-2</v>
      </c>
      <c r="O9" s="14">
        <v>2.2914715917039401E-2</v>
      </c>
      <c r="P9" s="14"/>
      <c r="Q9" s="14">
        <v>0</v>
      </c>
      <c r="R9" s="14">
        <v>2.59741335321267E-2</v>
      </c>
      <c r="S9" s="14">
        <v>3.2099029185573801E-2</v>
      </c>
      <c r="T9" s="14">
        <v>1.3605528728476099E-2</v>
      </c>
      <c r="U9" s="14">
        <v>2.5494301872522201E-2</v>
      </c>
      <c r="V9" s="14">
        <v>2.1393619489269999E-2</v>
      </c>
      <c r="W9" s="14">
        <v>1.7832754856974099E-2</v>
      </c>
      <c r="X9" s="14">
        <v>0</v>
      </c>
      <c r="Y9" s="14">
        <v>0.57049239310669397</v>
      </c>
      <c r="Z9" s="14">
        <v>2.6618328212117699E-2</v>
      </c>
      <c r="AA9" s="14"/>
      <c r="AB9" s="14">
        <v>0</v>
      </c>
      <c r="AC9" s="14">
        <v>0</v>
      </c>
      <c r="AD9" s="14">
        <v>0.114178643728523</v>
      </c>
      <c r="AE9" s="14"/>
      <c r="AF9" s="14">
        <v>1.17176561516865E-2</v>
      </c>
      <c r="AG9" s="14">
        <v>1.93992163604307E-2</v>
      </c>
      <c r="AH9" s="14">
        <v>1.66173911004113E-2</v>
      </c>
      <c r="AI9" s="14">
        <v>0</v>
      </c>
      <c r="AJ9" s="14">
        <v>0</v>
      </c>
      <c r="AK9" s="14">
        <v>2.46402707719422E-2</v>
      </c>
      <c r="AL9" s="14">
        <v>3.0600926325051601E-2</v>
      </c>
      <c r="AM9" s="14">
        <v>1.64775093853613E-2</v>
      </c>
      <c r="AN9" s="14"/>
      <c r="AO9" s="14">
        <v>3.6414254787359101E-3</v>
      </c>
      <c r="AP9" s="14">
        <v>2.5660597285017501E-3</v>
      </c>
      <c r="AQ9" s="14">
        <v>3.62455874609834E-2</v>
      </c>
      <c r="AR9" s="14">
        <v>0</v>
      </c>
      <c r="AS9" s="14">
        <v>0</v>
      </c>
      <c r="AT9" s="14">
        <v>3.9418116254108598E-2</v>
      </c>
      <c r="AU9" s="14">
        <v>5.2906330318493299E-3</v>
      </c>
      <c r="AV9" s="14">
        <v>5.6488250787642396E-3</v>
      </c>
      <c r="AW9" s="14"/>
      <c r="AX9" s="14">
        <v>4.4891070818076903E-2</v>
      </c>
      <c r="AY9" s="14">
        <v>1.8128999249473102E-2</v>
      </c>
      <c r="AZ9" s="14">
        <v>3.3323966849955901E-2</v>
      </c>
      <c r="BA9" s="14"/>
      <c r="BB9" s="14">
        <v>2.2521655047384698E-2</v>
      </c>
      <c r="BC9" s="14">
        <v>1.41793203282189E-2</v>
      </c>
      <c r="BD9" s="14">
        <v>4.9077057236045399E-2</v>
      </c>
      <c r="BE9" s="14"/>
      <c r="BF9" s="14">
        <v>2.5982065140552998E-2</v>
      </c>
      <c r="BG9" s="14">
        <v>1.8668476514097799E-2</v>
      </c>
      <c r="BH9" s="14">
        <v>3.6749048567139002E-2</v>
      </c>
      <c r="BI9" s="14"/>
      <c r="BJ9" s="14">
        <v>2.89761673425026E-2</v>
      </c>
      <c r="BK9" s="14">
        <v>2.2802998073592599E-2</v>
      </c>
      <c r="BL9" s="14"/>
      <c r="BM9" s="14">
        <v>4.1371678025862203E-2</v>
      </c>
      <c r="BN9" s="14">
        <v>1.6631882375006801E-2</v>
      </c>
      <c r="BO9" s="14"/>
      <c r="BP9" s="14">
        <v>2.0984514642864001E-2</v>
      </c>
      <c r="BQ9" s="14">
        <v>4.5119186674413399E-2</v>
      </c>
      <c r="BR9" s="14">
        <v>0</v>
      </c>
      <c r="BS9" s="14">
        <v>2.4460969333404799E-2</v>
      </c>
      <c r="BT9" s="14">
        <v>2.7039520362456101E-2</v>
      </c>
      <c r="BU9" s="14">
        <v>2.2507602957172301E-2</v>
      </c>
      <c r="BV9" s="14">
        <v>1.85712615926285E-2</v>
      </c>
      <c r="BW9" s="14">
        <v>1.6302555320627798E-2</v>
      </c>
    </row>
    <row r="10" spans="2:75" x14ac:dyDescent="0.35">
      <c r="B10" s="15" t="s">
        <v>119</v>
      </c>
      <c r="C10" s="14">
        <v>5.2092178809202701E-2</v>
      </c>
      <c r="D10" s="14">
        <v>6.71409984284497E-2</v>
      </c>
      <c r="E10" s="14">
        <v>3.7889797403673597E-2</v>
      </c>
      <c r="F10" s="14"/>
      <c r="G10" s="14">
        <v>2.45880550188671E-2</v>
      </c>
      <c r="H10" s="14">
        <v>3.2001514291404798E-2</v>
      </c>
      <c r="I10" s="14">
        <v>3.8353342645891797E-2</v>
      </c>
      <c r="J10" s="14">
        <v>7.7152384104385005E-2</v>
      </c>
      <c r="K10" s="14">
        <v>5.9609898449872099E-2</v>
      </c>
      <c r="L10" s="14">
        <v>5.4876586646736301E-2</v>
      </c>
      <c r="M10" s="14"/>
      <c r="N10" s="14">
        <v>6.6599499958078595E-2</v>
      </c>
      <c r="O10" s="14">
        <v>2.4942763516306501E-2</v>
      </c>
      <c r="P10" s="14"/>
      <c r="Q10" s="14">
        <v>0</v>
      </c>
      <c r="R10" s="14">
        <v>5.7331339086580502E-2</v>
      </c>
      <c r="S10" s="14">
        <v>3.2439013820022698E-2</v>
      </c>
      <c r="T10" s="14">
        <v>2.5230969041087702E-2</v>
      </c>
      <c r="U10" s="14">
        <v>3.9562060036281203E-2</v>
      </c>
      <c r="V10" s="14">
        <v>7.1194784908778896E-2</v>
      </c>
      <c r="W10" s="14">
        <v>0.13517736596015301</v>
      </c>
      <c r="X10" s="14">
        <v>0.42168042905713599</v>
      </c>
      <c r="Y10" s="14">
        <v>0</v>
      </c>
      <c r="Z10" s="14">
        <v>4.86936145027981E-3</v>
      </c>
      <c r="AA10" s="14"/>
      <c r="AB10" s="14">
        <v>0</v>
      </c>
      <c r="AC10" s="14">
        <v>0</v>
      </c>
      <c r="AD10" s="14">
        <v>0.23867863988497101</v>
      </c>
      <c r="AE10" s="14"/>
      <c r="AF10" s="14">
        <v>9.4102572273921103E-3</v>
      </c>
      <c r="AG10" s="14">
        <v>6.6266544938812497E-2</v>
      </c>
      <c r="AH10" s="14">
        <v>0</v>
      </c>
      <c r="AI10" s="14">
        <v>4.6292462582371498E-2</v>
      </c>
      <c r="AJ10" s="14">
        <v>0</v>
      </c>
      <c r="AK10" s="14">
        <v>0.137790728549115</v>
      </c>
      <c r="AL10" s="14">
        <v>9.1090873958910606E-2</v>
      </c>
      <c r="AM10" s="14">
        <v>1.28307647671996E-2</v>
      </c>
      <c r="AN10" s="14"/>
      <c r="AO10" s="14">
        <v>1.31775452260134E-2</v>
      </c>
      <c r="AP10" s="14">
        <v>5.6672381585745099E-2</v>
      </c>
      <c r="AQ10" s="14">
        <v>0</v>
      </c>
      <c r="AR10" s="14">
        <v>0</v>
      </c>
      <c r="AS10" s="14">
        <v>0</v>
      </c>
      <c r="AT10" s="14">
        <v>0.14930165308190699</v>
      </c>
      <c r="AU10" s="14">
        <v>4.88520482506897E-2</v>
      </c>
      <c r="AV10" s="14">
        <v>1.8481474441548799E-2</v>
      </c>
      <c r="AW10" s="14"/>
      <c r="AX10" s="14">
        <v>3.6240625382970799E-2</v>
      </c>
      <c r="AY10" s="14">
        <v>7.8064960781706105E-2</v>
      </c>
      <c r="AZ10" s="14">
        <v>3.9120004990662101E-2</v>
      </c>
      <c r="BA10" s="14"/>
      <c r="BB10" s="14">
        <v>2.4330809039576799E-2</v>
      </c>
      <c r="BC10" s="14">
        <v>5.3136254092241798E-2</v>
      </c>
      <c r="BD10" s="14">
        <v>8.3299797141554402E-2</v>
      </c>
      <c r="BE10" s="14"/>
      <c r="BF10" s="14">
        <v>8.3205007092635494E-2</v>
      </c>
      <c r="BG10" s="14">
        <v>4.2224944363115503E-2</v>
      </c>
      <c r="BH10" s="14">
        <v>8.0122845824446301E-2</v>
      </c>
      <c r="BI10" s="14"/>
      <c r="BJ10" s="14">
        <v>5.9736329990547003E-2</v>
      </c>
      <c r="BK10" s="14">
        <v>5.04996413050584E-2</v>
      </c>
      <c r="BL10" s="14"/>
      <c r="BM10" s="14">
        <v>7.04905111814145E-2</v>
      </c>
      <c r="BN10" s="14">
        <v>4.0922962010099498E-2</v>
      </c>
      <c r="BO10" s="14"/>
      <c r="BP10" s="14">
        <v>4.0665129923891999E-2</v>
      </c>
      <c r="BQ10" s="14">
        <v>1.62680166138576E-2</v>
      </c>
      <c r="BR10" s="14">
        <v>3.0262625193158001E-2</v>
      </c>
      <c r="BS10" s="14">
        <v>6.4956510957950103E-2</v>
      </c>
      <c r="BT10" s="14">
        <v>5.64491040324442E-2</v>
      </c>
      <c r="BU10" s="14">
        <v>8.8239398920457804E-2</v>
      </c>
      <c r="BV10" s="14">
        <v>0</v>
      </c>
      <c r="BW10" s="14">
        <v>3.19541458194307E-2</v>
      </c>
    </row>
    <row r="11" spans="2:75" x14ac:dyDescent="0.35">
      <c r="B11" s="15" t="s">
        <v>120</v>
      </c>
      <c r="C11" s="14">
        <v>0.13053731654498599</v>
      </c>
      <c r="D11" s="14">
        <v>0.202461914541435</v>
      </c>
      <c r="E11" s="14">
        <v>6.2658200505980893E-2</v>
      </c>
      <c r="F11" s="14"/>
      <c r="G11" s="14">
        <v>0.19330005930394401</v>
      </c>
      <c r="H11" s="14">
        <v>0.111342286717801</v>
      </c>
      <c r="I11" s="14">
        <v>0.13939669069302199</v>
      </c>
      <c r="J11" s="14">
        <v>0.10990299454694701</v>
      </c>
      <c r="K11" s="14">
        <v>0.19677778310296101</v>
      </c>
      <c r="L11" s="14">
        <v>0.100326536110114</v>
      </c>
      <c r="M11" s="14"/>
      <c r="N11" s="14">
        <v>0.13346835155321601</v>
      </c>
      <c r="O11" s="14">
        <v>0.125052093886726</v>
      </c>
      <c r="P11" s="14"/>
      <c r="Q11" s="14">
        <v>0.10718615194075</v>
      </c>
      <c r="R11" s="14">
        <v>4.9803628790145202E-2</v>
      </c>
      <c r="S11" s="14">
        <v>0.11728039576872799</v>
      </c>
      <c r="T11" s="14">
        <v>0.12533560569166999</v>
      </c>
      <c r="U11" s="14">
        <v>0.15121621170104399</v>
      </c>
      <c r="V11" s="14">
        <v>0.16457343481005501</v>
      </c>
      <c r="W11" s="14">
        <v>0.17868993142084799</v>
      </c>
      <c r="X11" s="14">
        <v>0.15728013285563799</v>
      </c>
      <c r="Y11" s="14">
        <v>0</v>
      </c>
      <c r="Z11" s="14">
        <v>0.10506933444251899</v>
      </c>
      <c r="AA11" s="14"/>
      <c r="AB11" s="14">
        <v>0</v>
      </c>
      <c r="AC11" s="14">
        <v>0</v>
      </c>
      <c r="AD11" s="14">
        <v>0.647142716386506</v>
      </c>
      <c r="AE11" s="14"/>
      <c r="AF11" s="14">
        <v>3.4196623609153598E-2</v>
      </c>
      <c r="AG11" s="14">
        <v>0.202983078908751</v>
      </c>
      <c r="AH11" s="14">
        <v>0.24702504457376401</v>
      </c>
      <c r="AI11" s="14">
        <v>9.5191271433050107E-3</v>
      </c>
      <c r="AJ11" s="14">
        <v>6.1512360912676103E-2</v>
      </c>
      <c r="AK11" s="14">
        <v>0.182767587248269</v>
      </c>
      <c r="AL11" s="14">
        <v>8.4565312535509904E-2</v>
      </c>
      <c r="AM11" s="14">
        <v>9.9201973956809394E-2</v>
      </c>
      <c r="AN11" s="14"/>
      <c r="AO11" s="14">
        <v>2.8115856658602799E-2</v>
      </c>
      <c r="AP11" s="14">
        <v>0.24206822763253699</v>
      </c>
      <c r="AQ11" s="14">
        <v>0.27089308183726402</v>
      </c>
      <c r="AR11" s="14">
        <v>5.6983072848292501E-2</v>
      </c>
      <c r="AS11" s="14">
        <v>0.128954946652413</v>
      </c>
      <c r="AT11" s="14">
        <v>0.209480723627268</v>
      </c>
      <c r="AU11" s="14">
        <v>6.1324961339500599E-2</v>
      </c>
      <c r="AV11" s="14">
        <v>0.10511329771658801</v>
      </c>
      <c r="AW11" s="14"/>
      <c r="AX11" s="14">
        <v>0.190379351912598</v>
      </c>
      <c r="AY11" s="14">
        <v>0.146861933129424</v>
      </c>
      <c r="AZ11" s="14">
        <v>0.13167165056132499</v>
      </c>
      <c r="BA11" s="14"/>
      <c r="BB11" s="14">
        <v>0.13430062104809201</v>
      </c>
      <c r="BC11" s="14">
        <v>0.109746308149058</v>
      </c>
      <c r="BD11" s="14">
        <v>0.204276473121286</v>
      </c>
      <c r="BE11" s="14"/>
      <c r="BF11" s="14">
        <v>0.12622665332760299</v>
      </c>
      <c r="BG11" s="14">
        <v>0.12531147370984599</v>
      </c>
      <c r="BH11" s="14">
        <v>0.16642286024119399</v>
      </c>
      <c r="BI11" s="14"/>
      <c r="BJ11" s="14">
        <v>0.16452559496806601</v>
      </c>
      <c r="BK11" s="14">
        <v>0.124756857062537</v>
      </c>
      <c r="BL11" s="14"/>
      <c r="BM11" s="14">
        <v>0.141546255617258</v>
      </c>
      <c r="BN11" s="14">
        <v>0.13272755231084199</v>
      </c>
      <c r="BO11" s="14"/>
      <c r="BP11" s="14">
        <v>0.14579945557510701</v>
      </c>
      <c r="BQ11" s="14">
        <v>0.114918706252994</v>
      </c>
      <c r="BR11" s="14">
        <v>0.229476059733142</v>
      </c>
      <c r="BS11" s="14">
        <v>0.182266727428708</v>
      </c>
      <c r="BT11" s="14">
        <v>0.106130703938704</v>
      </c>
      <c r="BU11" s="14">
        <v>0.144345961170535</v>
      </c>
      <c r="BV11" s="14">
        <v>1.85712615926285E-2</v>
      </c>
      <c r="BW11" s="14">
        <v>6.41818530788522E-2</v>
      </c>
    </row>
    <row r="12" spans="2:75" x14ac:dyDescent="0.35">
      <c r="B12" s="15" t="s">
        <v>121</v>
      </c>
      <c r="C12" s="14">
        <v>0.62675387472748001</v>
      </c>
      <c r="D12" s="14">
        <v>0.51401332747078898</v>
      </c>
      <c r="E12" s="14">
        <v>0.73315319989180905</v>
      </c>
      <c r="F12" s="14"/>
      <c r="G12" s="14">
        <v>0.53735051837530001</v>
      </c>
      <c r="H12" s="14">
        <v>0.57323112022584299</v>
      </c>
      <c r="I12" s="14">
        <v>0.64616463728636997</v>
      </c>
      <c r="J12" s="14">
        <v>0.656212874775848</v>
      </c>
      <c r="K12" s="14">
        <v>0.60569990242782901</v>
      </c>
      <c r="L12" s="14">
        <v>0.65233848573985298</v>
      </c>
      <c r="M12" s="14"/>
      <c r="N12" s="14">
        <v>0.59812271298386199</v>
      </c>
      <c r="O12" s="14">
        <v>0.68033504884768004</v>
      </c>
      <c r="P12" s="14"/>
      <c r="Q12" s="14">
        <v>0.72607348163787699</v>
      </c>
      <c r="R12" s="14">
        <v>0.76969586619178199</v>
      </c>
      <c r="S12" s="14">
        <v>0.57082244706392304</v>
      </c>
      <c r="T12" s="14">
        <v>0.66263844444625097</v>
      </c>
      <c r="U12" s="14">
        <v>0.60129556882283297</v>
      </c>
      <c r="V12" s="14">
        <v>0.56597143637553704</v>
      </c>
      <c r="W12" s="14">
        <v>0.55155181217966198</v>
      </c>
      <c r="X12" s="14">
        <v>0.33438743868451198</v>
      </c>
      <c r="Y12" s="14">
        <v>0.42950760689330603</v>
      </c>
      <c r="Z12" s="14">
        <v>0.69972578596968305</v>
      </c>
      <c r="AA12" s="14"/>
      <c r="AB12" s="14">
        <v>0</v>
      </c>
      <c r="AC12" s="14">
        <v>1</v>
      </c>
      <c r="AD12" s="14">
        <v>0</v>
      </c>
      <c r="AE12" s="14"/>
      <c r="AF12" s="14">
        <v>0.67490226585864799</v>
      </c>
      <c r="AG12" s="14">
        <v>0.57520477673718196</v>
      </c>
      <c r="AH12" s="14">
        <v>0.55101446771775398</v>
      </c>
      <c r="AI12" s="14">
        <v>0.47208251144128599</v>
      </c>
      <c r="AJ12" s="14">
        <v>0.77517607724903004</v>
      </c>
      <c r="AK12" s="14">
        <v>0.57660642741004098</v>
      </c>
      <c r="AL12" s="14">
        <v>0.52184671877398903</v>
      </c>
      <c r="AM12" s="14">
        <v>0.77909596713819096</v>
      </c>
      <c r="AN12" s="14"/>
      <c r="AO12" s="14">
        <v>0.62278979839307502</v>
      </c>
      <c r="AP12" s="14">
        <v>0.57591957051646803</v>
      </c>
      <c r="AQ12" s="14">
        <v>0.47333500003372297</v>
      </c>
      <c r="AR12" s="14">
        <v>0.39183040113030199</v>
      </c>
      <c r="AS12" s="14">
        <v>0.779486366104157</v>
      </c>
      <c r="AT12" s="14">
        <v>0.51522264694624698</v>
      </c>
      <c r="AU12" s="14">
        <v>0.55391943570247604</v>
      </c>
      <c r="AV12" s="14">
        <v>0.79944833816524896</v>
      </c>
      <c r="AW12" s="14"/>
      <c r="AX12" s="14">
        <v>0.58857541114395295</v>
      </c>
      <c r="AY12" s="14">
        <v>0.58396431097662205</v>
      </c>
      <c r="AZ12" s="14">
        <v>0.61032208513904196</v>
      </c>
      <c r="BA12" s="14"/>
      <c r="BB12" s="14">
        <v>0.585572969313637</v>
      </c>
      <c r="BC12" s="14">
        <v>0.65509542480453797</v>
      </c>
      <c r="BD12" s="14">
        <v>0.53597734390950202</v>
      </c>
      <c r="BE12" s="14"/>
      <c r="BF12" s="14">
        <v>0.530617763997139</v>
      </c>
      <c r="BG12" s="14">
        <v>0.59491676067871302</v>
      </c>
      <c r="BH12" s="14">
        <v>0.600246545971446</v>
      </c>
      <c r="BI12" s="14"/>
      <c r="BJ12" s="14">
        <v>0.488769787412979</v>
      </c>
      <c r="BK12" s="14">
        <v>0.663913624095403</v>
      </c>
      <c r="BL12" s="14"/>
      <c r="BM12" s="14">
        <v>0.52267368215570198</v>
      </c>
      <c r="BN12" s="14">
        <v>0.67561561218053401</v>
      </c>
      <c r="BO12" s="14"/>
      <c r="BP12" s="14">
        <v>0.56878240554922499</v>
      </c>
      <c r="BQ12" s="14">
        <v>0.61148203486552399</v>
      </c>
      <c r="BR12" s="14">
        <v>0.60392175585197705</v>
      </c>
      <c r="BS12" s="14">
        <v>0.66468627100479605</v>
      </c>
      <c r="BT12" s="14">
        <v>0.63894310463428705</v>
      </c>
      <c r="BU12" s="14">
        <v>0.54795942323174096</v>
      </c>
      <c r="BV12" s="14">
        <v>0.82350039911368</v>
      </c>
      <c r="BW12" s="14">
        <v>0.67847640588852198</v>
      </c>
    </row>
    <row r="13" spans="2:75" x14ac:dyDescent="0.35">
      <c r="B13" s="15" t="s">
        <v>122</v>
      </c>
      <c r="C13" s="14">
        <v>9.3438564621460302E-2</v>
      </c>
      <c r="D13" s="14">
        <v>0.110906496377067</v>
      </c>
      <c r="E13" s="14">
        <v>7.6953136831390101E-2</v>
      </c>
      <c r="F13" s="14"/>
      <c r="G13" s="14">
        <v>6.19698916961402E-2</v>
      </c>
      <c r="H13" s="14">
        <v>0.140182277291061</v>
      </c>
      <c r="I13" s="14">
        <v>8.06680945387966E-2</v>
      </c>
      <c r="J13" s="14">
        <v>6.4621105613615101E-2</v>
      </c>
      <c r="K13" s="14">
        <v>4.5312804105051903E-2</v>
      </c>
      <c r="L13" s="14">
        <v>0.12521880452199899</v>
      </c>
      <c r="M13" s="14"/>
      <c r="N13" s="14">
        <v>0.101248193122896</v>
      </c>
      <c r="O13" s="14">
        <v>7.8823402711631199E-2</v>
      </c>
      <c r="P13" s="14"/>
      <c r="Q13" s="14">
        <v>4.5705388187094603E-2</v>
      </c>
      <c r="R13" s="14">
        <v>4.7654888879760403E-2</v>
      </c>
      <c r="S13" s="14">
        <v>0.145928152690459</v>
      </c>
      <c r="T13" s="14">
        <v>9.5059071202231005E-2</v>
      </c>
      <c r="U13" s="14">
        <v>0.12612047846760999</v>
      </c>
      <c r="V13" s="14">
        <v>0.108963229129474</v>
      </c>
      <c r="W13" s="14">
        <v>6.8455762503423404E-2</v>
      </c>
      <c r="X13" s="14">
        <v>8.66519994027138E-2</v>
      </c>
      <c r="Y13" s="14">
        <v>0</v>
      </c>
      <c r="Z13" s="14">
        <v>4.1526862275970598E-2</v>
      </c>
      <c r="AA13" s="14"/>
      <c r="AB13" s="14">
        <v>0.66352044581076597</v>
      </c>
      <c r="AC13" s="14">
        <v>0</v>
      </c>
      <c r="AD13" s="14">
        <v>0</v>
      </c>
      <c r="AE13" s="14"/>
      <c r="AF13" s="14">
        <v>0.18775639375391201</v>
      </c>
      <c r="AG13" s="14">
        <v>8.1246923256413195E-2</v>
      </c>
      <c r="AH13" s="14">
        <v>0.111730343129623</v>
      </c>
      <c r="AI13" s="14">
        <v>0.186580168528099</v>
      </c>
      <c r="AJ13" s="14">
        <v>0.140077538211513</v>
      </c>
      <c r="AK13" s="14">
        <v>4.1478674026175902E-2</v>
      </c>
      <c r="AL13" s="14">
        <v>0.15918469076094599</v>
      </c>
      <c r="AM13" s="14">
        <v>5.8633752078194198E-2</v>
      </c>
      <c r="AN13" s="14"/>
      <c r="AO13" s="14">
        <v>0.22243505400427699</v>
      </c>
      <c r="AP13" s="14">
        <v>7.5081969505608595E-2</v>
      </c>
      <c r="AQ13" s="14">
        <v>0.15078602069415201</v>
      </c>
      <c r="AR13" s="14">
        <v>0.28754863942029102</v>
      </c>
      <c r="AS13" s="14">
        <v>9.1558687243429804E-2</v>
      </c>
      <c r="AT13" s="14">
        <v>4.8871668804442298E-2</v>
      </c>
      <c r="AU13" s="14">
        <v>0.22590331471663999</v>
      </c>
      <c r="AV13" s="14">
        <v>2.3715620859573999E-2</v>
      </c>
      <c r="AW13" s="14"/>
      <c r="AX13" s="14">
        <v>8.9954763391828299E-2</v>
      </c>
      <c r="AY13" s="14">
        <v>0.10750736508259701</v>
      </c>
      <c r="AZ13" s="14">
        <v>9.6830694448433993E-2</v>
      </c>
      <c r="BA13" s="14"/>
      <c r="BB13" s="14">
        <v>0.116165599265398</v>
      </c>
      <c r="BC13" s="14">
        <v>0.109127873037004</v>
      </c>
      <c r="BD13" s="14">
        <v>6.8807366511703202E-2</v>
      </c>
      <c r="BE13" s="14"/>
      <c r="BF13" s="14">
        <v>0.16488356083317901</v>
      </c>
      <c r="BG13" s="14">
        <v>0.13801258324822399</v>
      </c>
      <c r="BH13" s="14">
        <v>6.5196087647915305E-2</v>
      </c>
      <c r="BI13" s="14"/>
      <c r="BJ13" s="14">
        <v>0.16012813439035001</v>
      </c>
      <c r="BK13" s="14">
        <v>7.5848764151613804E-2</v>
      </c>
      <c r="BL13" s="14"/>
      <c r="BM13" s="14">
        <v>0.12874764318267801</v>
      </c>
      <c r="BN13" s="14">
        <v>8.0936293126044195E-2</v>
      </c>
      <c r="BO13" s="14"/>
      <c r="BP13" s="14">
        <v>8.5188800475284904E-2</v>
      </c>
      <c r="BQ13" s="14">
        <v>0.13356827768981999</v>
      </c>
      <c r="BR13" s="14">
        <v>7.2463233708665795E-2</v>
      </c>
      <c r="BS13" s="14">
        <v>5.1556807975761898E-2</v>
      </c>
      <c r="BT13" s="14">
        <v>0.10953417663994899</v>
      </c>
      <c r="BU13" s="14">
        <v>0.121742222919778</v>
      </c>
      <c r="BV13" s="14">
        <v>0.13935707770106301</v>
      </c>
      <c r="BW13" s="14">
        <v>5.5382623849441801E-2</v>
      </c>
    </row>
    <row r="14" spans="2:75" x14ac:dyDescent="0.35">
      <c r="B14" s="15" t="s">
        <v>123</v>
      </c>
      <c r="C14" s="14">
        <v>3.7574404693493303E-2</v>
      </c>
      <c r="D14" s="14">
        <v>3.2806631877213499E-2</v>
      </c>
      <c r="E14" s="14">
        <v>4.2074008629546703E-2</v>
      </c>
      <c r="F14" s="14"/>
      <c r="G14" s="14">
        <v>4.9797727158895799E-2</v>
      </c>
      <c r="H14" s="14">
        <v>3.4671134506918402E-2</v>
      </c>
      <c r="I14" s="14">
        <v>2.73191416521389E-2</v>
      </c>
      <c r="J14" s="14">
        <v>2.5395500928848999E-2</v>
      </c>
      <c r="K14" s="14">
        <v>5.8247054766181902E-2</v>
      </c>
      <c r="L14" s="14">
        <v>3.68056807695058E-2</v>
      </c>
      <c r="M14" s="14"/>
      <c r="N14" s="14">
        <v>4.35311083418237E-2</v>
      </c>
      <c r="O14" s="14">
        <v>2.6426859294475E-2</v>
      </c>
      <c r="P14" s="14"/>
      <c r="Q14" s="14">
        <v>1.15584872431216E-2</v>
      </c>
      <c r="R14" s="14">
        <v>1.1109608617271701E-2</v>
      </c>
      <c r="S14" s="14">
        <v>4.91940437783394E-2</v>
      </c>
      <c r="T14" s="14">
        <v>5.8563029353980701E-2</v>
      </c>
      <c r="U14" s="14">
        <v>5.2956739477477498E-2</v>
      </c>
      <c r="V14" s="14">
        <v>2.3229869934246299E-2</v>
      </c>
      <c r="W14" s="14">
        <v>3.3467893649029599E-2</v>
      </c>
      <c r="X14" s="14">
        <v>0</v>
      </c>
      <c r="Y14" s="14">
        <v>0</v>
      </c>
      <c r="Z14" s="14">
        <v>1.1510637663556899E-2</v>
      </c>
      <c r="AA14" s="14"/>
      <c r="AB14" s="14">
        <v>0.24036484144634601</v>
      </c>
      <c r="AC14" s="14">
        <v>0</v>
      </c>
      <c r="AD14" s="14">
        <v>0</v>
      </c>
      <c r="AE14" s="14"/>
      <c r="AF14" s="14">
        <v>6.3256140019859797E-2</v>
      </c>
      <c r="AG14" s="14">
        <v>7.0610566781215897E-3</v>
      </c>
      <c r="AH14" s="14">
        <v>1.8494250634979101E-2</v>
      </c>
      <c r="AI14" s="14">
        <v>0.273735155997271</v>
      </c>
      <c r="AJ14" s="14">
        <v>0</v>
      </c>
      <c r="AK14" s="14">
        <v>2.4014989131257901E-2</v>
      </c>
      <c r="AL14" s="14">
        <v>6.4039802934029694E-2</v>
      </c>
      <c r="AM14" s="14">
        <v>0</v>
      </c>
      <c r="AN14" s="14"/>
      <c r="AO14" s="14">
        <v>8.7753489108875302E-2</v>
      </c>
      <c r="AP14" s="14">
        <v>7.0640199698748397E-3</v>
      </c>
      <c r="AQ14" s="14">
        <v>2.86439502829628E-2</v>
      </c>
      <c r="AR14" s="14">
        <v>0.24829932254583301</v>
      </c>
      <c r="AS14" s="14">
        <v>0</v>
      </c>
      <c r="AT14" s="14">
        <v>1.4824328751917601E-2</v>
      </c>
      <c r="AU14" s="14">
        <v>4.3470116422825701E-2</v>
      </c>
      <c r="AV14" s="14">
        <v>0</v>
      </c>
      <c r="AW14" s="14"/>
      <c r="AX14" s="14">
        <v>0</v>
      </c>
      <c r="AY14" s="14">
        <v>3.6144762788647401E-2</v>
      </c>
      <c r="AZ14" s="14">
        <v>5.3281220834404702E-2</v>
      </c>
      <c r="BA14" s="14"/>
      <c r="BB14" s="14">
        <v>8.8960191959840701E-2</v>
      </c>
      <c r="BC14" s="14">
        <v>2.99180726787917E-2</v>
      </c>
      <c r="BD14" s="14">
        <v>2.5528160640149799E-2</v>
      </c>
      <c r="BE14" s="14"/>
      <c r="BF14" s="14">
        <v>3.7106990897215301E-2</v>
      </c>
      <c r="BG14" s="14">
        <v>4.7087066769321902E-2</v>
      </c>
      <c r="BH14" s="14">
        <v>3.6193964962668801E-2</v>
      </c>
      <c r="BI14" s="14"/>
      <c r="BJ14" s="14">
        <v>6.3922819770387898E-2</v>
      </c>
      <c r="BK14" s="14">
        <v>3.1708431583588798E-2</v>
      </c>
      <c r="BL14" s="14"/>
      <c r="BM14" s="14">
        <v>6.2943676017653605E-2</v>
      </c>
      <c r="BN14" s="14">
        <v>2.2282850191691399E-2</v>
      </c>
      <c r="BO14" s="14"/>
      <c r="BP14" s="14">
        <v>7.4130805783701501E-2</v>
      </c>
      <c r="BQ14" s="14">
        <v>4.3610489553936101E-2</v>
      </c>
      <c r="BR14" s="14">
        <v>5.0124218855068001E-2</v>
      </c>
      <c r="BS14" s="14">
        <v>0</v>
      </c>
      <c r="BT14" s="14">
        <v>3.58741814806205E-2</v>
      </c>
      <c r="BU14" s="14">
        <v>2.7486018506840799E-2</v>
      </c>
      <c r="BV14" s="14">
        <v>0</v>
      </c>
      <c r="BW14" s="14">
        <v>7.2944184961360806E-2</v>
      </c>
    </row>
    <row r="15" spans="2:75" x14ac:dyDescent="0.35">
      <c r="B15" s="15" t="s">
        <v>124</v>
      </c>
      <c r="C15" s="14">
        <v>1.4140484345604601E-2</v>
      </c>
      <c r="D15" s="14">
        <v>2.4282554132625801E-2</v>
      </c>
      <c r="E15" s="14">
        <v>4.5688669695450801E-3</v>
      </c>
      <c r="F15" s="14"/>
      <c r="G15" s="14">
        <v>4.95905082919324E-2</v>
      </c>
      <c r="H15" s="14">
        <v>2.35827131445367E-2</v>
      </c>
      <c r="I15" s="14">
        <v>1.95216950613647E-2</v>
      </c>
      <c r="J15" s="14">
        <v>1.2046102636590599E-2</v>
      </c>
      <c r="K15" s="14">
        <v>0</v>
      </c>
      <c r="L15" s="14">
        <v>8.1284498297728592E-3</v>
      </c>
      <c r="M15" s="14"/>
      <c r="N15" s="14">
        <v>1.67269401443806E-2</v>
      </c>
      <c r="O15" s="14">
        <v>9.3001170650379994E-3</v>
      </c>
      <c r="P15" s="14"/>
      <c r="Q15" s="14">
        <v>0</v>
      </c>
      <c r="R15" s="14">
        <v>2.85636221592525E-2</v>
      </c>
      <c r="S15" s="14">
        <v>2.7309567880390601E-2</v>
      </c>
      <c r="T15" s="14">
        <v>1.10165660940465E-2</v>
      </c>
      <c r="U15" s="14">
        <v>0</v>
      </c>
      <c r="V15" s="14">
        <v>2.3837896703535401E-2</v>
      </c>
      <c r="W15" s="14">
        <v>7.1939578462106597E-3</v>
      </c>
      <c r="X15" s="14">
        <v>0</v>
      </c>
      <c r="Y15" s="14">
        <v>0</v>
      </c>
      <c r="Z15" s="14">
        <v>1.8595028876516099E-2</v>
      </c>
      <c r="AA15" s="14"/>
      <c r="AB15" s="14">
        <v>9.6114712742887701E-2</v>
      </c>
      <c r="AC15" s="14">
        <v>0</v>
      </c>
      <c r="AD15" s="14">
        <v>0</v>
      </c>
      <c r="AE15" s="14"/>
      <c r="AF15" s="14">
        <v>5.4716749905372297E-3</v>
      </c>
      <c r="AG15" s="14">
        <v>3.6369900065463499E-2</v>
      </c>
      <c r="AH15" s="14">
        <v>5.5118502843469599E-2</v>
      </c>
      <c r="AI15" s="14">
        <v>1.17905743076679E-2</v>
      </c>
      <c r="AJ15" s="14">
        <v>0</v>
      </c>
      <c r="AK15" s="14">
        <v>0</v>
      </c>
      <c r="AL15" s="14">
        <v>3.74281323423011E-2</v>
      </c>
      <c r="AM15" s="14">
        <v>7.3460023514369897E-3</v>
      </c>
      <c r="AN15" s="14"/>
      <c r="AO15" s="14">
        <v>3.4777494369072001E-3</v>
      </c>
      <c r="AP15" s="14">
        <v>3.6385163308607402E-2</v>
      </c>
      <c r="AQ15" s="14">
        <v>2.86439502829628E-2</v>
      </c>
      <c r="AR15" s="14">
        <v>1.5338564055281501E-2</v>
      </c>
      <c r="AS15" s="14">
        <v>0</v>
      </c>
      <c r="AT15" s="14">
        <v>1.1116958555562601E-2</v>
      </c>
      <c r="AU15" s="14">
        <v>4.1559437869369498E-2</v>
      </c>
      <c r="AV15" s="14">
        <v>1.44898855732609E-2</v>
      </c>
      <c r="AW15" s="14"/>
      <c r="AX15" s="14">
        <v>3.4164617787366097E-2</v>
      </c>
      <c r="AY15" s="14">
        <v>1.2379902292046999E-2</v>
      </c>
      <c r="AZ15" s="14">
        <v>1.7519779568492499E-2</v>
      </c>
      <c r="BA15" s="14"/>
      <c r="BB15" s="14">
        <v>6.8394207130488497E-3</v>
      </c>
      <c r="BC15" s="14">
        <v>1.64138342218706E-2</v>
      </c>
      <c r="BD15" s="14">
        <v>1.00016540344059E-2</v>
      </c>
      <c r="BE15" s="14"/>
      <c r="BF15" s="14">
        <v>8.2777785614978998E-3</v>
      </c>
      <c r="BG15" s="14">
        <v>2.5040653214730001E-2</v>
      </c>
      <c r="BH15" s="14">
        <v>7.9598342145172397E-3</v>
      </c>
      <c r="BI15" s="14"/>
      <c r="BJ15" s="14">
        <v>2.3515297968680599E-2</v>
      </c>
      <c r="BK15" s="14">
        <v>9.84857284219149E-3</v>
      </c>
      <c r="BL15" s="14"/>
      <c r="BM15" s="14">
        <v>2.5408774094947299E-2</v>
      </c>
      <c r="BN15" s="14">
        <v>8.8039166074448099E-3</v>
      </c>
      <c r="BO15" s="14"/>
      <c r="BP15" s="14">
        <v>4.32920238173546E-2</v>
      </c>
      <c r="BQ15" s="14">
        <v>1.70007993057508E-2</v>
      </c>
      <c r="BR15" s="14">
        <v>0</v>
      </c>
      <c r="BS15" s="14">
        <v>2.7232217972929401E-3</v>
      </c>
      <c r="BT15" s="14">
        <v>6.4792246674269301E-3</v>
      </c>
      <c r="BU15" s="14">
        <v>2.7869317298744999E-2</v>
      </c>
      <c r="BV15" s="14">
        <v>0</v>
      </c>
      <c r="BW15" s="14">
        <v>0</v>
      </c>
    </row>
    <row r="16" spans="2:75" x14ac:dyDescent="0.35">
      <c r="B16" s="15" t="s">
        <v>37</v>
      </c>
      <c r="C16" s="20">
        <v>2.1460862376528899E-2</v>
      </c>
      <c r="D16" s="20">
        <v>1.67167488448021E-2</v>
      </c>
      <c r="E16" s="20">
        <v>2.5938137771772701E-2</v>
      </c>
      <c r="F16" s="20"/>
      <c r="G16" s="20">
        <v>5.8414592936709198E-2</v>
      </c>
      <c r="H16" s="20">
        <v>0</v>
      </c>
      <c r="I16" s="20">
        <v>2.3058210518434898E-2</v>
      </c>
      <c r="J16" s="20">
        <v>2.1411067057704299E-2</v>
      </c>
      <c r="K16" s="20">
        <v>2.0101918451873601E-2</v>
      </c>
      <c r="L16" s="20">
        <v>2.06723982945296E-2</v>
      </c>
      <c r="M16" s="20"/>
      <c r="N16" s="20">
        <v>1.57197207969853E-2</v>
      </c>
      <c r="O16" s="20">
        <v>3.2204998761103401E-2</v>
      </c>
      <c r="P16" s="20"/>
      <c r="Q16" s="20">
        <v>0.109476490991157</v>
      </c>
      <c r="R16" s="20">
        <v>9.8669127430806094E-3</v>
      </c>
      <c r="S16" s="20">
        <v>2.49273498125639E-2</v>
      </c>
      <c r="T16" s="20">
        <v>8.5507854422571493E-3</v>
      </c>
      <c r="U16" s="20">
        <v>3.3546396222320801E-3</v>
      </c>
      <c r="V16" s="20">
        <v>2.0835728649103501E-2</v>
      </c>
      <c r="W16" s="20">
        <v>7.6305215836986002E-3</v>
      </c>
      <c r="X16" s="20">
        <v>0</v>
      </c>
      <c r="Y16" s="20">
        <v>0</v>
      </c>
      <c r="Z16" s="20">
        <v>9.2084661109356106E-2</v>
      </c>
      <c r="AA16" s="20"/>
      <c r="AB16" s="20">
        <v>0</v>
      </c>
      <c r="AC16" s="20">
        <v>0</v>
      </c>
      <c r="AD16" s="20">
        <v>0</v>
      </c>
      <c r="AE16" s="20"/>
      <c r="AF16" s="20">
        <v>1.32889883888104E-2</v>
      </c>
      <c r="AG16" s="20">
        <v>1.14685030548255E-2</v>
      </c>
      <c r="AH16" s="20">
        <v>0</v>
      </c>
      <c r="AI16" s="20">
        <v>0</v>
      </c>
      <c r="AJ16" s="20">
        <v>2.32340236267818E-2</v>
      </c>
      <c r="AK16" s="20">
        <v>1.2701322863199201E-2</v>
      </c>
      <c r="AL16" s="20">
        <v>1.12435423692614E-2</v>
      </c>
      <c r="AM16" s="20">
        <v>2.6414030322807199E-2</v>
      </c>
      <c r="AN16" s="20"/>
      <c r="AO16" s="20">
        <v>1.86090816935135E-2</v>
      </c>
      <c r="AP16" s="20">
        <v>4.24260775265749E-3</v>
      </c>
      <c r="AQ16" s="20">
        <v>1.1452409407952001E-2</v>
      </c>
      <c r="AR16" s="20">
        <v>0</v>
      </c>
      <c r="AS16" s="20">
        <v>0</v>
      </c>
      <c r="AT16" s="20">
        <v>1.17639039785468E-2</v>
      </c>
      <c r="AU16" s="20">
        <v>1.9680052666648799E-2</v>
      </c>
      <c r="AV16" s="20">
        <v>3.3102558165015401E-2</v>
      </c>
      <c r="AW16" s="20"/>
      <c r="AX16" s="20">
        <v>1.5794159563207601E-2</v>
      </c>
      <c r="AY16" s="20">
        <v>1.6947765699483801E-2</v>
      </c>
      <c r="AZ16" s="20">
        <v>1.79305976076835E-2</v>
      </c>
      <c r="BA16" s="20"/>
      <c r="BB16" s="20">
        <v>2.1308733613022102E-2</v>
      </c>
      <c r="BC16" s="20">
        <v>1.23829126882772E-2</v>
      </c>
      <c r="BD16" s="20">
        <v>2.3032147405354201E-2</v>
      </c>
      <c r="BE16" s="20"/>
      <c r="BF16" s="20">
        <v>2.37001801501781E-2</v>
      </c>
      <c r="BG16" s="20">
        <v>8.7380415019507399E-3</v>
      </c>
      <c r="BH16" s="20">
        <v>7.1088125706732204E-3</v>
      </c>
      <c r="BI16" s="20"/>
      <c r="BJ16" s="20">
        <v>1.0425868156487401E-2</v>
      </c>
      <c r="BK16" s="20">
        <v>2.0621110886014999E-2</v>
      </c>
      <c r="BL16" s="20"/>
      <c r="BM16" s="20">
        <v>6.8177797244838301E-3</v>
      </c>
      <c r="BN16" s="20">
        <v>2.20789311983366E-2</v>
      </c>
      <c r="BO16" s="20"/>
      <c r="BP16" s="20">
        <v>2.1156864232571002E-2</v>
      </c>
      <c r="BQ16" s="20">
        <v>1.8032489043703699E-2</v>
      </c>
      <c r="BR16" s="20">
        <v>1.37521066579898E-2</v>
      </c>
      <c r="BS16" s="20">
        <v>9.3494915020868197E-3</v>
      </c>
      <c r="BT16" s="20">
        <v>1.9549984244111699E-2</v>
      </c>
      <c r="BU16" s="20">
        <v>1.9850054994729902E-2</v>
      </c>
      <c r="BV16" s="20">
        <v>0</v>
      </c>
      <c r="BW16" s="20">
        <v>8.0758231081764595E-2</v>
      </c>
    </row>
    <row r="17" spans="2:2" x14ac:dyDescent="0.35">
      <c r="B17" s="16"/>
    </row>
    <row r="18" spans="2:2" x14ac:dyDescent="0.35">
      <c r="B18" t="s">
        <v>94</v>
      </c>
    </row>
    <row r="19" spans="2:2" x14ac:dyDescent="0.35">
      <c r="B19" t="s">
        <v>95</v>
      </c>
    </row>
    <row r="21" spans="2:2" x14ac:dyDescent="0.35">
      <c r="B21"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W23"/>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133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ht="29" x14ac:dyDescent="0.35">
      <c r="B9" s="15" t="s">
        <v>126</v>
      </c>
      <c r="C9" s="14">
        <v>0.18620277431461199</v>
      </c>
      <c r="D9" s="14">
        <v>0.19053697954061999</v>
      </c>
      <c r="E9" s="14">
        <v>0.18211235145972701</v>
      </c>
      <c r="F9" s="14"/>
      <c r="G9" s="14">
        <v>0.194101957720447</v>
      </c>
      <c r="H9" s="14">
        <v>4.3059509644039699E-2</v>
      </c>
      <c r="I9" s="14">
        <v>0.23341564587612401</v>
      </c>
      <c r="J9" s="14">
        <v>0.163227829448165</v>
      </c>
      <c r="K9" s="14">
        <v>0.21596779825560899</v>
      </c>
      <c r="L9" s="14">
        <v>0.21361290471664701</v>
      </c>
      <c r="M9" s="14"/>
      <c r="N9" s="14">
        <v>0.195612935976583</v>
      </c>
      <c r="O9" s="14">
        <v>0.16859232891863599</v>
      </c>
      <c r="P9" s="14"/>
      <c r="Q9" s="14">
        <v>3.5999012669866499E-2</v>
      </c>
      <c r="R9" s="14">
        <v>0.114770170428813</v>
      </c>
      <c r="S9" s="14">
        <v>0.16040646419294399</v>
      </c>
      <c r="T9" s="14">
        <v>0.23284577198150999</v>
      </c>
      <c r="U9" s="14">
        <v>0.15663760768063201</v>
      </c>
      <c r="V9" s="14">
        <v>0.16909631018016899</v>
      </c>
      <c r="W9" s="14">
        <v>0.25997477779928202</v>
      </c>
      <c r="X9" s="14">
        <v>0.57896056191277401</v>
      </c>
      <c r="Y9" s="14">
        <v>0.68232222267642095</v>
      </c>
      <c r="Z9" s="14">
        <v>0.17012884176120399</v>
      </c>
      <c r="AA9" s="14"/>
      <c r="AB9" s="14">
        <v>9.2330027451353006E-2</v>
      </c>
      <c r="AC9" s="14">
        <v>0.17957623896954999</v>
      </c>
      <c r="AD9" s="14">
        <v>0.32010367200565698</v>
      </c>
      <c r="AE9" s="14"/>
      <c r="AF9" s="14">
        <v>0</v>
      </c>
      <c r="AG9" s="14">
        <v>0</v>
      </c>
      <c r="AH9" s="14">
        <v>0</v>
      </c>
      <c r="AI9" s="14">
        <v>0</v>
      </c>
      <c r="AJ9" s="14">
        <v>0</v>
      </c>
      <c r="AK9" s="14">
        <v>1</v>
      </c>
      <c r="AL9" s="14">
        <v>0</v>
      </c>
      <c r="AM9" s="14">
        <v>0</v>
      </c>
      <c r="AN9" s="14"/>
      <c r="AO9" s="14">
        <v>2.9895833375192998E-2</v>
      </c>
      <c r="AP9" s="14">
        <v>6.8788338398638099E-2</v>
      </c>
      <c r="AQ9" s="14">
        <v>4.5206094605510297E-2</v>
      </c>
      <c r="AR9" s="14">
        <v>0</v>
      </c>
      <c r="AS9" s="14">
        <v>0</v>
      </c>
      <c r="AT9" s="14">
        <v>0.86865021784604302</v>
      </c>
      <c r="AU9" s="14">
        <v>4.2417082048350499E-2</v>
      </c>
      <c r="AV9" s="14">
        <v>3.0907825206373502E-2</v>
      </c>
      <c r="AW9" s="14"/>
      <c r="AX9" s="14">
        <v>0.46011364389613202</v>
      </c>
      <c r="AY9" s="14">
        <v>0.25788457648491098</v>
      </c>
      <c r="AZ9" s="14">
        <v>0.105097315253841</v>
      </c>
      <c r="BA9" s="14"/>
      <c r="BB9" s="14">
        <v>0.258346255511409</v>
      </c>
      <c r="BC9" s="14">
        <v>0.21671114515341899</v>
      </c>
      <c r="BD9" s="14">
        <v>0.11783100483515201</v>
      </c>
      <c r="BE9" s="14"/>
      <c r="BF9" s="14">
        <v>0.21793450568804601</v>
      </c>
      <c r="BG9" s="14">
        <v>0.22107353559246201</v>
      </c>
      <c r="BH9" s="14">
        <v>0.177783736838622</v>
      </c>
      <c r="BI9" s="14"/>
      <c r="BJ9" s="14">
        <v>0.28404368295783899</v>
      </c>
      <c r="BK9" s="14">
        <v>0.16304413322560399</v>
      </c>
      <c r="BL9" s="14"/>
      <c r="BM9" s="14">
        <v>0.233359746620565</v>
      </c>
      <c r="BN9" s="14">
        <v>0.176965970878905</v>
      </c>
      <c r="BO9" s="14"/>
      <c r="BP9" s="14">
        <v>0.219263370293073</v>
      </c>
      <c r="BQ9" s="14">
        <v>0.242303697121724</v>
      </c>
      <c r="BR9" s="14">
        <v>0.25304880412532299</v>
      </c>
      <c r="BS9" s="14">
        <v>0.13466152569766501</v>
      </c>
      <c r="BT9" s="14">
        <v>0.18063542684526601</v>
      </c>
      <c r="BU9" s="14">
        <v>0.216130150070379</v>
      </c>
      <c r="BV9" s="14">
        <v>0.30775380829431098</v>
      </c>
      <c r="BW9" s="14">
        <v>8.14801503033247E-2</v>
      </c>
    </row>
    <row r="10" spans="2:75" ht="43.5" x14ac:dyDescent="0.35">
      <c r="B10" s="15" t="s">
        <v>127</v>
      </c>
      <c r="C10" s="14">
        <v>0.179376947030887</v>
      </c>
      <c r="D10" s="14">
        <v>0.19504144407993301</v>
      </c>
      <c r="E10" s="14">
        <v>0.164593517682593</v>
      </c>
      <c r="F10" s="14"/>
      <c r="G10" s="14">
        <v>5.05746752078651E-2</v>
      </c>
      <c r="H10" s="14">
        <v>7.4489414067694507E-2</v>
      </c>
      <c r="I10" s="14">
        <v>9.8833208744728396E-2</v>
      </c>
      <c r="J10" s="14">
        <v>0.144303446796192</v>
      </c>
      <c r="K10" s="14">
        <v>0.22267571981805301</v>
      </c>
      <c r="L10" s="14">
        <v>0.27524560091945899</v>
      </c>
      <c r="M10" s="14"/>
      <c r="N10" s="14">
        <v>0.21159831944961399</v>
      </c>
      <c r="O10" s="14">
        <v>0.11907695007584</v>
      </c>
      <c r="P10" s="14"/>
      <c r="Q10" s="14">
        <v>9.0778635250512801E-2</v>
      </c>
      <c r="R10" s="14">
        <v>0.21739395622844901</v>
      </c>
      <c r="S10" s="14">
        <v>0.17767828771473401</v>
      </c>
      <c r="T10" s="14">
        <v>0.16325610752702099</v>
      </c>
      <c r="U10" s="14">
        <v>0.20466229439840999</v>
      </c>
      <c r="V10" s="14">
        <v>0.23957793044610801</v>
      </c>
      <c r="W10" s="14">
        <v>0.134150790511403</v>
      </c>
      <c r="X10" s="14">
        <v>0</v>
      </c>
      <c r="Y10" s="14">
        <v>0</v>
      </c>
      <c r="Z10" s="14">
        <v>0.15681319752234699</v>
      </c>
      <c r="AA10" s="14"/>
      <c r="AB10" s="14">
        <v>0.33077531653733</v>
      </c>
      <c r="AC10" s="14">
        <v>0.19103317567856201</v>
      </c>
      <c r="AD10" s="14">
        <v>5.1219856659505701E-2</v>
      </c>
      <c r="AE10" s="14"/>
      <c r="AF10" s="14">
        <v>1</v>
      </c>
      <c r="AG10" s="14">
        <v>0</v>
      </c>
      <c r="AH10" s="14">
        <v>0</v>
      </c>
      <c r="AI10" s="14">
        <v>0</v>
      </c>
      <c r="AJ10" s="14">
        <v>0</v>
      </c>
      <c r="AK10" s="14">
        <v>0</v>
      </c>
      <c r="AL10" s="14">
        <v>0</v>
      </c>
      <c r="AM10" s="14">
        <v>0</v>
      </c>
      <c r="AN10" s="14"/>
      <c r="AO10" s="14">
        <v>0.91456157564423801</v>
      </c>
      <c r="AP10" s="14">
        <v>3.2580753833625402E-2</v>
      </c>
      <c r="AQ10" s="14">
        <v>5.2365271224193301E-2</v>
      </c>
      <c r="AR10" s="14">
        <v>6.2600699782779004E-2</v>
      </c>
      <c r="AS10" s="14">
        <v>0</v>
      </c>
      <c r="AT10" s="14">
        <v>2.3935484896155001E-2</v>
      </c>
      <c r="AU10" s="14">
        <v>3.3397241940763003E-2</v>
      </c>
      <c r="AV10" s="14">
        <v>6.8531734814531904E-3</v>
      </c>
      <c r="AW10" s="14"/>
      <c r="AX10" s="14">
        <v>0.122154810497104</v>
      </c>
      <c r="AY10" s="14">
        <v>0.21715374102615501</v>
      </c>
      <c r="AZ10" s="14">
        <v>0.15886731107334301</v>
      </c>
      <c r="BA10" s="14"/>
      <c r="BB10" s="14">
        <v>0.29529705421007002</v>
      </c>
      <c r="BC10" s="14">
        <v>0.20215213089577599</v>
      </c>
      <c r="BD10" s="14">
        <v>6.6855955666459493E-2</v>
      </c>
      <c r="BE10" s="14"/>
      <c r="BF10" s="14">
        <v>0.26279854290896398</v>
      </c>
      <c r="BG10" s="14">
        <v>0.25044774890757598</v>
      </c>
      <c r="BH10" s="14">
        <v>0.102321594444404</v>
      </c>
      <c r="BI10" s="14"/>
      <c r="BJ10" s="14">
        <v>0.203657255678652</v>
      </c>
      <c r="BK10" s="14">
        <v>0.17662943248492699</v>
      </c>
      <c r="BL10" s="14"/>
      <c r="BM10" s="14">
        <v>0.19011861741760999</v>
      </c>
      <c r="BN10" s="14">
        <v>0.178344805913143</v>
      </c>
      <c r="BO10" s="14"/>
      <c r="BP10" s="14">
        <v>0.12104934341371699</v>
      </c>
      <c r="BQ10" s="14">
        <v>0.226167488603642</v>
      </c>
      <c r="BR10" s="14">
        <v>0.23270515158628999</v>
      </c>
      <c r="BS10" s="14">
        <v>7.8368341191800001E-2</v>
      </c>
      <c r="BT10" s="14">
        <v>0.22249482682223201</v>
      </c>
      <c r="BU10" s="14">
        <v>0.218635882379419</v>
      </c>
      <c r="BV10" s="14">
        <v>3.4770780303887999E-2</v>
      </c>
      <c r="BW10" s="14">
        <v>0.29513599623016201</v>
      </c>
    </row>
    <row r="11" spans="2:75" ht="29" x14ac:dyDescent="0.35">
      <c r="B11" s="15" t="s">
        <v>128</v>
      </c>
      <c r="C11" s="14">
        <v>9.1869740687630597E-2</v>
      </c>
      <c r="D11" s="14">
        <v>8.8753061541013895E-2</v>
      </c>
      <c r="E11" s="14">
        <v>9.4811118621505E-2</v>
      </c>
      <c r="F11" s="14"/>
      <c r="G11" s="14">
        <v>0.14414350639655901</v>
      </c>
      <c r="H11" s="14">
        <v>3.79144563592302E-2</v>
      </c>
      <c r="I11" s="14">
        <v>6.2466030279298798E-2</v>
      </c>
      <c r="J11" s="14">
        <v>9.7204033425017503E-2</v>
      </c>
      <c r="K11" s="14">
        <v>8.4709289993266906E-2</v>
      </c>
      <c r="L11" s="14">
        <v>0.111324360012586</v>
      </c>
      <c r="M11" s="14"/>
      <c r="N11" s="14">
        <v>0.106544293887049</v>
      </c>
      <c r="O11" s="14">
        <v>6.4407362557290404E-2</v>
      </c>
      <c r="P11" s="14"/>
      <c r="Q11" s="14">
        <v>0</v>
      </c>
      <c r="R11" s="14">
        <v>8.3077981095916603E-2</v>
      </c>
      <c r="S11" s="14">
        <v>6.3358872659648305E-2</v>
      </c>
      <c r="T11" s="14">
        <v>8.8048418515389706E-2</v>
      </c>
      <c r="U11" s="14">
        <v>0.151566628613993</v>
      </c>
      <c r="V11" s="14">
        <v>0.10014022124587101</v>
      </c>
      <c r="W11" s="14">
        <v>8.1769432526326499E-2</v>
      </c>
      <c r="X11" s="14">
        <v>8.53678270928626E-2</v>
      </c>
      <c r="Y11" s="14">
        <v>0</v>
      </c>
      <c r="Z11" s="14">
        <v>6.5538623553067096E-2</v>
      </c>
      <c r="AA11" s="14"/>
      <c r="AB11" s="14">
        <v>0.116052161338401</v>
      </c>
      <c r="AC11" s="14">
        <v>8.5070664550939201E-2</v>
      </c>
      <c r="AD11" s="14">
        <v>0.114760755027233</v>
      </c>
      <c r="AE11" s="14"/>
      <c r="AF11" s="14">
        <v>0</v>
      </c>
      <c r="AG11" s="14">
        <v>0</v>
      </c>
      <c r="AH11" s="14">
        <v>1</v>
      </c>
      <c r="AI11" s="14">
        <v>0</v>
      </c>
      <c r="AJ11" s="14">
        <v>0</v>
      </c>
      <c r="AK11" s="14">
        <v>0</v>
      </c>
      <c r="AL11" s="14">
        <v>0</v>
      </c>
      <c r="AM11" s="14">
        <v>0</v>
      </c>
      <c r="AN11" s="14"/>
      <c r="AO11" s="14">
        <v>3.2098312547726097E-2</v>
      </c>
      <c r="AP11" s="14">
        <v>1.9981129592052699E-2</v>
      </c>
      <c r="AQ11" s="14">
        <v>0.79922897209884203</v>
      </c>
      <c r="AR11" s="14">
        <v>0</v>
      </c>
      <c r="AS11" s="14">
        <v>4.4141288604558002E-2</v>
      </c>
      <c r="AT11" s="14">
        <v>2.3637627677459201E-2</v>
      </c>
      <c r="AU11" s="14">
        <v>3.8732524226530902E-2</v>
      </c>
      <c r="AV11" s="14">
        <v>2.3588395629851901E-2</v>
      </c>
      <c r="AW11" s="14"/>
      <c r="AX11" s="14">
        <v>6.9131468409787997E-2</v>
      </c>
      <c r="AY11" s="14">
        <v>0.120618939197119</v>
      </c>
      <c r="AZ11" s="14">
        <v>8.2692022496006795E-2</v>
      </c>
      <c r="BA11" s="14"/>
      <c r="BB11" s="14">
        <v>4.49598812950694E-2</v>
      </c>
      <c r="BC11" s="14">
        <v>0.105071252296801</v>
      </c>
      <c r="BD11" s="14">
        <v>0.115109876401833</v>
      </c>
      <c r="BE11" s="14"/>
      <c r="BF11" s="14">
        <v>7.2250676058824501E-3</v>
      </c>
      <c r="BG11" s="14">
        <v>9.1411441882418301E-2</v>
      </c>
      <c r="BH11" s="14">
        <v>0.11503894226532101</v>
      </c>
      <c r="BI11" s="14"/>
      <c r="BJ11" s="14">
        <v>0.133907424400415</v>
      </c>
      <c r="BK11" s="14">
        <v>7.9967000001151603E-2</v>
      </c>
      <c r="BL11" s="14"/>
      <c r="BM11" s="14">
        <v>9.3246190887482899E-2</v>
      </c>
      <c r="BN11" s="14">
        <v>9.6871250141778595E-2</v>
      </c>
      <c r="BO11" s="14"/>
      <c r="BP11" s="14">
        <v>8.9119340698889105E-2</v>
      </c>
      <c r="BQ11" s="14">
        <v>0</v>
      </c>
      <c r="BR11" s="14">
        <v>0</v>
      </c>
      <c r="BS11" s="14">
        <v>0.227231616061532</v>
      </c>
      <c r="BT11" s="14">
        <v>5.6734718051394503E-2</v>
      </c>
      <c r="BU11" s="14">
        <v>0.11209769038699501</v>
      </c>
      <c r="BV11" s="14">
        <v>1.3431109069675699E-2</v>
      </c>
      <c r="BW11" s="14">
        <v>5.5179147595397202E-2</v>
      </c>
    </row>
    <row r="12" spans="2:75" ht="29" x14ac:dyDescent="0.35">
      <c r="B12" s="15" t="s">
        <v>129</v>
      </c>
      <c r="C12" s="14">
        <v>0.13353979095033799</v>
      </c>
      <c r="D12" s="14">
        <v>0.17714844902217999</v>
      </c>
      <c r="E12" s="14">
        <v>9.2383952141061196E-2</v>
      </c>
      <c r="F12" s="14"/>
      <c r="G12" s="14">
        <v>0.21929740131752001</v>
      </c>
      <c r="H12" s="14">
        <v>0.32993186710217798</v>
      </c>
      <c r="I12" s="14">
        <v>0.12677903684662301</v>
      </c>
      <c r="J12" s="14">
        <v>0.118793147449528</v>
      </c>
      <c r="K12" s="14">
        <v>8.7323736917984701E-2</v>
      </c>
      <c r="L12" s="14">
        <v>7.6589160990513994E-2</v>
      </c>
      <c r="M12" s="14"/>
      <c r="N12" s="14">
        <v>0.132391305389404</v>
      </c>
      <c r="O12" s="14">
        <v>0.13568909964294301</v>
      </c>
      <c r="P12" s="14"/>
      <c r="Q12" s="14">
        <v>8.7548027335367498E-2</v>
      </c>
      <c r="R12" s="14">
        <v>8.0430053907802695E-2</v>
      </c>
      <c r="S12" s="14">
        <v>0.15100998749914099</v>
      </c>
      <c r="T12" s="14">
        <v>0.125894861882349</v>
      </c>
      <c r="U12" s="14">
        <v>0.10592513596846299</v>
      </c>
      <c r="V12" s="14">
        <v>0.21111191399096699</v>
      </c>
      <c r="W12" s="14">
        <v>0.18098436642237201</v>
      </c>
      <c r="X12" s="14">
        <v>0.33567161099436399</v>
      </c>
      <c r="Y12" s="14">
        <v>0</v>
      </c>
      <c r="Z12" s="14">
        <v>7.7789879670722706E-2</v>
      </c>
      <c r="AA12" s="14"/>
      <c r="AB12" s="14">
        <v>0.101465982267326</v>
      </c>
      <c r="AC12" s="14">
        <v>0.120063288923329</v>
      </c>
      <c r="AD12" s="14">
        <v>0.18996553900867499</v>
      </c>
      <c r="AE12" s="14"/>
      <c r="AF12" s="14">
        <v>0</v>
      </c>
      <c r="AG12" s="14">
        <v>1</v>
      </c>
      <c r="AH12" s="14">
        <v>0</v>
      </c>
      <c r="AI12" s="14">
        <v>0</v>
      </c>
      <c r="AJ12" s="14">
        <v>0</v>
      </c>
      <c r="AK12" s="14">
        <v>0</v>
      </c>
      <c r="AL12" s="14">
        <v>0</v>
      </c>
      <c r="AM12" s="14">
        <v>0</v>
      </c>
      <c r="AN12" s="14"/>
      <c r="AO12" s="14">
        <v>4.1844475580874998E-3</v>
      </c>
      <c r="AP12" s="14">
        <v>0.73558260059091196</v>
      </c>
      <c r="AQ12" s="14">
        <v>4.1382663009543998E-2</v>
      </c>
      <c r="AR12" s="14">
        <v>0</v>
      </c>
      <c r="AS12" s="14">
        <v>2.7159895131484899E-2</v>
      </c>
      <c r="AT12" s="14">
        <v>3.55392475402565E-3</v>
      </c>
      <c r="AU12" s="14">
        <v>5.7161670219437799E-2</v>
      </c>
      <c r="AV12" s="14">
        <v>0</v>
      </c>
      <c r="AW12" s="14"/>
      <c r="AX12" s="14">
        <v>0.12569067433401701</v>
      </c>
      <c r="AY12" s="14">
        <v>0.121291065458647</v>
      </c>
      <c r="AZ12" s="14">
        <v>0.15280145172026899</v>
      </c>
      <c r="BA12" s="14"/>
      <c r="BB12" s="14">
        <v>0.120012377257393</v>
      </c>
      <c r="BC12" s="14">
        <v>0.13488982060816301</v>
      </c>
      <c r="BD12" s="14">
        <v>0.15613869795784399</v>
      </c>
      <c r="BE12" s="14"/>
      <c r="BF12" s="14">
        <v>0.178928906348366</v>
      </c>
      <c r="BG12" s="14">
        <v>0.11853525202823199</v>
      </c>
      <c r="BH12" s="14">
        <v>0.16440933549870601</v>
      </c>
      <c r="BI12" s="14"/>
      <c r="BJ12" s="14">
        <v>0.117700567236609</v>
      </c>
      <c r="BK12" s="14">
        <v>0.13767138414904601</v>
      </c>
      <c r="BL12" s="14"/>
      <c r="BM12" s="14">
        <v>0.149584012100726</v>
      </c>
      <c r="BN12" s="14">
        <v>0.119667035362017</v>
      </c>
      <c r="BO12" s="14"/>
      <c r="BP12" s="14">
        <v>0.191685092769111</v>
      </c>
      <c r="BQ12" s="14">
        <v>8.2581552964088298E-2</v>
      </c>
      <c r="BR12" s="14">
        <v>0.114115365363712</v>
      </c>
      <c r="BS12" s="14">
        <v>0.14201695944680801</v>
      </c>
      <c r="BT12" s="14">
        <v>0.121538264738734</v>
      </c>
      <c r="BU12" s="14">
        <v>9.8524415004900098E-2</v>
      </c>
      <c r="BV12" s="14">
        <v>0.13747473245030301</v>
      </c>
      <c r="BW12" s="14">
        <v>0.13772863301632801</v>
      </c>
    </row>
    <row r="13" spans="2:75" x14ac:dyDescent="0.35">
      <c r="B13" s="15" t="s">
        <v>45</v>
      </c>
      <c r="C13" s="14">
        <v>3.45150884426004E-2</v>
      </c>
      <c r="D13" s="14">
        <v>2.3367339260938199E-2</v>
      </c>
      <c r="E13" s="14">
        <v>4.50358196160041E-2</v>
      </c>
      <c r="F13" s="14"/>
      <c r="G13" s="14">
        <v>2.10481204204894E-2</v>
      </c>
      <c r="H13" s="14">
        <v>4.1424286755553798E-2</v>
      </c>
      <c r="I13" s="14">
        <v>1.6454191569045699E-2</v>
      </c>
      <c r="J13" s="14">
        <v>5.0000566480234203E-2</v>
      </c>
      <c r="K13" s="14">
        <v>4.5115463856408002E-2</v>
      </c>
      <c r="L13" s="14">
        <v>2.98791786738337E-2</v>
      </c>
      <c r="M13" s="14"/>
      <c r="N13" s="14">
        <v>1.9545410664519099E-2</v>
      </c>
      <c r="O13" s="14">
        <v>6.2529771141580995E-2</v>
      </c>
      <c r="P13" s="14"/>
      <c r="Q13" s="14">
        <v>8.6242444266441606E-2</v>
      </c>
      <c r="R13" s="14">
        <v>3.3062509906174299E-2</v>
      </c>
      <c r="S13" s="14">
        <v>3.7547408931295101E-2</v>
      </c>
      <c r="T13" s="14">
        <v>3.6359145645402498E-2</v>
      </c>
      <c r="U13" s="14">
        <v>2.2053708136882101E-2</v>
      </c>
      <c r="V13" s="14">
        <v>9.7629397911330393E-3</v>
      </c>
      <c r="W13" s="14">
        <v>5.12197985587532E-2</v>
      </c>
      <c r="X13" s="14">
        <v>0</v>
      </c>
      <c r="Y13" s="14">
        <v>0</v>
      </c>
      <c r="Z13" s="14">
        <v>4.8835461658903803E-2</v>
      </c>
      <c r="AA13" s="14"/>
      <c r="AB13" s="14">
        <v>3.6604546159514702E-2</v>
      </c>
      <c r="AC13" s="14">
        <v>4.1601724500025201E-2</v>
      </c>
      <c r="AD13" s="14">
        <v>1.09578494473404E-2</v>
      </c>
      <c r="AE13" s="14"/>
      <c r="AF13" s="14">
        <v>0</v>
      </c>
      <c r="AG13" s="14">
        <v>0</v>
      </c>
      <c r="AH13" s="14">
        <v>0</v>
      </c>
      <c r="AI13" s="14">
        <v>0</v>
      </c>
      <c r="AJ13" s="14">
        <v>1</v>
      </c>
      <c r="AK13" s="14">
        <v>0</v>
      </c>
      <c r="AL13" s="14">
        <v>0</v>
      </c>
      <c r="AM13" s="14">
        <v>0</v>
      </c>
      <c r="AN13" s="14"/>
      <c r="AO13" s="14">
        <v>0</v>
      </c>
      <c r="AP13" s="14">
        <v>9.0885435118352904E-3</v>
      </c>
      <c r="AQ13" s="14">
        <v>0</v>
      </c>
      <c r="AR13" s="14">
        <v>0</v>
      </c>
      <c r="AS13" s="14">
        <v>0.83246310032511495</v>
      </c>
      <c r="AT13" s="14">
        <v>7.2683975054753398E-3</v>
      </c>
      <c r="AU13" s="14">
        <v>4.06735439067595E-2</v>
      </c>
      <c r="AV13" s="14">
        <v>7.9696266666032193E-3</v>
      </c>
      <c r="AW13" s="14"/>
      <c r="AX13" s="14">
        <v>5.3405038771645097E-2</v>
      </c>
      <c r="AY13" s="14">
        <v>4.4632570872678697E-2</v>
      </c>
      <c r="AZ13" s="14">
        <v>1.5121529606585801E-2</v>
      </c>
      <c r="BA13" s="14"/>
      <c r="BB13" s="14">
        <v>4.3226134935774499E-2</v>
      </c>
      <c r="BC13" s="14">
        <v>3.9438395896769597E-2</v>
      </c>
      <c r="BD13" s="14">
        <v>4.1054637573095902E-3</v>
      </c>
      <c r="BE13" s="14"/>
      <c r="BF13" s="14">
        <v>7.2079437182749201E-2</v>
      </c>
      <c r="BG13" s="14">
        <v>3.8553384308701102E-2</v>
      </c>
      <c r="BH13" s="14">
        <v>1.67754286617663E-2</v>
      </c>
      <c r="BI13" s="14"/>
      <c r="BJ13" s="14">
        <v>1.3365405009060499E-2</v>
      </c>
      <c r="BK13" s="14">
        <v>3.5248377580115599E-2</v>
      </c>
      <c r="BL13" s="14"/>
      <c r="BM13" s="14">
        <v>2.81657487346583E-2</v>
      </c>
      <c r="BN13" s="14">
        <v>3.7860535578242302E-2</v>
      </c>
      <c r="BO13" s="14"/>
      <c r="BP13" s="14">
        <v>2.5181630012326098E-2</v>
      </c>
      <c r="BQ13" s="14">
        <v>0</v>
      </c>
      <c r="BR13" s="14">
        <v>2.5533026071918E-2</v>
      </c>
      <c r="BS13" s="14">
        <v>3.0009770155511799E-2</v>
      </c>
      <c r="BT13" s="14">
        <v>5.1763690291271501E-2</v>
      </c>
      <c r="BU13" s="14">
        <v>1.89701732042327E-2</v>
      </c>
      <c r="BV13" s="14">
        <v>8.62508340842843E-2</v>
      </c>
      <c r="BW13" s="14">
        <v>2.0782172778795498E-2</v>
      </c>
    </row>
    <row r="14" spans="2:75" x14ac:dyDescent="0.35">
      <c r="B14" s="15" t="s">
        <v>47</v>
      </c>
      <c r="C14" s="14">
        <v>4.2667574720000302E-2</v>
      </c>
      <c r="D14" s="14">
        <v>4.2290150364363698E-2</v>
      </c>
      <c r="E14" s="14">
        <v>4.3023770407510001E-2</v>
      </c>
      <c r="F14" s="14"/>
      <c r="G14" s="14">
        <v>4.0788559157334502E-2</v>
      </c>
      <c r="H14" s="14">
        <v>3.7431148107705099E-2</v>
      </c>
      <c r="I14" s="14">
        <v>9.5757039466546998E-2</v>
      </c>
      <c r="J14" s="14">
        <v>4.1562942970571601E-2</v>
      </c>
      <c r="K14" s="14">
        <v>4.5208522329275497E-2</v>
      </c>
      <c r="L14" s="14">
        <v>2.3043081795546299E-2</v>
      </c>
      <c r="M14" s="14"/>
      <c r="N14" s="14">
        <v>4.3747592069098E-2</v>
      </c>
      <c r="O14" s="14">
        <v>4.0646399395260401E-2</v>
      </c>
      <c r="P14" s="14"/>
      <c r="Q14" s="14">
        <v>6.6576069953573E-2</v>
      </c>
      <c r="R14" s="14">
        <v>1.48563314275097E-2</v>
      </c>
      <c r="S14" s="14">
        <v>2.9596050432375801E-2</v>
      </c>
      <c r="T14" s="14">
        <v>4.9800216837113401E-2</v>
      </c>
      <c r="U14" s="14">
        <v>3.5540370795407998E-2</v>
      </c>
      <c r="V14" s="14">
        <v>3.5879749411647399E-2</v>
      </c>
      <c r="W14" s="14">
        <v>7.1262062302341195E-2</v>
      </c>
      <c r="X14" s="14">
        <v>0</v>
      </c>
      <c r="Y14" s="14">
        <v>0</v>
      </c>
      <c r="Z14" s="14">
        <v>5.4007282550100198E-2</v>
      </c>
      <c r="AA14" s="14"/>
      <c r="AB14" s="14">
        <v>7.0500810258961905E-2</v>
      </c>
      <c r="AC14" s="14">
        <v>3.3334873120636897E-2</v>
      </c>
      <c r="AD14" s="14">
        <v>3.8313093101030697E-2</v>
      </c>
      <c r="AE14" s="14"/>
      <c r="AF14" s="14">
        <v>0</v>
      </c>
      <c r="AG14" s="14">
        <v>0</v>
      </c>
      <c r="AH14" s="14">
        <v>0</v>
      </c>
      <c r="AI14" s="14">
        <v>0</v>
      </c>
      <c r="AJ14" s="14">
        <v>0</v>
      </c>
      <c r="AK14" s="14">
        <v>0</v>
      </c>
      <c r="AL14" s="14">
        <v>1</v>
      </c>
      <c r="AM14" s="14">
        <v>0</v>
      </c>
      <c r="AN14" s="14"/>
      <c r="AO14" s="14">
        <v>4.3304169740967799E-3</v>
      </c>
      <c r="AP14" s="14">
        <v>1.0782526252722E-2</v>
      </c>
      <c r="AQ14" s="14">
        <v>0</v>
      </c>
      <c r="AR14" s="14">
        <v>3.3973522328711703E-2</v>
      </c>
      <c r="AS14" s="14">
        <v>3.1005351627200702E-2</v>
      </c>
      <c r="AT14" s="14">
        <v>7.0052222327489401E-3</v>
      </c>
      <c r="AU14" s="14">
        <v>0.63832517321805404</v>
      </c>
      <c r="AV14" s="14">
        <v>0</v>
      </c>
      <c r="AW14" s="14"/>
      <c r="AX14" s="14">
        <v>5.2201295253896498E-3</v>
      </c>
      <c r="AY14" s="14">
        <v>2.1569708919876099E-2</v>
      </c>
      <c r="AZ14" s="14">
        <v>7.2172798888740494E-2</v>
      </c>
      <c r="BA14" s="14"/>
      <c r="BB14" s="14">
        <v>2.45412438071884E-2</v>
      </c>
      <c r="BC14" s="14">
        <v>3.6110602875449399E-2</v>
      </c>
      <c r="BD14" s="14">
        <v>8.37912767698403E-2</v>
      </c>
      <c r="BE14" s="14"/>
      <c r="BF14" s="14">
        <v>2.0000380422899401E-2</v>
      </c>
      <c r="BG14" s="14">
        <v>3.7249190919748702E-2</v>
      </c>
      <c r="BH14" s="14">
        <v>5.4716078137134597E-2</v>
      </c>
      <c r="BI14" s="14"/>
      <c r="BJ14" s="14">
        <v>5.3953274309965202E-2</v>
      </c>
      <c r="BK14" s="14">
        <v>4.00518933068824E-2</v>
      </c>
      <c r="BL14" s="14"/>
      <c r="BM14" s="14">
        <v>7.5809843846245603E-2</v>
      </c>
      <c r="BN14" s="14">
        <v>2.4162806901626602E-2</v>
      </c>
      <c r="BO14" s="14"/>
      <c r="BP14" s="14">
        <v>4.4751727924313103E-2</v>
      </c>
      <c r="BQ14" s="14">
        <v>7.3403735970499207E-2</v>
      </c>
      <c r="BR14" s="14">
        <v>1.8456204184334898E-2</v>
      </c>
      <c r="BS14" s="14">
        <v>7.0871445396286301E-2</v>
      </c>
      <c r="BT14" s="14">
        <v>3.4000416827453202E-2</v>
      </c>
      <c r="BU14" s="14">
        <v>2.4710892438315701E-2</v>
      </c>
      <c r="BV14" s="14">
        <v>9.0906833687262795E-2</v>
      </c>
      <c r="BW14" s="14">
        <v>5.29316737011292E-3</v>
      </c>
    </row>
    <row r="15" spans="2:75" ht="29" x14ac:dyDescent="0.35">
      <c r="B15" s="15" t="s">
        <v>130</v>
      </c>
      <c r="C15" s="14">
        <v>4.7423598295514797E-2</v>
      </c>
      <c r="D15" s="14">
        <v>4.29114643337455E-2</v>
      </c>
      <c r="E15" s="14">
        <v>5.1681942079231102E-2</v>
      </c>
      <c r="F15" s="14"/>
      <c r="G15" s="14">
        <v>7.80313076413367E-2</v>
      </c>
      <c r="H15" s="14">
        <v>7.3238107608739805E-2</v>
      </c>
      <c r="I15" s="14">
        <v>3.2881403453802098E-3</v>
      </c>
      <c r="J15" s="14">
        <v>4.1674577812665897E-2</v>
      </c>
      <c r="K15" s="14">
        <v>4.2921458760464298E-2</v>
      </c>
      <c r="L15" s="14">
        <v>5.41537553367595E-2</v>
      </c>
      <c r="M15" s="14"/>
      <c r="N15" s="14">
        <v>5.42086203161646E-2</v>
      </c>
      <c r="O15" s="14">
        <v>3.4725914228298599E-2</v>
      </c>
      <c r="P15" s="14"/>
      <c r="Q15" s="14">
        <v>4.8218557379779897E-2</v>
      </c>
      <c r="R15" s="14">
        <v>6.6912429027913001E-2</v>
      </c>
      <c r="S15" s="14">
        <v>6.49335723362056E-2</v>
      </c>
      <c r="T15" s="14">
        <v>5.46310540377455E-2</v>
      </c>
      <c r="U15" s="14">
        <v>5.8745884358172698E-2</v>
      </c>
      <c r="V15" s="14">
        <v>2.7282087286783101E-2</v>
      </c>
      <c r="W15" s="14">
        <v>3.9082633327058303E-2</v>
      </c>
      <c r="X15" s="14">
        <v>0</v>
      </c>
      <c r="Y15" s="14">
        <v>0</v>
      </c>
      <c r="Z15" s="14">
        <v>6.74038565174458E-3</v>
      </c>
      <c r="AA15" s="14"/>
      <c r="AB15" s="14">
        <v>0.15586413619356199</v>
      </c>
      <c r="AC15" s="14">
        <v>3.33117813767526E-2</v>
      </c>
      <c r="AD15" s="14">
        <v>2.3299444857152502E-3</v>
      </c>
      <c r="AE15" s="14"/>
      <c r="AF15" s="14">
        <v>0</v>
      </c>
      <c r="AG15" s="14">
        <v>0</v>
      </c>
      <c r="AH15" s="14">
        <v>0</v>
      </c>
      <c r="AI15" s="14">
        <v>1</v>
      </c>
      <c r="AJ15" s="14">
        <v>0</v>
      </c>
      <c r="AK15" s="14">
        <v>0</v>
      </c>
      <c r="AL15" s="14">
        <v>0</v>
      </c>
      <c r="AM15" s="14">
        <v>0</v>
      </c>
      <c r="AN15" s="14"/>
      <c r="AO15" s="14">
        <v>5.1000700430611596E-3</v>
      </c>
      <c r="AP15" s="14">
        <v>2.8721886262272501E-2</v>
      </c>
      <c r="AQ15" s="14">
        <v>7.7778822729117096E-3</v>
      </c>
      <c r="AR15" s="14">
        <v>0.77027794507207703</v>
      </c>
      <c r="AS15" s="14">
        <v>0</v>
      </c>
      <c r="AT15" s="14">
        <v>1.19979674598118E-2</v>
      </c>
      <c r="AU15" s="14">
        <v>3.6170457662447697E-2</v>
      </c>
      <c r="AV15" s="14">
        <v>0</v>
      </c>
      <c r="AW15" s="14"/>
      <c r="AX15" s="14">
        <v>1.1012668513258E-2</v>
      </c>
      <c r="AY15" s="14">
        <v>3.9474491133573097E-2</v>
      </c>
      <c r="AZ15" s="14">
        <v>6.3042866969393194E-2</v>
      </c>
      <c r="BA15" s="14"/>
      <c r="BB15" s="14">
        <v>0.10315953520102999</v>
      </c>
      <c r="BC15" s="14">
        <v>3.9595194190775299E-2</v>
      </c>
      <c r="BD15" s="14">
        <v>3.1330130025879602E-2</v>
      </c>
      <c r="BE15" s="14"/>
      <c r="BF15" s="14">
        <v>2.75871173278621E-2</v>
      </c>
      <c r="BG15" s="14">
        <v>5.5423689299144298E-2</v>
      </c>
      <c r="BH15" s="14">
        <v>4.68864312806039E-2</v>
      </c>
      <c r="BI15" s="14"/>
      <c r="BJ15" s="14">
        <v>3.9355561373898403E-2</v>
      </c>
      <c r="BK15" s="14">
        <v>5.14615566740909E-2</v>
      </c>
      <c r="BL15" s="14"/>
      <c r="BM15" s="14">
        <v>5.56810031388736E-2</v>
      </c>
      <c r="BN15" s="14">
        <v>3.96767575922089E-2</v>
      </c>
      <c r="BO15" s="14"/>
      <c r="BP15" s="14">
        <v>4.6523486473471799E-2</v>
      </c>
      <c r="BQ15" s="14">
        <v>5.16516907051233E-2</v>
      </c>
      <c r="BR15" s="14">
        <v>5.0124218855068001E-2</v>
      </c>
      <c r="BS15" s="14">
        <v>4.9512150083252403E-2</v>
      </c>
      <c r="BT15" s="14">
        <v>4.7947650385900903E-2</v>
      </c>
      <c r="BU15" s="14">
        <v>3.4237744725045399E-2</v>
      </c>
      <c r="BV15" s="14">
        <v>8.73979397642905E-2</v>
      </c>
      <c r="BW15" s="14">
        <v>4.0893299195454501E-2</v>
      </c>
    </row>
    <row r="16" spans="2:75" x14ac:dyDescent="0.35">
      <c r="B16" s="15" t="s">
        <v>131</v>
      </c>
      <c r="C16" s="14">
        <v>8.0337758310973895E-2</v>
      </c>
      <c r="D16" s="14">
        <v>6.9487236359760604E-2</v>
      </c>
      <c r="E16" s="14">
        <v>9.0577980142266604E-2</v>
      </c>
      <c r="F16" s="14"/>
      <c r="G16" s="14">
        <v>5.7371206190909199E-2</v>
      </c>
      <c r="H16" s="14">
        <v>9.6503306828059895E-2</v>
      </c>
      <c r="I16" s="14">
        <v>5.9020448293620097E-2</v>
      </c>
      <c r="J16" s="14">
        <v>0.103220752040632</v>
      </c>
      <c r="K16" s="14">
        <v>9.9881929685557896E-2</v>
      </c>
      <c r="L16" s="14">
        <v>6.8206430544273097E-2</v>
      </c>
      <c r="M16" s="14"/>
      <c r="N16" s="14">
        <v>7.5624399428999095E-2</v>
      </c>
      <c r="O16" s="14">
        <v>8.9158472790098295E-2</v>
      </c>
      <c r="P16" s="14"/>
      <c r="Q16" s="14">
        <v>6.8572196522583201E-2</v>
      </c>
      <c r="R16" s="14">
        <v>0.10074580947607099</v>
      </c>
      <c r="S16" s="14">
        <v>8.3651616494925002E-2</v>
      </c>
      <c r="T16" s="14">
        <v>8.6759838942387105E-2</v>
      </c>
      <c r="U16" s="14">
        <v>7.75708348934631E-2</v>
      </c>
      <c r="V16" s="14">
        <v>6.89684570630021E-2</v>
      </c>
      <c r="W16" s="14">
        <v>9.6208804188093494E-2</v>
      </c>
      <c r="X16" s="14">
        <v>0</v>
      </c>
      <c r="Y16" s="14">
        <v>0</v>
      </c>
      <c r="Z16" s="14">
        <v>4.7310487667103898E-2</v>
      </c>
      <c r="AA16" s="14"/>
      <c r="AB16" s="14">
        <v>3.9428958098349301E-2</v>
      </c>
      <c r="AC16" s="14">
        <v>6.81397097634934E-2</v>
      </c>
      <c r="AD16" s="14">
        <v>0.16324778224324099</v>
      </c>
      <c r="AE16" s="14"/>
      <c r="AF16" s="14">
        <v>0</v>
      </c>
      <c r="AG16" s="14">
        <v>0</v>
      </c>
      <c r="AH16" s="14">
        <v>0</v>
      </c>
      <c r="AI16" s="14">
        <v>0</v>
      </c>
      <c r="AJ16" s="14">
        <v>0</v>
      </c>
      <c r="AK16" s="14">
        <v>0</v>
      </c>
      <c r="AL16" s="14">
        <v>0</v>
      </c>
      <c r="AM16" s="14">
        <v>0</v>
      </c>
      <c r="AN16" s="14"/>
      <c r="AO16" s="14">
        <v>0</v>
      </c>
      <c r="AP16" s="14">
        <v>2.1634232123170598E-2</v>
      </c>
      <c r="AQ16" s="14">
        <v>0</v>
      </c>
      <c r="AR16" s="14">
        <v>5.6719216208056797E-2</v>
      </c>
      <c r="AS16" s="14">
        <v>0</v>
      </c>
      <c r="AT16" s="14">
        <v>6.2264828597698102E-3</v>
      </c>
      <c r="AU16" s="14">
        <v>1.22090416297742E-2</v>
      </c>
      <c r="AV16" s="14">
        <v>1.3133433761295299E-2</v>
      </c>
      <c r="AW16" s="14"/>
      <c r="AX16" s="14">
        <v>8.45456087441879E-2</v>
      </c>
      <c r="AY16" s="14">
        <v>4.0036475002759198E-2</v>
      </c>
      <c r="AZ16" s="14">
        <v>0.119176763411738</v>
      </c>
      <c r="BA16" s="14"/>
      <c r="BB16" s="14">
        <v>2.4795524785791501E-2</v>
      </c>
      <c r="BC16" s="14">
        <v>6.4212900964716199E-2</v>
      </c>
      <c r="BD16" s="14">
        <v>0.16621068814194201</v>
      </c>
      <c r="BE16" s="14"/>
      <c r="BF16" s="14">
        <v>3.5029504818684401E-2</v>
      </c>
      <c r="BG16" s="14">
        <v>7.4138480657469197E-2</v>
      </c>
      <c r="BH16" s="14">
        <v>0.10690111573545701</v>
      </c>
      <c r="BI16" s="14"/>
      <c r="BJ16" s="14">
        <v>7.52818698293857E-2</v>
      </c>
      <c r="BK16" s="14">
        <v>8.2973761848154304E-2</v>
      </c>
      <c r="BL16" s="14"/>
      <c r="BM16" s="14">
        <v>0.104128197835369</v>
      </c>
      <c r="BN16" s="14">
        <v>7.4368523937271294E-2</v>
      </c>
      <c r="BO16" s="14"/>
      <c r="BP16" s="14">
        <v>5.9714853338170198E-2</v>
      </c>
      <c r="BQ16" s="14">
        <v>4.3122944089876401E-2</v>
      </c>
      <c r="BR16" s="14">
        <v>0.122723514306338</v>
      </c>
      <c r="BS16" s="14">
        <v>8.2366161276125505E-2</v>
      </c>
      <c r="BT16" s="14">
        <v>7.6377545691211898E-2</v>
      </c>
      <c r="BU16" s="14">
        <v>0.102756125842697</v>
      </c>
      <c r="BV16" s="14">
        <v>0.13926362487225299</v>
      </c>
      <c r="BW16" s="14">
        <v>8.9733236516412407E-2</v>
      </c>
    </row>
    <row r="17" spans="2:75" x14ac:dyDescent="0.35">
      <c r="B17" s="15" t="s">
        <v>132</v>
      </c>
      <c r="C17" s="14">
        <v>0.14733475854563499</v>
      </c>
      <c r="D17" s="14">
        <v>0.121004171744807</v>
      </c>
      <c r="E17" s="14">
        <v>0.172184351127533</v>
      </c>
      <c r="F17" s="14"/>
      <c r="G17" s="14">
        <v>0.112732535032196</v>
      </c>
      <c r="H17" s="14">
        <v>0.220398840010602</v>
      </c>
      <c r="I17" s="14">
        <v>0.254163395912196</v>
      </c>
      <c r="J17" s="14">
        <v>0.18005983673349099</v>
      </c>
      <c r="K17" s="14">
        <v>0.104335913249626</v>
      </c>
      <c r="L17" s="14">
        <v>8.9626882134537705E-2</v>
      </c>
      <c r="M17" s="14"/>
      <c r="N17" s="14">
        <v>0.108626670238421</v>
      </c>
      <c r="O17" s="14">
        <v>0.219774180949137</v>
      </c>
      <c r="P17" s="14"/>
      <c r="Q17" s="14">
        <v>0.31830316840119999</v>
      </c>
      <c r="R17" s="14">
        <v>0.26399258239699402</v>
      </c>
      <c r="S17" s="14">
        <v>0.174531745111213</v>
      </c>
      <c r="T17" s="14">
        <v>0.118958929451668</v>
      </c>
      <c r="U17" s="14">
        <v>0.14396484169806401</v>
      </c>
      <c r="V17" s="14">
        <v>9.8804557149576394E-2</v>
      </c>
      <c r="W17" s="14">
        <v>6.2781879862684603E-2</v>
      </c>
      <c r="X17" s="14">
        <v>0</v>
      </c>
      <c r="Y17" s="14">
        <v>0.31767777732357899</v>
      </c>
      <c r="Z17" s="14">
        <v>0.18680119173388601</v>
      </c>
      <c r="AA17" s="14"/>
      <c r="AB17" s="14">
        <v>5.6978061695202503E-2</v>
      </c>
      <c r="AC17" s="14">
        <v>0.17735544037637199</v>
      </c>
      <c r="AD17" s="14">
        <v>9.0262483865747895E-2</v>
      </c>
      <c r="AE17" s="14"/>
      <c r="AF17" s="14">
        <v>0</v>
      </c>
      <c r="AG17" s="14">
        <v>0</v>
      </c>
      <c r="AH17" s="14">
        <v>0</v>
      </c>
      <c r="AI17" s="14">
        <v>0</v>
      </c>
      <c r="AJ17" s="14">
        <v>0</v>
      </c>
      <c r="AK17" s="14">
        <v>0</v>
      </c>
      <c r="AL17" s="14">
        <v>0</v>
      </c>
      <c r="AM17" s="14">
        <v>1</v>
      </c>
      <c r="AN17" s="14"/>
      <c r="AO17" s="14">
        <v>9.8293438575976395E-3</v>
      </c>
      <c r="AP17" s="14">
        <v>5.5360828160982901E-2</v>
      </c>
      <c r="AQ17" s="14">
        <v>5.4039116788998198E-2</v>
      </c>
      <c r="AR17" s="14">
        <v>7.6428616608375896E-2</v>
      </c>
      <c r="AS17" s="14">
        <v>6.5230364311641406E-2</v>
      </c>
      <c r="AT17" s="14">
        <v>4.0087240149160798E-2</v>
      </c>
      <c r="AU17" s="14">
        <v>8.8985756861486506E-2</v>
      </c>
      <c r="AV17" s="14">
        <v>0.83632239462927205</v>
      </c>
      <c r="AW17" s="14"/>
      <c r="AX17" s="14">
        <v>2.3553638396562201E-2</v>
      </c>
      <c r="AY17" s="14">
        <v>9.0746936054586794E-2</v>
      </c>
      <c r="AZ17" s="14">
        <v>0.192914480384801</v>
      </c>
      <c r="BA17" s="14"/>
      <c r="BB17" s="14">
        <v>4.94502115305957E-2</v>
      </c>
      <c r="BC17" s="14">
        <v>0.120764636787187</v>
      </c>
      <c r="BD17" s="14">
        <v>0.20964823973284999</v>
      </c>
      <c r="BE17" s="14"/>
      <c r="BF17" s="14">
        <v>0.135798721760126</v>
      </c>
      <c r="BG17" s="14">
        <v>9.2456657810065304E-2</v>
      </c>
      <c r="BH17" s="14">
        <v>0.169845555760333</v>
      </c>
      <c r="BI17" s="14"/>
      <c r="BJ17" s="14">
        <v>4.7616517744098003E-2</v>
      </c>
      <c r="BK17" s="14">
        <v>0.171641417776253</v>
      </c>
      <c r="BL17" s="14"/>
      <c r="BM17" s="14">
        <v>6.3202144850220895E-2</v>
      </c>
      <c r="BN17" s="14">
        <v>0.17965566381234399</v>
      </c>
      <c r="BO17" s="14"/>
      <c r="BP17" s="14">
        <v>0.14327005379781399</v>
      </c>
      <c r="BQ17" s="14">
        <v>0.15266268224450599</v>
      </c>
      <c r="BR17" s="14">
        <v>9.7056793203189301E-2</v>
      </c>
      <c r="BS17" s="14">
        <v>0.134338679003042</v>
      </c>
      <c r="BT17" s="14">
        <v>0.15759038114373999</v>
      </c>
      <c r="BU17" s="14">
        <v>0.137698155066209</v>
      </c>
      <c r="BV17" s="14">
        <v>8.4179075881103099E-2</v>
      </c>
      <c r="BW17" s="14">
        <v>0.20613954228176801</v>
      </c>
    </row>
    <row r="18" spans="2:75" x14ac:dyDescent="0.35">
      <c r="B18" s="15" t="s">
        <v>92</v>
      </c>
      <c r="C18" s="20">
        <v>5.6731968701808903E-2</v>
      </c>
      <c r="D18" s="20">
        <v>4.9459703752638799E-2</v>
      </c>
      <c r="E18" s="20">
        <v>6.3595196722568595E-2</v>
      </c>
      <c r="F18" s="20"/>
      <c r="G18" s="20">
        <v>8.1910730915343302E-2</v>
      </c>
      <c r="H18" s="20">
        <v>4.56090635161975E-2</v>
      </c>
      <c r="I18" s="20">
        <v>4.9822862666437102E-2</v>
      </c>
      <c r="J18" s="20">
        <v>5.9952866843502199E-2</v>
      </c>
      <c r="K18" s="20">
        <v>5.1860167133754499E-2</v>
      </c>
      <c r="L18" s="20">
        <v>5.83186448758439E-2</v>
      </c>
      <c r="M18" s="20"/>
      <c r="N18" s="20">
        <v>5.2100452580149302E-2</v>
      </c>
      <c r="O18" s="20">
        <v>6.5399520300914601E-2</v>
      </c>
      <c r="P18" s="20"/>
      <c r="Q18" s="20">
        <v>0.197761888220676</v>
      </c>
      <c r="R18" s="20">
        <v>2.4758176104357099E-2</v>
      </c>
      <c r="S18" s="20">
        <v>5.7285994627518398E-2</v>
      </c>
      <c r="T18" s="20">
        <v>4.3445655179413699E-2</v>
      </c>
      <c r="U18" s="20">
        <v>4.3332693456512701E-2</v>
      </c>
      <c r="V18" s="20">
        <v>3.9375833434744302E-2</v>
      </c>
      <c r="W18" s="20">
        <v>2.2565454501684901E-2</v>
      </c>
      <c r="X18" s="20">
        <v>0</v>
      </c>
      <c r="Y18" s="20">
        <v>0</v>
      </c>
      <c r="Z18" s="20">
        <v>0.186034648230921</v>
      </c>
      <c r="AA18" s="20"/>
      <c r="AB18" s="20">
        <v>0</v>
      </c>
      <c r="AC18" s="20">
        <v>7.0513102740338604E-2</v>
      </c>
      <c r="AD18" s="20">
        <v>1.8839024155853801E-2</v>
      </c>
      <c r="AE18" s="20"/>
      <c r="AF18" s="20">
        <v>0</v>
      </c>
      <c r="AG18" s="20">
        <v>0</v>
      </c>
      <c r="AH18" s="20">
        <v>0</v>
      </c>
      <c r="AI18" s="20">
        <v>0</v>
      </c>
      <c r="AJ18" s="20">
        <v>0</v>
      </c>
      <c r="AK18" s="20">
        <v>0</v>
      </c>
      <c r="AL18" s="20">
        <v>0</v>
      </c>
      <c r="AM18" s="20">
        <v>0</v>
      </c>
      <c r="AN18" s="20"/>
      <c r="AO18" s="20">
        <v>0</v>
      </c>
      <c r="AP18" s="20">
        <v>1.7479161273788998E-2</v>
      </c>
      <c r="AQ18" s="20">
        <v>0</v>
      </c>
      <c r="AR18" s="20">
        <v>0</v>
      </c>
      <c r="AS18" s="20">
        <v>0</v>
      </c>
      <c r="AT18" s="20">
        <v>7.6374346193499596E-3</v>
      </c>
      <c r="AU18" s="20">
        <v>1.19275082863954E-2</v>
      </c>
      <c r="AV18" s="20">
        <v>8.1225150625150497E-2</v>
      </c>
      <c r="AW18" s="20"/>
      <c r="AX18" s="20">
        <v>4.5172318911916302E-2</v>
      </c>
      <c r="AY18" s="20">
        <v>4.6591495849693999E-2</v>
      </c>
      <c r="AZ18" s="20">
        <v>3.8113460195282001E-2</v>
      </c>
      <c r="BA18" s="20"/>
      <c r="BB18" s="20">
        <v>3.6211781465678397E-2</v>
      </c>
      <c r="BC18" s="20">
        <v>4.1053920330943301E-2</v>
      </c>
      <c r="BD18" s="20">
        <v>4.8978666710888998E-2</v>
      </c>
      <c r="BE18" s="20"/>
      <c r="BF18" s="20">
        <v>4.2617815936421097E-2</v>
      </c>
      <c r="BG18" s="20">
        <v>2.0710618594183199E-2</v>
      </c>
      <c r="BH18" s="20">
        <v>4.5321781377651797E-2</v>
      </c>
      <c r="BI18" s="20"/>
      <c r="BJ18" s="20">
        <v>3.1118441460077299E-2</v>
      </c>
      <c r="BK18" s="20">
        <v>6.1311042953775402E-2</v>
      </c>
      <c r="BL18" s="20"/>
      <c r="BM18" s="20">
        <v>6.7044945682497598E-3</v>
      </c>
      <c r="BN18" s="20">
        <v>7.2426649882463195E-2</v>
      </c>
      <c r="BO18" s="20"/>
      <c r="BP18" s="20">
        <v>5.9441101279114603E-2</v>
      </c>
      <c r="BQ18" s="20">
        <v>0.12810620830054101</v>
      </c>
      <c r="BR18" s="20">
        <v>8.6236922303826805E-2</v>
      </c>
      <c r="BS18" s="20">
        <v>5.0623351687976E-2</v>
      </c>
      <c r="BT18" s="20">
        <v>5.0917079202796298E-2</v>
      </c>
      <c r="BU18" s="20">
        <v>3.6238770881808401E-2</v>
      </c>
      <c r="BV18" s="20">
        <v>1.85712615926285E-2</v>
      </c>
      <c r="BW18" s="20">
        <v>6.7634654712243905E-2</v>
      </c>
    </row>
    <row r="19" spans="2:75" x14ac:dyDescent="0.35">
      <c r="B19" s="16"/>
    </row>
    <row r="20" spans="2:75" x14ac:dyDescent="0.35">
      <c r="B20" t="s">
        <v>94</v>
      </c>
    </row>
    <row r="21" spans="2:75" x14ac:dyDescent="0.35">
      <c r="B21" t="s">
        <v>95</v>
      </c>
    </row>
    <row r="23" spans="2:75" x14ac:dyDescent="0.35">
      <c r="B23"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W23"/>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134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87</v>
      </c>
      <c r="D7" s="10">
        <v>43</v>
      </c>
      <c r="E7" s="10">
        <v>44</v>
      </c>
      <c r="F7" s="10"/>
      <c r="G7" s="10">
        <v>7</v>
      </c>
      <c r="H7" s="10">
        <v>13</v>
      </c>
      <c r="I7" s="10">
        <v>14</v>
      </c>
      <c r="J7" s="10">
        <v>17</v>
      </c>
      <c r="K7" s="10">
        <v>17</v>
      </c>
      <c r="L7" s="10">
        <v>19</v>
      </c>
      <c r="M7" s="10"/>
      <c r="N7" s="10">
        <v>26</v>
      </c>
      <c r="O7" s="10">
        <v>61</v>
      </c>
      <c r="P7" s="10"/>
      <c r="Q7" s="10">
        <v>4</v>
      </c>
      <c r="R7" s="10">
        <v>12</v>
      </c>
      <c r="S7" s="10">
        <v>13</v>
      </c>
      <c r="T7" s="10">
        <v>19</v>
      </c>
      <c r="U7" s="10">
        <v>14</v>
      </c>
      <c r="V7" s="10">
        <v>8</v>
      </c>
      <c r="W7" s="10">
        <v>12</v>
      </c>
      <c r="X7" s="10">
        <v>0</v>
      </c>
      <c r="Y7" s="10">
        <v>0</v>
      </c>
      <c r="Z7" s="10">
        <v>5</v>
      </c>
      <c r="AA7" s="10"/>
      <c r="AB7" s="10">
        <v>9</v>
      </c>
      <c r="AC7" s="10">
        <v>39</v>
      </c>
      <c r="AD7" s="10">
        <v>35</v>
      </c>
      <c r="AE7" s="10"/>
      <c r="AF7" s="10">
        <v>0</v>
      </c>
      <c r="AG7" s="10">
        <v>0</v>
      </c>
      <c r="AH7" s="10">
        <v>0</v>
      </c>
      <c r="AI7" s="10">
        <v>0</v>
      </c>
      <c r="AJ7" s="10">
        <v>0</v>
      </c>
      <c r="AK7" s="10">
        <v>0</v>
      </c>
      <c r="AL7" s="10">
        <v>0</v>
      </c>
      <c r="AM7" s="10">
        <v>0</v>
      </c>
      <c r="AN7" s="10"/>
      <c r="AO7" s="10">
        <v>0</v>
      </c>
      <c r="AP7" s="10">
        <v>2</v>
      </c>
      <c r="AQ7" s="10">
        <v>0</v>
      </c>
      <c r="AR7" s="10">
        <v>2</v>
      </c>
      <c r="AS7" s="10">
        <v>0</v>
      </c>
      <c r="AT7" s="10">
        <v>2</v>
      </c>
      <c r="AU7" s="10">
        <v>2</v>
      </c>
      <c r="AV7" s="10">
        <v>2</v>
      </c>
      <c r="AW7" s="10"/>
      <c r="AX7" s="10">
        <v>4</v>
      </c>
      <c r="AY7" s="10">
        <v>17</v>
      </c>
      <c r="AZ7" s="10">
        <v>59</v>
      </c>
      <c r="BA7" s="10"/>
      <c r="BB7" s="10">
        <v>5</v>
      </c>
      <c r="BC7" s="10">
        <v>32</v>
      </c>
      <c r="BD7" s="10">
        <v>41</v>
      </c>
      <c r="BE7" s="10"/>
      <c r="BF7" s="10">
        <v>3</v>
      </c>
      <c r="BG7" s="10">
        <v>32</v>
      </c>
      <c r="BH7" s="10">
        <v>45</v>
      </c>
      <c r="BI7" s="10"/>
      <c r="BJ7" s="10">
        <v>13</v>
      </c>
      <c r="BK7" s="10">
        <v>73</v>
      </c>
      <c r="BL7" s="10"/>
      <c r="BM7" s="10">
        <v>36</v>
      </c>
      <c r="BN7" s="10">
        <v>47</v>
      </c>
      <c r="BO7" s="10"/>
      <c r="BP7" s="10">
        <v>13</v>
      </c>
      <c r="BQ7" s="10">
        <v>3</v>
      </c>
      <c r="BR7" s="10">
        <v>5</v>
      </c>
      <c r="BS7" s="10">
        <v>16</v>
      </c>
      <c r="BT7" s="10">
        <v>27</v>
      </c>
      <c r="BU7" s="10">
        <v>13</v>
      </c>
      <c r="BV7" s="10">
        <v>3</v>
      </c>
      <c r="BW7" s="10">
        <v>7</v>
      </c>
    </row>
    <row r="8" spans="2:75" ht="30" customHeight="1" x14ac:dyDescent="0.35">
      <c r="B8" s="11" t="s">
        <v>19</v>
      </c>
      <c r="C8" s="11">
        <v>81</v>
      </c>
      <c r="D8" s="11">
        <v>34</v>
      </c>
      <c r="E8" s="11">
        <v>47</v>
      </c>
      <c r="F8" s="11"/>
      <c r="G8" s="11">
        <v>4</v>
      </c>
      <c r="H8" s="11">
        <v>12</v>
      </c>
      <c r="I8" s="11">
        <v>8</v>
      </c>
      <c r="J8" s="11">
        <v>18</v>
      </c>
      <c r="K8" s="11">
        <v>15</v>
      </c>
      <c r="L8" s="11">
        <v>23</v>
      </c>
      <c r="M8" s="11"/>
      <c r="N8" s="11">
        <v>50</v>
      </c>
      <c r="O8" s="11">
        <v>31</v>
      </c>
      <c r="P8" s="11"/>
      <c r="Q8" s="11">
        <v>2</v>
      </c>
      <c r="R8" s="11">
        <v>11</v>
      </c>
      <c r="S8" s="11">
        <v>10</v>
      </c>
      <c r="T8" s="11">
        <v>18</v>
      </c>
      <c r="U8" s="11">
        <v>14</v>
      </c>
      <c r="V8" s="11">
        <v>8</v>
      </c>
      <c r="W8" s="11">
        <v>13</v>
      </c>
      <c r="X8" s="11">
        <v>0</v>
      </c>
      <c r="Y8" s="11">
        <v>0</v>
      </c>
      <c r="Z8" s="11">
        <v>4</v>
      </c>
      <c r="AA8" s="11"/>
      <c r="AB8" s="11">
        <v>5</v>
      </c>
      <c r="AC8" s="11">
        <v>40</v>
      </c>
      <c r="AD8" s="11">
        <v>32</v>
      </c>
      <c r="AE8" s="11"/>
      <c r="AF8" s="11">
        <v>0</v>
      </c>
      <c r="AG8" s="11">
        <v>0</v>
      </c>
      <c r="AH8" s="11">
        <v>0</v>
      </c>
      <c r="AI8" s="11">
        <v>0</v>
      </c>
      <c r="AJ8" s="11">
        <v>0</v>
      </c>
      <c r="AK8" s="11">
        <v>0</v>
      </c>
      <c r="AL8" s="11">
        <v>0</v>
      </c>
      <c r="AM8" s="11">
        <v>0</v>
      </c>
      <c r="AN8" s="11"/>
      <c r="AO8" s="11">
        <v>0</v>
      </c>
      <c r="AP8" s="11">
        <v>3</v>
      </c>
      <c r="AQ8" s="11">
        <v>0</v>
      </c>
      <c r="AR8" s="11">
        <v>2</v>
      </c>
      <c r="AS8" s="11">
        <v>0</v>
      </c>
      <c r="AT8" s="11">
        <v>1</v>
      </c>
      <c r="AU8" s="11">
        <v>1</v>
      </c>
      <c r="AV8" s="11">
        <v>1</v>
      </c>
      <c r="AW8" s="11"/>
      <c r="AX8" s="11">
        <v>4</v>
      </c>
      <c r="AY8" s="11">
        <v>16</v>
      </c>
      <c r="AZ8" s="11">
        <v>50</v>
      </c>
      <c r="BA8" s="11"/>
      <c r="BB8" s="11">
        <v>4</v>
      </c>
      <c r="BC8" s="11">
        <v>32</v>
      </c>
      <c r="BD8" s="11">
        <v>38</v>
      </c>
      <c r="BE8" s="11"/>
      <c r="BF8" s="11">
        <v>2</v>
      </c>
      <c r="BG8" s="11">
        <v>30</v>
      </c>
      <c r="BH8" s="11">
        <v>41</v>
      </c>
      <c r="BI8" s="11"/>
      <c r="BJ8" s="11">
        <v>16</v>
      </c>
      <c r="BK8" s="11">
        <v>63</v>
      </c>
      <c r="BL8" s="11"/>
      <c r="BM8" s="11">
        <v>29</v>
      </c>
      <c r="BN8" s="11">
        <v>47</v>
      </c>
      <c r="BO8" s="11"/>
      <c r="BP8" s="11">
        <v>10</v>
      </c>
      <c r="BQ8" s="11">
        <v>3</v>
      </c>
      <c r="BR8" s="11">
        <v>5</v>
      </c>
      <c r="BS8" s="11">
        <v>15</v>
      </c>
      <c r="BT8" s="11">
        <v>26</v>
      </c>
      <c r="BU8" s="11">
        <v>12</v>
      </c>
      <c r="BV8" s="11">
        <v>4</v>
      </c>
      <c r="BW8" s="11">
        <v>6</v>
      </c>
    </row>
    <row r="9" spans="2:75" ht="29" x14ac:dyDescent="0.35">
      <c r="B9" s="15" t="s">
        <v>126</v>
      </c>
      <c r="C9" s="14">
        <v>0</v>
      </c>
      <c r="D9" s="14">
        <v>0</v>
      </c>
      <c r="E9" s="14">
        <v>0</v>
      </c>
      <c r="F9" s="14"/>
      <c r="G9" s="14">
        <v>0</v>
      </c>
      <c r="H9" s="14">
        <v>0</v>
      </c>
      <c r="I9" s="14">
        <v>0</v>
      </c>
      <c r="J9" s="14">
        <v>0</v>
      </c>
      <c r="K9" s="14">
        <v>0</v>
      </c>
      <c r="L9" s="14">
        <v>0</v>
      </c>
      <c r="M9" s="14"/>
      <c r="N9" s="14">
        <v>0</v>
      </c>
      <c r="O9" s="14">
        <v>0</v>
      </c>
      <c r="P9" s="14"/>
      <c r="Q9" s="14">
        <v>0</v>
      </c>
      <c r="R9" s="14">
        <v>0</v>
      </c>
      <c r="S9" s="14">
        <v>0</v>
      </c>
      <c r="T9" s="14">
        <v>0</v>
      </c>
      <c r="U9" s="14">
        <v>0</v>
      </c>
      <c r="V9" s="14">
        <v>0</v>
      </c>
      <c r="W9" s="14">
        <v>0</v>
      </c>
      <c r="X9" s="14">
        <v>0</v>
      </c>
      <c r="Y9" s="14">
        <v>0</v>
      </c>
      <c r="Z9" s="14">
        <v>0</v>
      </c>
      <c r="AA9" s="14"/>
      <c r="AB9" s="14">
        <v>0</v>
      </c>
      <c r="AC9" s="14">
        <v>0</v>
      </c>
      <c r="AD9" s="14">
        <v>0</v>
      </c>
      <c r="AE9" s="14"/>
      <c r="AF9" s="14">
        <v>0</v>
      </c>
      <c r="AG9" s="14">
        <v>0</v>
      </c>
      <c r="AH9" s="14">
        <v>0</v>
      </c>
      <c r="AI9" s="14">
        <v>0</v>
      </c>
      <c r="AJ9" s="14">
        <v>0</v>
      </c>
      <c r="AK9" s="14">
        <v>0</v>
      </c>
      <c r="AL9" s="14">
        <v>0</v>
      </c>
      <c r="AM9" s="14">
        <v>0</v>
      </c>
      <c r="AN9" s="14"/>
      <c r="AO9" s="14">
        <v>0</v>
      </c>
      <c r="AP9" s="14">
        <v>0</v>
      </c>
      <c r="AQ9" s="14">
        <v>0</v>
      </c>
      <c r="AR9" s="14">
        <v>0</v>
      </c>
      <c r="AS9" s="14">
        <v>0</v>
      </c>
      <c r="AT9" s="14">
        <v>0</v>
      </c>
      <c r="AU9" s="14">
        <v>0</v>
      </c>
      <c r="AV9" s="14">
        <v>0</v>
      </c>
      <c r="AW9" s="14"/>
      <c r="AX9" s="14">
        <v>0</v>
      </c>
      <c r="AY9" s="14">
        <v>0</v>
      </c>
      <c r="AZ9" s="14">
        <v>0</v>
      </c>
      <c r="BA9" s="14"/>
      <c r="BB9" s="14">
        <v>0</v>
      </c>
      <c r="BC9" s="14">
        <v>0</v>
      </c>
      <c r="BD9" s="14">
        <v>0</v>
      </c>
      <c r="BE9" s="14"/>
      <c r="BF9" s="14">
        <v>0</v>
      </c>
      <c r="BG9" s="14">
        <v>0</v>
      </c>
      <c r="BH9" s="14">
        <v>0</v>
      </c>
      <c r="BI9" s="14"/>
      <c r="BJ9" s="14">
        <v>0</v>
      </c>
      <c r="BK9" s="14">
        <v>0</v>
      </c>
      <c r="BL9" s="14"/>
      <c r="BM9" s="14">
        <v>0</v>
      </c>
      <c r="BN9" s="14">
        <v>0</v>
      </c>
      <c r="BO9" s="14"/>
      <c r="BP9" s="14">
        <v>0</v>
      </c>
      <c r="BQ9" s="14">
        <v>0</v>
      </c>
      <c r="BR9" s="14">
        <v>0</v>
      </c>
      <c r="BS9" s="14">
        <v>0</v>
      </c>
      <c r="BT9" s="14">
        <v>0</v>
      </c>
      <c r="BU9" s="14">
        <v>0</v>
      </c>
      <c r="BV9" s="14">
        <v>0</v>
      </c>
      <c r="BW9" s="14">
        <v>0</v>
      </c>
    </row>
    <row r="10" spans="2:75" ht="43.5" x14ac:dyDescent="0.35">
      <c r="B10" s="15" t="s">
        <v>127</v>
      </c>
      <c r="C10" s="14">
        <v>0</v>
      </c>
      <c r="D10" s="14">
        <v>0</v>
      </c>
      <c r="E10" s="14">
        <v>0</v>
      </c>
      <c r="F10" s="14"/>
      <c r="G10" s="14">
        <v>0</v>
      </c>
      <c r="H10" s="14">
        <v>0</v>
      </c>
      <c r="I10" s="14">
        <v>0</v>
      </c>
      <c r="J10" s="14">
        <v>0</v>
      </c>
      <c r="K10" s="14">
        <v>0</v>
      </c>
      <c r="L10" s="14">
        <v>0</v>
      </c>
      <c r="M10" s="14"/>
      <c r="N10" s="14">
        <v>0</v>
      </c>
      <c r="O10" s="14">
        <v>0</v>
      </c>
      <c r="P10" s="14"/>
      <c r="Q10" s="14">
        <v>0</v>
      </c>
      <c r="R10" s="14">
        <v>0</v>
      </c>
      <c r="S10" s="14">
        <v>0</v>
      </c>
      <c r="T10" s="14">
        <v>0</v>
      </c>
      <c r="U10" s="14">
        <v>0</v>
      </c>
      <c r="V10" s="14">
        <v>0</v>
      </c>
      <c r="W10" s="14">
        <v>0</v>
      </c>
      <c r="X10" s="14">
        <v>0</v>
      </c>
      <c r="Y10" s="14">
        <v>0</v>
      </c>
      <c r="Z10" s="14">
        <v>0</v>
      </c>
      <c r="AA10" s="14"/>
      <c r="AB10" s="14">
        <v>0</v>
      </c>
      <c r="AC10" s="14">
        <v>0</v>
      </c>
      <c r="AD10" s="14">
        <v>0</v>
      </c>
      <c r="AE10" s="14"/>
      <c r="AF10" s="14">
        <v>0</v>
      </c>
      <c r="AG10" s="14">
        <v>0</v>
      </c>
      <c r="AH10" s="14">
        <v>0</v>
      </c>
      <c r="AI10" s="14">
        <v>0</v>
      </c>
      <c r="AJ10" s="14">
        <v>0</v>
      </c>
      <c r="AK10" s="14">
        <v>0</v>
      </c>
      <c r="AL10" s="14">
        <v>0</v>
      </c>
      <c r="AM10" s="14">
        <v>0</v>
      </c>
      <c r="AN10" s="14"/>
      <c r="AO10" s="14">
        <v>0</v>
      </c>
      <c r="AP10" s="14">
        <v>0</v>
      </c>
      <c r="AQ10" s="14">
        <v>0</v>
      </c>
      <c r="AR10" s="14">
        <v>0</v>
      </c>
      <c r="AS10" s="14">
        <v>0</v>
      </c>
      <c r="AT10" s="14">
        <v>0</v>
      </c>
      <c r="AU10" s="14">
        <v>0</v>
      </c>
      <c r="AV10" s="14">
        <v>0</v>
      </c>
      <c r="AW10" s="14"/>
      <c r="AX10" s="14">
        <v>0</v>
      </c>
      <c r="AY10" s="14">
        <v>0</v>
      </c>
      <c r="AZ10" s="14">
        <v>0</v>
      </c>
      <c r="BA10" s="14"/>
      <c r="BB10" s="14">
        <v>0</v>
      </c>
      <c r="BC10" s="14">
        <v>0</v>
      </c>
      <c r="BD10" s="14">
        <v>0</v>
      </c>
      <c r="BE10" s="14"/>
      <c r="BF10" s="14">
        <v>0</v>
      </c>
      <c r="BG10" s="14">
        <v>0</v>
      </c>
      <c r="BH10" s="14">
        <v>0</v>
      </c>
      <c r="BI10" s="14"/>
      <c r="BJ10" s="14">
        <v>0</v>
      </c>
      <c r="BK10" s="14">
        <v>0</v>
      </c>
      <c r="BL10" s="14"/>
      <c r="BM10" s="14">
        <v>0</v>
      </c>
      <c r="BN10" s="14">
        <v>0</v>
      </c>
      <c r="BO10" s="14"/>
      <c r="BP10" s="14">
        <v>0</v>
      </c>
      <c r="BQ10" s="14">
        <v>0</v>
      </c>
      <c r="BR10" s="14">
        <v>0</v>
      </c>
      <c r="BS10" s="14">
        <v>0</v>
      </c>
      <c r="BT10" s="14">
        <v>0</v>
      </c>
      <c r="BU10" s="14">
        <v>0</v>
      </c>
      <c r="BV10" s="14">
        <v>0</v>
      </c>
      <c r="BW10" s="14">
        <v>0</v>
      </c>
    </row>
    <row r="11" spans="2:75" ht="29" x14ac:dyDescent="0.35">
      <c r="B11" s="15" t="s">
        <v>128</v>
      </c>
      <c r="C11" s="14">
        <v>0</v>
      </c>
      <c r="D11" s="14">
        <v>0</v>
      </c>
      <c r="E11" s="14">
        <v>0</v>
      </c>
      <c r="F11" s="14"/>
      <c r="G11" s="14">
        <v>0</v>
      </c>
      <c r="H11" s="14">
        <v>0</v>
      </c>
      <c r="I11" s="14">
        <v>0</v>
      </c>
      <c r="J11" s="14">
        <v>0</v>
      </c>
      <c r="K11" s="14">
        <v>0</v>
      </c>
      <c r="L11" s="14">
        <v>0</v>
      </c>
      <c r="M11" s="14"/>
      <c r="N11" s="14">
        <v>0</v>
      </c>
      <c r="O11" s="14">
        <v>0</v>
      </c>
      <c r="P11" s="14"/>
      <c r="Q11" s="14">
        <v>0</v>
      </c>
      <c r="R11" s="14">
        <v>0</v>
      </c>
      <c r="S11" s="14">
        <v>0</v>
      </c>
      <c r="T11" s="14">
        <v>0</v>
      </c>
      <c r="U11" s="14">
        <v>0</v>
      </c>
      <c r="V11" s="14">
        <v>0</v>
      </c>
      <c r="W11" s="14">
        <v>0</v>
      </c>
      <c r="X11" s="14">
        <v>0</v>
      </c>
      <c r="Y11" s="14">
        <v>0</v>
      </c>
      <c r="Z11" s="14">
        <v>0</v>
      </c>
      <c r="AA11" s="14"/>
      <c r="AB11" s="14">
        <v>0</v>
      </c>
      <c r="AC11" s="14">
        <v>0</v>
      </c>
      <c r="AD11" s="14">
        <v>0</v>
      </c>
      <c r="AE11" s="14"/>
      <c r="AF11" s="14">
        <v>0</v>
      </c>
      <c r="AG11" s="14">
        <v>0</v>
      </c>
      <c r="AH11" s="14">
        <v>0</v>
      </c>
      <c r="AI11" s="14">
        <v>0</v>
      </c>
      <c r="AJ11" s="14">
        <v>0</v>
      </c>
      <c r="AK11" s="14">
        <v>0</v>
      </c>
      <c r="AL11" s="14">
        <v>0</v>
      </c>
      <c r="AM11" s="14">
        <v>0</v>
      </c>
      <c r="AN11" s="14"/>
      <c r="AO11" s="14">
        <v>0</v>
      </c>
      <c r="AP11" s="14">
        <v>0</v>
      </c>
      <c r="AQ11" s="14">
        <v>0</v>
      </c>
      <c r="AR11" s="14">
        <v>0</v>
      </c>
      <c r="AS11" s="14">
        <v>0</v>
      </c>
      <c r="AT11" s="14">
        <v>0</v>
      </c>
      <c r="AU11" s="14">
        <v>0</v>
      </c>
      <c r="AV11" s="14">
        <v>0</v>
      </c>
      <c r="AW11" s="14"/>
      <c r="AX11" s="14">
        <v>0</v>
      </c>
      <c r="AY11" s="14">
        <v>0</v>
      </c>
      <c r="AZ11" s="14">
        <v>0</v>
      </c>
      <c r="BA11" s="14"/>
      <c r="BB11" s="14">
        <v>0</v>
      </c>
      <c r="BC11" s="14">
        <v>0</v>
      </c>
      <c r="BD11" s="14">
        <v>0</v>
      </c>
      <c r="BE11" s="14"/>
      <c r="BF11" s="14">
        <v>0</v>
      </c>
      <c r="BG11" s="14">
        <v>0</v>
      </c>
      <c r="BH11" s="14">
        <v>0</v>
      </c>
      <c r="BI11" s="14"/>
      <c r="BJ11" s="14">
        <v>0</v>
      </c>
      <c r="BK11" s="14">
        <v>0</v>
      </c>
      <c r="BL11" s="14"/>
      <c r="BM11" s="14">
        <v>0</v>
      </c>
      <c r="BN11" s="14">
        <v>0</v>
      </c>
      <c r="BO11" s="14"/>
      <c r="BP11" s="14">
        <v>0</v>
      </c>
      <c r="BQ11" s="14">
        <v>0</v>
      </c>
      <c r="BR11" s="14">
        <v>0</v>
      </c>
      <c r="BS11" s="14">
        <v>0</v>
      </c>
      <c r="BT11" s="14">
        <v>0</v>
      </c>
      <c r="BU11" s="14">
        <v>0</v>
      </c>
      <c r="BV11" s="14">
        <v>0</v>
      </c>
      <c r="BW11" s="14">
        <v>0</v>
      </c>
    </row>
    <row r="12" spans="2:75" ht="29" x14ac:dyDescent="0.35">
      <c r="B12" s="15" t="s">
        <v>129</v>
      </c>
      <c r="C12" s="14">
        <v>0</v>
      </c>
      <c r="D12" s="14">
        <v>0</v>
      </c>
      <c r="E12" s="14">
        <v>0</v>
      </c>
      <c r="F12" s="14"/>
      <c r="G12" s="14">
        <v>0</v>
      </c>
      <c r="H12" s="14">
        <v>0</v>
      </c>
      <c r="I12" s="14">
        <v>0</v>
      </c>
      <c r="J12" s="14">
        <v>0</v>
      </c>
      <c r="K12" s="14">
        <v>0</v>
      </c>
      <c r="L12" s="14">
        <v>0</v>
      </c>
      <c r="M12" s="14"/>
      <c r="N12" s="14">
        <v>0</v>
      </c>
      <c r="O12" s="14">
        <v>0</v>
      </c>
      <c r="P12" s="14"/>
      <c r="Q12" s="14">
        <v>0</v>
      </c>
      <c r="R12" s="14">
        <v>0</v>
      </c>
      <c r="S12" s="14">
        <v>0</v>
      </c>
      <c r="T12" s="14">
        <v>0</v>
      </c>
      <c r="U12" s="14">
        <v>0</v>
      </c>
      <c r="V12" s="14">
        <v>0</v>
      </c>
      <c r="W12" s="14">
        <v>0</v>
      </c>
      <c r="X12" s="14">
        <v>0</v>
      </c>
      <c r="Y12" s="14">
        <v>0</v>
      </c>
      <c r="Z12" s="14">
        <v>0</v>
      </c>
      <c r="AA12" s="14"/>
      <c r="AB12" s="14">
        <v>0</v>
      </c>
      <c r="AC12" s="14">
        <v>0</v>
      </c>
      <c r="AD12" s="14">
        <v>0</v>
      </c>
      <c r="AE12" s="14"/>
      <c r="AF12" s="14">
        <v>0</v>
      </c>
      <c r="AG12" s="14">
        <v>0</v>
      </c>
      <c r="AH12" s="14">
        <v>0</v>
      </c>
      <c r="AI12" s="14">
        <v>0</v>
      </c>
      <c r="AJ12" s="14">
        <v>0</v>
      </c>
      <c r="AK12" s="14">
        <v>0</v>
      </c>
      <c r="AL12" s="14">
        <v>0</v>
      </c>
      <c r="AM12" s="14">
        <v>0</v>
      </c>
      <c r="AN12" s="14"/>
      <c r="AO12" s="14">
        <v>0</v>
      </c>
      <c r="AP12" s="14">
        <v>0</v>
      </c>
      <c r="AQ12" s="14">
        <v>0</v>
      </c>
      <c r="AR12" s="14">
        <v>0</v>
      </c>
      <c r="AS12" s="14">
        <v>0</v>
      </c>
      <c r="AT12" s="14">
        <v>0</v>
      </c>
      <c r="AU12" s="14">
        <v>0</v>
      </c>
      <c r="AV12" s="14">
        <v>0</v>
      </c>
      <c r="AW12" s="14"/>
      <c r="AX12" s="14">
        <v>0</v>
      </c>
      <c r="AY12" s="14">
        <v>0</v>
      </c>
      <c r="AZ12" s="14">
        <v>0</v>
      </c>
      <c r="BA12" s="14"/>
      <c r="BB12" s="14">
        <v>0</v>
      </c>
      <c r="BC12" s="14">
        <v>0</v>
      </c>
      <c r="BD12" s="14">
        <v>0</v>
      </c>
      <c r="BE12" s="14"/>
      <c r="BF12" s="14">
        <v>0</v>
      </c>
      <c r="BG12" s="14">
        <v>0</v>
      </c>
      <c r="BH12" s="14">
        <v>0</v>
      </c>
      <c r="BI12" s="14"/>
      <c r="BJ12" s="14">
        <v>0</v>
      </c>
      <c r="BK12" s="14">
        <v>0</v>
      </c>
      <c r="BL12" s="14"/>
      <c r="BM12" s="14">
        <v>0</v>
      </c>
      <c r="BN12" s="14">
        <v>0</v>
      </c>
      <c r="BO12" s="14"/>
      <c r="BP12" s="14">
        <v>0</v>
      </c>
      <c r="BQ12" s="14">
        <v>0</v>
      </c>
      <c r="BR12" s="14">
        <v>0</v>
      </c>
      <c r="BS12" s="14">
        <v>0</v>
      </c>
      <c r="BT12" s="14">
        <v>0</v>
      </c>
      <c r="BU12" s="14">
        <v>0</v>
      </c>
      <c r="BV12" s="14">
        <v>0</v>
      </c>
      <c r="BW12" s="14">
        <v>0</v>
      </c>
    </row>
    <row r="13" spans="2:75" x14ac:dyDescent="0.35">
      <c r="B13" s="15" t="s">
        <v>45</v>
      </c>
      <c r="C13" s="14">
        <v>0</v>
      </c>
      <c r="D13" s="14">
        <v>0</v>
      </c>
      <c r="E13" s="14">
        <v>0</v>
      </c>
      <c r="F13" s="14"/>
      <c r="G13" s="14">
        <v>0</v>
      </c>
      <c r="H13" s="14">
        <v>0</v>
      </c>
      <c r="I13" s="14">
        <v>0</v>
      </c>
      <c r="J13" s="14">
        <v>0</v>
      </c>
      <c r="K13" s="14">
        <v>0</v>
      </c>
      <c r="L13" s="14">
        <v>0</v>
      </c>
      <c r="M13" s="14"/>
      <c r="N13" s="14">
        <v>0</v>
      </c>
      <c r="O13" s="14">
        <v>0</v>
      </c>
      <c r="P13" s="14"/>
      <c r="Q13" s="14">
        <v>0</v>
      </c>
      <c r="R13" s="14">
        <v>0</v>
      </c>
      <c r="S13" s="14">
        <v>0</v>
      </c>
      <c r="T13" s="14">
        <v>0</v>
      </c>
      <c r="U13" s="14">
        <v>0</v>
      </c>
      <c r="V13" s="14">
        <v>0</v>
      </c>
      <c r="W13" s="14">
        <v>0</v>
      </c>
      <c r="X13" s="14">
        <v>0</v>
      </c>
      <c r="Y13" s="14">
        <v>0</v>
      </c>
      <c r="Z13" s="14">
        <v>0</v>
      </c>
      <c r="AA13" s="14"/>
      <c r="AB13" s="14">
        <v>0</v>
      </c>
      <c r="AC13" s="14">
        <v>0</v>
      </c>
      <c r="AD13" s="14">
        <v>0</v>
      </c>
      <c r="AE13" s="14"/>
      <c r="AF13" s="14">
        <v>0</v>
      </c>
      <c r="AG13" s="14">
        <v>0</v>
      </c>
      <c r="AH13" s="14">
        <v>0</v>
      </c>
      <c r="AI13" s="14">
        <v>0</v>
      </c>
      <c r="AJ13" s="14">
        <v>0</v>
      </c>
      <c r="AK13" s="14">
        <v>0</v>
      </c>
      <c r="AL13" s="14">
        <v>0</v>
      </c>
      <c r="AM13" s="14">
        <v>0</v>
      </c>
      <c r="AN13" s="14"/>
      <c r="AO13" s="14">
        <v>0</v>
      </c>
      <c r="AP13" s="14">
        <v>0</v>
      </c>
      <c r="AQ13" s="14">
        <v>0</v>
      </c>
      <c r="AR13" s="14">
        <v>0</v>
      </c>
      <c r="AS13" s="14">
        <v>0</v>
      </c>
      <c r="AT13" s="14">
        <v>0</v>
      </c>
      <c r="AU13" s="14">
        <v>0</v>
      </c>
      <c r="AV13" s="14">
        <v>0</v>
      </c>
      <c r="AW13" s="14"/>
      <c r="AX13" s="14">
        <v>0</v>
      </c>
      <c r="AY13" s="14">
        <v>0</v>
      </c>
      <c r="AZ13" s="14">
        <v>0</v>
      </c>
      <c r="BA13" s="14"/>
      <c r="BB13" s="14">
        <v>0</v>
      </c>
      <c r="BC13" s="14">
        <v>0</v>
      </c>
      <c r="BD13" s="14">
        <v>0</v>
      </c>
      <c r="BE13" s="14"/>
      <c r="BF13" s="14">
        <v>0</v>
      </c>
      <c r="BG13" s="14">
        <v>0</v>
      </c>
      <c r="BH13" s="14">
        <v>0</v>
      </c>
      <c r="BI13" s="14"/>
      <c r="BJ13" s="14">
        <v>0</v>
      </c>
      <c r="BK13" s="14">
        <v>0</v>
      </c>
      <c r="BL13" s="14"/>
      <c r="BM13" s="14">
        <v>0</v>
      </c>
      <c r="BN13" s="14">
        <v>0</v>
      </c>
      <c r="BO13" s="14"/>
      <c r="BP13" s="14">
        <v>0</v>
      </c>
      <c r="BQ13" s="14">
        <v>0</v>
      </c>
      <c r="BR13" s="14">
        <v>0</v>
      </c>
      <c r="BS13" s="14">
        <v>0</v>
      </c>
      <c r="BT13" s="14">
        <v>0</v>
      </c>
      <c r="BU13" s="14">
        <v>0</v>
      </c>
      <c r="BV13" s="14">
        <v>0</v>
      </c>
      <c r="BW13" s="14">
        <v>0</v>
      </c>
    </row>
    <row r="14" spans="2:75" x14ac:dyDescent="0.35">
      <c r="B14" s="15" t="s">
        <v>47</v>
      </c>
      <c r="C14" s="14">
        <v>0</v>
      </c>
      <c r="D14" s="14">
        <v>0</v>
      </c>
      <c r="E14" s="14">
        <v>0</v>
      </c>
      <c r="F14" s="14"/>
      <c r="G14" s="14">
        <v>0</v>
      </c>
      <c r="H14" s="14">
        <v>0</v>
      </c>
      <c r="I14" s="14">
        <v>0</v>
      </c>
      <c r="J14" s="14">
        <v>0</v>
      </c>
      <c r="K14" s="14">
        <v>0</v>
      </c>
      <c r="L14" s="14">
        <v>0</v>
      </c>
      <c r="M14" s="14"/>
      <c r="N14" s="14">
        <v>0</v>
      </c>
      <c r="O14" s="14">
        <v>0</v>
      </c>
      <c r="P14" s="14"/>
      <c r="Q14" s="14">
        <v>0</v>
      </c>
      <c r="R14" s="14">
        <v>0</v>
      </c>
      <c r="S14" s="14">
        <v>0</v>
      </c>
      <c r="T14" s="14">
        <v>0</v>
      </c>
      <c r="U14" s="14">
        <v>0</v>
      </c>
      <c r="V14" s="14">
        <v>0</v>
      </c>
      <c r="W14" s="14">
        <v>0</v>
      </c>
      <c r="X14" s="14">
        <v>0</v>
      </c>
      <c r="Y14" s="14">
        <v>0</v>
      </c>
      <c r="Z14" s="14">
        <v>0</v>
      </c>
      <c r="AA14" s="14"/>
      <c r="AB14" s="14">
        <v>0</v>
      </c>
      <c r="AC14" s="14">
        <v>0</v>
      </c>
      <c r="AD14" s="14">
        <v>0</v>
      </c>
      <c r="AE14" s="14"/>
      <c r="AF14" s="14">
        <v>0</v>
      </c>
      <c r="AG14" s="14">
        <v>0</v>
      </c>
      <c r="AH14" s="14">
        <v>0</v>
      </c>
      <c r="AI14" s="14">
        <v>0</v>
      </c>
      <c r="AJ14" s="14">
        <v>0</v>
      </c>
      <c r="AK14" s="14">
        <v>0</v>
      </c>
      <c r="AL14" s="14">
        <v>0</v>
      </c>
      <c r="AM14" s="14">
        <v>0</v>
      </c>
      <c r="AN14" s="14"/>
      <c r="AO14" s="14">
        <v>0</v>
      </c>
      <c r="AP14" s="14">
        <v>0</v>
      </c>
      <c r="AQ14" s="14">
        <v>0</v>
      </c>
      <c r="AR14" s="14">
        <v>0</v>
      </c>
      <c r="AS14" s="14">
        <v>0</v>
      </c>
      <c r="AT14" s="14">
        <v>0</v>
      </c>
      <c r="AU14" s="14">
        <v>0</v>
      </c>
      <c r="AV14" s="14">
        <v>0</v>
      </c>
      <c r="AW14" s="14"/>
      <c r="AX14" s="14">
        <v>0</v>
      </c>
      <c r="AY14" s="14">
        <v>0</v>
      </c>
      <c r="AZ14" s="14">
        <v>0</v>
      </c>
      <c r="BA14" s="14"/>
      <c r="BB14" s="14">
        <v>0</v>
      </c>
      <c r="BC14" s="14">
        <v>0</v>
      </c>
      <c r="BD14" s="14">
        <v>0</v>
      </c>
      <c r="BE14" s="14"/>
      <c r="BF14" s="14">
        <v>0</v>
      </c>
      <c r="BG14" s="14">
        <v>0</v>
      </c>
      <c r="BH14" s="14">
        <v>0</v>
      </c>
      <c r="BI14" s="14"/>
      <c r="BJ14" s="14">
        <v>0</v>
      </c>
      <c r="BK14" s="14">
        <v>0</v>
      </c>
      <c r="BL14" s="14"/>
      <c r="BM14" s="14">
        <v>0</v>
      </c>
      <c r="BN14" s="14">
        <v>0</v>
      </c>
      <c r="BO14" s="14"/>
      <c r="BP14" s="14">
        <v>0</v>
      </c>
      <c r="BQ14" s="14">
        <v>0</v>
      </c>
      <c r="BR14" s="14">
        <v>0</v>
      </c>
      <c r="BS14" s="14">
        <v>0</v>
      </c>
      <c r="BT14" s="14">
        <v>0</v>
      </c>
      <c r="BU14" s="14">
        <v>0</v>
      </c>
      <c r="BV14" s="14">
        <v>0</v>
      </c>
      <c r="BW14" s="14">
        <v>0</v>
      </c>
    </row>
    <row r="15" spans="2:75" ht="29" x14ac:dyDescent="0.35">
      <c r="B15" s="15" t="s">
        <v>130</v>
      </c>
      <c r="C15" s="14">
        <v>0</v>
      </c>
      <c r="D15" s="14">
        <v>0</v>
      </c>
      <c r="E15" s="14">
        <v>0</v>
      </c>
      <c r="F15" s="14"/>
      <c r="G15" s="14">
        <v>0</v>
      </c>
      <c r="H15" s="14">
        <v>0</v>
      </c>
      <c r="I15" s="14">
        <v>0</v>
      </c>
      <c r="J15" s="14">
        <v>0</v>
      </c>
      <c r="K15" s="14">
        <v>0</v>
      </c>
      <c r="L15" s="14">
        <v>0</v>
      </c>
      <c r="M15" s="14"/>
      <c r="N15" s="14">
        <v>0</v>
      </c>
      <c r="O15" s="14">
        <v>0</v>
      </c>
      <c r="P15" s="14"/>
      <c r="Q15" s="14">
        <v>0</v>
      </c>
      <c r="R15" s="14">
        <v>0</v>
      </c>
      <c r="S15" s="14">
        <v>0</v>
      </c>
      <c r="T15" s="14">
        <v>0</v>
      </c>
      <c r="U15" s="14">
        <v>0</v>
      </c>
      <c r="V15" s="14">
        <v>0</v>
      </c>
      <c r="W15" s="14">
        <v>0</v>
      </c>
      <c r="X15" s="14">
        <v>0</v>
      </c>
      <c r="Y15" s="14">
        <v>0</v>
      </c>
      <c r="Z15" s="14">
        <v>0</v>
      </c>
      <c r="AA15" s="14"/>
      <c r="AB15" s="14">
        <v>0</v>
      </c>
      <c r="AC15" s="14">
        <v>0</v>
      </c>
      <c r="AD15" s="14">
        <v>0</v>
      </c>
      <c r="AE15" s="14"/>
      <c r="AF15" s="14">
        <v>0</v>
      </c>
      <c r="AG15" s="14">
        <v>0</v>
      </c>
      <c r="AH15" s="14">
        <v>0</v>
      </c>
      <c r="AI15" s="14">
        <v>0</v>
      </c>
      <c r="AJ15" s="14">
        <v>0</v>
      </c>
      <c r="AK15" s="14">
        <v>0</v>
      </c>
      <c r="AL15" s="14">
        <v>0</v>
      </c>
      <c r="AM15" s="14">
        <v>0</v>
      </c>
      <c r="AN15" s="14"/>
      <c r="AO15" s="14">
        <v>0</v>
      </c>
      <c r="AP15" s="14">
        <v>0</v>
      </c>
      <c r="AQ15" s="14">
        <v>0</v>
      </c>
      <c r="AR15" s="14">
        <v>0</v>
      </c>
      <c r="AS15" s="14">
        <v>0</v>
      </c>
      <c r="AT15" s="14">
        <v>0</v>
      </c>
      <c r="AU15" s="14">
        <v>0</v>
      </c>
      <c r="AV15" s="14">
        <v>0</v>
      </c>
      <c r="AW15" s="14"/>
      <c r="AX15" s="14">
        <v>0</v>
      </c>
      <c r="AY15" s="14">
        <v>0</v>
      </c>
      <c r="AZ15" s="14">
        <v>0</v>
      </c>
      <c r="BA15" s="14"/>
      <c r="BB15" s="14">
        <v>0</v>
      </c>
      <c r="BC15" s="14">
        <v>0</v>
      </c>
      <c r="BD15" s="14">
        <v>0</v>
      </c>
      <c r="BE15" s="14"/>
      <c r="BF15" s="14">
        <v>0</v>
      </c>
      <c r="BG15" s="14">
        <v>0</v>
      </c>
      <c r="BH15" s="14">
        <v>0</v>
      </c>
      <c r="BI15" s="14"/>
      <c r="BJ15" s="14">
        <v>0</v>
      </c>
      <c r="BK15" s="14">
        <v>0</v>
      </c>
      <c r="BL15" s="14"/>
      <c r="BM15" s="14">
        <v>0</v>
      </c>
      <c r="BN15" s="14">
        <v>0</v>
      </c>
      <c r="BO15" s="14"/>
      <c r="BP15" s="14">
        <v>0</v>
      </c>
      <c r="BQ15" s="14">
        <v>0</v>
      </c>
      <c r="BR15" s="14">
        <v>0</v>
      </c>
      <c r="BS15" s="14">
        <v>0</v>
      </c>
      <c r="BT15" s="14">
        <v>0</v>
      </c>
      <c r="BU15" s="14">
        <v>0</v>
      </c>
      <c r="BV15" s="14">
        <v>0</v>
      </c>
      <c r="BW15" s="14">
        <v>0</v>
      </c>
    </row>
    <row r="16" spans="2:75" x14ac:dyDescent="0.35">
      <c r="B16" s="15" t="s">
        <v>131</v>
      </c>
      <c r="C16" s="14">
        <v>0</v>
      </c>
      <c r="D16" s="14">
        <v>0</v>
      </c>
      <c r="E16" s="14">
        <v>0</v>
      </c>
      <c r="F16" s="14"/>
      <c r="G16" s="14">
        <v>0</v>
      </c>
      <c r="H16" s="14">
        <v>0</v>
      </c>
      <c r="I16" s="14">
        <v>0</v>
      </c>
      <c r="J16" s="14">
        <v>0</v>
      </c>
      <c r="K16" s="14">
        <v>0</v>
      </c>
      <c r="L16" s="14">
        <v>0</v>
      </c>
      <c r="M16" s="14"/>
      <c r="N16" s="14">
        <v>0</v>
      </c>
      <c r="O16" s="14">
        <v>0</v>
      </c>
      <c r="P16" s="14"/>
      <c r="Q16" s="14">
        <v>0</v>
      </c>
      <c r="R16" s="14">
        <v>0</v>
      </c>
      <c r="S16" s="14">
        <v>0</v>
      </c>
      <c r="T16" s="14">
        <v>0</v>
      </c>
      <c r="U16" s="14">
        <v>0</v>
      </c>
      <c r="V16" s="14">
        <v>0</v>
      </c>
      <c r="W16" s="14">
        <v>0</v>
      </c>
      <c r="X16" s="14">
        <v>0</v>
      </c>
      <c r="Y16" s="14">
        <v>0</v>
      </c>
      <c r="Z16" s="14">
        <v>0</v>
      </c>
      <c r="AA16" s="14"/>
      <c r="AB16" s="14">
        <v>0</v>
      </c>
      <c r="AC16" s="14">
        <v>0</v>
      </c>
      <c r="AD16" s="14">
        <v>0</v>
      </c>
      <c r="AE16" s="14"/>
      <c r="AF16" s="14">
        <v>0</v>
      </c>
      <c r="AG16" s="14">
        <v>0</v>
      </c>
      <c r="AH16" s="14">
        <v>0</v>
      </c>
      <c r="AI16" s="14">
        <v>0</v>
      </c>
      <c r="AJ16" s="14">
        <v>0</v>
      </c>
      <c r="AK16" s="14">
        <v>0</v>
      </c>
      <c r="AL16" s="14">
        <v>0</v>
      </c>
      <c r="AM16" s="14">
        <v>0</v>
      </c>
      <c r="AN16" s="14"/>
      <c r="AO16" s="14">
        <v>0</v>
      </c>
      <c r="AP16" s="14">
        <v>0</v>
      </c>
      <c r="AQ16" s="14">
        <v>0</v>
      </c>
      <c r="AR16" s="14">
        <v>0</v>
      </c>
      <c r="AS16" s="14">
        <v>0</v>
      </c>
      <c r="AT16" s="14">
        <v>0</v>
      </c>
      <c r="AU16" s="14">
        <v>0</v>
      </c>
      <c r="AV16" s="14">
        <v>0</v>
      </c>
      <c r="AW16" s="14"/>
      <c r="AX16" s="14">
        <v>0</v>
      </c>
      <c r="AY16" s="14">
        <v>0</v>
      </c>
      <c r="AZ16" s="14">
        <v>0</v>
      </c>
      <c r="BA16" s="14"/>
      <c r="BB16" s="14">
        <v>0</v>
      </c>
      <c r="BC16" s="14">
        <v>0</v>
      </c>
      <c r="BD16" s="14">
        <v>0</v>
      </c>
      <c r="BE16" s="14"/>
      <c r="BF16" s="14">
        <v>0</v>
      </c>
      <c r="BG16" s="14">
        <v>0</v>
      </c>
      <c r="BH16" s="14">
        <v>0</v>
      </c>
      <c r="BI16" s="14"/>
      <c r="BJ16" s="14">
        <v>0</v>
      </c>
      <c r="BK16" s="14">
        <v>0</v>
      </c>
      <c r="BL16" s="14"/>
      <c r="BM16" s="14">
        <v>0</v>
      </c>
      <c r="BN16" s="14">
        <v>0</v>
      </c>
      <c r="BO16" s="14"/>
      <c r="BP16" s="14">
        <v>0</v>
      </c>
      <c r="BQ16" s="14">
        <v>0</v>
      </c>
      <c r="BR16" s="14">
        <v>0</v>
      </c>
      <c r="BS16" s="14">
        <v>0</v>
      </c>
      <c r="BT16" s="14">
        <v>0</v>
      </c>
      <c r="BU16" s="14">
        <v>0</v>
      </c>
      <c r="BV16" s="14">
        <v>0</v>
      </c>
      <c r="BW16" s="14">
        <v>0</v>
      </c>
    </row>
    <row r="17" spans="2:75" x14ac:dyDescent="0.35">
      <c r="B17" s="15" t="s">
        <v>132</v>
      </c>
      <c r="C17" s="14">
        <v>0</v>
      </c>
      <c r="D17" s="14">
        <v>0</v>
      </c>
      <c r="E17" s="14">
        <v>0</v>
      </c>
      <c r="F17" s="14"/>
      <c r="G17" s="14">
        <v>0</v>
      </c>
      <c r="H17" s="14">
        <v>0</v>
      </c>
      <c r="I17" s="14">
        <v>0</v>
      </c>
      <c r="J17" s="14">
        <v>0</v>
      </c>
      <c r="K17" s="14">
        <v>0</v>
      </c>
      <c r="L17" s="14">
        <v>0</v>
      </c>
      <c r="M17" s="14"/>
      <c r="N17" s="14">
        <v>0</v>
      </c>
      <c r="O17" s="14">
        <v>0</v>
      </c>
      <c r="P17" s="14"/>
      <c r="Q17" s="14">
        <v>0</v>
      </c>
      <c r="R17" s="14">
        <v>0</v>
      </c>
      <c r="S17" s="14">
        <v>0</v>
      </c>
      <c r="T17" s="14">
        <v>0</v>
      </c>
      <c r="U17" s="14">
        <v>0</v>
      </c>
      <c r="V17" s="14">
        <v>0</v>
      </c>
      <c r="W17" s="14">
        <v>0</v>
      </c>
      <c r="X17" s="14">
        <v>0</v>
      </c>
      <c r="Y17" s="14">
        <v>0</v>
      </c>
      <c r="Z17" s="14">
        <v>0</v>
      </c>
      <c r="AA17" s="14"/>
      <c r="AB17" s="14">
        <v>0</v>
      </c>
      <c r="AC17" s="14">
        <v>0</v>
      </c>
      <c r="AD17" s="14">
        <v>0</v>
      </c>
      <c r="AE17" s="14"/>
      <c r="AF17" s="14">
        <v>0</v>
      </c>
      <c r="AG17" s="14">
        <v>0</v>
      </c>
      <c r="AH17" s="14">
        <v>0</v>
      </c>
      <c r="AI17" s="14">
        <v>0</v>
      </c>
      <c r="AJ17" s="14">
        <v>0</v>
      </c>
      <c r="AK17" s="14">
        <v>0</v>
      </c>
      <c r="AL17" s="14">
        <v>0</v>
      </c>
      <c r="AM17" s="14">
        <v>0</v>
      </c>
      <c r="AN17" s="14"/>
      <c r="AO17" s="14">
        <v>0</v>
      </c>
      <c r="AP17" s="14">
        <v>0</v>
      </c>
      <c r="AQ17" s="14">
        <v>0</v>
      </c>
      <c r="AR17" s="14">
        <v>0</v>
      </c>
      <c r="AS17" s="14">
        <v>0</v>
      </c>
      <c r="AT17" s="14">
        <v>0</v>
      </c>
      <c r="AU17" s="14">
        <v>0</v>
      </c>
      <c r="AV17" s="14">
        <v>0</v>
      </c>
      <c r="AW17" s="14"/>
      <c r="AX17" s="14">
        <v>0</v>
      </c>
      <c r="AY17" s="14">
        <v>0</v>
      </c>
      <c r="AZ17" s="14">
        <v>0</v>
      </c>
      <c r="BA17" s="14"/>
      <c r="BB17" s="14">
        <v>0</v>
      </c>
      <c r="BC17" s="14">
        <v>0</v>
      </c>
      <c r="BD17" s="14">
        <v>0</v>
      </c>
      <c r="BE17" s="14"/>
      <c r="BF17" s="14">
        <v>0</v>
      </c>
      <c r="BG17" s="14">
        <v>0</v>
      </c>
      <c r="BH17" s="14">
        <v>0</v>
      </c>
      <c r="BI17" s="14"/>
      <c r="BJ17" s="14">
        <v>0</v>
      </c>
      <c r="BK17" s="14">
        <v>0</v>
      </c>
      <c r="BL17" s="14"/>
      <c r="BM17" s="14">
        <v>0</v>
      </c>
      <c r="BN17" s="14">
        <v>0</v>
      </c>
      <c r="BO17" s="14"/>
      <c r="BP17" s="14">
        <v>0</v>
      </c>
      <c r="BQ17" s="14">
        <v>0</v>
      </c>
      <c r="BR17" s="14">
        <v>0</v>
      </c>
      <c r="BS17" s="14">
        <v>0</v>
      </c>
      <c r="BT17" s="14">
        <v>0</v>
      </c>
      <c r="BU17" s="14">
        <v>0</v>
      </c>
      <c r="BV17" s="14">
        <v>0</v>
      </c>
      <c r="BW17" s="14">
        <v>0</v>
      </c>
    </row>
    <row r="18" spans="2:75" x14ac:dyDescent="0.35">
      <c r="B18" s="15" t="s">
        <v>92</v>
      </c>
      <c r="C18" s="20">
        <v>0</v>
      </c>
      <c r="D18" s="20">
        <v>0</v>
      </c>
      <c r="E18" s="20">
        <v>0</v>
      </c>
      <c r="F18" s="20"/>
      <c r="G18" s="20">
        <v>0</v>
      </c>
      <c r="H18" s="20">
        <v>0</v>
      </c>
      <c r="I18" s="20">
        <v>0</v>
      </c>
      <c r="J18" s="20">
        <v>0</v>
      </c>
      <c r="K18" s="20">
        <v>0</v>
      </c>
      <c r="L18" s="20">
        <v>0</v>
      </c>
      <c r="M18" s="20"/>
      <c r="N18" s="20">
        <v>0</v>
      </c>
      <c r="O18" s="20">
        <v>0</v>
      </c>
      <c r="P18" s="20"/>
      <c r="Q18" s="20">
        <v>0</v>
      </c>
      <c r="R18" s="20">
        <v>0</v>
      </c>
      <c r="S18" s="20">
        <v>0</v>
      </c>
      <c r="T18" s="20">
        <v>0</v>
      </c>
      <c r="U18" s="20">
        <v>0</v>
      </c>
      <c r="V18" s="20">
        <v>0</v>
      </c>
      <c r="W18" s="20">
        <v>0</v>
      </c>
      <c r="X18" s="20">
        <v>0</v>
      </c>
      <c r="Y18" s="20">
        <v>0</v>
      </c>
      <c r="Z18" s="20">
        <v>0</v>
      </c>
      <c r="AA18" s="20"/>
      <c r="AB18" s="20">
        <v>0</v>
      </c>
      <c r="AC18" s="20">
        <v>0</v>
      </c>
      <c r="AD18" s="20">
        <v>0</v>
      </c>
      <c r="AE18" s="20"/>
      <c r="AF18" s="20">
        <v>0</v>
      </c>
      <c r="AG18" s="20">
        <v>0</v>
      </c>
      <c r="AH18" s="20">
        <v>0</v>
      </c>
      <c r="AI18" s="20">
        <v>0</v>
      </c>
      <c r="AJ18" s="20">
        <v>0</v>
      </c>
      <c r="AK18" s="20">
        <v>0</v>
      </c>
      <c r="AL18" s="20">
        <v>0</v>
      </c>
      <c r="AM18" s="20">
        <v>0</v>
      </c>
      <c r="AN18" s="20"/>
      <c r="AO18" s="20">
        <v>0</v>
      </c>
      <c r="AP18" s="20">
        <v>0</v>
      </c>
      <c r="AQ18" s="20">
        <v>0</v>
      </c>
      <c r="AR18" s="20">
        <v>0</v>
      </c>
      <c r="AS18" s="20">
        <v>0</v>
      </c>
      <c r="AT18" s="20">
        <v>0</v>
      </c>
      <c r="AU18" s="20">
        <v>0</v>
      </c>
      <c r="AV18" s="20">
        <v>0</v>
      </c>
      <c r="AW18" s="20"/>
      <c r="AX18" s="20">
        <v>0</v>
      </c>
      <c r="AY18" s="20">
        <v>0</v>
      </c>
      <c r="AZ18" s="20">
        <v>0</v>
      </c>
      <c r="BA18" s="20"/>
      <c r="BB18" s="20">
        <v>0</v>
      </c>
      <c r="BC18" s="20">
        <v>0</v>
      </c>
      <c r="BD18" s="20">
        <v>0</v>
      </c>
      <c r="BE18" s="20"/>
      <c r="BF18" s="20">
        <v>0</v>
      </c>
      <c r="BG18" s="20">
        <v>0</v>
      </c>
      <c r="BH18" s="20">
        <v>0</v>
      </c>
      <c r="BI18" s="20"/>
      <c r="BJ18" s="20">
        <v>0</v>
      </c>
      <c r="BK18" s="20">
        <v>0</v>
      </c>
      <c r="BL18" s="20"/>
      <c r="BM18" s="20">
        <v>0</v>
      </c>
      <c r="BN18" s="20">
        <v>0</v>
      </c>
      <c r="BO18" s="20"/>
      <c r="BP18" s="20">
        <v>0</v>
      </c>
      <c r="BQ18" s="20">
        <v>0</v>
      </c>
      <c r="BR18" s="20">
        <v>0</v>
      </c>
      <c r="BS18" s="20">
        <v>0</v>
      </c>
      <c r="BT18" s="20">
        <v>0</v>
      </c>
      <c r="BU18" s="20">
        <v>0</v>
      </c>
      <c r="BV18" s="20">
        <v>0</v>
      </c>
      <c r="BW18" s="20">
        <v>0</v>
      </c>
    </row>
    <row r="19" spans="2:75" x14ac:dyDescent="0.35">
      <c r="B19" s="16" t="s">
        <v>135</v>
      </c>
    </row>
    <row r="20" spans="2:75" x14ac:dyDescent="0.35">
      <c r="B20" t="s">
        <v>94</v>
      </c>
    </row>
    <row r="21" spans="2:75" x14ac:dyDescent="0.35">
      <c r="B21" t="s">
        <v>95</v>
      </c>
    </row>
    <row r="23" spans="2:75" x14ac:dyDescent="0.35">
      <c r="B23"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W24"/>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139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ht="29" x14ac:dyDescent="0.35">
      <c r="B9" s="15" t="s">
        <v>126</v>
      </c>
      <c r="C9" s="14">
        <v>0.15082158781715699</v>
      </c>
      <c r="D9" s="14">
        <v>0.16039349242109499</v>
      </c>
      <c r="E9" s="14">
        <v>0.14178806602594499</v>
      </c>
      <c r="F9" s="14"/>
      <c r="G9" s="14">
        <v>0.13048006222245301</v>
      </c>
      <c r="H9" s="14">
        <v>7.58524565816385E-2</v>
      </c>
      <c r="I9" s="14">
        <v>0.15712342500336099</v>
      </c>
      <c r="J9" s="14">
        <v>0.15922656523784401</v>
      </c>
      <c r="K9" s="14">
        <v>0.19769621528665299</v>
      </c>
      <c r="L9" s="14">
        <v>0.15383495737413899</v>
      </c>
      <c r="M9" s="14"/>
      <c r="N9" s="14">
        <v>0.15778857158415499</v>
      </c>
      <c r="O9" s="14">
        <v>0.13778337533891699</v>
      </c>
      <c r="P9" s="14"/>
      <c r="Q9" s="14">
        <v>1.7278964304375099E-2</v>
      </c>
      <c r="R9" s="14">
        <v>0.102282807991025</v>
      </c>
      <c r="S9" s="14">
        <v>8.8097332126946398E-2</v>
      </c>
      <c r="T9" s="14">
        <v>0.18270409572581001</v>
      </c>
      <c r="U9" s="14">
        <v>0.14171640027038501</v>
      </c>
      <c r="V9" s="14">
        <v>0.15402465927117001</v>
      </c>
      <c r="W9" s="14">
        <v>0.220243067824994</v>
      </c>
      <c r="X9" s="14">
        <v>0.24517618432884</v>
      </c>
      <c r="Y9" s="14">
        <v>0.68232222267642095</v>
      </c>
      <c r="Z9" s="14">
        <v>0.14036934473812801</v>
      </c>
      <c r="AA9" s="14"/>
      <c r="AB9" s="14">
        <v>8.54275319572282E-2</v>
      </c>
      <c r="AC9" s="14">
        <v>0.13163040062367201</v>
      </c>
      <c r="AD9" s="14">
        <v>0.29832477310470501</v>
      </c>
      <c r="AE9" s="14"/>
      <c r="AF9" s="14">
        <v>2.0125149284596001E-2</v>
      </c>
      <c r="AG9" s="14">
        <v>4.0138491349307496E-3</v>
      </c>
      <c r="AH9" s="14">
        <v>3.8805644947522699E-2</v>
      </c>
      <c r="AI9" s="14">
        <v>3.8157216405034798E-2</v>
      </c>
      <c r="AJ9" s="14">
        <v>3.1760928397593903E-2</v>
      </c>
      <c r="AK9" s="14">
        <v>0.70359427025453702</v>
      </c>
      <c r="AL9" s="14">
        <v>2.4762099723000999E-2</v>
      </c>
      <c r="AM9" s="14">
        <v>4.1035946101146401E-2</v>
      </c>
      <c r="AN9" s="14"/>
      <c r="AO9" s="14">
        <v>0</v>
      </c>
      <c r="AP9" s="14">
        <v>0</v>
      </c>
      <c r="AQ9" s="14">
        <v>0</v>
      </c>
      <c r="AR9" s="14">
        <v>0</v>
      </c>
      <c r="AS9" s="14">
        <v>0</v>
      </c>
      <c r="AT9" s="14">
        <v>1</v>
      </c>
      <c r="AU9" s="14">
        <v>0</v>
      </c>
      <c r="AV9" s="14">
        <v>0</v>
      </c>
      <c r="AW9" s="14"/>
      <c r="AX9" s="14">
        <v>0.45910960150965602</v>
      </c>
      <c r="AY9" s="14">
        <v>0.24578790904433201</v>
      </c>
      <c r="AZ9" s="14">
        <v>5.1717533548357598E-2</v>
      </c>
      <c r="BA9" s="14"/>
      <c r="BB9" s="14">
        <v>0.22728791247208599</v>
      </c>
      <c r="BC9" s="14">
        <v>0.17891751310661599</v>
      </c>
      <c r="BD9" s="14">
        <v>8.9598443203424499E-2</v>
      </c>
      <c r="BE9" s="14"/>
      <c r="BF9" s="14">
        <v>0.19107496787880801</v>
      </c>
      <c r="BG9" s="14">
        <v>0.19224133882324801</v>
      </c>
      <c r="BH9" s="14">
        <v>0.13903846445017001</v>
      </c>
      <c r="BI9" s="14"/>
      <c r="BJ9" s="14">
        <v>0.23694859543255101</v>
      </c>
      <c r="BK9" s="14">
        <v>0.13052625522712499</v>
      </c>
      <c r="BL9" s="14"/>
      <c r="BM9" s="14">
        <v>0.20263181631146901</v>
      </c>
      <c r="BN9" s="14">
        <v>0.14104363686360699</v>
      </c>
      <c r="BO9" s="14"/>
      <c r="BP9" s="14">
        <v>0.19114217123260799</v>
      </c>
      <c r="BQ9" s="14">
        <v>0.147335274222194</v>
      </c>
      <c r="BR9" s="14">
        <v>0.19158039114794501</v>
      </c>
      <c r="BS9" s="14">
        <v>0.113002846159375</v>
      </c>
      <c r="BT9" s="14">
        <v>0.157294356738578</v>
      </c>
      <c r="BU9" s="14">
        <v>0.160236629272171</v>
      </c>
      <c r="BV9" s="14">
        <v>0.167375885066087</v>
      </c>
      <c r="BW9" s="14">
        <v>7.6166537804904899E-2</v>
      </c>
    </row>
    <row r="10" spans="2:75" ht="43.5" x14ac:dyDescent="0.35">
      <c r="B10" s="15" t="s">
        <v>127</v>
      </c>
      <c r="C10" s="14">
        <v>0.12809542166417501</v>
      </c>
      <c r="D10" s="14">
        <v>0.139758447023625</v>
      </c>
      <c r="E10" s="14">
        <v>0.11708839661581801</v>
      </c>
      <c r="F10" s="14"/>
      <c r="G10" s="14">
        <v>0.105107184696449</v>
      </c>
      <c r="H10" s="14">
        <v>4.4369922366180002E-2</v>
      </c>
      <c r="I10" s="14">
        <v>8.9948482000756502E-2</v>
      </c>
      <c r="J10" s="14">
        <v>0.104556967169045</v>
      </c>
      <c r="K10" s="14">
        <v>0.133796423419342</v>
      </c>
      <c r="L10" s="14">
        <v>0.186958021080075</v>
      </c>
      <c r="M10" s="14"/>
      <c r="N10" s="14">
        <v>0.14831892547804901</v>
      </c>
      <c r="O10" s="14">
        <v>9.0248578812497204E-2</v>
      </c>
      <c r="P10" s="14"/>
      <c r="Q10" s="14">
        <v>3.86163790897514E-2</v>
      </c>
      <c r="R10" s="14">
        <v>0.119926404633281</v>
      </c>
      <c r="S10" s="14">
        <v>0.17764254496590601</v>
      </c>
      <c r="T10" s="14">
        <v>9.0645447331783799E-2</v>
      </c>
      <c r="U10" s="14">
        <v>0.16585233117394199</v>
      </c>
      <c r="V10" s="14">
        <v>0.19188271851065899</v>
      </c>
      <c r="W10" s="14">
        <v>9.2831423600836502E-2</v>
      </c>
      <c r="X10" s="14">
        <v>0</v>
      </c>
      <c r="Y10" s="14">
        <v>0</v>
      </c>
      <c r="Z10" s="14">
        <v>8.6618583658794698E-2</v>
      </c>
      <c r="AA10" s="14"/>
      <c r="AB10" s="14">
        <v>0.28665004549564599</v>
      </c>
      <c r="AC10" s="14">
        <v>0.124416016211864</v>
      </c>
      <c r="AD10" s="14">
        <v>2.9707809323197099E-2</v>
      </c>
      <c r="AE10" s="14"/>
      <c r="AF10" s="14">
        <v>0.65310037108519403</v>
      </c>
      <c r="AG10" s="14">
        <v>4.0138491349307496E-3</v>
      </c>
      <c r="AH10" s="14">
        <v>4.4755181082850898E-2</v>
      </c>
      <c r="AI10" s="14">
        <v>1.3775749756730999E-2</v>
      </c>
      <c r="AJ10" s="14">
        <v>0</v>
      </c>
      <c r="AK10" s="14">
        <v>2.05663927204804E-2</v>
      </c>
      <c r="AL10" s="14">
        <v>1.3000658976255601E-2</v>
      </c>
      <c r="AM10" s="14">
        <v>8.5458038452694805E-3</v>
      </c>
      <c r="AN10" s="14"/>
      <c r="AO10" s="14">
        <v>1</v>
      </c>
      <c r="AP10" s="14">
        <v>0</v>
      </c>
      <c r="AQ10" s="14">
        <v>0</v>
      </c>
      <c r="AR10" s="14">
        <v>0</v>
      </c>
      <c r="AS10" s="14">
        <v>0</v>
      </c>
      <c r="AT10" s="14">
        <v>0</v>
      </c>
      <c r="AU10" s="14">
        <v>0</v>
      </c>
      <c r="AV10" s="14">
        <v>0</v>
      </c>
      <c r="AW10" s="14"/>
      <c r="AX10" s="14">
        <v>9.65079677336841E-2</v>
      </c>
      <c r="AY10" s="14">
        <v>0.17399199132309501</v>
      </c>
      <c r="AZ10" s="14">
        <v>0.10062996115942301</v>
      </c>
      <c r="BA10" s="14"/>
      <c r="BB10" s="14">
        <v>0.225361024186814</v>
      </c>
      <c r="BC10" s="14">
        <v>0.14586936096478101</v>
      </c>
      <c r="BD10" s="14">
        <v>4.9117200175386698E-2</v>
      </c>
      <c r="BE10" s="14"/>
      <c r="BF10" s="14">
        <v>0.15397346205346599</v>
      </c>
      <c r="BG10" s="14">
        <v>0.202838967630246</v>
      </c>
      <c r="BH10" s="14">
        <v>7.4539921189097899E-2</v>
      </c>
      <c r="BI10" s="14"/>
      <c r="BJ10" s="14">
        <v>0.194593463434515</v>
      </c>
      <c r="BK10" s="14">
        <v>0.11230200455412</v>
      </c>
      <c r="BL10" s="14"/>
      <c r="BM10" s="14">
        <v>0.14514925154796099</v>
      </c>
      <c r="BN10" s="14">
        <v>0.120274886632599</v>
      </c>
      <c r="BO10" s="14"/>
      <c r="BP10" s="14">
        <v>0.10509615844787</v>
      </c>
      <c r="BQ10" s="14">
        <v>0.109124611794991</v>
      </c>
      <c r="BR10" s="14">
        <v>0.12670647916238401</v>
      </c>
      <c r="BS10" s="14">
        <v>6.1225615614797203E-2</v>
      </c>
      <c r="BT10" s="14">
        <v>0.151773270433114</v>
      </c>
      <c r="BU10" s="14">
        <v>0.14647990664832</v>
      </c>
      <c r="BV10" s="14">
        <v>0.106889728007451</v>
      </c>
      <c r="BW10" s="14">
        <v>0.23301100671460701</v>
      </c>
    </row>
    <row r="11" spans="2:75" ht="29" x14ac:dyDescent="0.35">
      <c r="B11" s="15" t="s">
        <v>128</v>
      </c>
      <c r="C11" s="14">
        <v>5.9316609380451302E-2</v>
      </c>
      <c r="D11" s="14">
        <v>7.0795194774285794E-2</v>
      </c>
      <c r="E11" s="14">
        <v>4.8483650259147797E-2</v>
      </c>
      <c r="F11" s="14"/>
      <c r="G11" s="14">
        <v>8.6990881494810601E-2</v>
      </c>
      <c r="H11" s="14">
        <v>3.6151210018511501E-2</v>
      </c>
      <c r="I11" s="14">
        <v>3.9817315913166403E-2</v>
      </c>
      <c r="J11" s="14">
        <v>6.6289466377893097E-2</v>
      </c>
      <c r="K11" s="14">
        <v>7.1560394334164903E-2</v>
      </c>
      <c r="L11" s="14">
        <v>6.0064472739289797E-2</v>
      </c>
      <c r="M11" s="14"/>
      <c r="N11" s="14">
        <v>6.0264490039525602E-2</v>
      </c>
      <c r="O11" s="14">
        <v>5.7542718432755199E-2</v>
      </c>
      <c r="P11" s="14"/>
      <c r="Q11" s="14">
        <v>1.49207069165497E-2</v>
      </c>
      <c r="R11" s="14">
        <v>5.3496425028549698E-2</v>
      </c>
      <c r="S11" s="14">
        <v>4.0788238143613903E-2</v>
      </c>
      <c r="T11" s="14">
        <v>4.2930876029742902E-2</v>
      </c>
      <c r="U11" s="14">
        <v>8.2884450447155505E-2</v>
      </c>
      <c r="V11" s="14">
        <v>0.103194452720354</v>
      </c>
      <c r="W11" s="14">
        <v>4.2371592052009001E-2</v>
      </c>
      <c r="X11" s="14">
        <v>8.53678270928626E-2</v>
      </c>
      <c r="Y11" s="14">
        <v>0</v>
      </c>
      <c r="Z11" s="14">
        <v>6.18466113285265E-2</v>
      </c>
      <c r="AA11" s="14"/>
      <c r="AB11" s="14">
        <v>8.0580292681412896E-2</v>
      </c>
      <c r="AC11" s="14">
        <v>4.6880931627605503E-2</v>
      </c>
      <c r="AD11" s="14">
        <v>8.6150307196951104E-2</v>
      </c>
      <c r="AE11" s="14"/>
      <c r="AF11" s="14">
        <v>1.73162181078487E-2</v>
      </c>
      <c r="AG11" s="14">
        <v>1.8381631717342199E-2</v>
      </c>
      <c r="AH11" s="14">
        <v>0.51603011381863695</v>
      </c>
      <c r="AI11" s="14">
        <v>9.7284394514845392E-3</v>
      </c>
      <c r="AJ11" s="14">
        <v>0</v>
      </c>
      <c r="AK11" s="14">
        <v>1.4400817953443199E-2</v>
      </c>
      <c r="AL11" s="14">
        <v>0</v>
      </c>
      <c r="AM11" s="14">
        <v>2.1756014761749199E-2</v>
      </c>
      <c r="AN11" s="14"/>
      <c r="AO11" s="14">
        <v>0</v>
      </c>
      <c r="AP11" s="14">
        <v>0</v>
      </c>
      <c r="AQ11" s="14">
        <v>1</v>
      </c>
      <c r="AR11" s="14">
        <v>0</v>
      </c>
      <c r="AS11" s="14">
        <v>0</v>
      </c>
      <c r="AT11" s="14">
        <v>0</v>
      </c>
      <c r="AU11" s="14">
        <v>0</v>
      </c>
      <c r="AV11" s="14">
        <v>0</v>
      </c>
      <c r="AW11" s="14"/>
      <c r="AX11" s="14">
        <v>5.7548077140568601E-2</v>
      </c>
      <c r="AY11" s="14">
        <v>7.8985824033006705E-2</v>
      </c>
      <c r="AZ11" s="14">
        <v>4.78682351369887E-2</v>
      </c>
      <c r="BA11" s="14"/>
      <c r="BB11" s="14">
        <v>7.0720846452619501E-2</v>
      </c>
      <c r="BC11" s="14">
        <v>6.5819630933267995E-2</v>
      </c>
      <c r="BD11" s="14">
        <v>5.9302354035850997E-2</v>
      </c>
      <c r="BE11" s="14"/>
      <c r="BF11" s="14">
        <v>2.72446074375471E-2</v>
      </c>
      <c r="BG11" s="14">
        <v>5.0436611281431502E-2</v>
      </c>
      <c r="BH11" s="14">
        <v>7.9723954017333704E-2</v>
      </c>
      <c r="BI11" s="14"/>
      <c r="BJ11" s="14">
        <v>7.1256569411112095E-2</v>
      </c>
      <c r="BK11" s="14">
        <v>5.5402221397785001E-2</v>
      </c>
      <c r="BL11" s="14"/>
      <c r="BM11" s="14">
        <v>6.7077630723984996E-2</v>
      </c>
      <c r="BN11" s="14">
        <v>5.7712335358571697E-2</v>
      </c>
      <c r="BO11" s="14"/>
      <c r="BP11" s="14">
        <v>6.3662696362001697E-2</v>
      </c>
      <c r="BQ11" s="14">
        <v>1.7356956441391399E-2</v>
      </c>
      <c r="BR11" s="14">
        <v>3.7418249384503298E-2</v>
      </c>
      <c r="BS11" s="14">
        <v>0.14859834272214401</v>
      </c>
      <c r="BT11" s="14">
        <v>3.6052730530224397E-2</v>
      </c>
      <c r="BU11" s="14">
        <v>4.9246297860794097E-2</v>
      </c>
      <c r="BV11" s="14">
        <v>2.7282292318724401E-2</v>
      </c>
      <c r="BW11" s="14">
        <v>1.27117741916042E-2</v>
      </c>
    </row>
    <row r="12" spans="2:75" ht="29" x14ac:dyDescent="0.35">
      <c r="B12" s="15" t="s">
        <v>129</v>
      </c>
      <c r="C12" s="14">
        <v>0.13348377222970201</v>
      </c>
      <c r="D12" s="14">
        <v>0.173916451140918</v>
      </c>
      <c r="E12" s="14">
        <v>9.5325275970637002E-2</v>
      </c>
      <c r="F12" s="14"/>
      <c r="G12" s="14">
        <v>0.244036828677653</v>
      </c>
      <c r="H12" s="14">
        <v>0.28586166684896602</v>
      </c>
      <c r="I12" s="14">
        <v>0.110249759567148</v>
      </c>
      <c r="J12" s="14">
        <v>0.13835693560998799</v>
      </c>
      <c r="K12" s="14">
        <v>0.108502393849587</v>
      </c>
      <c r="L12" s="14">
        <v>7.3643326963909406E-2</v>
      </c>
      <c r="M12" s="14"/>
      <c r="N12" s="14">
        <v>0.15140015881528701</v>
      </c>
      <c r="O12" s="14">
        <v>9.9954534476680304E-2</v>
      </c>
      <c r="P12" s="14"/>
      <c r="Q12" s="14">
        <v>1.43047251889483E-2</v>
      </c>
      <c r="R12" s="14">
        <v>7.9109901269027602E-2</v>
      </c>
      <c r="S12" s="14">
        <v>0.177286231207718</v>
      </c>
      <c r="T12" s="14">
        <v>0.10373651806253301</v>
      </c>
      <c r="U12" s="14">
        <v>0.132395808272353</v>
      </c>
      <c r="V12" s="14">
        <v>0.18126196402674699</v>
      </c>
      <c r="W12" s="14">
        <v>0.18975752994387399</v>
      </c>
      <c r="X12" s="14">
        <v>0</v>
      </c>
      <c r="Y12" s="14">
        <v>0</v>
      </c>
      <c r="Z12" s="14">
        <v>0.10749826412571201</v>
      </c>
      <c r="AA12" s="14"/>
      <c r="AB12" s="14">
        <v>9.5201125104848003E-2</v>
      </c>
      <c r="AC12" s="14">
        <v>0.119311777338483</v>
      </c>
      <c r="AD12" s="14">
        <v>0.19860258800319699</v>
      </c>
      <c r="AE12" s="14"/>
      <c r="AF12" s="14">
        <v>2.4245043723766801E-2</v>
      </c>
      <c r="AG12" s="14">
        <v>0.73527403041932804</v>
      </c>
      <c r="AH12" s="14">
        <v>2.9031937299424999E-2</v>
      </c>
      <c r="AI12" s="14">
        <v>8.0843838545317598E-2</v>
      </c>
      <c r="AJ12" s="14">
        <v>3.5149064562042302E-2</v>
      </c>
      <c r="AK12" s="14">
        <v>4.9312513890632001E-2</v>
      </c>
      <c r="AL12" s="14">
        <v>3.3732694858432201E-2</v>
      </c>
      <c r="AM12" s="14">
        <v>5.0156339546987602E-2</v>
      </c>
      <c r="AN12" s="14"/>
      <c r="AO12" s="14">
        <v>0</v>
      </c>
      <c r="AP12" s="14">
        <v>1</v>
      </c>
      <c r="AQ12" s="14">
        <v>0</v>
      </c>
      <c r="AR12" s="14">
        <v>0</v>
      </c>
      <c r="AS12" s="14">
        <v>0</v>
      </c>
      <c r="AT12" s="14">
        <v>0</v>
      </c>
      <c r="AU12" s="14">
        <v>0</v>
      </c>
      <c r="AV12" s="14">
        <v>0</v>
      </c>
      <c r="AW12" s="14"/>
      <c r="AX12" s="14">
        <v>0.106190989994778</v>
      </c>
      <c r="AY12" s="14">
        <v>0.13509684988218301</v>
      </c>
      <c r="AZ12" s="14">
        <v>0.1500732792144</v>
      </c>
      <c r="BA12" s="14"/>
      <c r="BB12" s="14">
        <v>9.7242465759384805E-2</v>
      </c>
      <c r="BC12" s="14">
        <v>0.14424986126161901</v>
      </c>
      <c r="BD12" s="14">
        <v>0.161360519131417</v>
      </c>
      <c r="BE12" s="14"/>
      <c r="BF12" s="14">
        <v>0.18175930380822899</v>
      </c>
      <c r="BG12" s="14">
        <v>0.12412181961172</v>
      </c>
      <c r="BH12" s="14">
        <v>0.149663548813803</v>
      </c>
      <c r="BI12" s="14"/>
      <c r="BJ12" s="14">
        <v>0.11774950140564901</v>
      </c>
      <c r="BK12" s="14">
        <v>0.13758417495098399</v>
      </c>
      <c r="BL12" s="14"/>
      <c r="BM12" s="14">
        <v>0.15079869472393001</v>
      </c>
      <c r="BN12" s="14">
        <v>0.12185284108423899</v>
      </c>
      <c r="BO12" s="14"/>
      <c r="BP12" s="14">
        <v>0.16966781382752799</v>
      </c>
      <c r="BQ12" s="14">
        <v>0.127982766399142</v>
      </c>
      <c r="BR12" s="14">
        <v>0.10667554671427</v>
      </c>
      <c r="BS12" s="14">
        <v>0.121186481666526</v>
      </c>
      <c r="BT12" s="14">
        <v>0.12927080869683899</v>
      </c>
      <c r="BU12" s="14">
        <v>0.12745992017605401</v>
      </c>
      <c r="BV12" s="14">
        <v>0.118093875892957</v>
      </c>
      <c r="BW12" s="14">
        <v>0.133947480887706</v>
      </c>
    </row>
    <row r="13" spans="2:75" x14ac:dyDescent="0.35">
      <c r="B13" s="15" t="s">
        <v>45</v>
      </c>
      <c r="C13" s="14">
        <v>3.0466709351030699E-2</v>
      </c>
      <c r="D13" s="14">
        <v>2.1028591551241201E-2</v>
      </c>
      <c r="E13" s="14">
        <v>3.93739693311747E-2</v>
      </c>
      <c r="F13" s="14"/>
      <c r="G13" s="14">
        <v>3.8603826044543502E-2</v>
      </c>
      <c r="H13" s="14">
        <v>3.4015967648245202E-2</v>
      </c>
      <c r="I13" s="14">
        <v>3.5940134642036298E-2</v>
      </c>
      <c r="J13" s="14">
        <v>3.9879898620386302E-2</v>
      </c>
      <c r="K13" s="14">
        <v>4.1608229997632799E-2</v>
      </c>
      <c r="L13" s="14">
        <v>1.55257134118539E-2</v>
      </c>
      <c r="M13" s="14"/>
      <c r="N13" s="14">
        <v>2.1531746955635499E-2</v>
      </c>
      <c r="O13" s="14">
        <v>4.7187853262413301E-2</v>
      </c>
      <c r="P13" s="14"/>
      <c r="Q13" s="14">
        <v>4.3798417784437702E-2</v>
      </c>
      <c r="R13" s="14">
        <v>3.3062509906174299E-2</v>
      </c>
      <c r="S13" s="14">
        <v>3.49868940532711E-2</v>
      </c>
      <c r="T13" s="14">
        <v>2.5909172060843401E-2</v>
      </c>
      <c r="U13" s="14">
        <v>2.9314179041585901E-2</v>
      </c>
      <c r="V13" s="14">
        <v>4.6768209210386602E-3</v>
      </c>
      <c r="W13" s="14">
        <v>4.6703757900724702E-2</v>
      </c>
      <c r="X13" s="14">
        <v>0</v>
      </c>
      <c r="Y13" s="14">
        <v>0</v>
      </c>
      <c r="Z13" s="14">
        <v>4.2957504173435801E-2</v>
      </c>
      <c r="AA13" s="14"/>
      <c r="AB13" s="14">
        <v>2.11194518530778E-2</v>
      </c>
      <c r="AC13" s="14">
        <v>3.31417854701445E-2</v>
      </c>
      <c r="AD13" s="14">
        <v>2.0277644188745399E-2</v>
      </c>
      <c r="AE13" s="14"/>
      <c r="AF13" s="14">
        <v>0</v>
      </c>
      <c r="AG13" s="14">
        <v>6.1964499501362498E-3</v>
      </c>
      <c r="AH13" s="14">
        <v>1.46385501932314E-2</v>
      </c>
      <c r="AI13" s="14">
        <v>0</v>
      </c>
      <c r="AJ13" s="14">
        <v>0.73482098605198798</v>
      </c>
      <c r="AK13" s="14">
        <v>0</v>
      </c>
      <c r="AL13" s="14">
        <v>2.2139318734458999E-2</v>
      </c>
      <c r="AM13" s="14">
        <v>1.3488701308246E-2</v>
      </c>
      <c r="AN13" s="14"/>
      <c r="AO13" s="14">
        <v>0</v>
      </c>
      <c r="AP13" s="14">
        <v>0</v>
      </c>
      <c r="AQ13" s="14">
        <v>0</v>
      </c>
      <c r="AR13" s="14">
        <v>0</v>
      </c>
      <c r="AS13" s="14">
        <v>1</v>
      </c>
      <c r="AT13" s="14">
        <v>0</v>
      </c>
      <c r="AU13" s="14">
        <v>0</v>
      </c>
      <c r="AV13" s="14">
        <v>0</v>
      </c>
      <c r="AW13" s="14"/>
      <c r="AX13" s="14">
        <v>3.76108792084376E-2</v>
      </c>
      <c r="AY13" s="14">
        <v>4.0776650528777297E-2</v>
      </c>
      <c r="AZ13" s="14">
        <v>1.09062942661692E-2</v>
      </c>
      <c r="BA13" s="14"/>
      <c r="BB13" s="14">
        <v>4.1801250954415198E-2</v>
      </c>
      <c r="BC13" s="14">
        <v>3.0865241345532798E-2</v>
      </c>
      <c r="BD13" s="14">
        <v>1.1200360440078799E-2</v>
      </c>
      <c r="BE13" s="14"/>
      <c r="BF13" s="14">
        <v>3.04194079914979E-2</v>
      </c>
      <c r="BG13" s="14">
        <v>3.4686313160054202E-2</v>
      </c>
      <c r="BH13" s="14">
        <v>1.95454190236212E-2</v>
      </c>
      <c r="BI13" s="14"/>
      <c r="BJ13" s="14">
        <v>2.10263995012747E-2</v>
      </c>
      <c r="BK13" s="14">
        <v>2.7413572924378599E-2</v>
      </c>
      <c r="BL13" s="14"/>
      <c r="BM13" s="14">
        <v>2.9468682029861401E-2</v>
      </c>
      <c r="BN13" s="14">
        <v>2.71834335089906E-2</v>
      </c>
      <c r="BO13" s="14"/>
      <c r="BP13" s="14">
        <v>2.3973311694181699E-2</v>
      </c>
      <c r="BQ13" s="14">
        <v>0</v>
      </c>
      <c r="BR13" s="14">
        <v>2.5533026071918E-2</v>
      </c>
      <c r="BS13" s="14">
        <v>3.2401381887100102E-2</v>
      </c>
      <c r="BT13" s="14">
        <v>4.1868153562375797E-2</v>
      </c>
      <c r="BU13" s="14">
        <v>3.4018375362951797E-2</v>
      </c>
      <c r="BV13" s="14">
        <v>0</v>
      </c>
      <c r="BW13" s="14">
        <v>2.0782172778795498E-2</v>
      </c>
    </row>
    <row r="14" spans="2:75" x14ac:dyDescent="0.35">
      <c r="B14" s="15" t="s">
        <v>47</v>
      </c>
      <c r="C14" s="14">
        <v>5.0096863493093599E-2</v>
      </c>
      <c r="D14" s="14">
        <v>4.9496324941158298E-2</v>
      </c>
      <c r="E14" s="14">
        <v>5.06636240616367E-2</v>
      </c>
      <c r="F14" s="14"/>
      <c r="G14" s="14">
        <v>4.5510947193331798E-2</v>
      </c>
      <c r="H14" s="14">
        <v>4.5350032068695798E-2</v>
      </c>
      <c r="I14" s="14">
        <v>0.101905990843878</v>
      </c>
      <c r="J14" s="14">
        <v>4.49296297099381E-2</v>
      </c>
      <c r="K14" s="14">
        <v>6.1326585123738502E-2</v>
      </c>
      <c r="L14" s="14">
        <v>2.95649688482356E-2</v>
      </c>
      <c r="M14" s="14"/>
      <c r="N14" s="14">
        <v>5.2714566057040703E-2</v>
      </c>
      <c r="O14" s="14">
        <v>4.5198020123421001E-2</v>
      </c>
      <c r="P14" s="14"/>
      <c r="Q14" s="14">
        <v>0.13472056654897299</v>
      </c>
      <c r="R14" s="14">
        <v>2.2902632959352499E-2</v>
      </c>
      <c r="S14" s="14">
        <v>3.6467041114717103E-2</v>
      </c>
      <c r="T14" s="14">
        <v>7.0592704024207198E-2</v>
      </c>
      <c r="U14" s="14">
        <v>3.0244977226306299E-2</v>
      </c>
      <c r="V14" s="14">
        <v>2.2078233581994799E-2</v>
      </c>
      <c r="W14" s="14">
        <v>7.6495479557926793E-2</v>
      </c>
      <c r="X14" s="14">
        <v>0</v>
      </c>
      <c r="Y14" s="14">
        <v>0</v>
      </c>
      <c r="Z14" s="14">
        <v>7.1152968088963098E-2</v>
      </c>
      <c r="AA14" s="14"/>
      <c r="AB14" s="14">
        <v>0.104232568701791</v>
      </c>
      <c r="AC14" s="14">
        <v>4.2200631537471299E-2</v>
      </c>
      <c r="AD14" s="14">
        <v>2.2747189303134199E-2</v>
      </c>
      <c r="AE14" s="14"/>
      <c r="AF14" s="14">
        <v>9.3272691850650007E-3</v>
      </c>
      <c r="AG14" s="14">
        <v>2.1443948426468299E-2</v>
      </c>
      <c r="AH14" s="14">
        <v>2.1120969368107902E-2</v>
      </c>
      <c r="AI14" s="14">
        <v>3.8209384043507703E-2</v>
      </c>
      <c r="AJ14" s="14">
        <v>5.9035542680584398E-2</v>
      </c>
      <c r="AK14" s="14">
        <v>1.1412089733750099E-2</v>
      </c>
      <c r="AL14" s="14">
        <v>0.74947051189953195</v>
      </c>
      <c r="AM14" s="14">
        <v>3.0256996776077901E-2</v>
      </c>
      <c r="AN14" s="14"/>
      <c r="AO14" s="14">
        <v>0</v>
      </c>
      <c r="AP14" s="14">
        <v>0</v>
      </c>
      <c r="AQ14" s="14">
        <v>0</v>
      </c>
      <c r="AR14" s="14">
        <v>0</v>
      </c>
      <c r="AS14" s="14">
        <v>0</v>
      </c>
      <c r="AT14" s="14">
        <v>0</v>
      </c>
      <c r="AU14" s="14">
        <v>1</v>
      </c>
      <c r="AV14" s="14">
        <v>0</v>
      </c>
      <c r="AW14" s="14"/>
      <c r="AX14" s="14">
        <v>3.34647841123452E-2</v>
      </c>
      <c r="AY14" s="14">
        <v>2.1049332519660201E-2</v>
      </c>
      <c r="AZ14" s="14">
        <v>8.4930390682076196E-2</v>
      </c>
      <c r="BA14" s="14"/>
      <c r="BB14" s="14">
        <v>4.5469970304590802E-2</v>
      </c>
      <c r="BC14" s="14">
        <v>4.0384668078819401E-2</v>
      </c>
      <c r="BD14" s="14">
        <v>8.9115689744198506E-2</v>
      </c>
      <c r="BE14" s="14"/>
      <c r="BF14" s="14">
        <v>7.29465973961579E-2</v>
      </c>
      <c r="BG14" s="14">
        <v>4.22871362066254E-2</v>
      </c>
      <c r="BH14" s="14">
        <v>6.3088659303726494E-2</v>
      </c>
      <c r="BI14" s="14"/>
      <c r="BJ14" s="14">
        <v>5.7747751634827302E-2</v>
      </c>
      <c r="BK14" s="14">
        <v>4.5874954275455702E-2</v>
      </c>
      <c r="BL14" s="14"/>
      <c r="BM14" s="14">
        <v>7.8014740430588495E-2</v>
      </c>
      <c r="BN14" s="14">
        <v>3.4534129019519598E-2</v>
      </c>
      <c r="BO14" s="14"/>
      <c r="BP14" s="14">
        <v>3.4505769518863E-2</v>
      </c>
      <c r="BQ14" s="14">
        <v>8.74880936716219E-2</v>
      </c>
      <c r="BR14" s="14">
        <v>5.5874453568838203E-2</v>
      </c>
      <c r="BS14" s="14">
        <v>6.15567101092932E-2</v>
      </c>
      <c r="BT14" s="14">
        <v>4.1735731416629701E-2</v>
      </c>
      <c r="BU14" s="14">
        <v>3.1876682018740103E-2</v>
      </c>
      <c r="BV14" s="14">
        <v>0.14117395065230001</v>
      </c>
      <c r="BW14" s="14">
        <v>5.57628282907335E-2</v>
      </c>
    </row>
    <row r="15" spans="2:75" ht="29" x14ac:dyDescent="0.35">
      <c r="B15" s="15" t="s">
        <v>130</v>
      </c>
      <c r="C15" s="14">
        <v>3.6453963853789101E-2</v>
      </c>
      <c r="D15" s="14">
        <v>3.6902045298055998E-2</v>
      </c>
      <c r="E15" s="14">
        <v>3.6031085267080702E-2</v>
      </c>
      <c r="F15" s="14"/>
      <c r="G15" s="14">
        <v>3.2300051302268998E-2</v>
      </c>
      <c r="H15" s="14">
        <v>3.4964320243751297E-2</v>
      </c>
      <c r="I15" s="14">
        <v>3.2881403453802098E-3</v>
      </c>
      <c r="J15" s="14">
        <v>3.6850358884677102E-2</v>
      </c>
      <c r="K15" s="14">
        <v>4.2921458760464298E-2</v>
      </c>
      <c r="L15" s="14">
        <v>4.8110885439294503E-2</v>
      </c>
      <c r="M15" s="14"/>
      <c r="N15" s="14">
        <v>3.7737954608818097E-2</v>
      </c>
      <c r="O15" s="14">
        <v>3.4051066869377797E-2</v>
      </c>
      <c r="P15" s="14"/>
      <c r="Q15" s="14">
        <v>0.100380813540541</v>
      </c>
      <c r="R15" s="14">
        <v>4.8873124326104501E-2</v>
      </c>
      <c r="S15" s="14">
        <v>5.6544787649084098E-2</v>
      </c>
      <c r="T15" s="14">
        <v>2.7854853236521499E-2</v>
      </c>
      <c r="U15" s="14">
        <v>4.7828109203826998E-2</v>
      </c>
      <c r="V15" s="14">
        <v>1.02276232833888E-2</v>
      </c>
      <c r="W15" s="14">
        <v>3.9082633327058303E-2</v>
      </c>
      <c r="X15" s="14">
        <v>0</v>
      </c>
      <c r="Y15" s="14">
        <v>0</v>
      </c>
      <c r="Z15" s="14">
        <v>6.74038565174458E-3</v>
      </c>
      <c r="AA15" s="14"/>
      <c r="AB15" s="14">
        <v>0.121859547592718</v>
      </c>
      <c r="AC15" s="14">
        <v>2.3653262253117199E-2</v>
      </c>
      <c r="AD15" s="14">
        <v>1.07212288510686E-2</v>
      </c>
      <c r="AE15" s="14"/>
      <c r="AF15" s="14">
        <v>1.2722056456398401E-2</v>
      </c>
      <c r="AG15" s="14">
        <v>0</v>
      </c>
      <c r="AH15" s="14">
        <v>0</v>
      </c>
      <c r="AI15" s="14">
        <v>0.59210362301175701</v>
      </c>
      <c r="AJ15" s="14">
        <v>0</v>
      </c>
      <c r="AK15" s="14">
        <v>0</v>
      </c>
      <c r="AL15" s="14">
        <v>2.9026012448188799E-2</v>
      </c>
      <c r="AM15" s="14">
        <v>1.89101747254968E-2</v>
      </c>
      <c r="AN15" s="14"/>
      <c r="AO15" s="14">
        <v>0</v>
      </c>
      <c r="AP15" s="14">
        <v>0</v>
      </c>
      <c r="AQ15" s="14">
        <v>0</v>
      </c>
      <c r="AR15" s="14">
        <v>1</v>
      </c>
      <c r="AS15" s="14">
        <v>0</v>
      </c>
      <c r="AT15" s="14">
        <v>0</v>
      </c>
      <c r="AU15" s="14">
        <v>0</v>
      </c>
      <c r="AV15" s="14">
        <v>0</v>
      </c>
      <c r="AW15" s="14"/>
      <c r="AX15" s="14">
        <v>4.3033868292590399E-2</v>
      </c>
      <c r="AY15" s="14">
        <v>2.6829506088260499E-2</v>
      </c>
      <c r="AZ15" s="14">
        <v>4.6773406660733999E-2</v>
      </c>
      <c r="BA15" s="14"/>
      <c r="BB15" s="14">
        <v>9.2355028864704106E-2</v>
      </c>
      <c r="BC15" s="14">
        <v>3.5211601327378703E-2</v>
      </c>
      <c r="BD15" s="14">
        <v>9.1608606526921901E-3</v>
      </c>
      <c r="BE15" s="14"/>
      <c r="BF15" s="14">
        <v>2.75871173278621E-2</v>
      </c>
      <c r="BG15" s="14">
        <v>5.3397866705606999E-2</v>
      </c>
      <c r="BH15" s="14">
        <v>2.3697160205768501E-2</v>
      </c>
      <c r="BI15" s="14"/>
      <c r="BJ15" s="14">
        <v>4.52371246818025E-2</v>
      </c>
      <c r="BK15" s="14">
        <v>3.5408847165335301E-2</v>
      </c>
      <c r="BL15" s="14"/>
      <c r="BM15" s="14">
        <v>3.9499959972799703E-2</v>
      </c>
      <c r="BN15" s="14">
        <v>3.33062617776037E-2</v>
      </c>
      <c r="BO15" s="14"/>
      <c r="BP15" s="14">
        <v>3.6167025784581502E-2</v>
      </c>
      <c r="BQ15" s="14">
        <v>2.8457734782775999E-2</v>
      </c>
      <c r="BR15" s="14">
        <v>5.0124218855068001E-2</v>
      </c>
      <c r="BS15" s="14">
        <v>3.4500690862056302E-2</v>
      </c>
      <c r="BT15" s="14">
        <v>3.6941052782711502E-2</v>
      </c>
      <c r="BU15" s="14">
        <v>4.2882326763452702E-2</v>
      </c>
      <c r="BV15" s="14">
        <v>4.4002204085985097E-2</v>
      </c>
      <c r="BW15" s="14">
        <v>2.51150492318475E-2</v>
      </c>
    </row>
    <row r="16" spans="2:75" ht="29" x14ac:dyDescent="0.35">
      <c r="B16" s="15" t="s">
        <v>136</v>
      </c>
      <c r="C16" s="14">
        <v>8.3880304696640595E-2</v>
      </c>
      <c r="D16" s="14">
        <v>9.4645665581171406E-2</v>
      </c>
      <c r="E16" s="14">
        <v>7.3720453949627396E-2</v>
      </c>
      <c r="F16" s="14"/>
      <c r="G16" s="14">
        <v>8.5612616404745101E-2</v>
      </c>
      <c r="H16" s="14">
        <v>0.15336981765296501</v>
      </c>
      <c r="I16" s="14">
        <v>8.9737347560424993E-2</v>
      </c>
      <c r="J16" s="14">
        <v>9.7754306227981702E-2</v>
      </c>
      <c r="K16" s="14">
        <v>8.7878332242215598E-2</v>
      </c>
      <c r="L16" s="14">
        <v>4.8179406333960999E-2</v>
      </c>
      <c r="M16" s="14"/>
      <c r="N16" s="14">
        <v>7.7511071102196502E-2</v>
      </c>
      <c r="O16" s="14">
        <v>9.5799870423385794E-2</v>
      </c>
      <c r="P16" s="14"/>
      <c r="Q16" s="14">
        <v>0.125101687484764</v>
      </c>
      <c r="R16" s="14">
        <v>7.3714992642820804E-2</v>
      </c>
      <c r="S16" s="14">
        <v>7.2666496483833304E-2</v>
      </c>
      <c r="T16" s="14">
        <v>7.2412028143915397E-2</v>
      </c>
      <c r="U16" s="14">
        <v>8.5456697792460401E-2</v>
      </c>
      <c r="V16" s="14">
        <v>8.9960093661261106E-2</v>
      </c>
      <c r="W16" s="14">
        <v>0.11496724856248899</v>
      </c>
      <c r="X16" s="14">
        <v>0.33378437758393298</v>
      </c>
      <c r="Y16" s="14">
        <v>0</v>
      </c>
      <c r="Z16" s="14">
        <v>5.5320378558901297E-2</v>
      </c>
      <c r="AA16" s="14"/>
      <c r="AB16" s="14">
        <v>5.0932752989323198E-2</v>
      </c>
      <c r="AC16" s="14">
        <v>5.8971040337179599E-2</v>
      </c>
      <c r="AD16" s="14">
        <v>0.19069123563245499</v>
      </c>
      <c r="AE16" s="14"/>
      <c r="AF16" s="14">
        <v>2.1144602596347199E-2</v>
      </c>
      <c r="AG16" s="14">
        <v>4.9792234962270303E-2</v>
      </c>
      <c r="AH16" s="14">
        <v>8.7767857456921297E-2</v>
      </c>
      <c r="AI16" s="14">
        <v>0</v>
      </c>
      <c r="AJ16" s="14">
        <v>0</v>
      </c>
      <c r="AK16" s="14">
        <v>2.4906351370709099E-2</v>
      </c>
      <c r="AL16" s="14">
        <v>3.6110533191996599E-2</v>
      </c>
      <c r="AM16" s="14">
        <v>3.3147431227350102E-2</v>
      </c>
      <c r="AN16" s="14"/>
      <c r="AO16" s="14">
        <v>0</v>
      </c>
      <c r="AP16" s="14">
        <v>0</v>
      </c>
      <c r="AQ16" s="14">
        <v>0</v>
      </c>
      <c r="AR16" s="14">
        <v>0</v>
      </c>
      <c r="AS16" s="14">
        <v>0</v>
      </c>
      <c r="AT16" s="14">
        <v>0</v>
      </c>
      <c r="AU16" s="14">
        <v>0</v>
      </c>
      <c r="AV16" s="14">
        <v>0</v>
      </c>
      <c r="AW16" s="14"/>
      <c r="AX16" s="14">
        <v>5.3528451351331302E-2</v>
      </c>
      <c r="AY16" s="14">
        <v>4.5251593011447502E-2</v>
      </c>
      <c r="AZ16" s="14">
        <v>0.13984441834144001</v>
      </c>
      <c r="BA16" s="14"/>
      <c r="BB16" s="14">
        <v>1.7932595820435802E-2</v>
      </c>
      <c r="BC16" s="14">
        <v>5.6285741880472598E-2</v>
      </c>
      <c r="BD16" s="14">
        <v>0.18426910589471199</v>
      </c>
      <c r="BE16" s="14"/>
      <c r="BF16" s="14">
        <v>2.3585473818177102E-2</v>
      </c>
      <c r="BG16" s="14">
        <v>5.9446369432374101E-2</v>
      </c>
      <c r="BH16" s="14">
        <v>0.137045282075378</v>
      </c>
      <c r="BI16" s="14"/>
      <c r="BJ16" s="14">
        <v>5.54367856455815E-2</v>
      </c>
      <c r="BK16" s="14">
        <v>9.4289089743158E-2</v>
      </c>
      <c r="BL16" s="14"/>
      <c r="BM16" s="14">
        <v>0.122635419183624</v>
      </c>
      <c r="BN16" s="14">
        <v>7.0594316038793403E-2</v>
      </c>
      <c r="BO16" s="14"/>
      <c r="BP16" s="14">
        <v>4.4315979413082199E-2</v>
      </c>
      <c r="BQ16" s="14">
        <v>0.118781212478015</v>
      </c>
      <c r="BR16" s="14">
        <v>5.02602805976727E-2</v>
      </c>
      <c r="BS16" s="14">
        <v>0.123979082248246</v>
      </c>
      <c r="BT16" s="14">
        <v>7.8003631705454504E-2</v>
      </c>
      <c r="BU16" s="14">
        <v>0.12485559737431499</v>
      </c>
      <c r="BV16" s="14">
        <v>3.6563120152252299E-2</v>
      </c>
      <c r="BW16" s="14">
        <v>5.12044285512245E-2</v>
      </c>
    </row>
    <row r="17" spans="2:75" x14ac:dyDescent="0.35">
      <c r="B17" s="15" t="s">
        <v>137</v>
      </c>
      <c r="C17" s="14">
        <v>7.8213192156225395E-2</v>
      </c>
      <c r="D17" s="14">
        <v>6.8686905270402193E-2</v>
      </c>
      <c r="E17" s="14">
        <v>8.72036620504828E-2</v>
      </c>
      <c r="F17" s="14"/>
      <c r="G17" s="14">
        <v>9.2342180945812605E-2</v>
      </c>
      <c r="H17" s="14">
        <v>9.9920868599312498E-2</v>
      </c>
      <c r="I17" s="14">
        <v>0.167966954462025</v>
      </c>
      <c r="J17" s="14">
        <v>8.2958813979708196E-2</v>
      </c>
      <c r="K17" s="14">
        <v>5.6268056914457701E-2</v>
      </c>
      <c r="L17" s="14">
        <v>3.8933369661424397E-2</v>
      </c>
      <c r="M17" s="14"/>
      <c r="N17" s="14">
        <v>6.4539479399340002E-2</v>
      </c>
      <c r="O17" s="14">
        <v>0.103802568886968</v>
      </c>
      <c r="P17" s="14"/>
      <c r="Q17" s="14">
        <v>0.17120115864227101</v>
      </c>
      <c r="R17" s="14">
        <v>0.154041880308361</v>
      </c>
      <c r="S17" s="14">
        <v>5.9789223699558601E-2</v>
      </c>
      <c r="T17" s="14">
        <v>5.0651625328218403E-2</v>
      </c>
      <c r="U17" s="14">
        <v>0.101198044141974</v>
      </c>
      <c r="V17" s="14">
        <v>7.1851303139650893E-2</v>
      </c>
      <c r="W17" s="14">
        <v>3.94758302580775E-2</v>
      </c>
      <c r="X17" s="14">
        <v>0</v>
      </c>
      <c r="Y17" s="14">
        <v>0.31767777732357899</v>
      </c>
      <c r="Z17" s="14">
        <v>6.3061721737772997E-2</v>
      </c>
      <c r="AA17" s="14"/>
      <c r="AB17" s="14">
        <v>2.2623693455663601E-2</v>
      </c>
      <c r="AC17" s="14">
        <v>9.40158258388155E-2</v>
      </c>
      <c r="AD17" s="14">
        <v>4.4712116123778303E-2</v>
      </c>
      <c r="AE17" s="14"/>
      <c r="AF17" s="14">
        <v>2.9881686763938101E-3</v>
      </c>
      <c r="AG17" s="14">
        <v>0</v>
      </c>
      <c r="AH17" s="14">
        <v>2.0081951970754599E-2</v>
      </c>
      <c r="AI17" s="14">
        <v>0</v>
      </c>
      <c r="AJ17" s="14">
        <v>1.80596362348899E-2</v>
      </c>
      <c r="AK17" s="14">
        <v>1.29826189802771E-2</v>
      </c>
      <c r="AL17" s="14">
        <v>0</v>
      </c>
      <c r="AM17" s="14">
        <v>0.443964783336807</v>
      </c>
      <c r="AN17" s="14"/>
      <c r="AO17" s="14">
        <v>0</v>
      </c>
      <c r="AP17" s="14">
        <v>0</v>
      </c>
      <c r="AQ17" s="14">
        <v>0</v>
      </c>
      <c r="AR17" s="14">
        <v>0</v>
      </c>
      <c r="AS17" s="14">
        <v>0</v>
      </c>
      <c r="AT17" s="14">
        <v>0</v>
      </c>
      <c r="AU17" s="14">
        <v>0</v>
      </c>
      <c r="AV17" s="14">
        <v>1</v>
      </c>
      <c r="AW17" s="14"/>
      <c r="AX17" s="14">
        <v>0</v>
      </c>
      <c r="AY17" s="14">
        <v>4.1544889707317602E-2</v>
      </c>
      <c r="AZ17" s="14">
        <v>0.121832054302841</v>
      </c>
      <c r="BA17" s="14"/>
      <c r="BB17" s="14">
        <v>1.47817251107847E-2</v>
      </c>
      <c r="BC17" s="14">
        <v>5.48774299501733E-2</v>
      </c>
      <c r="BD17" s="14">
        <v>0.14424831111160799</v>
      </c>
      <c r="BE17" s="14"/>
      <c r="BF17" s="14">
        <v>6.0307862487757997E-2</v>
      </c>
      <c r="BG17" s="14">
        <v>3.5311032581108903E-2</v>
      </c>
      <c r="BH17" s="14">
        <v>0.11820633888475</v>
      </c>
      <c r="BI17" s="14"/>
      <c r="BJ17" s="14">
        <v>9.3633287703313497E-3</v>
      </c>
      <c r="BK17" s="14">
        <v>9.8960937333845006E-2</v>
      </c>
      <c r="BL17" s="14"/>
      <c r="BM17" s="14">
        <v>3.24504519356602E-2</v>
      </c>
      <c r="BN17" s="14">
        <v>9.5933719731963699E-2</v>
      </c>
      <c r="BO17" s="14"/>
      <c r="BP17" s="14">
        <v>9.2494514812815301E-2</v>
      </c>
      <c r="BQ17" s="14">
        <v>7.2791111251850393E-2</v>
      </c>
      <c r="BR17" s="14">
        <v>7.3899697255541699E-2</v>
      </c>
      <c r="BS17" s="14">
        <v>7.7608704309179502E-2</v>
      </c>
      <c r="BT17" s="14">
        <v>6.8693052333949498E-2</v>
      </c>
      <c r="BU17" s="14">
        <v>8.0729838731645506E-2</v>
      </c>
      <c r="BV17" s="14">
        <v>5.1756631039425897E-2</v>
      </c>
      <c r="BW17" s="14">
        <v>0.105702574513106</v>
      </c>
    </row>
    <row r="18" spans="2:75" x14ac:dyDescent="0.35">
      <c r="B18" s="15" t="s">
        <v>138</v>
      </c>
      <c r="C18" s="14">
        <v>1.4188182929774799E-2</v>
      </c>
      <c r="D18" s="14">
        <v>9.8474438452902206E-3</v>
      </c>
      <c r="E18" s="14">
        <v>1.8284772138731101E-2</v>
      </c>
      <c r="F18" s="14"/>
      <c r="G18" s="14">
        <v>3.7910522053374099E-2</v>
      </c>
      <c r="H18" s="14">
        <v>1.5433562554797201E-2</v>
      </c>
      <c r="I18" s="14">
        <v>4.5402179777704497E-3</v>
      </c>
      <c r="J18" s="14">
        <v>1.69565963059168E-2</v>
      </c>
      <c r="K18" s="14">
        <v>1.1512991964860501E-2</v>
      </c>
      <c r="L18" s="14">
        <v>1.2127723392458E-2</v>
      </c>
      <c r="M18" s="14"/>
      <c r="N18" s="14">
        <v>4.33046906839898E-3</v>
      </c>
      <c r="O18" s="14">
        <v>3.2636190298921001E-2</v>
      </c>
      <c r="P18" s="14"/>
      <c r="Q18" s="14">
        <v>6.7823475797448907E-2</v>
      </c>
      <c r="R18" s="14">
        <v>9.7992237838984801E-3</v>
      </c>
      <c r="S18" s="14">
        <v>2.3014917206673799E-2</v>
      </c>
      <c r="T18" s="14">
        <v>2.3545686785788399E-2</v>
      </c>
      <c r="U18" s="14">
        <v>4.5565894214307998E-3</v>
      </c>
      <c r="V18" s="14">
        <v>0</v>
      </c>
      <c r="W18" s="14">
        <v>1.1399918507345799E-2</v>
      </c>
      <c r="X18" s="14">
        <v>0</v>
      </c>
      <c r="Y18" s="14">
        <v>0</v>
      </c>
      <c r="Z18" s="14">
        <v>1.40442601289979E-2</v>
      </c>
      <c r="AA18" s="14"/>
      <c r="AB18" s="14">
        <v>1.19561762535414E-2</v>
      </c>
      <c r="AC18" s="14">
        <v>1.6848430008596701E-2</v>
      </c>
      <c r="AD18" s="14">
        <v>4.3365134189182796E-3</v>
      </c>
      <c r="AE18" s="14"/>
      <c r="AF18" s="14">
        <v>0</v>
      </c>
      <c r="AG18" s="14">
        <v>1.4104761629875499E-2</v>
      </c>
      <c r="AH18" s="14">
        <v>0</v>
      </c>
      <c r="AI18" s="14">
        <v>0</v>
      </c>
      <c r="AJ18" s="14">
        <v>2.32340236267818E-2</v>
      </c>
      <c r="AK18" s="14">
        <v>3.00291690979592E-3</v>
      </c>
      <c r="AL18" s="14">
        <v>0</v>
      </c>
      <c r="AM18" s="14">
        <v>6.1804356208749002E-2</v>
      </c>
      <c r="AN18" s="14"/>
      <c r="AO18" s="14">
        <v>0</v>
      </c>
      <c r="AP18" s="14">
        <v>0</v>
      </c>
      <c r="AQ18" s="14">
        <v>0</v>
      </c>
      <c r="AR18" s="14">
        <v>0</v>
      </c>
      <c r="AS18" s="14">
        <v>0</v>
      </c>
      <c r="AT18" s="14">
        <v>0</v>
      </c>
      <c r="AU18" s="14">
        <v>0</v>
      </c>
      <c r="AV18" s="14">
        <v>0</v>
      </c>
      <c r="AW18" s="14"/>
      <c r="AX18" s="14">
        <v>1.5794159563207601E-2</v>
      </c>
      <c r="AY18" s="14">
        <v>7.4758367206668704E-3</v>
      </c>
      <c r="AZ18" s="14">
        <v>2.0210097439530301E-2</v>
      </c>
      <c r="BA18" s="14"/>
      <c r="BB18" s="14">
        <v>1.2030140564465301E-2</v>
      </c>
      <c r="BC18" s="14">
        <v>1.3888938998469101E-2</v>
      </c>
      <c r="BD18" s="14">
        <v>1.06748644457703E-2</v>
      </c>
      <c r="BE18" s="14"/>
      <c r="BF18" s="14">
        <v>1.4900996923531499E-2</v>
      </c>
      <c r="BG18" s="14">
        <v>1.9073507876431899E-2</v>
      </c>
      <c r="BH18" s="14">
        <v>7.1285786024617602E-3</v>
      </c>
      <c r="BI18" s="14"/>
      <c r="BJ18" s="14">
        <v>1.27898629616774E-2</v>
      </c>
      <c r="BK18" s="14">
        <v>1.31557695519036E-2</v>
      </c>
      <c r="BL18" s="14"/>
      <c r="BM18" s="14">
        <v>4.9734538118999302E-3</v>
      </c>
      <c r="BN18" s="14">
        <v>1.86249552269112E-2</v>
      </c>
      <c r="BO18" s="14"/>
      <c r="BP18" s="14">
        <v>1.35157316626607E-2</v>
      </c>
      <c r="BQ18" s="14">
        <v>1.62680166138576E-2</v>
      </c>
      <c r="BR18" s="14">
        <v>9.5303344263833103E-3</v>
      </c>
      <c r="BS18" s="14">
        <v>1.5566341068233701E-2</v>
      </c>
      <c r="BT18" s="14">
        <v>2.0193507084358801E-2</v>
      </c>
      <c r="BU18" s="14">
        <v>7.9971701042066603E-3</v>
      </c>
      <c r="BV18" s="14">
        <v>0</v>
      </c>
      <c r="BW18" s="14">
        <v>0</v>
      </c>
    </row>
    <row r="19" spans="2:75" x14ac:dyDescent="0.35">
      <c r="B19" s="15" t="s">
        <v>92</v>
      </c>
      <c r="C19" s="20">
        <v>0.23498339242795999</v>
      </c>
      <c r="D19" s="20">
        <v>0.17452943815275601</v>
      </c>
      <c r="E19" s="20">
        <v>0.292037044329718</v>
      </c>
      <c r="F19" s="20"/>
      <c r="G19" s="20">
        <v>0.101104898964559</v>
      </c>
      <c r="H19" s="20">
        <v>0.17471017541693801</v>
      </c>
      <c r="I19" s="20">
        <v>0.19948223168405299</v>
      </c>
      <c r="J19" s="20">
        <v>0.21224046187662199</v>
      </c>
      <c r="K19" s="20">
        <v>0.186928918106884</v>
      </c>
      <c r="L19" s="20">
        <v>0.33305715475535902</v>
      </c>
      <c r="M19" s="20"/>
      <c r="N19" s="20">
        <v>0.22386256689155401</v>
      </c>
      <c r="O19" s="20">
        <v>0.25579522307466401</v>
      </c>
      <c r="P19" s="20"/>
      <c r="Q19" s="20">
        <v>0.27185310470194002</v>
      </c>
      <c r="R19" s="20">
        <v>0.30279009715140398</v>
      </c>
      <c r="S19" s="20">
        <v>0.23271629334867799</v>
      </c>
      <c r="T19" s="20">
        <v>0.30901699327063598</v>
      </c>
      <c r="U19" s="20">
        <v>0.17855241300857999</v>
      </c>
      <c r="V19" s="20">
        <v>0.17084213088373501</v>
      </c>
      <c r="W19" s="20">
        <v>0.12667151846466501</v>
      </c>
      <c r="X19" s="20">
        <v>0.33567161099436399</v>
      </c>
      <c r="Y19" s="20">
        <v>0</v>
      </c>
      <c r="Z19" s="20">
        <v>0.35038997780902298</v>
      </c>
      <c r="AA19" s="20"/>
      <c r="AB19" s="20">
        <v>0.11941681391474999</v>
      </c>
      <c r="AC19" s="20">
        <v>0.30892989875305099</v>
      </c>
      <c r="AD19" s="20">
        <v>9.3728594853849295E-2</v>
      </c>
      <c r="AE19" s="20"/>
      <c r="AF19" s="20">
        <v>0.23903112088438999</v>
      </c>
      <c r="AG19" s="20">
        <v>0.146779244624718</v>
      </c>
      <c r="AH19" s="20">
        <v>0.227767793862549</v>
      </c>
      <c r="AI19" s="20">
        <v>0.22718174878616801</v>
      </c>
      <c r="AJ19" s="20">
        <v>9.7939818446119306E-2</v>
      </c>
      <c r="AK19" s="20">
        <v>0.159822028186375</v>
      </c>
      <c r="AL19" s="20">
        <v>9.1758170168134895E-2</v>
      </c>
      <c r="AM19" s="20">
        <v>0.27693345216212001</v>
      </c>
      <c r="AN19" s="20"/>
      <c r="AO19" s="20">
        <v>0</v>
      </c>
      <c r="AP19" s="20">
        <v>0</v>
      </c>
      <c r="AQ19" s="20">
        <v>0</v>
      </c>
      <c r="AR19" s="20">
        <v>0</v>
      </c>
      <c r="AS19" s="20">
        <v>0</v>
      </c>
      <c r="AT19" s="20">
        <v>0</v>
      </c>
      <c r="AU19" s="20">
        <v>0</v>
      </c>
      <c r="AV19" s="20">
        <v>0</v>
      </c>
      <c r="AW19" s="20"/>
      <c r="AX19" s="20">
        <v>9.7211221093401606E-2</v>
      </c>
      <c r="AY19" s="20">
        <v>0.183209617141254</v>
      </c>
      <c r="AZ19" s="20">
        <v>0.225214329248041</v>
      </c>
      <c r="BA19" s="20"/>
      <c r="BB19" s="20">
        <v>0.155017039509699</v>
      </c>
      <c r="BC19" s="20">
        <v>0.23363001215287099</v>
      </c>
      <c r="BD19" s="20">
        <v>0.19195229116486101</v>
      </c>
      <c r="BE19" s="20"/>
      <c r="BF19" s="20">
        <v>0.21620020287696501</v>
      </c>
      <c r="BG19" s="20">
        <v>0.186159036691153</v>
      </c>
      <c r="BH19" s="20">
        <v>0.188322673433889</v>
      </c>
      <c r="BI19" s="20"/>
      <c r="BJ19" s="20">
        <v>0.17785061712067801</v>
      </c>
      <c r="BK19" s="20">
        <v>0.24908217287591</v>
      </c>
      <c r="BL19" s="20"/>
      <c r="BM19" s="20">
        <v>0.127299899328221</v>
      </c>
      <c r="BN19" s="20">
        <v>0.27893948475720098</v>
      </c>
      <c r="BO19" s="20"/>
      <c r="BP19" s="20">
        <v>0.225458827243808</v>
      </c>
      <c r="BQ19" s="20">
        <v>0.27441422234416102</v>
      </c>
      <c r="BR19" s="20">
        <v>0.27239732281547702</v>
      </c>
      <c r="BS19" s="20">
        <v>0.21037380335305</v>
      </c>
      <c r="BT19" s="20">
        <v>0.23817370471576499</v>
      </c>
      <c r="BU19" s="20">
        <v>0.19421725568734899</v>
      </c>
      <c r="BV19" s="20">
        <v>0.30686231278481801</v>
      </c>
      <c r="BW19" s="20">
        <v>0.28559614703547098</v>
      </c>
    </row>
    <row r="20" spans="2:75" x14ac:dyDescent="0.35">
      <c r="B20" s="16"/>
    </row>
    <row r="21" spans="2:75" x14ac:dyDescent="0.35">
      <c r="B21" t="s">
        <v>94</v>
      </c>
    </row>
    <row r="22" spans="2:75" x14ac:dyDescent="0.35">
      <c r="B22" t="s">
        <v>95</v>
      </c>
    </row>
    <row r="24" spans="2:75" x14ac:dyDescent="0.35">
      <c r="B24"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W32"/>
  <sheetViews>
    <sheetView showGridLines="0" workbookViewId="0">
      <pane xSplit="2" topLeftCell="C1" activePane="topRight" state="frozen"/>
      <selection pane="topRight" activeCell="F17" sqref="F17"/>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159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140</v>
      </c>
      <c r="C9" s="14">
        <v>0.663053289651234</v>
      </c>
      <c r="D9" s="14">
        <v>0.67991472084584204</v>
      </c>
      <c r="E9" s="14">
        <v>0.64714024909869705</v>
      </c>
      <c r="F9" s="14"/>
      <c r="G9" s="14">
        <v>0.55257534372261996</v>
      </c>
      <c r="H9" s="14">
        <v>0.59294325753189803</v>
      </c>
      <c r="I9" s="14">
        <v>0.66070544466778502</v>
      </c>
      <c r="J9" s="14">
        <v>0.66445689176558898</v>
      </c>
      <c r="K9" s="14">
        <v>0.72774669204438902</v>
      </c>
      <c r="L9" s="14">
        <v>0.68353578730313902</v>
      </c>
      <c r="M9" s="14"/>
      <c r="N9" s="14">
        <v>0.68265349668815101</v>
      </c>
      <c r="O9" s="14">
        <v>0.62637290219643404</v>
      </c>
      <c r="P9" s="14"/>
      <c r="Q9" s="14">
        <v>0.48204121145226098</v>
      </c>
      <c r="R9" s="14">
        <v>0.66720986837426</v>
      </c>
      <c r="S9" s="14">
        <v>0.65202782410965798</v>
      </c>
      <c r="T9" s="14">
        <v>0.59196373787966405</v>
      </c>
      <c r="U9" s="14">
        <v>0.69402708178792605</v>
      </c>
      <c r="V9" s="14">
        <v>0.71329425120840395</v>
      </c>
      <c r="W9" s="14">
        <v>0.72941246701703599</v>
      </c>
      <c r="X9" s="14">
        <v>1</v>
      </c>
      <c r="Y9" s="14">
        <v>0.11182982956972801</v>
      </c>
      <c r="Z9" s="14">
        <v>0.66438875662135799</v>
      </c>
      <c r="AA9" s="14"/>
      <c r="AB9" s="14">
        <v>0.69448716224716101</v>
      </c>
      <c r="AC9" s="14">
        <v>0.66852306220898305</v>
      </c>
      <c r="AD9" s="14">
        <v>0.62338661520233996</v>
      </c>
      <c r="AE9" s="14"/>
      <c r="AF9" s="14">
        <v>0.75843638925381296</v>
      </c>
      <c r="AG9" s="14">
        <v>0.721273941146788</v>
      </c>
      <c r="AH9" s="14">
        <v>0.633441800586934</v>
      </c>
      <c r="AI9" s="14">
        <v>0.83892880332220199</v>
      </c>
      <c r="AJ9" s="14">
        <v>0.65564330297699003</v>
      </c>
      <c r="AK9" s="14">
        <v>0.66603575871519005</v>
      </c>
      <c r="AL9" s="14">
        <v>0.47401922298500998</v>
      </c>
      <c r="AM9" s="14">
        <v>0.56959514906681497</v>
      </c>
      <c r="AN9" s="14"/>
      <c r="AO9" s="14">
        <v>0.76128708652733201</v>
      </c>
      <c r="AP9" s="14">
        <v>0.72387233218654301</v>
      </c>
      <c r="AQ9" s="14">
        <v>0.61158447878423905</v>
      </c>
      <c r="AR9" s="14">
        <v>0.82185909095480603</v>
      </c>
      <c r="AS9" s="14">
        <v>0.62534922618270306</v>
      </c>
      <c r="AT9" s="14">
        <v>0.65931229923636203</v>
      </c>
      <c r="AU9" s="14">
        <v>0.57539193751295303</v>
      </c>
      <c r="AV9" s="14">
        <v>0.56695348315612404</v>
      </c>
      <c r="AW9" s="14"/>
      <c r="AX9" s="14">
        <v>0.51510100133685899</v>
      </c>
      <c r="AY9" s="14">
        <v>0.689248586706247</v>
      </c>
      <c r="AZ9" s="14">
        <v>0.65054517377967702</v>
      </c>
      <c r="BA9" s="14"/>
      <c r="BB9" s="14">
        <v>0.61135548496463299</v>
      </c>
      <c r="BC9" s="14">
        <v>0.73664313158807404</v>
      </c>
      <c r="BD9" s="14">
        <v>0.575489319712987</v>
      </c>
      <c r="BE9" s="14"/>
      <c r="BF9" s="14">
        <v>0.57907121758268598</v>
      </c>
      <c r="BG9" s="14">
        <v>0.68155906583110604</v>
      </c>
      <c r="BH9" s="14">
        <v>0.65054956513124296</v>
      </c>
      <c r="BI9" s="14"/>
      <c r="BJ9" s="14">
        <v>0.63987689402912395</v>
      </c>
      <c r="BK9" s="14">
        <v>0.68066194063141405</v>
      </c>
      <c r="BL9" s="14"/>
      <c r="BM9" s="14">
        <v>0.59202889586325802</v>
      </c>
      <c r="BN9" s="14">
        <v>0.69974532525201505</v>
      </c>
      <c r="BO9" s="14"/>
      <c r="BP9" s="14">
        <v>0.58694015101650399</v>
      </c>
      <c r="BQ9" s="14">
        <v>0.75635893705898305</v>
      </c>
      <c r="BR9" s="14">
        <v>0.67760121762863601</v>
      </c>
      <c r="BS9" s="14">
        <v>0.579620061358744</v>
      </c>
      <c r="BT9" s="14">
        <v>0.67687534341557498</v>
      </c>
      <c r="BU9" s="14">
        <v>0.73806943905335198</v>
      </c>
      <c r="BV9" s="14">
        <v>0.78056405809734697</v>
      </c>
      <c r="BW9" s="14">
        <v>0.73521881950543</v>
      </c>
    </row>
    <row r="10" spans="2:75" x14ac:dyDescent="0.35">
      <c r="B10" s="15" t="s">
        <v>141</v>
      </c>
      <c r="C10" s="14">
        <v>0.37351648160954498</v>
      </c>
      <c r="D10" s="14">
        <v>0.41009012557278601</v>
      </c>
      <c r="E10" s="14">
        <v>0.33899996442758301</v>
      </c>
      <c r="F10" s="14"/>
      <c r="G10" s="14">
        <v>0.37796991189530499</v>
      </c>
      <c r="H10" s="14">
        <v>0.413142161497354</v>
      </c>
      <c r="I10" s="14">
        <v>0.42908731122555999</v>
      </c>
      <c r="J10" s="14">
        <v>0.39448314401782297</v>
      </c>
      <c r="K10" s="14">
        <v>0.32816126665151102</v>
      </c>
      <c r="L10" s="14">
        <v>0.34621975681466899</v>
      </c>
      <c r="M10" s="14"/>
      <c r="N10" s="14">
        <v>0.385058671234835</v>
      </c>
      <c r="O10" s="14">
        <v>0.35191609816793001</v>
      </c>
      <c r="P10" s="14"/>
      <c r="Q10" s="14">
        <v>0.58552958964568402</v>
      </c>
      <c r="R10" s="14">
        <v>0.38763766148205497</v>
      </c>
      <c r="S10" s="14">
        <v>0.45433238924609898</v>
      </c>
      <c r="T10" s="14">
        <v>0.40507662871035099</v>
      </c>
      <c r="U10" s="14">
        <v>0.36122355450905103</v>
      </c>
      <c r="V10" s="14">
        <v>0.30287782932226898</v>
      </c>
      <c r="W10" s="14">
        <v>0.33465435347225803</v>
      </c>
      <c r="X10" s="14">
        <v>0.17201982649557601</v>
      </c>
      <c r="Y10" s="14">
        <v>0</v>
      </c>
      <c r="Z10" s="14">
        <v>0.319641003834643</v>
      </c>
      <c r="AA10" s="14"/>
      <c r="AB10" s="14">
        <v>0.35082778429758898</v>
      </c>
      <c r="AC10" s="14">
        <v>0.38848217612771901</v>
      </c>
      <c r="AD10" s="14">
        <v>0.295225708425494</v>
      </c>
      <c r="AE10" s="14"/>
      <c r="AF10" s="14">
        <v>0.40374437129413498</v>
      </c>
      <c r="AG10" s="14">
        <v>0.36156586909683203</v>
      </c>
      <c r="AH10" s="14">
        <v>0.30995845559095198</v>
      </c>
      <c r="AI10" s="14">
        <v>0.29787928067628699</v>
      </c>
      <c r="AJ10" s="14">
        <v>0.41167285499557998</v>
      </c>
      <c r="AK10" s="14">
        <v>0.41143920963706498</v>
      </c>
      <c r="AL10" s="14">
        <v>0.44712711757801799</v>
      </c>
      <c r="AM10" s="14">
        <v>0.42419185825225098</v>
      </c>
      <c r="AN10" s="14"/>
      <c r="AO10" s="14">
        <v>0.37566217126903001</v>
      </c>
      <c r="AP10" s="14">
        <v>0.41986077239125602</v>
      </c>
      <c r="AQ10" s="14">
        <v>0.34263338153123402</v>
      </c>
      <c r="AR10" s="14">
        <v>0.20246633011673801</v>
      </c>
      <c r="AS10" s="14">
        <v>0.470820749927502</v>
      </c>
      <c r="AT10" s="14">
        <v>0.36756067049500701</v>
      </c>
      <c r="AU10" s="14">
        <v>0.47148705963375498</v>
      </c>
      <c r="AV10" s="14">
        <v>0.43955614164335099</v>
      </c>
      <c r="AW10" s="14"/>
      <c r="AX10" s="14">
        <v>0.41066202368770299</v>
      </c>
      <c r="AY10" s="14">
        <v>0.34717431222540401</v>
      </c>
      <c r="AZ10" s="14">
        <v>0.38936310849972999</v>
      </c>
      <c r="BA10" s="14"/>
      <c r="BB10" s="14">
        <v>0.40375446390429498</v>
      </c>
      <c r="BC10" s="14">
        <v>0.35425383555868001</v>
      </c>
      <c r="BD10" s="14">
        <v>0.38425342138320001</v>
      </c>
      <c r="BE10" s="14"/>
      <c r="BF10" s="14">
        <v>0.40567479183889898</v>
      </c>
      <c r="BG10" s="14">
        <v>0.368847984547236</v>
      </c>
      <c r="BH10" s="14">
        <v>0.36055506947480598</v>
      </c>
      <c r="BI10" s="14"/>
      <c r="BJ10" s="14">
        <v>0.41650191200679298</v>
      </c>
      <c r="BK10" s="14">
        <v>0.36241465858030503</v>
      </c>
      <c r="BL10" s="14"/>
      <c r="BM10" s="14">
        <v>0.37764003258520001</v>
      </c>
      <c r="BN10" s="14">
        <v>0.36052225554363998</v>
      </c>
      <c r="BO10" s="14"/>
      <c r="BP10" s="14">
        <v>0.36190736313424798</v>
      </c>
      <c r="BQ10" s="14">
        <v>0.33687376936007402</v>
      </c>
      <c r="BR10" s="14">
        <v>0.482644056390994</v>
      </c>
      <c r="BS10" s="14">
        <v>0.36458287006843798</v>
      </c>
      <c r="BT10" s="14">
        <v>0.39468298330174101</v>
      </c>
      <c r="BU10" s="14">
        <v>0.30390030125429401</v>
      </c>
      <c r="BV10" s="14">
        <v>0.25988129738661903</v>
      </c>
      <c r="BW10" s="14">
        <v>0.44854389113558901</v>
      </c>
    </row>
    <row r="11" spans="2:75" x14ac:dyDescent="0.35">
      <c r="B11" s="15" t="s">
        <v>142</v>
      </c>
      <c r="C11" s="14">
        <v>0.29908388670671898</v>
      </c>
      <c r="D11" s="14">
        <v>0.32854768520766098</v>
      </c>
      <c r="E11" s="14">
        <v>0.27127731352998802</v>
      </c>
      <c r="F11" s="14"/>
      <c r="G11" s="14">
        <v>0.25037978716244103</v>
      </c>
      <c r="H11" s="14">
        <v>0.30186165060460202</v>
      </c>
      <c r="I11" s="14">
        <v>0.284436588852582</v>
      </c>
      <c r="J11" s="14">
        <v>0.33993593231605601</v>
      </c>
      <c r="K11" s="14">
        <v>0.35480389449420902</v>
      </c>
      <c r="L11" s="14">
        <v>0.26954676868611199</v>
      </c>
      <c r="M11" s="14"/>
      <c r="N11" s="14">
        <v>0.30757665476552398</v>
      </c>
      <c r="O11" s="14">
        <v>0.28319027791095702</v>
      </c>
      <c r="P11" s="14"/>
      <c r="Q11" s="14">
        <v>0.40101010867147802</v>
      </c>
      <c r="R11" s="14">
        <v>0.22866042247624799</v>
      </c>
      <c r="S11" s="14">
        <v>0.28487636571929997</v>
      </c>
      <c r="T11" s="14">
        <v>0.240121868088048</v>
      </c>
      <c r="U11" s="14">
        <v>0.310265868485254</v>
      </c>
      <c r="V11" s="14">
        <v>0.35647422318171601</v>
      </c>
      <c r="W11" s="14">
        <v>0.31381202022636101</v>
      </c>
      <c r="X11" s="14">
        <v>0.66561256131548796</v>
      </c>
      <c r="Y11" s="14">
        <v>0.31767777732357899</v>
      </c>
      <c r="Z11" s="14">
        <v>0.355805957296225</v>
      </c>
      <c r="AA11" s="14"/>
      <c r="AB11" s="14">
        <v>0.27959950268745998</v>
      </c>
      <c r="AC11" s="14">
        <v>0.28618830283639302</v>
      </c>
      <c r="AD11" s="14">
        <v>0.32203576198801698</v>
      </c>
      <c r="AE11" s="14"/>
      <c r="AF11" s="14">
        <v>0.32920684434988601</v>
      </c>
      <c r="AG11" s="14">
        <v>0.45575468731005297</v>
      </c>
      <c r="AH11" s="14">
        <v>0.24803700040829199</v>
      </c>
      <c r="AI11" s="14">
        <v>0.159372580250602</v>
      </c>
      <c r="AJ11" s="14">
        <v>0.26514961455953701</v>
      </c>
      <c r="AK11" s="14">
        <v>0.25070320088554698</v>
      </c>
      <c r="AL11" s="14">
        <v>0.40017827044371701</v>
      </c>
      <c r="AM11" s="14">
        <v>0.22224787754053199</v>
      </c>
      <c r="AN11" s="14"/>
      <c r="AO11" s="14">
        <v>0.31974739960745602</v>
      </c>
      <c r="AP11" s="14">
        <v>0.51154762788839403</v>
      </c>
      <c r="AQ11" s="14">
        <v>0.254355037625072</v>
      </c>
      <c r="AR11" s="14">
        <v>0.10209979933017101</v>
      </c>
      <c r="AS11" s="14">
        <v>0.40066676771870602</v>
      </c>
      <c r="AT11" s="14">
        <v>0.20966335869294001</v>
      </c>
      <c r="AU11" s="14">
        <v>0.44380427827621399</v>
      </c>
      <c r="AV11" s="14">
        <v>0.173990721270112</v>
      </c>
      <c r="AW11" s="14"/>
      <c r="AX11" s="14">
        <v>0.21184503822108899</v>
      </c>
      <c r="AY11" s="14">
        <v>0.26992252770923503</v>
      </c>
      <c r="AZ11" s="14">
        <v>0.365827204789268</v>
      </c>
      <c r="BA11" s="14"/>
      <c r="BB11" s="14">
        <v>0.28603600112426297</v>
      </c>
      <c r="BC11" s="14">
        <v>0.29663779185063399</v>
      </c>
      <c r="BD11" s="14">
        <v>0.31011763252992802</v>
      </c>
      <c r="BE11" s="14"/>
      <c r="BF11" s="14">
        <v>0.28931116177566002</v>
      </c>
      <c r="BG11" s="14">
        <v>0.27275913918858302</v>
      </c>
      <c r="BH11" s="14">
        <v>0.36049542058385198</v>
      </c>
      <c r="BI11" s="14"/>
      <c r="BJ11" s="14">
        <v>0.21962945199088699</v>
      </c>
      <c r="BK11" s="14">
        <v>0.31890822881554098</v>
      </c>
      <c r="BL11" s="14"/>
      <c r="BM11" s="14">
        <v>0.27003197863623202</v>
      </c>
      <c r="BN11" s="14">
        <v>0.30111567450363202</v>
      </c>
      <c r="BO11" s="14"/>
      <c r="BP11" s="14">
        <v>0.30643212770336098</v>
      </c>
      <c r="BQ11" s="14">
        <v>0.29989500283181703</v>
      </c>
      <c r="BR11" s="14">
        <v>0.34945038153002</v>
      </c>
      <c r="BS11" s="14">
        <v>0.25965177865690803</v>
      </c>
      <c r="BT11" s="14">
        <v>0.28303661957514697</v>
      </c>
      <c r="BU11" s="14">
        <v>0.34656023543949599</v>
      </c>
      <c r="BV11" s="14">
        <v>0.28808255067580602</v>
      </c>
      <c r="BW11" s="14">
        <v>0.35870703471000698</v>
      </c>
    </row>
    <row r="12" spans="2:75" ht="29" x14ac:dyDescent="0.35">
      <c r="B12" s="15" t="s">
        <v>143</v>
      </c>
      <c r="C12" s="14">
        <v>0.28005665883185699</v>
      </c>
      <c r="D12" s="14">
        <v>0.215299534748359</v>
      </c>
      <c r="E12" s="14">
        <v>0.341171443793644</v>
      </c>
      <c r="F12" s="14"/>
      <c r="G12" s="14">
        <v>9.4400691614045698E-2</v>
      </c>
      <c r="H12" s="14">
        <v>9.5535418689216597E-2</v>
      </c>
      <c r="I12" s="14">
        <v>0.27047675562004297</v>
      </c>
      <c r="J12" s="14">
        <v>0.21598696345584301</v>
      </c>
      <c r="K12" s="14">
        <v>0.295423109418809</v>
      </c>
      <c r="L12" s="14">
        <v>0.41495688891481602</v>
      </c>
      <c r="M12" s="14"/>
      <c r="N12" s="14">
        <v>0.272614098429108</v>
      </c>
      <c r="O12" s="14">
        <v>0.293984879014143</v>
      </c>
      <c r="P12" s="14"/>
      <c r="Q12" s="14">
        <v>0.312730694698513</v>
      </c>
      <c r="R12" s="14">
        <v>0.281981840945354</v>
      </c>
      <c r="S12" s="14">
        <v>0.32043311083951198</v>
      </c>
      <c r="T12" s="14">
        <v>0.25073871763101002</v>
      </c>
      <c r="U12" s="14">
        <v>0.27109548809037198</v>
      </c>
      <c r="V12" s="14">
        <v>0.25442992965532601</v>
      </c>
      <c r="W12" s="14">
        <v>0.268791057436573</v>
      </c>
      <c r="X12" s="14">
        <v>8.53678270928626E-2</v>
      </c>
      <c r="Y12" s="14">
        <v>0.88817017043027202</v>
      </c>
      <c r="Z12" s="14">
        <v>0.33019486311843799</v>
      </c>
      <c r="AA12" s="14"/>
      <c r="AB12" s="14">
        <v>0.28543192326073502</v>
      </c>
      <c r="AC12" s="14">
        <v>0.294734975542989</v>
      </c>
      <c r="AD12" s="14">
        <v>0.19683702335706099</v>
      </c>
      <c r="AE12" s="14"/>
      <c r="AF12" s="14">
        <v>0.388114197870009</v>
      </c>
      <c r="AG12" s="14">
        <v>0.131797061132958</v>
      </c>
      <c r="AH12" s="14">
        <v>0.36506653278252399</v>
      </c>
      <c r="AI12" s="14">
        <v>0.207690271358594</v>
      </c>
      <c r="AJ12" s="14">
        <v>0.29741520571529001</v>
      </c>
      <c r="AK12" s="14">
        <v>0.32180797912995801</v>
      </c>
      <c r="AL12" s="14">
        <v>0.22269271721162401</v>
      </c>
      <c r="AM12" s="14">
        <v>0.27259028621786002</v>
      </c>
      <c r="AN12" s="14"/>
      <c r="AO12" s="14">
        <v>0.43237565980715997</v>
      </c>
      <c r="AP12" s="14">
        <v>0.13877154921645199</v>
      </c>
      <c r="AQ12" s="14">
        <v>0.34372659323740201</v>
      </c>
      <c r="AR12" s="14">
        <v>0.23488719783577799</v>
      </c>
      <c r="AS12" s="14">
        <v>0.27204467587847098</v>
      </c>
      <c r="AT12" s="14">
        <v>0.35360060103355401</v>
      </c>
      <c r="AU12" s="14">
        <v>0.22389607488451799</v>
      </c>
      <c r="AV12" s="14">
        <v>0.25983805860834502</v>
      </c>
      <c r="AW12" s="14"/>
      <c r="AX12" s="14">
        <v>0.35126070751577598</v>
      </c>
      <c r="AY12" s="14">
        <v>0.30432647514255501</v>
      </c>
      <c r="AZ12" s="14">
        <v>0.24301334980157799</v>
      </c>
      <c r="BA12" s="14"/>
      <c r="BB12" s="14">
        <v>0.388494959768309</v>
      </c>
      <c r="BC12" s="14">
        <v>0.30616686495772899</v>
      </c>
      <c r="BD12" s="14">
        <v>0.17130560487313601</v>
      </c>
      <c r="BE12" s="14"/>
      <c r="BF12" s="14">
        <v>0.40012729904574501</v>
      </c>
      <c r="BG12" s="14">
        <v>0.30356568804985601</v>
      </c>
      <c r="BH12" s="14">
        <v>0.237360287176417</v>
      </c>
      <c r="BI12" s="14"/>
      <c r="BJ12" s="14">
        <v>0.34815950868253398</v>
      </c>
      <c r="BK12" s="14">
        <v>0.26596771672741998</v>
      </c>
      <c r="BL12" s="14"/>
      <c r="BM12" s="14">
        <v>0.265881734377243</v>
      </c>
      <c r="BN12" s="14">
        <v>0.28528023733133101</v>
      </c>
      <c r="BO12" s="14"/>
      <c r="BP12" s="14">
        <v>0.31700401055330502</v>
      </c>
      <c r="BQ12" s="14">
        <v>0.34312708694550997</v>
      </c>
      <c r="BR12" s="14">
        <v>0.29326523296039603</v>
      </c>
      <c r="BS12" s="14">
        <v>0.245811811228038</v>
      </c>
      <c r="BT12" s="14">
        <v>0.269753886796196</v>
      </c>
      <c r="BU12" s="14">
        <v>0.250309740644717</v>
      </c>
      <c r="BV12" s="14">
        <v>0.18827755462021301</v>
      </c>
      <c r="BW12" s="14">
        <v>0.3550084274334</v>
      </c>
    </row>
    <row r="13" spans="2:75" x14ac:dyDescent="0.35">
      <c r="B13" s="15" t="s">
        <v>144</v>
      </c>
      <c r="C13" s="14">
        <v>0.22505353351478699</v>
      </c>
      <c r="D13" s="14">
        <v>0.237940272591357</v>
      </c>
      <c r="E13" s="14">
        <v>0.21289162393850999</v>
      </c>
      <c r="F13" s="14"/>
      <c r="G13" s="14">
        <v>0.18181167258022099</v>
      </c>
      <c r="H13" s="14">
        <v>0.190659488553893</v>
      </c>
      <c r="I13" s="14">
        <v>0.191550643650436</v>
      </c>
      <c r="J13" s="14">
        <v>0.194723097589655</v>
      </c>
      <c r="K13" s="14">
        <v>0.24457624357726501</v>
      </c>
      <c r="L13" s="14">
        <v>0.26658798087941299</v>
      </c>
      <c r="M13" s="14"/>
      <c r="N13" s="14">
        <v>0.24627451220949501</v>
      </c>
      <c r="O13" s="14">
        <v>0.18533998767183299</v>
      </c>
      <c r="P13" s="14"/>
      <c r="Q13" s="14">
        <v>0.11673083621416699</v>
      </c>
      <c r="R13" s="14">
        <v>0.20508944165041701</v>
      </c>
      <c r="S13" s="14">
        <v>0.30013281680229398</v>
      </c>
      <c r="T13" s="14">
        <v>0.234381266855853</v>
      </c>
      <c r="U13" s="14">
        <v>0.26123066215072199</v>
      </c>
      <c r="V13" s="14">
        <v>0.153705421091684</v>
      </c>
      <c r="W13" s="14">
        <v>0.26445838285527501</v>
      </c>
      <c r="X13" s="14">
        <v>0.15728013285563799</v>
      </c>
      <c r="Y13" s="14">
        <v>0.57049239310669397</v>
      </c>
      <c r="Z13" s="14">
        <v>0.109473524797553</v>
      </c>
      <c r="AA13" s="14"/>
      <c r="AB13" s="14">
        <v>0.25290820381102902</v>
      </c>
      <c r="AC13" s="14">
        <v>0.165297225763092</v>
      </c>
      <c r="AD13" s="14">
        <v>0.40930014680494797</v>
      </c>
      <c r="AE13" s="14"/>
      <c r="AF13" s="14">
        <v>0.207257695379198</v>
      </c>
      <c r="AG13" s="14">
        <v>0.24014218643295099</v>
      </c>
      <c r="AH13" s="14">
        <v>0.32381238913721799</v>
      </c>
      <c r="AI13" s="14">
        <v>0.225016449519755</v>
      </c>
      <c r="AJ13" s="14">
        <v>3.2400407176713303E-2</v>
      </c>
      <c r="AK13" s="14">
        <v>0.351484971918405</v>
      </c>
      <c r="AL13" s="14">
        <v>5.9641741333459897E-2</v>
      </c>
      <c r="AM13" s="14">
        <v>0.10131292730064199</v>
      </c>
      <c r="AN13" s="14"/>
      <c r="AO13" s="14">
        <v>0.234581533773355</v>
      </c>
      <c r="AP13" s="14">
        <v>0.24272969433230801</v>
      </c>
      <c r="AQ13" s="14">
        <v>0.33154676157629198</v>
      </c>
      <c r="AR13" s="14">
        <v>0.24812835531591099</v>
      </c>
      <c r="AS13" s="14">
        <v>3.6705733671322398E-2</v>
      </c>
      <c r="AT13" s="14">
        <v>0.34636855706167502</v>
      </c>
      <c r="AU13" s="14">
        <v>9.2806788376888896E-2</v>
      </c>
      <c r="AV13" s="14">
        <v>8.4827353250691101E-2</v>
      </c>
      <c r="AW13" s="14"/>
      <c r="AX13" s="14">
        <v>0.29185925548348901</v>
      </c>
      <c r="AY13" s="14">
        <v>0.28173603547491699</v>
      </c>
      <c r="AZ13" s="14">
        <v>0.17333841062602501</v>
      </c>
      <c r="BA13" s="14"/>
      <c r="BB13" s="14">
        <v>0.25275364532341099</v>
      </c>
      <c r="BC13" s="14">
        <v>0.22922458090088199</v>
      </c>
      <c r="BD13" s="14">
        <v>0.242078883699857</v>
      </c>
      <c r="BE13" s="14"/>
      <c r="BF13" s="14">
        <v>0.15440632221911799</v>
      </c>
      <c r="BG13" s="14">
        <v>0.23917268233060801</v>
      </c>
      <c r="BH13" s="14">
        <v>0.22927099469551601</v>
      </c>
      <c r="BI13" s="14"/>
      <c r="BJ13" s="14">
        <v>0.36236017725425002</v>
      </c>
      <c r="BK13" s="14">
        <v>0.19285778718344301</v>
      </c>
      <c r="BL13" s="14"/>
      <c r="BM13" s="14">
        <v>0.27353876636515201</v>
      </c>
      <c r="BN13" s="14">
        <v>0.20270963814582801</v>
      </c>
      <c r="BO13" s="14"/>
      <c r="BP13" s="14">
        <v>0.19332403571790899</v>
      </c>
      <c r="BQ13" s="14">
        <v>0.177734326991973</v>
      </c>
      <c r="BR13" s="14">
        <v>0.27530816550663401</v>
      </c>
      <c r="BS13" s="14">
        <v>0.28645024594729901</v>
      </c>
      <c r="BT13" s="14">
        <v>0.23497796099520599</v>
      </c>
      <c r="BU13" s="14">
        <v>0.25154043032832901</v>
      </c>
      <c r="BV13" s="14">
        <v>0.179126068802274</v>
      </c>
      <c r="BW13" s="14">
        <v>8.5741216884024807E-2</v>
      </c>
    </row>
    <row r="14" spans="2:75" ht="29" x14ac:dyDescent="0.35">
      <c r="B14" s="15" t="s">
        <v>145</v>
      </c>
      <c r="C14" s="14">
        <v>0.18493099226666401</v>
      </c>
      <c r="D14" s="14">
        <v>0.21657543676454299</v>
      </c>
      <c r="E14" s="14">
        <v>0.15506642604180301</v>
      </c>
      <c r="F14" s="14"/>
      <c r="G14" s="14">
        <v>0.156995372744067</v>
      </c>
      <c r="H14" s="14">
        <v>0.214953424288298</v>
      </c>
      <c r="I14" s="14">
        <v>0.25579476578585297</v>
      </c>
      <c r="J14" s="14">
        <v>0.26108674321958603</v>
      </c>
      <c r="K14" s="14">
        <v>0.15262658426564901</v>
      </c>
      <c r="L14" s="14">
        <v>0.12867933093372899</v>
      </c>
      <c r="M14" s="14"/>
      <c r="N14" s="14">
        <v>0.18925947219669001</v>
      </c>
      <c r="O14" s="14">
        <v>0.17683055125475799</v>
      </c>
      <c r="P14" s="14"/>
      <c r="Q14" s="14">
        <v>0.27254550714340597</v>
      </c>
      <c r="R14" s="14">
        <v>0.12707129262212599</v>
      </c>
      <c r="S14" s="14">
        <v>0.215786548528345</v>
      </c>
      <c r="T14" s="14">
        <v>0.19275032458740901</v>
      </c>
      <c r="U14" s="14">
        <v>0.18823108283994799</v>
      </c>
      <c r="V14" s="14">
        <v>0.14284539779032601</v>
      </c>
      <c r="W14" s="14">
        <v>0.19416260052676601</v>
      </c>
      <c r="X14" s="14">
        <v>0.24901961159165001</v>
      </c>
      <c r="Y14" s="14">
        <v>0</v>
      </c>
      <c r="Z14" s="14">
        <v>0.20561799440144299</v>
      </c>
      <c r="AA14" s="14"/>
      <c r="AB14" s="14">
        <v>0.24528425807799401</v>
      </c>
      <c r="AC14" s="14">
        <v>0.17068570878315401</v>
      </c>
      <c r="AD14" s="14">
        <v>0.17334926776027701</v>
      </c>
      <c r="AE14" s="14"/>
      <c r="AF14" s="14">
        <v>0.21204445455975299</v>
      </c>
      <c r="AG14" s="14">
        <v>0.22211687611698999</v>
      </c>
      <c r="AH14" s="14">
        <v>0.19813564667528899</v>
      </c>
      <c r="AI14" s="14">
        <v>0.109162161252627</v>
      </c>
      <c r="AJ14" s="14">
        <v>0.10993116291216</v>
      </c>
      <c r="AK14" s="14">
        <v>0.13245632279526401</v>
      </c>
      <c r="AL14" s="14">
        <v>0.39129110873982398</v>
      </c>
      <c r="AM14" s="14">
        <v>0.170469768322104</v>
      </c>
      <c r="AN14" s="14"/>
      <c r="AO14" s="14">
        <v>0.18442870854905499</v>
      </c>
      <c r="AP14" s="14">
        <v>0.20174790625818301</v>
      </c>
      <c r="AQ14" s="14">
        <v>0.20358559280973301</v>
      </c>
      <c r="AR14" s="14">
        <v>0.115118590520128</v>
      </c>
      <c r="AS14" s="14">
        <v>0.15639561515985501</v>
      </c>
      <c r="AT14" s="14">
        <v>0.109230835342691</v>
      </c>
      <c r="AU14" s="14">
        <v>0.35339332883325603</v>
      </c>
      <c r="AV14" s="14">
        <v>0.16433550390998999</v>
      </c>
      <c r="AW14" s="14"/>
      <c r="AX14" s="14">
        <v>0.109034637236455</v>
      </c>
      <c r="AY14" s="14">
        <v>0.13790010159225699</v>
      </c>
      <c r="AZ14" s="14">
        <v>0.25603970975915102</v>
      </c>
      <c r="BA14" s="14"/>
      <c r="BB14" s="14">
        <v>0.16941323982960799</v>
      </c>
      <c r="BC14" s="14">
        <v>0.15604451969191699</v>
      </c>
      <c r="BD14" s="14">
        <v>0.25516188259147399</v>
      </c>
      <c r="BE14" s="14"/>
      <c r="BF14" s="14">
        <v>0.123337176167094</v>
      </c>
      <c r="BG14" s="14">
        <v>0.126932977000911</v>
      </c>
      <c r="BH14" s="14">
        <v>0.261514707169967</v>
      </c>
      <c r="BI14" s="14"/>
      <c r="BJ14" s="14">
        <v>0.16629613514722799</v>
      </c>
      <c r="BK14" s="14">
        <v>0.191721929470658</v>
      </c>
      <c r="BL14" s="14"/>
      <c r="BM14" s="14">
        <v>0.169803423685988</v>
      </c>
      <c r="BN14" s="14">
        <v>0.186950235672702</v>
      </c>
      <c r="BO14" s="14"/>
      <c r="BP14" s="14">
        <v>0.121665818919041</v>
      </c>
      <c r="BQ14" s="14">
        <v>0.21299787181948601</v>
      </c>
      <c r="BR14" s="14">
        <v>0.31723870956313199</v>
      </c>
      <c r="BS14" s="14">
        <v>0.180810165421913</v>
      </c>
      <c r="BT14" s="14">
        <v>0.16739180580236501</v>
      </c>
      <c r="BU14" s="14">
        <v>0.22667662926016399</v>
      </c>
      <c r="BV14" s="14">
        <v>0.27532324831300797</v>
      </c>
      <c r="BW14" s="14">
        <v>0.22968295937621599</v>
      </c>
    </row>
    <row r="15" spans="2:75" ht="29" x14ac:dyDescent="0.35">
      <c r="B15" s="15" t="s">
        <v>146</v>
      </c>
      <c r="C15" s="14">
        <v>0.17883633457020301</v>
      </c>
      <c r="D15" s="14">
        <v>0.137626145593818</v>
      </c>
      <c r="E15" s="14">
        <v>0.21772860894419999</v>
      </c>
      <c r="F15" s="14"/>
      <c r="G15" s="14">
        <v>7.4503028589943898E-2</v>
      </c>
      <c r="H15" s="14">
        <v>0.12416845106520499</v>
      </c>
      <c r="I15" s="14">
        <v>9.0029561088296503E-2</v>
      </c>
      <c r="J15" s="14">
        <v>0.14863057854450201</v>
      </c>
      <c r="K15" s="14">
        <v>0.223190582104527</v>
      </c>
      <c r="L15" s="14">
        <v>0.25211884760803099</v>
      </c>
      <c r="M15" s="14"/>
      <c r="N15" s="14">
        <v>0.16304580319317699</v>
      </c>
      <c r="O15" s="14">
        <v>0.208387186147208</v>
      </c>
      <c r="P15" s="14"/>
      <c r="Q15" s="14">
        <v>0.24971507032948201</v>
      </c>
      <c r="R15" s="14">
        <v>0.17211659236770599</v>
      </c>
      <c r="S15" s="14">
        <v>0.28699949982478701</v>
      </c>
      <c r="T15" s="14">
        <v>0.15220756861731499</v>
      </c>
      <c r="U15" s="14">
        <v>0.17596965052427199</v>
      </c>
      <c r="V15" s="14">
        <v>0.144100447505392</v>
      </c>
      <c r="W15" s="14">
        <v>0.129354768780996</v>
      </c>
      <c r="X15" s="14">
        <v>0.24901961159165001</v>
      </c>
      <c r="Y15" s="14">
        <v>0.11182982956972801</v>
      </c>
      <c r="Z15" s="14">
        <v>0.203004101878549</v>
      </c>
      <c r="AA15" s="14"/>
      <c r="AB15" s="14">
        <v>0.17888803695546601</v>
      </c>
      <c r="AC15" s="14">
        <v>0.18840266822791901</v>
      </c>
      <c r="AD15" s="14">
        <v>0.16817044677489401</v>
      </c>
      <c r="AE15" s="14"/>
      <c r="AF15" s="14">
        <v>0.21004859490920599</v>
      </c>
      <c r="AG15" s="14">
        <v>0.18718736250979501</v>
      </c>
      <c r="AH15" s="14">
        <v>0.18348131560155401</v>
      </c>
      <c r="AI15" s="14">
        <v>0.20628781365302101</v>
      </c>
      <c r="AJ15" s="14">
        <v>0.183524816015526</v>
      </c>
      <c r="AK15" s="14">
        <v>0.18515154266031</v>
      </c>
      <c r="AL15" s="14">
        <v>0.17131318049640801</v>
      </c>
      <c r="AM15" s="14">
        <v>0.14477361413071799</v>
      </c>
      <c r="AN15" s="14"/>
      <c r="AO15" s="14">
        <v>0.187867542420457</v>
      </c>
      <c r="AP15" s="14">
        <v>0.185590948536488</v>
      </c>
      <c r="AQ15" s="14">
        <v>0.15159225993710901</v>
      </c>
      <c r="AR15" s="14">
        <v>0.34832314042547902</v>
      </c>
      <c r="AS15" s="14">
        <v>0.152928122878256</v>
      </c>
      <c r="AT15" s="14">
        <v>0.15335807007121499</v>
      </c>
      <c r="AU15" s="14">
        <v>0.18538183268442099</v>
      </c>
      <c r="AV15" s="14">
        <v>0.16654917785710299</v>
      </c>
      <c r="AW15" s="14"/>
      <c r="AX15" s="14">
        <v>0.16390081496626699</v>
      </c>
      <c r="AY15" s="14">
        <v>0.22428946238361799</v>
      </c>
      <c r="AZ15" s="14">
        <v>0.15740563211747999</v>
      </c>
      <c r="BA15" s="14"/>
      <c r="BB15" s="14">
        <v>0.13743242561852101</v>
      </c>
      <c r="BC15" s="14">
        <v>0.20747397895641101</v>
      </c>
      <c r="BD15" s="14">
        <v>0.11308259474514699</v>
      </c>
      <c r="BE15" s="14"/>
      <c r="BF15" s="14">
        <v>0.13787840494683701</v>
      </c>
      <c r="BG15" s="14">
        <v>0.22054466196473599</v>
      </c>
      <c r="BH15" s="14">
        <v>0.15222555830287601</v>
      </c>
      <c r="BI15" s="14"/>
      <c r="BJ15" s="14">
        <v>0.148212359796011</v>
      </c>
      <c r="BK15" s="14">
        <v>0.187786449118128</v>
      </c>
      <c r="BL15" s="14"/>
      <c r="BM15" s="14">
        <v>0.147418980992926</v>
      </c>
      <c r="BN15" s="14">
        <v>0.19518045589309399</v>
      </c>
      <c r="BO15" s="14"/>
      <c r="BP15" s="14">
        <v>0.21453027781245801</v>
      </c>
      <c r="BQ15" s="14">
        <v>7.1684136299170503E-2</v>
      </c>
      <c r="BR15" s="14">
        <v>0.28094395018527302</v>
      </c>
      <c r="BS15" s="14">
        <v>0.176853632745297</v>
      </c>
      <c r="BT15" s="14">
        <v>0.182203852327564</v>
      </c>
      <c r="BU15" s="14">
        <v>0.15194982289025299</v>
      </c>
      <c r="BV15" s="14">
        <v>7.9379452797552902E-2</v>
      </c>
      <c r="BW15" s="14">
        <v>0.19687116564853999</v>
      </c>
    </row>
    <row r="16" spans="2:75" x14ac:dyDescent="0.35">
      <c r="B16" s="15" t="s">
        <v>147</v>
      </c>
      <c r="C16" s="14">
        <v>0.15670007462004401</v>
      </c>
      <c r="D16" s="14">
        <v>0.16317988562847299</v>
      </c>
      <c r="E16" s="14">
        <v>0.150584728054273</v>
      </c>
      <c r="F16" s="14"/>
      <c r="G16" s="14">
        <v>0.273918319912766</v>
      </c>
      <c r="H16" s="14">
        <v>0.31778201529663902</v>
      </c>
      <c r="I16" s="14">
        <v>0.239718452234748</v>
      </c>
      <c r="J16" s="14">
        <v>0.17794778194180599</v>
      </c>
      <c r="K16" s="14">
        <v>8.8598960575118499E-2</v>
      </c>
      <c r="L16" s="14">
        <v>6.0829056328714701E-2</v>
      </c>
      <c r="M16" s="14"/>
      <c r="N16" s="14">
        <v>0.16397808214766199</v>
      </c>
      <c r="O16" s="14">
        <v>0.14307980338978599</v>
      </c>
      <c r="P16" s="14"/>
      <c r="Q16" s="14">
        <v>0.18634641566698601</v>
      </c>
      <c r="R16" s="14">
        <v>0.122211128342987</v>
      </c>
      <c r="S16" s="14">
        <v>0.12777609692203401</v>
      </c>
      <c r="T16" s="14">
        <v>0.175431183069992</v>
      </c>
      <c r="U16" s="14">
        <v>0.144310955120833</v>
      </c>
      <c r="V16" s="14">
        <v>0.223484516346937</v>
      </c>
      <c r="W16" s="14">
        <v>0.14273554220391901</v>
      </c>
      <c r="X16" s="14">
        <v>0.17650424472829601</v>
      </c>
      <c r="Y16" s="14">
        <v>0.88817017043027202</v>
      </c>
      <c r="Z16" s="14">
        <v>0.10613035250576899</v>
      </c>
      <c r="AA16" s="14"/>
      <c r="AB16" s="14">
        <v>8.8744251098059806E-2</v>
      </c>
      <c r="AC16" s="14">
        <v>0.13832055490814901</v>
      </c>
      <c r="AD16" s="14">
        <v>0.28444707054897</v>
      </c>
      <c r="AE16" s="14"/>
      <c r="AF16" s="14">
        <v>7.0034536292089403E-2</v>
      </c>
      <c r="AG16" s="14">
        <v>0.19818358413867601</v>
      </c>
      <c r="AH16" s="14">
        <v>7.0595420733267897E-2</v>
      </c>
      <c r="AI16" s="14">
        <v>0.17749523847531701</v>
      </c>
      <c r="AJ16" s="14">
        <v>7.6607173722126706E-2</v>
      </c>
      <c r="AK16" s="14">
        <v>0.14008720022708601</v>
      </c>
      <c r="AL16" s="14">
        <v>0.226905541065415</v>
      </c>
      <c r="AM16" s="14">
        <v>0.15029086975279399</v>
      </c>
      <c r="AN16" s="14"/>
      <c r="AO16" s="14">
        <v>5.2271163393338801E-2</v>
      </c>
      <c r="AP16" s="14">
        <v>0.17882036596381001</v>
      </c>
      <c r="AQ16" s="14">
        <v>6.4256339887265895E-2</v>
      </c>
      <c r="AR16" s="14">
        <v>0.155133807440613</v>
      </c>
      <c r="AS16" s="14">
        <v>8.2309520490477198E-2</v>
      </c>
      <c r="AT16" s="14">
        <v>0.12602538180349501</v>
      </c>
      <c r="AU16" s="14">
        <v>0.21723044884588999</v>
      </c>
      <c r="AV16" s="14">
        <v>0.17649858557928499</v>
      </c>
      <c r="AW16" s="14"/>
      <c r="AX16" s="14">
        <v>8.2420766514783902E-2</v>
      </c>
      <c r="AY16" s="14">
        <v>9.9743036688365497E-2</v>
      </c>
      <c r="AZ16" s="14">
        <v>0.23126495356723101</v>
      </c>
      <c r="BA16" s="14"/>
      <c r="BB16" s="14">
        <v>6.7889280698610194E-2</v>
      </c>
      <c r="BC16" s="14">
        <v>0.12569265060399201</v>
      </c>
      <c r="BD16" s="14">
        <v>0.28157902639455601</v>
      </c>
      <c r="BE16" s="14"/>
      <c r="BF16" s="14">
        <v>4.9932362403848303E-2</v>
      </c>
      <c r="BG16" s="14">
        <v>0.111680635021025</v>
      </c>
      <c r="BH16" s="14">
        <v>0.216774219763362</v>
      </c>
      <c r="BI16" s="14"/>
      <c r="BJ16" s="14">
        <v>0.13595796428829701</v>
      </c>
      <c r="BK16" s="14">
        <v>0.16840430309139401</v>
      </c>
      <c r="BL16" s="14"/>
      <c r="BM16" s="14">
        <v>0.20925152274053699</v>
      </c>
      <c r="BN16" s="14">
        <v>0.14383409963484001</v>
      </c>
      <c r="BO16" s="14"/>
      <c r="BP16" s="14">
        <v>0.14230143077103699</v>
      </c>
      <c r="BQ16" s="14">
        <v>0.152824424094406</v>
      </c>
      <c r="BR16" s="14">
        <v>6.3431028062618605E-2</v>
      </c>
      <c r="BS16" s="14">
        <v>0.21561414621225999</v>
      </c>
      <c r="BT16" s="14">
        <v>0.12918516765634599</v>
      </c>
      <c r="BU16" s="14">
        <v>0.24125943644577399</v>
      </c>
      <c r="BV16" s="14">
        <v>7.0142970855694001E-2</v>
      </c>
      <c r="BW16" s="14">
        <v>0.133669865800014</v>
      </c>
    </row>
    <row r="17" spans="2:75" x14ac:dyDescent="0.35">
      <c r="B17" s="15" t="s">
        <v>148</v>
      </c>
      <c r="C17" s="14">
        <v>0.14375978126939501</v>
      </c>
      <c r="D17" s="14">
        <v>0.15628356688443701</v>
      </c>
      <c r="E17" s="14">
        <v>0.13194041041864599</v>
      </c>
      <c r="F17" s="14"/>
      <c r="G17" s="14">
        <v>8.8158155475578301E-2</v>
      </c>
      <c r="H17" s="14">
        <v>8.4294799194409395E-2</v>
      </c>
      <c r="I17" s="14">
        <v>6.6454000170765803E-2</v>
      </c>
      <c r="J17" s="14">
        <v>0.168218707458959</v>
      </c>
      <c r="K17" s="14">
        <v>0.175831614697852</v>
      </c>
      <c r="L17" s="14">
        <v>0.181374224435389</v>
      </c>
      <c r="M17" s="14"/>
      <c r="N17" s="14">
        <v>0.15835976064392801</v>
      </c>
      <c r="O17" s="14">
        <v>0.116436962725625</v>
      </c>
      <c r="P17" s="14"/>
      <c r="Q17" s="14">
        <v>9.8840852228020706E-2</v>
      </c>
      <c r="R17" s="14">
        <v>0.13140777470944101</v>
      </c>
      <c r="S17" s="14">
        <v>0.139002733879837</v>
      </c>
      <c r="T17" s="14">
        <v>0.159609714926397</v>
      </c>
      <c r="U17" s="14">
        <v>0.113436933951754</v>
      </c>
      <c r="V17" s="14">
        <v>0.126214596109715</v>
      </c>
      <c r="W17" s="14">
        <v>0.17435863058311701</v>
      </c>
      <c r="X17" s="14">
        <v>0.24517618432884</v>
      </c>
      <c r="Y17" s="14">
        <v>0</v>
      </c>
      <c r="Z17" s="14">
        <v>0.18201829041220899</v>
      </c>
      <c r="AA17" s="14"/>
      <c r="AB17" s="14">
        <v>0.16337302143038901</v>
      </c>
      <c r="AC17" s="14">
        <v>0.144821613003732</v>
      </c>
      <c r="AD17" s="14">
        <v>0.14627688210940201</v>
      </c>
      <c r="AE17" s="14"/>
      <c r="AF17" s="14">
        <v>0.16613540308538299</v>
      </c>
      <c r="AG17" s="14">
        <v>0.17464821400498001</v>
      </c>
      <c r="AH17" s="14">
        <v>0.15013384137747299</v>
      </c>
      <c r="AI17" s="14">
        <v>0.16180213313413</v>
      </c>
      <c r="AJ17" s="14">
        <v>0.120468362378434</v>
      </c>
      <c r="AK17" s="14">
        <v>0.17486326927329099</v>
      </c>
      <c r="AL17" s="14">
        <v>0.125822126840791</v>
      </c>
      <c r="AM17" s="14">
        <v>0.128570310340792</v>
      </c>
      <c r="AN17" s="14"/>
      <c r="AO17" s="14">
        <v>0.15883975310064699</v>
      </c>
      <c r="AP17" s="14">
        <v>0.20643673885909899</v>
      </c>
      <c r="AQ17" s="14">
        <v>0.20121811266848999</v>
      </c>
      <c r="AR17" s="14">
        <v>9.2252246626130005E-2</v>
      </c>
      <c r="AS17" s="14">
        <v>0.107439026076567</v>
      </c>
      <c r="AT17" s="14">
        <v>0.16089996523166</v>
      </c>
      <c r="AU17" s="14">
        <v>0.17360298096018001</v>
      </c>
      <c r="AV17" s="14">
        <v>0.16831320644550399</v>
      </c>
      <c r="AW17" s="14"/>
      <c r="AX17" s="14">
        <v>0.21696149420755201</v>
      </c>
      <c r="AY17" s="14">
        <v>0.15230459369662</v>
      </c>
      <c r="AZ17" s="14">
        <v>0.15475263961923399</v>
      </c>
      <c r="BA17" s="14"/>
      <c r="BB17" s="14">
        <v>0.18844358269559799</v>
      </c>
      <c r="BC17" s="14">
        <v>0.16441746325072101</v>
      </c>
      <c r="BD17" s="14">
        <v>8.8783343967119094E-2</v>
      </c>
      <c r="BE17" s="14"/>
      <c r="BF17" s="14">
        <v>0.227375294691567</v>
      </c>
      <c r="BG17" s="14">
        <v>0.18010563767474499</v>
      </c>
      <c r="BH17" s="14">
        <v>0.12141136064617</v>
      </c>
      <c r="BI17" s="14"/>
      <c r="BJ17" s="14">
        <v>0.143643385821866</v>
      </c>
      <c r="BK17" s="14">
        <v>0.143232875958311</v>
      </c>
      <c r="BL17" s="14"/>
      <c r="BM17" s="14">
        <v>0.18049357237275501</v>
      </c>
      <c r="BN17" s="14">
        <v>0.13355721217220601</v>
      </c>
      <c r="BO17" s="14"/>
      <c r="BP17" s="14">
        <v>0.182451383995302</v>
      </c>
      <c r="BQ17" s="14">
        <v>0.16884476663141401</v>
      </c>
      <c r="BR17" s="14">
        <v>0.23543065592290999</v>
      </c>
      <c r="BS17" s="14">
        <v>0.13037565553807801</v>
      </c>
      <c r="BT17" s="14">
        <v>0.127385882745884</v>
      </c>
      <c r="BU17" s="14">
        <v>0.15851302242135701</v>
      </c>
      <c r="BV17" s="14">
        <v>8.8004408171970305E-2</v>
      </c>
      <c r="BW17" s="14">
        <v>9.2135539853161405E-2</v>
      </c>
    </row>
    <row r="18" spans="2:75" x14ac:dyDescent="0.35">
      <c r="B18" s="15" t="s">
        <v>149</v>
      </c>
      <c r="C18" s="14">
        <v>0.10699144078508099</v>
      </c>
      <c r="D18" s="14">
        <v>0.100932785131105</v>
      </c>
      <c r="E18" s="14">
        <v>0.112709320364984</v>
      </c>
      <c r="F18" s="14"/>
      <c r="G18" s="14">
        <v>0.20758143074299301</v>
      </c>
      <c r="H18" s="14">
        <v>0.148274189226998</v>
      </c>
      <c r="I18" s="14">
        <v>0.121661680531216</v>
      </c>
      <c r="J18" s="14">
        <v>8.3527828760945402E-2</v>
      </c>
      <c r="K18" s="14">
        <v>9.4077333899129603E-2</v>
      </c>
      <c r="L18" s="14">
        <v>8.1704364498276394E-2</v>
      </c>
      <c r="M18" s="14"/>
      <c r="N18" s="14">
        <v>0.10807752977349599</v>
      </c>
      <c r="O18" s="14">
        <v>0.104958902821049</v>
      </c>
      <c r="P18" s="14"/>
      <c r="Q18" s="14">
        <v>0.178172929906599</v>
      </c>
      <c r="R18" s="14">
        <v>9.9417995367814704E-2</v>
      </c>
      <c r="S18" s="14">
        <v>0.13679628607334501</v>
      </c>
      <c r="T18" s="14">
        <v>0.121746684954028</v>
      </c>
      <c r="U18" s="14">
        <v>6.7070011152106701E-2</v>
      </c>
      <c r="V18" s="14">
        <v>0.138500756021323</v>
      </c>
      <c r="W18" s="14">
        <v>0.10819831563046201</v>
      </c>
      <c r="X18" s="14">
        <v>0</v>
      </c>
      <c r="Y18" s="14">
        <v>0</v>
      </c>
      <c r="Z18" s="14">
        <v>6.8974295818402406E-2</v>
      </c>
      <c r="AA18" s="14"/>
      <c r="AB18" s="14">
        <v>9.7063537648404599E-2</v>
      </c>
      <c r="AC18" s="14">
        <v>0.108704413719593</v>
      </c>
      <c r="AD18" s="14">
        <v>0.100934795266322</v>
      </c>
      <c r="AE18" s="14"/>
      <c r="AF18" s="14">
        <v>9.3326044501059593E-2</v>
      </c>
      <c r="AG18" s="14">
        <v>0.14444410240644701</v>
      </c>
      <c r="AH18" s="14">
        <v>4.7710968731262501E-2</v>
      </c>
      <c r="AI18" s="14">
        <v>6.4138770399862599E-2</v>
      </c>
      <c r="AJ18" s="14">
        <v>0.11874664782587099</v>
      </c>
      <c r="AK18" s="14">
        <v>8.5399073677613596E-2</v>
      </c>
      <c r="AL18" s="14">
        <v>5.0545473909315297E-2</v>
      </c>
      <c r="AM18" s="14">
        <v>0.13517933991283301</v>
      </c>
      <c r="AN18" s="14"/>
      <c r="AO18" s="14">
        <v>0.107685960747328</v>
      </c>
      <c r="AP18" s="14">
        <v>0.14206961946042301</v>
      </c>
      <c r="AQ18" s="14">
        <v>1.35685689084036E-2</v>
      </c>
      <c r="AR18" s="14">
        <v>3.1770052985144397E-2</v>
      </c>
      <c r="AS18" s="14">
        <v>7.7085036962857595E-2</v>
      </c>
      <c r="AT18" s="14">
        <v>5.4835072976657601E-2</v>
      </c>
      <c r="AU18" s="14">
        <v>0.11623287494474401</v>
      </c>
      <c r="AV18" s="14">
        <v>0.15879756880804499</v>
      </c>
      <c r="AW18" s="14"/>
      <c r="AX18" s="14">
        <v>7.5434271453055105E-2</v>
      </c>
      <c r="AY18" s="14">
        <v>6.8851907373213103E-2</v>
      </c>
      <c r="AZ18" s="14">
        <v>0.149000184446446</v>
      </c>
      <c r="BA18" s="14"/>
      <c r="BB18" s="14">
        <v>7.5563126325860694E-2</v>
      </c>
      <c r="BC18" s="14">
        <v>0.108875051322616</v>
      </c>
      <c r="BD18" s="14">
        <v>0.14828413728237799</v>
      </c>
      <c r="BE18" s="14"/>
      <c r="BF18" s="14">
        <v>8.4073579133784299E-2</v>
      </c>
      <c r="BG18" s="14">
        <v>8.6993247692835493E-2</v>
      </c>
      <c r="BH18" s="14">
        <v>0.134437278669055</v>
      </c>
      <c r="BI18" s="14"/>
      <c r="BJ18" s="14">
        <v>8.1772717314713902E-2</v>
      </c>
      <c r="BK18" s="14">
        <v>0.11532020988802601</v>
      </c>
      <c r="BL18" s="14"/>
      <c r="BM18" s="14">
        <v>0.10087144286231101</v>
      </c>
      <c r="BN18" s="14">
        <v>0.109961046739525</v>
      </c>
      <c r="BO18" s="14"/>
      <c r="BP18" s="14">
        <v>7.5977385121284102E-2</v>
      </c>
      <c r="BQ18" s="14">
        <v>0.13363039014685901</v>
      </c>
      <c r="BR18" s="14">
        <v>5.1761738483118998E-2</v>
      </c>
      <c r="BS18" s="14">
        <v>0.11075757789630999</v>
      </c>
      <c r="BT18" s="14">
        <v>0.121548672102127</v>
      </c>
      <c r="BU18" s="14">
        <v>0.13845458860366799</v>
      </c>
      <c r="BV18" s="14">
        <v>7.2118947703562905E-2</v>
      </c>
      <c r="BW18" s="14">
        <v>7.5239771619526094E-2</v>
      </c>
    </row>
    <row r="19" spans="2:75" ht="43.5" x14ac:dyDescent="0.35">
      <c r="B19" s="15" t="s">
        <v>150</v>
      </c>
      <c r="C19" s="14">
        <v>8.7524052354421594E-2</v>
      </c>
      <c r="D19" s="14">
        <v>9.4026790979924793E-2</v>
      </c>
      <c r="E19" s="14">
        <v>8.1387067761839904E-2</v>
      </c>
      <c r="F19" s="14"/>
      <c r="G19" s="14">
        <v>3.29166677644172E-2</v>
      </c>
      <c r="H19" s="14">
        <v>0.12218617672238299</v>
      </c>
      <c r="I19" s="14">
        <v>0.123871549528458</v>
      </c>
      <c r="J19" s="14">
        <v>5.5098292992083797E-2</v>
      </c>
      <c r="K19" s="14">
        <v>7.0518808993524598E-2</v>
      </c>
      <c r="L19" s="14">
        <v>9.6885955505903704E-2</v>
      </c>
      <c r="M19" s="14"/>
      <c r="N19" s="14">
        <v>8.2158652375138794E-2</v>
      </c>
      <c r="O19" s="14">
        <v>9.7565015172793895E-2</v>
      </c>
      <c r="P19" s="14"/>
      <c r="Q19" s="14">
        <v>0.23568116074755199</v>
      </c>
      <c r="R19" s="14">
        <v>8.04769291681868E-2</v>
      </c>
      <c r="S19" s="14">
        <v>0.115752877367182</v>
      </c>
      <c r="T19" s="14">
        <v>8.8724710133001206E-2</v>
      </c>
      <c r="U19" s="14">
        <v>7.2700823104591999E-2</v>
      </c>
      <c r="V19" s="14">
        <v>0.103348325233365</v>
      </c>
      <c r="W19" s="14">
        <v>8.1256330363832993E-2</v>
      </c>
      <c r="X19" s="14">
        <v>0</v>
      </c>
      <c r="Y19" s="14">
        <v>0</v>
      </c>
      <c r="Z19" s="14">
        <v>3.7260363203867802E-2</v>
      </c>
      <c r="AA19" s="14"/>
      <c r="AB19" s="14">
        <v>0.13330427842119899</v>
      </c>
      <c r="AC19" s="14">
        <v>8.1254270716560495E-2</v>
      </c>
      <c r="AD19" s="14">
        <v>9.47108439920675E-2</v>
      </c>
      <c r="AE19" s="14"/>
      <c r="AF19" s="14">
        <v>0.119298928570087</v>
      </c>
      <c r="AG19" s="14">
        <v>0.15800786520729901</v>
      </c>
      <c r="AH19" s="14">
        <v>1.5058753195446001E-2</v>
      </c>
      <c r="AI19" s="14">
        <v>9.7856205279449202E-2</v>
      </c>
      <c r="AJ19" s="14">
        <v>7.5575528523145599E-2</v>
      </c>
      <c r="AK19" s="14">
        <v>6.5178122609615502E-2</v>
      </c>
      <c r="AL19" s="14">
        <v>6.6545884339613601E-2</v>
      </c>
      <c r="AM19" s="14">
        <v>0.100911575153238</v>
      </c>
      <c r="AN19" s="14"/>
      <c r="AO19" s="14">
        <v>0.118596725011421</v>
      </c>
      <c r="AP19" s="14">
        <v>0.13329102272487001</v>
      </c>
      <c r="AQ19" s="14">
        <v>4.16857092303606E-2</v>
      </c>
      <c r="AR19" s="14">
        <v>0.16040591536728699</v>
      </c>
      <c r="AS19" s="14">
        <v>7.1328865389630805E-2</v>
      </c>
      <c r="AT19" s="14">
        <v>6.0763900777479299E-2</v>
      </c>
      <c r="AU19" s="14">
        <v>0.14821327343453</v>
      </c>
      <c r="AV19" s="14">
        <v>9.7021565547017102E-2</v>
      </c>
      <c r="AW19" s="14"/>
      <c r="AX19" s="14">
        <v>0.10691594498734899</v>
      </c>
      <c r="AY19" s="14">
        <v>7.7124521551474007E-2</v>
      </c>
      <c r="AZ19" s="14">
        <v>9.5668567193167006E-2</v>
      </c>
      <c r="BA19" s="14"/>
      <c r="BB19" s="14">
        <v>0.104339388985995</v>
      </c>
      <c r="BC19" s="14">
        <v>9.5154805033147993E-2</v>
      </c>
      <c r="BD19" s="14">
        <v>6.3856491872802207E-2</v>
      </c>
      <c r="BE19" s="14"/>
      <c r="BF19" s="14">
        <v>9.6842229177236894E-2</v>
      </c>
      <c r="BG19" s="14">
        <v>0.10966801242405901</v>
      </c>
      <c r="BH19" s="14">
        <v>7.3717336425874094E-2</v>
      </c>
      <c r="BI19" s="14"/>
      <c r="BJ19" s="14">
        <v>0.115802972747653</v>
      </c>
      <c r="BK19" s="14">
        <v>7.9832559205833598E-2</v>
      </c>
      <c r="BL19" s="14"/>
      <c r="BM19" s="14">
        <v>7.7474512913535895E-2</v>
      </c>
      <c r="BN19" s="14">
        <v>0.100638504810938</v>
      </c>
      <c r="BO19" s="14"/>
      <c r="BP19" s="14">
        <v>0.12238861870111301</v>
      </c>
      <c r="BQ19" s="14">
        <v>9.8723848018576393E-2</v>
      </c>
      <c r="BR19" s="14">
        <v>0.25346710948631401</v>
      </c>
      <c r="BS19" s="14">
        <v>6.8390899550126893E-2</v>
      </c>
      <c r="BT19" s="14">
        <v>7.7518869810131105E-2</v>
      </c>
      <c r="BU19" s="14">
        <v>4.1720486256587301E-2</v>
      </c>
      <c r="BV19" s="14">
        <v>0.107358199354641</v>
      </c>
      <c r="BW19" s="14">
        <v>6.26355061910054E-2</v>
      </c>
    </row>
    <row r="20" spans="2:75" ht="29" x14ac:dyDescent="0.35">
      <c r="B20" s="15" t="s">
        <v>151</v>
      </c>
      <c r="C20" s="14">
        <v>4.3147562357256503E-2</v>
      </c>
      <c r="D20" s="14">
        <v>4.7834632623072998E-2</v>
      </c>
      <c r="E20" s="14">
        <v>3.8724121763649998E-2</v>
      </c>
      <c r="F20" s="14"/>
      <c r="G20" s="14">
        <v>9.6513232746435001E-2</v>
      </c>
      <c r="H20" s="14">
        <v>4.6410539580053797E-2</v>
      </c>
      <c r="I20" s="14">
        <v>5.0697623960536002E-2</v>
      </c>
      <c r="J20" s="14">
        <v>2.2228642055153399E-2</v>
      </c>
      <c r="K20" s="14">
        <v>4.0786366419389201E-2</v>
      </c>
      <c r="L20" s="14">
        <v>3.8553336583656797E-2</v>
      </c>
      <c r="M20" s="14"/>
      <c r="N20" s="14">
        <v>5.7941023454288303E-2</v>
      </c>
      <c r="O20" s="14">
        <v>1.5462656589954301E-2</v>
      </c>
      <c r="P20" s="14"/>
      <c r="Q20" s="14">
        <v>8.7525602427683202E-2</v>
      </c>
      <c r="R20" s="14">
        <v>5.8153698227589E-2</v>
      </c>
      <c r="S20" s="14">
        <v>4.0379221188826399E-2</v>
      </c>
      <c r="T20" s="14">
        <v>5.18472737441973E-2</v>
      </c>
      <c r="U20" s="14">
        <v>1.8485621920723599E-2</v>
      </c>
      <c r="V20" s="14">
        <v>6.4715964502044004E-2</v>
      </c>
      <c r="W20" s="14">
        <v>3.5141240727143003E-2</v>
      </c>
      <c r="X20" s="14">
        <v>0</v>
      </c>
      <c r="Y20" s="14">
        <v>0</v>
      </c>
      <c r="Z20" s="14">
        <v>3.4458500080705501E-2</v>
      </c>
      <c r="AA20" s="14"/>
      <c r="AB20" s="14">
        <v>0.10221410412835399</v>
      </c>
      <c r="AC20" s="14">
        <v>3.05812424516003E-2</v>
      </c>
      <c r="AD20" s="14">
        <v>4.6369465347693602E-2</v>
      </c>
      <c r="AE20" s="14"/>
      <c r="AF20" s="14">
        <v>5.0369660118991001E-2</v>
      </c>
      <c r="AG20" s="14">
        <v>3.2861842442424703E-2</v>
      </c>
      <c r="AH20" s="14">
        <v>4.4097923707171902E-2</v>
      </c>
      <c r="AI20" s="14">
        <v>6.7845227075249995E-2</v>
      </c>
      <c r="AJ20" s="14">
        <v>1.33532467197358E-2</v>
      </c>
      <c r="AK20" s="14">
        <v>5.6277376760805901E-2</v>
      </c>
      <c r="AL20" s="14">
        <v>9.6654467958010706E-2</v>
      </c>
      <c r="AM20" s="14">
        <v>5.0167451896632902E-2</v>
      </c>
      <c r="AN20" s="14"/>
      <c r="AO20" s="14">
        <v>7.1997416582441701E-2</v>
      </c>
      <c r="AP20" s="14">
        <v>3.2875633469907697E-2</v>
      </c>
      <c r="AQ20" s="14">
        <v>6.8298995140743099E-2</v>
      </c>
      <c r="AR20" s="14">
        <v>2.8038367777167401E-2</v>
      </c>
      <c r="AS20" s="14">
        <v>1.51276098188777E-2</v>
      </c>
      <c r="AT20" s="14">
        <v>5.21379456614268E-2</v>
      </c>
      <c r="AU20" s="14">
        <v>0.120015476257249</v>
      </c>
      <c r="AV20" s="14">
        <v>5.9495123239781601E-2</v>
      </c>
      <c r="AW20" s="14"/>
      <c r="AX20" s="14">
        <v>9.5475018996503805E-2</v>
      </c>
      <c r="AY20" s="14">
        <v>4.8891978120978098E-2</v>
      </c>
      <c r="AZ20" s="14">
        <v>4.3671854952396102E-2</v>
      </c>
      <c r="BA20" s="14"/>
      <c r="BB20" s="14">
        <v>9.1862813716783107E-2</v>
      </c>
      <c r="BC20" s="14">
        <v>3.4839322032901299E-2</v>
      </c>
      <c r="BD20" s="14">
        <v>5.3894884505201697E-2</v>
      </c>
      <c r="BE20" s="14"/>
      <c r="BF20" s="14">
        <v>6.3654044251766004E-2</v>
      </c>
      <c r="BG20" s="14">
        <v>5.6790276855942998E-2</v>
      </c>
      <c r="BH20" s="14">
        <v>3.8094422013035402E-2</v>
      </c>
      <c r="BI20" s="14"/>
      <c r="BJ20" s="14">
        <v>7.3163821241898006E-2</v>
      </c>
      <c r="BK20" s="14">
        <v>3.5847232632138397E-2</v>
      </c>
      <c r="BL20" s="14"/>
      <c r="BM20" s="14">
        <v>9.2711240966747599E-2</v>
      </c>
      <c r="BN20" s="14">
        <v>2.2973711851336599E-2</v>
      </c>
      <c r="BO20" s="14"/>
      <c r="BP20" s="14">
        <v>6.0841817228556201E-2</v>
      </c>
      <c r="BQ20" s="14">
        <v>1.62680166138576E-2</v>
      </c>
      <c r="BR20" s="14">
        <v>0.147299732477672</v>
      </c>
      <c r="BS20" s="14">
        <v>3.6537300609053101E-2</v>
      </c>
      <c r="BT20" s="14">
        <v>4.5087547545642398E-2</v>
      </c>
      <c r="BU20" s="14">
        <v>1.50130094647077E-2</v>
      </c>
      <c r="BV20" s="14">
        <v>1.7991858559623802E-2</v>
      </c>
      <c r="BW20" s="14">
        <v>2.6730685832319499E-2</v>
      </c>
    </row>
    <row r="21" spans="2:75" ht="29" x14ac:dyDescent="0.35">
      <c r="B21" s="15" t="s">
        <v>152</v>
      </c>
      <c r="C21" s="14">
        <v>4.1318585303070601E-2</v>
      </c>
      <c r="D21" s="14">
        <v>4.4617911814497098E-2</v>
      </c>
      <c r="E21" s="14">
        <v>3.8204833216048201E-2</v>
      </c>
      <c r="F21" s="14"/>
      <c r="G21" s="14">
        <v>0.144236674081623</v>
      </c>
      <c r="H21" s="14">
        <v>3.1536861390497502E-2</v>
      </c>
      <c r="I21" s="14">
        <v>4.19078187734159E-2</v>
      </c>
      <c r="J21" s="14">
        <v>3.6162665593170898E-2</v>
      </c>
      <c r="K21" s="14">
        <v>2.9509752520577299E-3</v>
      </c>
      <c r="L21" s="14">
        <v>4.1205581761919699E-2</v>
      </c>
      <c r="M21" s="14"/>
      <c r="N21" s="14">
        <v>5.2176770436333703E-2</v>
      </c>
      <c r="O21" s="14">
        <v>2.09982674108211E-2</v>
      </c>
      <c r="P21" s="14"/>
      <c r="Q21" s="14">
        <v>0</v>
      </c>
      <c r="R21" s="14">
        <v>1.3066967220891601E-2</v>
      </c>
      <c r="S21" s="14">
        <v>5.1160690322591303E-2</v>
      </c>
      <c r="T21" s="14">
        <v>2.87467337947061E-2</v>
      </c>
      <c r="U21" s="14">
        <v>3.87875496330281E-2</v>
      </c>
      <c r="V21" s="14">
        <v>4.6368201905073701E-2</v>
      </c>
      <c r="W21" s="14">
        <v>7.9478427625710807E-2</v>
      </c>
      <c r="X21" s="14">
        <v>0</v>
      </c>
      <c r="Y21" s="14">
        <v>0</v>
      </c>
      <c r="Z21" s="14">
        <v>4.6471571433314603E-2</v>
      </c>
      <c r="AA21" s="14"/>
      <c r="AB21" s="14">
        <v>7.5529195325937507E-2</v>
      </c>
      <c r="AC21" s="14">
        <v>3.1803263888705302E-2</v>
      </c>
      <c r="AD21" s="14">
        <v>6.4865542092416698E-2</v>
      </c>
      <c r="AE21" s="14"/>
      <c r="AF21" s="14">
        <v>5.07395488972801E-2</v>
      </c>
      <c r="AG21" s="14">
        <v>8.0786209456266397E-2</v>
      </c>
      <c r="AH21" s="14">
        <v>7.9744513101940598E-2</v>
      </c>
      <c r="AI21" s="14">
        <v>4.7403403492007001E-2</v>
      </c>
      <c r="AJ21" s="14">
        <v>1.4490059450189E-2</v>
      </c>
      <c r="AK21" s="14">
        <v>2.88629539115575E-2</v>
      </c>
      <c r="AL21" s="14">
        <v>4.2697581073588897E-2</v>
      </c>
      <c r="AM21" s="14">
        <v>1.8020069270193399E-2</v>
      </c>
      <c r="AN21" s="14"/>
      <c r="AO21" s="14">
        <v>7.1052542367827196E-2</v>
      </c>
      <c r="AP21" s="14">
        <v>5.9509948627636602E-2</v>
      </c>
      <c r="AQ21" s="14">
        <v>9.5241964399115198E-2</v>
      </c>
      <c r="AR21" s="14">
        <v>6.1667915567746298E-2</v>
      </c>
      <c r="AS21" s="14">
        <v>3.1543090654023803E-2</v>
      </c>
      <c r="AT21" s="14">
        <v>4.9794247154576698E-2</v>
      </c>
      <c r="AU21" s="14">
        <v>3.91306932779978E-2</v>
      </c>
      <c r="AV21" s="14">
        <v>2.2245060105754E-2</v>
      </c>
      <c r="AW21" s="14"/>
      <c r="AX21" s="14">
        <v>8.0999998274408694E-2</v>
      </c>
      <c r="AY21" s="14">
        <v>4.9558196262340599E-2</v>
      </c>
      <c r="AZ21" s="14">
        <v>3.6664101890548702E-2</v>
      </c>
      <c r="BA21" s="14"/>
      <c r="BB21" s="14">
        <v>7.9380931314265601E-2</v>
      </c>
      <c r="BC21" s="14">
        <v>3.8313271888341799E-2</v>
      </c>
      <c r="BD21" s="14">
        <v>3.9977257738071398E-2</v>
      </c>
      <c r="BE21" s="14"/>
      <c r="BF21" s="14">
        <v>1.7914747848574001E-2</v>
      </c>
      <c r="BG21" s="14">
        <v>5.7005824877559098E-2</v>
      </c>
      <c r="BH21" s="14">
        <v>4.1589724599994202E-2</v>
      </c>
      <c r="BI21" s="14"/>
      <c r="BJ21" s="14">
        <v>8.9267599121866797E-2</v>
      </c>
      <c r="BK21" s="14">
        <v>2.9614258302238301E-2</v>
      </c>
      <c r="BL21" s="14"/>
      <c r="BM21" s="14">
        <v>0.103779874055212</v>
      </c>
      <c r="BN21" s="14">
        <v>1.9294077788784302E-2</v>
      </c>
      <c r="BO21" s="14"/>
      <c r="BP21" s="14">
        <v>7.1233098055495603E-2</v>
      </c>
      <c r="BQ21" s="14">
        <v>0</v>
      </c>
      <c r="BR21" s="14">
        <v>7.2463233708665795E-2</v>
      </c>
      <c r="BS21" s="14">
        <v>4.2587139252270499E-2</v>
      </c>
      <c r="BT21" s="14">
        <v>3.2848343571701702E-2</v>
      </c>
      <c r="BU21" s="14">
        <v>4.7709966363161598E-2</v>
      </c>
      <c r="BV21" s="14">
        <v>0</v>
      </c>
      <c r="BW21" s="14">
        <v>3.1024938869476701E-2</v>
      </c>
    </row>
    <row r="22" spans="2:75" x14ac:dyDescent="0.35">
      <c r="B22" s="15" t="s">
        <v>153</v>
      </c>
      <c r="C22" s="14">
        <v>4.0229998490086002E-2</v>
      </c>
      <c r="D22" s="14">
        <v>2.8291709957416901E-2</v>
      </c>
      <c r="E22" s="14">
        <v>5.1496804217052702E-2</v>
      </c>
      <c r="F22" s="14"/>
      <c r="G22" s="14">
        <v>4.8881660010804698E-2</v>
      </c>
      <c r="H22" s="14">
        <v>4.0604933222914202E-3</v>
      </c>
      <c r="I22" s="14">
        <v>5.0148648695947998E-2</v>
      </c>
      <c r="J22" s="14">
        <v>2.7892526943316599E-2</v>
      </c>
      <c r="K22" s="14">
        <v>5.46787342183397E-2</v>
      </c>
      <c r="L22" s="14">
        <v>4.6639612211320403E-2</v>
      </c>
      <c r="M22" s="14"/>
      <c r="N22" s="14">
        <v>4.7034953465904299E-2</v>
      </c>
      <c r="O22" s="14">
        <v>2.7495011321054499E-2</v>
      </c>
      <c r="P22" s="14"/>
      <c r="Q22" s="14">
        <v>9.8739607633909196E-2</v>
      </c>
      <c r="R22" s="14">
        <v>1.62608075559087E-2</v>
      </c>
      <c r="S22" s="14">
        <v>6.2533492280299099E-2</v>
      </c>
      <c r="T22" s="14">
        <v>4.1648514391129897E-2</v>
      </c>
      <c r="U22" s="14">
        <v>4.99897837685543E-2</v>
      </c>
      <c r="V22" s="14">
        <v>4.9572402939222902E-2</v>
      </c>
      <c r="W22" s="14">
        <v>3.03817873424987E-2</v>
      </c>
      <c r="X22" s="14">
        <v>0</v>
      </c>
      <c r="Y22" s="14">
        <v>0</v>
      </c>
      <c r="Z22" s="14">
        <v>3.5054912345726399E-3</v>
      </c>
      <c r="AA22" s="14"/>
      <c r="AB22" s="14">
        <v>8.7936469514948906E-2</v>
      </c>
      <c r="AC22" s="14">
        <v>4.30168895915388E-2</v>
      </c>
      <c r="AD22" s="14">
        <v>1.49691869344963E-2</v>
      </c>
      <c r="AE22" s="14"/>
      <c r="AF22" s="14">
        <v>5.6164116958291203E-2</v>
      </c>
      <c r="AG22" s="14">
        <v>3.4707573439336899E-2</v>
      </c>
      <c r="AH22" s="14">
        <v>5.5096947485800303E-3</v>
      </c>
      <c r="AI22" s="14">
        <v>7.9485927324426095E-2</v>
      </c>
      <c r="AJ22" s="14">
        <v>4.91386512071528E-2</v>
      </c>
      <c r="AK22" s="14">
        <v>2.6506226306033599E-2</v>
      </c>
      <c r="AL22" s="14">
        <v>9.6654467958010706E-2</v>
      </c>
      <c r="AM22" s="14">
        <v>4.33135805018438E-2</v>
      </c>
      <c r="AN22" s="14"/>
      <c r="AO22" s="14">
        <v>6.8308852742914594E-2</v>
      </c>
      <c r="AP22" s="14">
        <v>1.78910406189954E-2</v>
      </c>
      <c r="AQ22" s="14">
        <v>1.8916382465129101E-2</v>
      </c>
      <c r="AR22" s="14">
        <v>0.10340463118630799</v>
      </c>
      <c r="AS22" s="14">
        <v>5.5668135105230603E-2</v>
      </c>
      <c r="AT22" s="14">
        <v>3.3461942214413398E-2</v>
      </c>
      <c r="AU22" s="14">
        <v>0.133575568605348</v>
      </c>
      <c r="AV22" s="14">
        <v>5.06827028643363E-3</v>
      </c>
      <c r="AW22" s="14"/>
      <c r="AX22" s="14">
        <v>1.0556861916737201E-2</v>
      </c>
      <c r="AY22" s="14">
        <v>3.2384560035429999E-2</v>
      </c>
      <c r="AZ22" s="14">
        <v>5.6201227395811799E-2</v>
      </c>
      <c r="BA22" s="14"/>
      <c r="BB22" s="14">
        <v>6.6103046963000595E-2</v>
      </c>
      <c r="BC22" s="14">
        <v>3.1712194519468898E-2</v>
      </c>
      <c r="BD22" s="14">
        <v>6.0181866797707997E-2</v>
      </c>
      <c r="BE22" s="14"/>
      <c r="BF22" s="14">
        <v>9.0126058219060397E-3</v>
      </c>
      <c r="BG22" s="14">
        <v>6.3872554049398803E-2</v>
      </c>
      <c r="BH22" s="14">
        <v>3.6228075094556701E-2</v>
      </c>
      <c r="BI22" s="14"/>
      <c r="BJ22" s="14">
        <v>8.62499139012467E-2</v>
      </c>
      <c r="BK22" s="14">
        <v>2.8125139320837399E-2</v>
      </c>
      <c r="BL22" s="14"/>
      <c r="BM22" s="14">
        <v>4.6237637728018498E-2</v>
      </c>
      <c r="BN22" s="14">
        <v>4.2613679023672101E-2</v>
      </c>
      <c r="BO22" s="14"/>
      <c r="BP22" s="14">
        <v>2.86095784861112E-2</v>
      </c>
      <c r="BQ22" s="14">
        <v>1.6464075351964699E-2</v>
      </c>
      <c r="BR22" s="14">
        <v>0.18317070117702</v>
      </c>
      <c r="BS22" s="14">
        <v>1.1562326101572399E-2</v>
      </c>
      <c r="BT22" s="14">
        <v>5.0808248365311899E-2</v>
      </c>
      <c r="BU22" s="14">
        <v>1.6736177927939501E-2</v>
      </c>
      <c r="BV22" s="14">
        <v>7.2114429818773695E-2</v>
      </c>
      <c r="BW22" s="14">
        <v>5.1876070791292202E-2</v>
      </c>
    </row>
    <row r="23" spans="2:75" x14ac:dyDescent="0.35">
      <c r="B23" s="15" t="s">
        <v>154</v>
      </c>
      <c r="C23" s="14">
        <v>3.30333390287227E-2</v>
      </c>
      <c r="D23" s="14">
        <v>2.3604075406214099E-2</v>
      </c>
      <c r="E23" s="14">
        <v>4.1932242844997601E-2</v>
      </c>
      <c r="F23" s="14"/>
      <c r="G23" s="14">
        <v>2.1887553893495799E-2</v>
      </c>
      <c r="H23" s="14">
        <v>4.7722168739152901E-2</v>
      </c>
      <c r="I23" s="14">
        <v>5.0104005583515701E-2</v>
      </c>
      <c r="J23" s="14">
        <v>5.0394722006688701E-3</v>
      </c>
      <c r="K23" s="14">
        <v>3.3871217240722402E-2</v>
      </c>
      <c r="L23" s="14">
        <v>3.71738342266036E-2</v>
      </c>
      <c r="M23" s="14"/>
      <c r="N23" s="14">
        <v>3.5981508821759198E-2</v>
      </c>
      <c r="O23" s="14">
        <v>2.75160498446116E-2</v>
      </c>
      <c r="P23" s="14"/>
      <c r="Q23" s="14">
        <v>1.43047251889483E-2</v>
      </c>
      <c r="R23" s="14">
        <v>4.9951536329259701E-2</v>
      </c>
      <c r="S23" s="14">
        <v>4.7711487594242798E-2</v>
      </c>
      <c r="T23" s="14">
        <v>1.30960850983149E-2</v>
      </c>
      <c r="U23" s="14">
        <v>6.42802499414174E-2</v>
      </c>
      <c r="V23" s="14">
        <v>1.6783297736407101E-2</v>
      </c>
      <c r="W23" s="14">
        <v>1.40798994690545E-2</v>
      </c>
      <c r="X23" s="14">
        <v>0</v>
      </c>
      <c r="Y23" s="14">
        <v>0</v>
      </c>
      <c r="Z23" s="14">
        <v>3.44461041500249E-2</v>
      </c>
      <c r="AA23" s="14"/>
      <c r="AB23" s="14">
        <v>6.8627369784076395E-2</v>
      </c>
      <c r="AC23" s="14">
        <v>3.0886732924526501E-2</v>
      </c>
      <c r="AD23" s="14">
        <v>2.9600982100633499E-2</v>
      </c>
      <c r="AE23" s="14"/>
      <c r="AF23" s="14">
        <v>4.9337914813291403E-2</v>
      </c>
      <c r="AG23" s="14">
        <v>4.4554046738040497E-2</v>
      </c>
      <c r="AH23" s="14">
        <v>4.1687257430031897E-2</v>
      </c>
      <c r="AI23" s="14">
        <v>0</v>
      </c>
      <c r="AJ23" s="14">
        <v>1.33532467197358E-2</v>
      </c>
      <c r="AK23" s="14">
        <v>1.5736973684317899E-2</v>
      </c>
      <c r="AL23" s="14">
        <v>0</v>
      </c>
      <c r="AM23" s="14">
        <v>3.2259103444860902E-2</v>
      </c>
      <c r="AN23" s="14"/>
      <c r="AO23" s="14">
        <v>5.1136594510156397E-2</v>
      </c>
      <c r="AP23" s="14">
        <v>4.6510432321789003E-2</v>
      </c>
      <c r="AQ23" s="14">
        <v>5.3185096294563701E-2</v>
      </c>
      <c r="AR23" s="14">
        <v>0</v>
      </c>
      <c r="AS23" s="14">
        <v>1.51276098188777E-2</v>
      </c>
      <c r="AT23" s="14">
        <v>3.0892318404802301E-2</v>
      </c>
      <c r="AU23" s="14">
        <v>0</v>
      </c>
      <c r="AV23" s="14">
        <v>1.15649160418183E-2</v>
      </c>
      <c r="AW23" s="14"/>
      <c r="AX23" s="14">
        <v>5.6681649547233801E-2</v>
      </c>
      <c r="AY23" s="14">
        <v>3.2681870124865599E-2</v>
      </c>
      <c r="AZ23" s="14">
        <v>3.5017504935538103E-2</v>
      </c>
      <c r="BA23" s="14"/>
      <c r="BB23" s="14">
        <v>5.6482475135822302E-2</v>
      </c>
      <c r="BC23" s="14">
        <v>3.6502325293337599E-2</v>
      </c>
      <c r="BD23" s="14">
        <v>2.5613189234460799E-2</v>
      </c>
      <c r="BE23" s="14"/>
      <c r="BF23" s="14">
        <v>3.26843866085871E-2</v>
      </c>
      <c r="BG23" s="14">
        <v>3.7030231021554498E-2</v>
      </c>
      <c r="BH23" s="14">
        <v>3.4670067797512E-2</v>
      </c>
      <c r="BI23" s="14"/>
      <c r="BJ23" s="14">
        <v>2.97616437917958E-2</v>
      </c>
      <c r="BK23" s="14">
        <v>3.2293575365912798E-2</v>
      </c>
      <c r="BL23" s="14"/>
      <c r="BM23" s="14">
        <v>4.0186260474799701E-2</v>
      </c>
      <c r="BN23" s="14">
        <v>3.4421054650944902E-2</v>
      </c>
      <c r="BO23" s="14"/>
      <c r="BP23" s="14">
        <v>5.1449318796334499E-2</v>
      </c>
      <c r="BQ23" s="14">
        <v>5.3425261626465097E-2</v>
      </c>
      <c r="BR23" s="14">
        <v>3.59037764608542E-2</v>
      </c>
      <c r="BS23" s="14">
        <v>3.35227265959658E-2</v>
      </c>
      <c r="BT23" s="14">
        <v>2.5961308856434499E-2</v>
      </c>
      <c r="BU23" s="14">
        <v>2.6668668803416101E-2</v>
      </c>
      <c r="BV23" s="14">
        <v>1.9380856557346199E-2</v>
      </c>
      <c r="BW23" s="14">
        <v>1.95931658515608E-2</v>
      </c>
    </row>
    <row r="24" spans="2:75" x14ac:dyDescent="0.35">
      <c r="B24" s="15" t="s">
        <v>155</v>
      </c>
      <c r="C24" s="14">
        <v>2.3552621009292299E-2</v>
      </c>
      <c r="D24" s="14">
        <v>2.5453722899368099E-2</v>
      </c>
      <c r="E24" s="14">
        <v>2.17584487873662E-2</v>
      </c>
      <c r="F24" s="14"/>
      <c r="G24" s="14">
        <v>4.6693081129299902E-2</v>
      </c>
      <c r="H24" s="14">
        <v>1.12541874920424E-2</v>
      </c>
      <c r="I24" s="14">
        <v>2.6851164393510801E-2</v>
      </c>
      <c r="J24" s="14">
        <v>3.7464132594131297E-2</v>
      </c>
      <c r="K24" s="14">
        <v>1.10753672082144E-2</v>
      </c>
      <c r="L24" s="14">
        <v>1.9970957200088402E-2</v>
      </c>
      <c r="M24" s="14"/>
      <c r="N24" s="14">
        <v>2.7121524539660699E-2</v>
      </c>
      <c r="O24" s="14">
        <v>1.68736729738885E-2</v>
      </c>
      <c r="P24" s="14"/>
      <c r="Q24" s="14">
        <v>6.8144496595400006E-2</v>
      </c>
      <c r="R24" s="14">
        <v>4.2796316485799899E-3</v>
      </c>
      <c r="S24" s="14">
        <v>4.7057588086861599E-2</v>
      </c>
      <c r="T24" s="14">
        <v>1.5656235130557399E-2</v>
      </c>
      <c r="U24" s="14">
        <v>4.4043603358200699E-2</v>
      </c>
      <c r="V24" s="14">
        <v>2.05475707008443E-2</v>
      </c>
      <c r="W24" s="14">
        <v>4.5160406580285403E-3</v>
      </c>
      <c r="X24" s="14">
        <v>0</v>
      </c>
      <c r="Y24" s="14">
        <v>0</v>
      </c>
      <c r="Z24" s="14">
        <v>1.1530707503403599E-2</v>
      </c>
      <c r="AA24" s="14"/>
      <c r="AB24" s="14">
        <v>7.9600120929157206E-2</v>
      </c>
      <c r="AC24" s="14">
        <v>1.7761343337107299E-2</v>
      </c>
      <c r="AD24" s="14">
        <v>0</v>
      </c>
      <c r="AE24" s="14"/>
      <c r="AF24" s="14">
        <v>1.1938594721200201E-2</v>
      </c>
      <c r="AG24" s="14">
        <v>3.1538540004761702E-2</v>
      </c>
      <c r="AH24" s="14">
        <v>0</v>
      </c>
      <c r="AI24" s="14">
        <v>1.9956044902760199E-2</v>
      </c>
      <c r="AJ24" s="14">
        <v>7.3088233093153807E-2</v>
      </c>
      <c r="AK24" s="14">
        <v>2.63281510194452E-2</v>
      </c>
      <c r="AL24" s="14">
        <v>0</v>
      </c>
      <c r="AM24" s="14">
        <v>5.2767394197858301E-2</v>
      </c>
      <c r="AN24" s="14"/>
      <c r="AO24" s="14">
        <v>2.98073573931898E-2</v>
      </c>
      <c r="AP24" s="14">
        <v>2.7805060447842599E-2</v>
      </c>
      <c r="AQ24" s="14">
        <v>7.7778822729117096E-3</v>
      </c>
      <c r="AR24" s="14">
        <v>1.3305270570621299E-2</v>
      </c>
      <c r="AS24" s="14">
        <v>8.1150359046153406E-2</v>
      </c>
      <c r="AT24" s="14">
        <v>2.1387504720198701E-2</v>
      </c>
      <c r="AU24" s="14">
        <v>7.8368263013436398E-2</v>
      </c>
      <c r="AV24" s="14">
        <v>4.7851757438517996E-3</v>
      </c>
      <c r="AW24" s="14"/>
      <c r="AX24" s="14">
        <v>3.3463574810592298E-2</v>
      </c>
      <c r="AY24" s="14">
        <v>2.6958852105347299E-2</v>
      </c>
      <c r="AZ24" s="14">
        <v>1.7077988343094899E-2</v>
      </c>
      <c r="BA24" s="14"/>
      <c r="BB24" s="14">
        <v>1.8442153233419401E-2</v>
      </c>
      <c r="BC24" s="14">
        <v>2.4560918228527798E-2</v>
      </c>
      <c r="BD24" s="14">
        <v>2.65840811537504E-2</v>
      </c>
      <c r="BE24" s="14"/>
      <c r="BF24" s="14">
        <v>8.6723666937657595E-2</v>
      </c>
      <c r="BG24" s="14">
        <v>1.52063521481643E-2</v>
      </c>
      <c r="BH24" s="14">
        <v>2.8115932422365399E-2</v>
      </c>
      <c r="BI24" s="14"/>
      <c r="BJ24" s="14">
        <v>3.0245274175448599E-2</v>
      </c>
      <c r="BK24" s="14">
        <v>1.5665094673455199E-2</v>
      </c>
      <c r="BL24" s="14"/>
      <c r="BM24" s="14">
        <v>4.2018353530481202E-2</v>
      </c>
      <c r="BN24" s="14">
        <v>1.3800003292689701E-2</v>
      </c>
      <c r="BO24" s="14"/>
      <c r="BP24" s="14">
        <v>2.5828929668827501E-2</v>
      </c>
      <c r="BQ24" s="14">
        <v>0</v>
      </c>
      <c r="BR24" s="14">
        <v>0</v>
      </c>
      <c r="BS24" s="14">
        <v>3.3899258457559298E-2</v>
      </c>
      <c r="BT24" s="14">
        <v>2.5587254984176699E-2</v>
      </c>
      <c r="BU24" s="14">
        <v>0</v>
      </c>
      <c r="BV24" s="14">
        <v>6.8258975524660606E-2</v>
      </c>
      <c r="BW24" s="14">
        <v>3.3261340774787602E-2</v>
      </c>
    </row>
    <row r="25" spans="2:75" x14ac:dyDescent="0.35">
      <c r="B25" s="15" t="s">
        <v>156</v>
      </c>
      <c r="C25" s="14">
        <v>1.24291133828596E-2</v>
      </c>
      <c r="D25" s="14">
        <v>9.1663072483291596E-3</v>
      </c>
      <c r="E25" s="14">
        <v>1.55083992236996E-2</v>
      </c>
      <c r="F25" s="14"/>
      <c r="G25" s="14">
        <v>7.7119962834018901E-3</v>
      </c>
      <c r="H25" s="14">
        <v>7.71678127739861E-3</v>
      </c>
      <c r="I25" s="14">
        <v>0</v>
      </c>
      <c r="J25" s="14">
        <v>1.33057760647844E-2</v>
      </c>
      <c r="K25" s="14">
        <v>1.4582601066989701E-2</v>
      </c>
      <c r="L25" s="14">
        <v>1.8710897832836498E-2</v>
      </c>
      <c r="M25" s="14"/>
      <c r="N25" s="14">
        <v>5.9707434231929899E-3</v>
      </c>
      <c r="O25" s="14">
        <v>2.45154914502358E-2</v>
      </c>
      <c r="P25" s="14"/>
      <c r="Q25" s="14">
        <v>0</v>
      </c>
      <c r="R25" s="14">
        <v>1.3953067582380701E-2</v>
      </c>
      <c r="S25" s="14">
        <v>8.27924536400396E-3</v>
      </c>
      <c r="T25" s="14">
        <v>1.26509327841305E-2</v>
      </c>
      <c r="U25" s="14">
        <v>1.9439867114654199E-2</v>
      </c>
      <c r="V25" s="14">
        <v>8.5447019600793997E-3</v>
      </c>
      <c r="W25" s="14">
        <v>1.6952390987273601E-2</v>
      </c>
      <c r="X25" s="14">
        <v>0</v>
      </c>
      <c r="Y25" s="14">
        <v>0</v>
      </c>
      <c r="Z25" s="14">
        <v>5.1826046578632304E-3</v>
      </c>
      <c r="AA25" s="14"/>
      <c r="AB25" s="14">
        <v>1.05669490234551E-2</v>
      </c>
      <c r="AC25" s="14">
        <v>1.42555319913387E-2</v>
      </c>
      <c r="AD25" s="14">
        <v>1.3511100273476901E-2</v>
      </c>
      <c r="AE25" s="14"/>
      <c r="AF25" s="14">
        <v>1.5877904151514601E-2</v>
      </c>
      <c r="AG25" s="14">
        <v>7.4731904060001998E-3</v>
      </c>
      <c r="AH25" s="14">
        <v>7.3943617368668196E-3</v>
      </c>
      <c r="AI25" s="14">
        <v>0</v>
      </c>
      <c r="AJ25" s="14">
        <v>3.1197078781167901E-2</v>
      </c>
      <c r="AK25" s="14">
        <v>2.0898614729588101E-2</v>
      </c>
      <c r="AL25" s="14">
        <v>0</v>
      </c>
      <c r="AM25" s="14">
        <v>1.28304625691019E-2</v>
      </c>
      <c r="AN25" s="14"/>
      <c r="AO25" s="14">
        <v>4.3651166636242099E-3</v>
      </c>
      <c r="AP25" s="14">
        <v>4.0235586996865101E-3</v>
      </c>
      <c r="AQ25" s="14">
        <v>1.1452409407952001E-2</v>
      </c>
      <c r="AR25" s="14">
        <v>3.9154025022386199E-2</v>
      </c>
      <c r="AS25" s="14">
        <v>5.0470118288580702E-2</v>
      </c>
      <c r="AT25" s="14">
        <v>2.9884723725365901E-2</v>
      </c>
      <c r="AU25" s="14">
        <v>0</v>
      </c>
      <c r="AV25" s="14">
        <v>0</v>
      </c>
      <c r="AW25" s="14"/>
      <c r="AX25" s="14">
        <v>9.0773476332045196E-3</v>
      </c>
      <c r="AY25" s="14">
        <v>1.31501192052727E-2</v>
      </c>
      <c r="AZ25" s="14">
        <v>1.2258019905345001E-2</v>
      </c>
      <c r="BA25" s="14"/>
      <c r="BB25" s="14">
        <v>2.2825974898935598E-2</v>
      </c>
      <c r="BC25" s="14">
        <v>1.40961657237407E-2</v>
      </c>
      <c r="BD25" s="14">
        <v>9.5576680022076994E-3</v>
      </c>
      <c r="BE25" s="14"/>
      <c r="BF25" s="14">
        <v>0</v>
      </c>
      <c r="BG25" s="14">
        <v>1.0937603778958501E-2</v>
      </c>
      <c r="BH25" s="14">
        <v>1.4716995051420901E-2</v>
      </c>
      <c r="BI25" s="14"/>
      <c r="BJ25" s="14">
        <v>3.12702510991376E-2</v>
      </c>
      <c r="BK25" s="14">
        <v>6.8753543591917503E-3</v>
      </c>
      <c r="BL25" s="14"/>
      <c r="BM25" s="14">
        <v>2.4067881730346401E-2</v>
      </c>
      <c r="BN25" s="14">
        <v>8.9786155335851298E-3</v>
      </c>
      <c r="BO25" s="14"/>
      <c r="BP25" s="14">
        <v>0</v>
      </c>
      <c r="BQ25" s="14">
        <v>8.0240481914115105E-3</v>
      </c>
      <c r="BR25" s="14">
        <v>0</v>
      </c>
      <c r="BS25" s="14">
        <v>3.8140618255371301E-3</v>
      </c>
      <c r="BT25" s="14">
        <v>2.8351213549943299E-2</v>
      </c>
      <c r="BU25" s="14">
        <v>4.2117257956300396E-3</v>
      </c>
      <c r="BV25" s="14">
        <v>3.7141122981011999E-2</v>
      </c>
      <c r="BW25" s="14">
        <v>0</v>
      </c>
    </row>
    <row r="26" spans="2:75" ht="29" x14ac:dyDescent="0.35">
      <c r="B26" s="15" t="s">
        <v>157</v>
      </c>
      <c r="C26" s="14">
        <v>7.8525404654241193E-3</v>
      </c>
      <c r="D26" s="14">
        <v>7.7330753658310597E-3</v>
      </c>
      <c r="E26" s="14">
        <v>7.9652861127239294E-3</v>
      </c>
      <c r="F26" s="14"/>
      <c r="G26" s="14">
        <v>2.45880550188671E-2</v>
      </c>
      <c r="H26" s="14">
        <v>5.0003080510887402E-3</v>
      </c>
      <c r="I26" s="14">
        <v>2.5678458616802298E-3</v>
      </c>
      <c r="J26" s="14">
        <v>1.32582879899292E-2</v>
      </c>
      <c r="K26" s="14">
        <v>0</v>
      </c>
      <c r="L26" s="14">
        <v>8.0326736721680198E-3</v>
      </c>
      <c r="M26" s="14"/>
      <c r="N26" s="14">
        <v>5.7745722547279804E-3</v>
      </c>
      <c r="O26" s="14">
        <v>1.1741309545441199E-2</v>
      </c>
      <c r="P26" s="14"/>
      <c r="Q26" s="14">
        <v>0</v>
      </c>
      <c r="R26" s="14">
        <v>9.5659157421645706E-3</v>
      </c>
      <c r="S26" s="14">
        <v>1.7102769164419301E-2</v>
      </c>
      <c r="T26" s="14">
        <v>1.1196650165443399E-2</v>
      </c>
      <c r="U26" s="14">
        <v>0</v>
      </c>
      <c r="V26" s="14">
        <v>4.9325990779169101E-3</v>
      </c>
      <c r="W26" s="14">
        <v>1.37852300239688E-2</v>
      </c>
      <c r="X26" s="14">
        <v>0</v>
      </c>
      <c r="Y26" s="14">
        <v>0</v>
      </c>
      <c r="Z26" s="14">
        <v>0</v>
      </c>
      <c r="AA26" s="14"/>
      <c r="AB26" s="14">
        <v>7.1912575779151597E-3</v>
      </c>
      <c r="AC26" s="14">
        <v>1.16927647190247E-2</v>
      </c>
      <c r="AD26" s="14">
        <v>0</v>
      </c>
      <c r="AE26" s="14"/>
      <c r="AF26" s="14">
        <v>3.5858147605508702E-3</v>
      </c>
      <c r="AG26" s="14">
        <v>3.3683649511499998E-2</v>
      </c>
      <c r="AH26" s="14">
        <v>0</v>
      </c>
      <c r="AI26" s="14">
        <v>0</v>
      </c>
      <c r="AJ26" s="14">
        <v>0</v>
      </c>
      <c r="AK26" s="14">
        <v>1.89332028753514E-3</v>
      </c>
      <c r="AL26" s="14">
        <v>0</v>
      </c>
      <c r="AM26" s="14">
        <v>1.2370946273981101E-2</v>
      </c>
      <c r="AN26" s="14"/>
      <c r="AO26" s="14">
        <v>5.0213543623143604E-3</v>
      </c>
      <c r="AP26" s="14">
        <v>1.40839612188913E-2</v>
      </c>
      <c r="AQ26" s="14">
        <v>0</v>
      </c>
      <c r="AR26" s="14">
        <v>0</v>
      </c>
      <c r="AS26" s="14">
        <v>0</v>
      </c>
      <c r="AT26" s="14">
        <v>3.55392475402565E-3</v>
      </c>
      <c r="AU26" s="14">
        <v>7.0371968547249097E-3</v>
      </c>
      <c r="AV26" s="14">
        <v>7.6367120918076799E-3</v>
      </c>
      <c r="AW26" s="14"/>
      <c r="AX26" s="14">
        <v>0</v>
      </c>
      <c r="AY26" s="14">
        <v>5.9066636206680503E-3</v>
      </c>
      <c r="AZ26" s="14">
        <v>1.29727347964569E-2</v>
      </c>
      <c r="BA26" s="14"/>
      <c r="BB26" s="14">
        <v>0</v>
      </c>
      <c r="BC26" s="14">
        <v>9.9793482953658506E-3</v>
      </c>
      <c r="BD26" s="14">
        <v>9.1187989294794491E-3</v>
      </c>
      <c r="BE26" s="14"/>
      <c r="BF26" s="14">
        <v>0</v>
      </c>
      <c r="BG26" s="14">
        <v>6.6868557981106802E-3</v>
      </c>
      <c r="BH26" s="14">
        <v>1.35102936849572E-2</v>
      </c>
      <c r="BI26" s="14"/>
      <c r="BJ26" s="14">
        <v>3.9728172167564002E-3</v>
      </c>
      <c r="BK26" s="14">
        <v>9.2254850057835094E-3</v>
      </c>
      <c r="BL26" s="14"/>
      <c r="BM26" s="14">
        <v>1.91001927147323E-3</v>
      </c>
      <c r="BN26" s="14">
        <v>1.1018078197744899E-2</v>
      </c>
      <c r="BO26" s="14"/>
      <c r="BP26" s="14">
        <v>3.1687337420522798E-3</v>
      </c>
      <c r="BQ26" s="14">
        <v>0</v>
      </c>
      <c r="BR26" s="14">
        <v>1.8456204184334898E-2</v>
      </c>
      <c r="BS26" s="14">
        <v>1.2758363052612499E-2</v>
      </c>
      <c r="BT26" s="14">
        <v>9.6811735262670208E-3</v>
      </c>
      <c r="BU26" s="14">
        <v>5.7207650798465903E-3</v>
      </c>
      <c r="BV26" s="14">
        <v>0</v>
      </c>
      <c r="BW26" s="14">
        <v>4.9903302829100698E-3</v>
      </c>
    </row>
    <row r="27" spans="2:75" x14ac:dyDescent="0.35">
      <c r="B27" s="15" t="s">
        <v>158</v>
      </c>
      <c r="C27" s="20">
        <v>3.6192398654781001E-2</v>
      </c>
      <c r="D27" s="20">
        <v>3.1743724752163797E-2</v>
      </c>
      <c r="E27" s="20">
        <v>4.03908517635541E-2</v>
      </c>
      <c r="F27" s="20"/>
      <c r="G27" s="20">
        <v>3.2517947318182E-2</v>
      </c>
      <c r="H27" s="20">
        <v>7.4117675691964605E-2</v>
      </c>
      <c r="I27" s="20">
        <v>4.2722182025598597E-2</v>
      </c>
      <c r="J27" s="20">
        <v>4.1934205792876801E-2</v>
      </c>
      <c r="K27" s="20">
        <v>3.0585383170747799E-2</v>
      </c>
      <c r="L27" s="20">
        <v>2.0803337149125498E-2</v>
      </c>
      <c r="M27" s="20"/>
      <c r="N27" s="20">
        <v>2.7010204349905802E-2</v>
      </c>
      <c r="O27" s="20">
        <v>5.3376219425333202E-2</v>
      </c>
      <c r="P27" s="20"/>
      <c r="Q27" s="20">
        <v>0.13628208840672701</v>
      </c>
      <c r="R27" s="20">
        <v>4.9760879740554202E-2</v>
      </c>
      <c r="S27" s="20">
        <v>3.1046937777894301E-2</v>
      </c>
      <c r="T27" s="20">
        <v>4.7632516631688902E-2</v>
      </c>
      <c r="U27" s="20">
        <v>1.20683056475547E-2</v>
      </c>
      <c r="V27" s="20">
        <v>1.14307558509589E-2</v>
      </c>
      <c r="W27" s="20">
        <v>2.8640060022939898E-2</v>
      </c>
      <c r="X27" s="20">
        <v>0</v>
      </c>
      <c r="Y27" s="20">
        <v>0</v>
      </c>
      <c r="Z27" s="20">
        <v>6.8272436566410993E-2</v>
      </c>
      <c r="AA27" s="20"/>
      <c r="AB27" s="20">
        <v>3.6827232324604602E-2</v>
      </c>
      <c r="AC27" s="20">
        <v>4.3602073135222498E-2</v>
      </c>
      <c r="AD27" s="20">
        <v>7.9340909932619792E-3</v>
      </c>
      <c r="AE27" s="20"/>
      <c r="AF27" s="20">
        <v>0</v>
      </c>
      <c r="AG27" s="20">
        <v>4.2876370116899298E-3</v>
      </c>
      <c r="AH27" s="20">
        <v>0</v>
      </c>
      <c r="AI27" s="20">
        <v>4.6292462582371498E-2</v>
      </c>
      <c r="AJ27" s="20">
        <v>1.08434857577607E-2</v>
      </c>
      <c r="AK27" s="20">
        <v>2.3579923699929901E-2</v>
      </c>
      <c r="AL27" s="20">
        <v>0</v>
      </c>
      <c r="AM27" s="20">
        <v>0.103636306569812</v>
      </c>
      <c r="AN27" s="20"/>
      <c r="AO27" s="20">
        <v>0</v>
      </c>
      <c r="AP27" s="20">
        <v>4.28943639101471E-3</v>
      </c>
      <c r="AQ27" s="20">
        <v>0</v>
      </c>
      <c r="AR27" s="20">
        <v>0</v>
      </c>
      <c r="AS27" s="20">
        <v>0</v>
      </c>
      <c r="AT27" s="20">
        <v>2.5795521608674099E-2</v>
      </c>
      <c r="AU27" s="20">
        <v>9.6818407107100001E-3</v>
      </c>
      <c r="AV27" s="20">
        <v>0.12732172850062101</v>
      </c>
      <c r="AW27" s="20"/>
      <c r="AX27" s="20">
        <v>0</v>
      </c>
      <c r="AY27" s="20">
        <v>2.6542768306672598E-2</v>
      </c>
      <c r="AZ27" s="20">
        <v>3.4605548334772002E-2</v>
      </c>
      <c r="BA27" s="20"/>
      <c r="BB27" s="20">
        <v>2.36348144200485E-2</v>
      </c>
      <c r="BC27" s="20">
        <v>1.88250889608285E-2</v>
      </c>
      <c r="BD27" s="20">
        <v>5.7867211655380398E-2</v>
      </c>
      <c r="BE27" s="20"/>
      <c r="BF27" s="20">
        <v>4.4263528076375402E-2</v>
      </c>
      <c r="BG27" s="20">
        <v>1.9191893628938E-2</v>
      </c>
      <c r="BH27" s="20">
        <v>4.2599023457684897E-2</v>
      </c>
      <c r="BI27" s="20"/>
      <c r="BJ27" s="20">
        <v>1.6914875721542301E-2</v>
      </c>
      <c r="BK27" s="20">
        <v>3.6989651544172601E-2</v>
      </c>
      <c r="BL27" s="20"/>
      <c r="BM27" s="20">
        <v>7.8229544150630308E-3</v>
      </c>
      <c r="BN27" s="20">
        <v>4.6386045587601801E-2</v>
      </c>
      <c r="BO27" s="20"/>
      <c r="BP27" s="20">
        <v>3.4208447507456503E-2</v>
      </c>
      <c r="BQ27" s="20">
        <v>1.62680166138576E-2</v>
      </c>
      <c r="BR27" s="20">
        <v>5.11735618055255E-2</v>
      </c>
      <c r="BS27" s="20">
        <v>2.9849573236686099E-2</v>
      </c>
      <c r="BT27" s="20">
        <v>3.6674539485765899E-2</v>
      </c>
      <c r="BU27" s="20">
        <v>1.8592392983894201E-2</v>
      </c>
      <c r="BV27" s="20">
        <v>8.9789372140063106E-2</v>
      </c>
      <c r="BW27" s="20">
        <v>6.7797222088749901E-2</v>
      </c>
    </row>
    <row r="28" spans="2:75" x14ac:dyDescent="0.35">
      <c r="B28" s="16"/>
    </row>
    <row r="29" spans="2:75" x14ac:dyDescent="0.35">
      <c r="B29" t="s">
        <v>94</v>
      </c>
    </row>
    <row r="30" spans="2:75" x14ac:dyDescent="0.35">
      <c r="B30" t="s">
        <v>95</v>
      </c>
    </row>
    <row r="32" spans="2:75" x14ac:dyDescent="0.35">
      <c r="B32"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W2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171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160</v>
      </c>
      <c r="C9" s="14">
        <v>0.77705739136776697</v>
      </c>
      <c r="D9" s="14">
        <v>0.74747126288226795</v>
      </c>
      <c r="E9" s="14">
        <v>0.80497941393800398</v>
      </c>
      <c r="F9" s="14"/>
      <c r="G9" s="14">
        <v>0.63138725490470005</v>
      </c>
      <c r="H9" s="14">
        <v>0.66819095951764396</v>
      </c>
      <c r="I9" s="14">
        <v>0.77783233927103801</v>
      </c>
      <c r="J9" s="14">
        <v>0.75345432696089998</v>
      </c>
      <c r="K9" s="14">
        <v>0.80165629745617095</v>
      </c>
      <c r="L9" s="14">
        <v>0.84811222387130802</v>
      </c>
      <c r="M9" s="14"/>
      <c r="N9" s="14">
        <v>0.78470737296098503</v>
      </c>
      <c r="O9" s="14">
        <v>0.76274099724331401</v>
      </c>
      <c r="P9" s="14"/>
      <c r="Q9" s="14">
        <v>0.76978399807069797</v>
      </c>
      <c r="R9" s="14">
        <v>0.73273723706611604</v>
      </c>
      <c r="S9" s="14">
        <v>0.83772184441543995</v>
      </c>
      <c r="T9" s="14">
        <v>0.82023588500121702</v>
      </c>
      <c r="U9" s="14">
        <v>0.75718391842612398</v>
      </c>
      <c r="V9" s="14">
        <v>0.75285258235329999</v>
      </c>
      <c r="W9" s="14">
        <v>0.79942416626595603</v>
      </c>
      <c r="X9" s="14">
        <v>1</v>
      </c>
      <c r="Y9" s="14">
        <v>1</v>
      </c>
      <c r="Z9" s="14">
        <v>0.66722945804125</v>
      </c>
      <c r="AA9" s="14"/>
      <c r="AB9" s="14">
        <v>0.81706949840768806</v>
      </c>
      <c r="AC9" s="14">
        <v>0.77600750493527704</v>
      </c>
      <c r="AD9" s="14">
        <v>0.79755388929544102</v>
      </c>
      <c r="AE9" s="14"/>
      <c r="AF9" s="14">
        <v>0.81944022598326505</v>
      </c>
      <c r="AG9" s="14">
        <v>0.75951629489580097</v>
      </c>
      <c r="AH9" s="14">
        <v>0.79311933312078797</v>
      </c>
      <c r="AI9" s="14">
        <v>0.71978845977902495</v>
      </c>
      <c r="AJ9" s="14">
        <v>0.71694852706022105</v>
      </c>
      <c r="AK9" s="14">
        <v>0.853644844836839</v>
      </c>
      <c r="AL9" s="14">
        <v>0.76034473618689102</v>
      </c>
      <c r="AM9" s="14">
        <v>0.67742599712106299</v>
      </c>
      <c r="AN9" s="14"/>
      <c r="AO9" s="14">
        <v>0.85876211151525295</v>
      </c>
      <c r="AP9" s="14">
        <v>0.79603223759197805</v>
      </c>
      <c r="AQ9" s="14">
        <v>0.75483293952610897</v>
      </c>
      <c r="AR9" s="14">
        <v>0.769252469439342</v>
      </c>
      <c r="AS9" s="14">
        <v>0.66962612201261296</v>
      </c>
      <c r="AT9" s="14">
        <v>0.82261149065389605</v>
      </c>
      <c r="AU9" s="14">
        <v>0.728533482525206</v>
      </c>
      <c r="AV9" s="14">
        <v>0.61902535500837497</v>
      </c>
      <c r="AW9" s="14"/>
      <c r="AX9" s="14">
        <v>0.70517384873479205</v>
      </c>
      <c r="AY9" s="14">
        <v>0.81421029881010598</v>
      </c>
      <c r="AZ9" s="14">
        <v>0.78403197799469204</v>
      </c>
      <c r="BA9" s="14"/>
      <c r="BB9" s="14">
        <v>0.84027864834111299</v>
      </c>
      <c r="BC9" s="14">
        <v>0.81079716769953003</v>
      </c>
      <c r="BD9" s="14">
        <v>0.72078730881520803</v>
      </c>
      <c r="BE9" s="14"/>
      <c r="BF9" s="14">
        <v>0.74244186123429701</v>
      </c>
      <c r="BG9" s="14">
        <v>0.82990130169923404</v>
      </c>
      <c r="BH9" s="14">
        <v>0.75637561245514495</v>
      </c>
      <c r="BI9" s="14"/>
      <c r="BJ9" s="14">
        <v>0.82037451612392698</v>
      </c>
      <c r="BK9" s="14">
        <v>0.78138674990697199</v>
      </c>
      <c r="BL9" s="14"/>
      <c r="BM9" s="14">
        <v>0.78995776933078699</v>
      </c>
      <c r="BN9" s="14">
        <v>0.78828691502651604</v>
      </c>
      <c r="BO9" s="14"/>
      <c r="BP9" s="14">
        <v>0.70752716389232095</v>
      </c>
      <c r="BQ9" s="14">
        <v>0.77416771957324804</v>
      </c>
      <c r="BR9" s="14">
        <v>0.75467277450030901</v>
      </c>
      <c r="BS9" s="14">
        <v>0.77654896352813896</v>
      </c>
      <c r="BT9" s="14">
        <v>0.80793711271796698</v>
      </c>
      <c r="BU9" s="14">
        <v>0.80922164709678501</v>
      </c>
      <c r="BV9" s="14">
        <v>0.784040006272541</v>
      </c>
      <c r="BW9" s="14">
        <v>0.75603484179075497</v>
      </c>
    </row>
    <row r="10" spans="2:75" ht="29" x14ac:dyDescent="0.35">
      <c r="B10" s="15" t="s">
        <v>143</v>
      </c>
      <c r="C10" s="14">
        <v>0.60762982850542901</v>
      </c>
      <c r="D10" s="14">
        <v>0.57262116133493002</v>
      </c>
      <c r="E10" s="14">
        <v>0.64066939281907997</v>
      </c>
      <c r="F10" s="14"/>
      <c r="G10" s="14">
        <v>0.42360394441165</v>
      </c>
      <c r="H10" s="14">
        <v>0.43736497642657901</v>
      </c>
      <c r="I10" s="14">
        <v>0.55948899199219504</v>
      </c>
      <c r="J10" s="14">
        <v>0.57433459434707301</v>
      </c>
      <c r="K10" s="14">
        <v>0.66492055273947803</v>
      </c>
      <c r="L10" s="14">
        <v>0.71852252864439303</v>
      </c>
      <c r="M10" s="14"/>
      <c r="N10" s="14">
        <v>0.60087117483473795</v>
      </c>
      <c r="O10" s="14">
        <v>0.62027816608914899</v>
      </c>
      <c r="P10" s="14"/>
      <c r="Q10" s="14">
        <v>0.54034018586757204</v>
      </c>
      <c r="R10" s="14">
        <v>0.58545968754058897</v>
      </c>
      <c r="S10" s="14">
        <v>0.59726486651249899</v>
      </c>
      <c r="T10" s="14">
        <v>0.63134572792644705</v>
      </c>
      <c r="U10" s="14">
        <v>0.59868003963710203</v>
      </c>
      <c r="V10" s="14">
        <v>0.53467995493470399</v>
      </c>
      <c r="W10" s="14">
        <v>0.61275162752794698</v>
      </c>
      <c r="X10" s="14">
        <v>0.82798017350442399</v>
      </c>
      <c r="Y10" s="14">
        <v>0.88817017043027202</v>
      </c>
      <c r="Z10" s="14">
        <v>0.69561069411009602</v>
      </c>
      <c r="AA10" s="14"/>
      <c r="AB10" s="14">
        <v>0.55951711491918499</v>
      </c>
      <c r="AC10" s="14">
        <v>0.656649612019789</v>
      </c>
      <c r="AD10" s="14">
        <v>0.50233985890277799</v>
      </c>
      <c r="AE10" s="14"/>
      <c r="AF10" s="14">
        <v>0.710049217535203</v>
      </c>
      <c r="AG10" s="14">
        <v>0.54368921013857896</v>
      </c>
      <c r="AH10" s="14">
        <v>0.68509900277840197</v>
      </c>
      <c r="AI10" s="14">
        <v>0.405535847292324</v>
      </c>
      <c r="AJ10" s="14">
        <v>0.59138186505692103</v>
      </c>
      <c r="AK10" s="14">
        <v>0.64917405746899803</v>
      </c>
      <c r="AL10" s="14">
        <v>0.48684500202640302</v>
      </c>
      <c r="AM10" s="14">
        <v>0.606382839539376</v>
      </c>
      <c r="AN10" s="14"/>
      <c r="AO10" s="14">
        <v>0.70999162355462497</v>
      </c>
      <c r="AP10" s="14">
        <v>0.54729395306869799</v>
      </c>
      <c r="AQ10" s="14">
        <v>0.62141532317217496</v>
      </c>
      <c r="AR10" s="14">
        <v>0.53616158281051296</v>
      </c>
      <c r="AS10" s="14">
        <v>0.60472093696150597</v>
      </c>
      <c r="AT10" s="14">
        <v>0.61443705944777205</v>
      </c>
      <c r="AU10" s="14">
        <v>0.51999112447294804</v>
      </c>
      <c r="AV10" s="14">
        <v>0.59523073909602897</v>
      </c>
      <c r="AW10" s="14"/>
      <c r="AX10" s="14">
        <v>0.59809441247662698</v>
      </c>
      <c r="AY10" s="14">
        <v>0.64943775939090298</v>
      </c>
      <c r="AZ10" s="14">
        <v>0.58254594811093796</v>
      </c>
      <c r="BA10" s="14"/>
      <c r="BB10" s="14">
        <v>0.63947645698710698</v>
      </c>
      <c r="BC10" s="14">
        <v>0.67217687598759202</v>
      </c>
      <c r="BD10" s="14">
        <v>0.48956652534820699</v>
      </c>
      <c r="BE10" s="14"/>
      <c r="BF10" s="14">
        <v>0.62822315458160605</v>
      </c>
      <c r="BG10" s="14">
        <v>0.60304507465652901</v>
      </c>
      <c r="BH10" s="14">
        <v>0.59399949687374598</v>
      </c>
      <c r="BI10" s="14"/>
      <c r="BJ10" s="14">
        <v>0.60231968197049301</v>
      </c>
      <c r="BK10" s="14">
        <v>0.62053036016380902</v>
      </c>
      <c r="BL10" s="14"/>
      <c r="BM10" s="14">
        <v>0.59297298900113704</v>
      </c>
      <c r="BN10" s="14">
        <v>0.620860129126243</v>
      </c>
      <c r="BO10" s="14"/>
      <c r="BP10" s="14">
        <v>0.64718464502537199</v>
      </c>
      <c r="BQ10" s="14">
        <v>0.59754227857495001</v>
      </c>
      <c r="BR10" s="14">
        <v>0.57687727604769901</v>
      </c>
      <c r="BS10" s="14">
        <v>0.54449116490316096</v>
      </c>
      <c r="BT10" s="14">
        <v>0.61857134631870403</v>
      </c>
      <c r="BU10" s="14">
        <v>0.66876560537841201</v>
      </c>
      <c r="BV10" s="14">
        <v>0.51939903398383303</v>
      </c>
      <c r="BW10" s="14">
        <v>0.58463531229564003</v>
      </c>
    </row>
    <row r="11" spans="2:75" x14ac:dyDescent="0.35">
      <c r="B11" s="15" t="s">
        <v>161</v>
      </c>
      <c r="C11" s="14">
        <v>0.46192741055266401</v>
      </c>
      <c r="D11" s="14">
        <v>0.44606122281282701</v>
      </c>
      <c r="E11" s="14">
        <v>0.47690118626625499</v>
      </c>
      <c r="F11" s="14"/>
      <c r="G11" s="14">
        <v>0.371288935979252</v>
      </c>
      <c r="H11" s="14">
        <v>0.45081590474671701</v>
      </c>
      <c r="I11" s="14">
        <v>0.55671394341882496</v>
      </c>
      <c r="J11" s="14">
        <v>0.53608293004990604</v>
      </c>
      <c r="K11" s="14">
        <v>0.42764753333001998</v>
      </c>
      <c r="L11" s="14">
        <v>0.42634546548749003</v>
      </c>
      <c r="M11" s="14"/>
      <c r="N11" s="14">
        <v>0.48192947618625598</v>
      </c>
      <c r="O11" s="14">
        <v>0.424494973438371</v>
      </c>
      <c r="P11" s="14"/>
      <c r="Q11" s="14">
        <v>0.50160139018874905</v>
      </c>
      <c r="R11" s="14">
        <v>0.42591470954174399</v>
      </c>
      <c r="S11" s="14">
        <v>0.49530366561091199</v>
      </c>
      <c r="T11" s="14">
        <v>0.39826464638359199</v>
      </c>
      <c r="U11" s="14">
        <v>0.465787787876145</v>
      </c>
      <c r="V11" s="14">
        <v>0.48140546116152699</v>
      </c>
      <c r="W11" s="14">
        <v>0.47521835505534099</v>
      </c>
      <c r="X11" s="14">
        <v>0.50704825614999904</v>
      </c>
      <c r="Y11" s="14">
        <v>1</v>
      </c>
      <c r="Z11" s="14">
        <v>0.506027095425022</v>
      </c>
      <c r="AA11" s="14"/>
      <c r="AB11" s="14">
        <v>0.45355363525101999</v>
      </c>
      <c r="AC11" s="14">
        <v>0.46064802388244303</v>
      </c>
      <c r="AD11" s="14">
        <v>0.38891359572651102</v>
      </c>
      <c r="AE11" s="14"/>
      <c r="AF11" s="14">
        <v>0.46267175614052197</v>
      </c>
      <c r="AG11" s="14">
        <v>0.48298678194417999</v>
      </c>
      <c r="AH11" s="14">
        <v>0.33416039257925301</v>
      </c>
      <c r="AI11" s="14">
        <v>0.498744655557807</v>
      </c>
      <c r="AJ11" s="14">
        <v>0.48975881538267402</v>
      </c>
      <c r="AK11" s="14">
        <v>0.48483699460025298</v>
      </c>
      <c r="AL11" s="14">
        <v>0.51568571067454205</v>
      </c>
      <c r="AM11" s="14">
        <v>0.48800965292849902</v>
      </c>
      <c r="AN11" s="14"/>
      <c r="AO11" s="14">
        <v>0.52907351354309096</v>
      </c>
      <c r="AP11" s="14">
        <v>0.49080479348913802</v>
      </c>
      <c r="AQ11" s="14">
        <v>0.410913279415279</v>
      </c>
      <c r="AR11" s="14">
        <v>0.43743346761417201</v>
      </c>
      <c r="AS11" s="14">
        <v>0.60206417152848801</v>
      </c>
      <c r="AT11" s="14">
        <v>0.453143228243579</v>
      </c>
      <c r="AU11" s="14">
        <v>0.58531385401642899</v>
      </c>
      <c r="AV11" s="14">
        <v>0.456584884416604</v>
      </c>
      <c r="AW11" s="14"/>
      <c r="AX11" s="14">
        <v>0.47251236339476999</v>
      </c>
      <c r="AY11" s="14">
        <v>0.45375068087847498</v>
      </c>
      <c r="AZ11" s="14">
        <v>0.49439534332380602</v>
      </c>
      <c r="BA11" s="14"/>
      <c r="BB11" s="14">
        <v>0.55479047939942505</v>
      </c>
      <c r="BC11" s="14">
        <v>0.44451723395487902</v>
      </c>
      <c r="BD11" s="14">
        <v>0.47623529288112398</v>
      </c>
      <c r="BE11" s="14"/>
      <c r="BF11" s="14">
        <v>0.37947222310984102</v>
      </c>
      <c r="BG11" s="14">
        <v>0.49140525470653501</v>
      </c>
      <c r="BH11" s="14">
        <v>0.46157507539961701</v>
      </c>
      <c r="BI11" s="14"/>
      <c r="BJ11" s="14">
        <v>0.45260916119778799</v>
      </c>
      <c r="BK11" s="14">
        <v>0.465546336385121</v>
      </c>
      <c r="BL11" s="14"/>
      <c r="BM11" s="14">
        <v>0.51136053415278304</v>
      </c>
      <c r="BN11" s="14">
        <v>0.42823948085796998</v>
      </c>
      <c r="BO11" s="14"/>
      <c r="BP11" s="14">
        <v>0.39986811788119397</v>
      </c>
      <c r="BQ11" s="14">
        <v>0.50241002754096298</v>
      </c>
      <c r="BR11" s="14">
        <v>0.48371053225029098</v>
      </c>
      <c r="BS11" s="14">
        <v>0.44864870237776</v>
      </c>
      <c r="BT11" s="14">
        <v>0.50902728182329604</v>
      </c>
      <c r="BU11" s="14">
        <v>0.42682907683715599</v>
      </c>
      <c r="BV11" s="14">
        <v>0.44187690828453502</v>
      </c>
      <c r="BW11" s="14">
        <v>0.43478156707381399</v>
      </c>
    </row>
    <row r="12" spans="2:75" x14ac:dyDescent="0.35">
      <c r="B12" s="15" t="s">
        <v>162</v>
      </c>
      <c r="C12" s="14">
        <v>0.33283782895480002</v>
      </c>
      <c r="D12" s="14">
        <v>0.32828852104195999</v>
      </c>
      <c r="E12" s="14">
        <v>0.33713125579784098</v>
      </c>
      <c r="F12" s="14"/>
      <c r="G12" s="14">
        <v>0.34321988230826</v>
      </c>
      <c r="H12" s="14">
        <v>0.23597458101706401</v>
      </c>
      <c r="I12" s="14">
        <v>0.29817110780486</v>
      </c>
      <c r="J12" s="14">
        <v>0.27203793337058202</v>
      </c>
      <c r="K12" s="14">
        <v>0.33052716169487301</v>
      </c>
      <c r="L12" s="14">
        <v>0.40962825162926902</v>
      </c>
      <c r="M12" s="14"/>
      <c r="N12" s="14">
        <v>0.32653030327489302</v>
      </c>
      <c r="O12" s="14">
        <v>0.34464191272719902</v>
      </c>
      <c r="P12" s="14"/>
      <c r="Q12" s="14">
        <v>0.38166810606509499</v>
      </c>
      <c r="R12" s="14">
        <v>0.32922036732822602</v>
      </c>
      <c r="S12" s="14">
        <v>0.42263242628481101</v>
      </c>
      <c r="T12" s="14">
        <v>0.32192547796098397</v>
      </c>
      <c r="U12" s="14">
        <v>0.36380208191639202</v>
      </c>
      <c r="V12" s="14">
        <v>0.23817404975543699</v>
      </c>
      <c r="W12" s="14">
        <v>0.35285302648175199</v>
      </c>
      <c r="X12" s="14">
        <v>0.17650424472829601</v>
      </c>
      <c r="Y12" s="14">
        <v>0.31767777732357899</v>
      </c>
      <c r="Z12" s="14">
        <v>0.26848614503382501</v>
      </c>
      <c r="AA12" s="14"/>
      <c r="AB12" s="14">
        <v>0.34970175669890702</v>
      </c>
      <c r="AC12" s="14">
        <v>0.35796540067721899</v>
      </c>
      <c r="AD12" s="14">
        <v>0.25249824890578498</v>
      </c>
      <c r="AE12" s="14"/>
      <c r="AF12" s="14">
        <v>0.37232214409018999</v>
      </c>
      <c r="AG12" s="14">
        <v>0.33906052838593398</v>
      </c>
      <c r="AH12" s="14">
        <v>0.28908908577936798</v>
      </c>
      <c r="AI12" s="14">
        <v>0.48876410992136898</v>
      </c>
      <c r="AJ12" s="14">
        <v>0.29776865808557001</v>
      </c>
      <c r="AK12" s="14">
        <v>0.42245158224896801</v>
      </c>
      <c r="AL12" s="14">
        <v>0.27472156742804898</v>
      </c>
      <c r="AM12" s="14">
        <v>0.27898350377805298</v>
      </c>
      <c r="AN12" s="14"/>
      <c r="AO12" s="14">
        <v>0.30954091087878</v>
      </c>
      <c r="AP12" s="14">
        <v>0.37871290680341502</v>
      </c>
      <c r="AQ12" s="14">
        <v>0.25957512881342898</v>
      </c>
      <c r="AR12" s="14">
        <v>0.50000391044978199</v>
      </c>
      <c r="AS12" s="14">
        <v>0.22969810404624</v>
      </c>
      <c r="AT12" s="14">
        <v>0.40266091424038802</v>
      </c>
      <c r="AU12" s="14">
        <v>0.36869775459338799</v>
      </c>
      <c r="AV12" s="14">
        <v>0.27005063731191198</v>
      </c>
      <c r="AW12" s="14"/>
      <c r="AX12" s="14">
        <v>0.425490225376838</v>
      </c>
      <c r="AY12" s="14">
        <v>0.349734417286308</v>
      </c>
      <c r="AZ12" s="14">
        <v>0.33768510737846602</v>
      </c>
      <c r="BA12" s="14"/>
      <c r="BB12" s="14">
        <v>0.45289726829313098</v>
      </c>
      <c r="BC12" s="14">
        <v>0.36103701090780399</v>
      </c>
      <c r="BD12" s="14">
        <v>0.26695120798102401</v>
      </c>
      <c r="BE12" s="14"/>
      <c r="BF12" s="14">
        <v>0.30703562704017201</v>
      </c>
      <c r="BG12" s="14">
        <v>0.37976659343549402</v>
      </c>
      <c r="BH12" s="14">
        <v>0.32989829568220302</v>
      </c>
      <c r="BI12" s="14"/>
      <c r="BJ12" s="14">
        <v>0.34004092675682701</v>
      </c>
      <c r="BK12" s="14">
        <v>0.33753505315601401</v>
      </c>
      <c r="BL12" s="14"/>
      <c r="BM12" s="14">
        <v>0.39945152534117701</v>
      </c>
      <c r="BN12" s="14">
        <v>0.306772010302862</v>
      </c>
      <c r="BO12" s="14"/>
      <c r="BP12" s="14">
        <v>0.31224841210575599</v>
      </c>
      <c r="BQ12" s="14">
        <v>0.27645647997117001</v>
      </c>
      <c r="BR12" s="14">
        <v>0.346293814307986</v>
      </c>
      <c r="BS12" s="14">
        <v>0.32071328380248199</v>
      </c>
      <c r="BT12" s="14">
        <v>0.36195849745221997</v>
      </c>
      <c r="BU12" s="14">
        <v>0.32274819349184197</v>
      </c>
      <c r="BV12" s="14">
        <v>0.47469831448704802</v>
      </c>
      <c r="BW12" s="14">
        <v>0.26619814479555198</v>
      </c>
    </row>
    <row r="13" spans="2:75" x14ac:dyDescent="0.35">
      <c r="B13" s="15" t="s">
        <v>163</v>
      </c>
      <c r="C13" s="14">
        <v>0.24079656177184799</v>
      </c>
      <c r="D13" s="14">
        <v>0.239251876873634</v>
      </c>
      <c r="E13" s="14">
        <v>0.242254364086638</v>
      </c>
      <c r="F13" s="14"/>
      <c r="G13" s="14">
        <v>0.193753872082712</v>
      </c>
      <c r="H13" s="14">
        <v>0.22419545686468201</v>
      </c>
      <c r="I13" s="14">
        <v>0.198521429344966</v>
      </c>
      <c r="J13" s="14">
        <v>0.20882157101882501</v>
      </c>
      <c r="K13" s="14">
        <v>0.20910484204806801</v>
      </c>
      <c r="L13" s="14">
        <v>0.304218751596464</v>
      </c>
      <c r="M13" s="14"/>
      <c r="N13" s="14">
        <v>0.238860768756567</v>
      </c>
      <c r="O13" s="14">
        <v>0.24441926012901799</v>
      </c>
      <c r="P13" s="14"/>
      <c r="Q13" s="14">
        <v>0.31742492594511001</v>
      </c>
      <c r="R13" s="14">
        <v>0.25901464229174997</v>
      </c>
      <c r="S13" s="14">
        <v>0.27254542451571301</v>
      </c>
      <c r="T13" s="14">
        <v>0.21478420601019901</v>
      </c>
      <c r="U13" s="14">
        <v>0.23639475671026</v>
      </c>
      <c r="V13" s="14">
        <v>0.22111122890557999</v>
      </c>
      <c r="W13" s="14">
        <v>0.24194746306135501</v>
      </c>
      <c r="X13" s="14">
        <v>8.53678270928626E-2</v>
      </c>
      <c r="Y13" s="14">
        <v>0</v>
      </c>
      <c r="Z13" s="14">
        <v>0.26533734579018198</v>
      </c>
      <c r="AA13" s="14"/>
      <c r="AB13" s="14">
        <v>0.27185546347116601</v>
      </c>
      <c r="AC13" s="14">
        <v>0.22942911758580101</v>
      </c>
      <c r="AD13" s="14">
        <v>0.22863222434727601</v>
      </c>
      <c r="AE13" s="14"/>
      <c r="AF13" s="14">
        <v>0.23981484642825199</v>
      </c>
      <c r="AG13" s="14">
        <v>0.202503492850994</v>
      </c>
      <c r="AH13" s="14">
        <v>0.29094758582736002</v>
      </c>
      <c r="AI13" s="14">
        <v>0.25907025437818798</v>
      </c>
      <c r="AJ13" s="14">
        <v>0.33688727040211203</v>
      </c>
      <c r="AK13" s="14">
        <v>0.30541459009156802</v>
      </c>
      <c r="AL13" s="14">
        <v>0.29565540713859201</v>
      </c>
      <c r="AM13" s="14">
        <v>0.18552011040251301</v>
      </c>
      <c r="AN13" s="14"/>
      <c r="AO13" s="14">
        <v>0.21757826647179401</v>
      </c>
      <c r="AP13" s="14">
        <v>0.21816656128662801</v>
      </c>
      <c r="AQ13" s="14">
        <v>0.27635914284264501</v>
      </c>
      <c r="AR13" s="14">
        <v>0.27088778410498698</v>
      </c>
      <c r="AS13" s="14">
        <v>0.43234868751744898</v>
      </c>
      <c r="AT13" s="14">
        <v>0.29605279924609301</v>
      </c>
      <c r="AU13" s="14">
        <v>0.35975380818658098</v>
      </c>
      <c r="AV13" s="14">
        <v>0.156888374699415</v>
      </c>
      <c r="AW13" s="14"/>
      <c r="AX13" s="14">
        <v>0.37540274216576502</v>
      </c>
      <c r="AY13" s="14">
        <v>0.27445492418751</v>
      </c>
      <c r="AZ13" s="14">
        <v>0.21116975546508401</v>
      </c>
      <c r="BA13" s="14"/>
      <c r="BB13" s="14">
        <v>0.33533430607218301</v>
      </c>
      <c r="BC13" s="14">
        <v>0.235631820091628</v>
      </c>
      <c r="BD13" s="14">
        <v>0.24203167460990099</v>
      </c>
      <c r="BE13" s="14"/>
      <c r="BF13" s="14">
        <v>0.25166445044087699</v>
      </c>
      <c r="BG13" s="14">
        <v>0.26890593555398601</v>
      </c>
      <c r="BH13" s="14">
        <v>0.239751667896096</v>
      </c>
      <c r="BI13" s="14"/>
      <c r="BJ13" s="14">
        <v>0.30027425362585197</v>
      </c>
      <c r="BK13" s="14">
        <v>0.222352525807437</v>
      </c>
      <c r="BL13" s="14"/>
      <c r="BM13" s="14">
        <v>0.28636101042349899</v>
      </c>
      <c r="BN13" s="14">
        <v>0.213313426270233</v>
      </c>
      <c r="BO13" s="14"/>
      <c r="BP13" s="14">
        <v>0.24142180393780699</v>
      </c>
      <c r="BQ13" s="14">
        <v>0.27064900832694699</v>
      </c>
      <c r="BR13" s="14">
        <v>0.19422714689050799</v>
      </c>
      <c r="BS13" s="14">
        <v>0.18417212192056701</v>
      </c>
      <c r="BT13" s="14">
        <v>0.27979521281104602</v>
      </c>
      <c r="BU13" s="14">
        <v>0.20117331384558601</v>
      </c>
      <c r="BV13" s="14">
        <v>0.381304212494668</v>
      </c>
      <c r="BW13" s="14">
        <v>0.19864179527831799</v>
      </c>
    </row>
    <row r="14" spans="2:75" ht="29" x14ac:dyDescent="0.35">
      <c r="B14" s="15" t="s">
        <v>164</v>
      </c>
      <c r="C14" s="14">
        <v>0.215842971709586</v>
      </c>
      <c r="D14" s="14">
        <v>0.20399221492509501</v>
      </c>
      <c r="E14" s="14">
        <v>0.22702716901249301</v>
      </c>
      <c r="F14" s="14"/>
      <c r="G14" s="14">
        <v>0.18403838326840699</v>
      </c>
      <c r="H14" s="14">
        <v>0.221748748459209</v>
      </c>
      <c r="I14" s="14">
        <v>0.28977527265556502</v>
      </c>
      <c r="J14" s="14">
        <v>0.21231509282449099</v>
      </c>
      <c r="K14" s="14">
        <v>0.20693943985094401</v>
      </c>
      <c r="L14" s="14">
        <v>0.19699878070771801</v>
      </c>
      <c r="M14" s="14"/>
      <c r="N14" s="14">
        <v>0.20886651400391201</v>
      </c>
      <c r="O14" s="14">
        <v>0.22889891398734799</v>
      </c>
      <c r="P14" s="14"/>
      <c r="Q14" s="14">
        <v>0.27212990517670699</v>
      </c>
      <c r="R14" s="14">
        <v>0.17183283191406301</v>
      </c>
      <c r="S14" s="14">
        <v>0.18656224914691899</v>
      </c>
      <c r="T14" s="14">
        <v>0.24523476200421301</v>
      </c>
      <c r="U14" s="14">
        <v>0.203186168948639</v>
      </c>
      <c r="V14" s="14">
        <v>0.26107582668540202</v>
      </c>
      <c r="W14" s="14">
        <v>0.230610904524094</v>
      </c>
      <c r="X14" s="14">
        <v>0.42043637698664699</v>
      </c>
      <c r="Y14" s="14">
        <v>0.88817017043027202</v>
      </c>
      <c r="Z14" s="14">
        <v>0.12307707134866799</v>
      </c>
      <c r="AA14" s="14"/>
      <c r="AB14" s="14">
        <v>0.153871316696259</v>
      </c>
      <c r="AC14" s="14">
        <v>0.18107697195071201</v>
      </c>
      <c r="AD14" s="14">
        <v>0.36269084553569197</v>
      </c>
      <c r="AE14" s="14"/>
      <c r="AF14" s="14">
        <v>0.113481841780908</v>
      </c>
      <c r="AG14" s="14">
        <v>0.24669086603981899</v>
      </c>
      <c r="AH14" s="14">
        <v>0.18854458542779601</v>
      </c>
      <c r="AI14" s="14">
        <v>0.108117417984854</v>
      </c>
      <c r="AJ14" s="14">
        <v>1.33532467197358E-2</v>
      </c>
      <c r="AK14" s="14">
        <v>0.25870691612193097</v>
      </c>
      <c r="AL14" s="14">
        <v>0.26044959662931499</v>
      </c>
      <c r="AM14" s="14">
        <v>0.18366057847026199</v>
      </c>
      <c r="AN14" s="14"/>
      <c r="AO14" s="14">
        <v>8.81013483307172E-2</v>
      </c>
      <c r="AP14" s="14">
        <v>0.23614449897530501</v>
      </c>
      <c r="AQ14" s="14">
        <v>0.161823295759666</v>
      </c>
      <c r="AR14" s="14">
        <v>6.4907455071185505E-2</v>
      </c>
      <c r="AS14" s="14">
        <v>4.6132961446078397E-2</v>
      </c>
      <c r="AT14" s="14">
        <v>0.25251872307233397</v>
      </c>
      <c r="AU14" s="14">
        <v>0.24011121896215001</v>
      </c>
      <c r="AV14" s="14">
        <v>0.218142685272012</v>
      </c>
      <c r="AW14" s="14"/>
      <c r="AX14" s="14">
        <v>0.10708214951979</v>
      </c>
      <c r="AY14" s="14">
        <v>0.205940768853868</v>
      </c>
      <c r="AZ14" s="14">
        <v>0.26844861951344001</v>
      </c>
      <c r="BA14" s="14"/>
      <c r="BB14" s="14">
        <v>0.18691478268574399</v>
      </c>
      <c r="BC14" s="14">
        <v>0.20076134829702</v>
      </c>
      <c r="BD14" s="14">
        <v>0.29808604090005503</v>
      </c>
      <c r="BE14" s="14"/>
      <c r="BF14" s="14">
        <v>0.164194371663377</v>
      </c>
      <c r="BG14" s="14">
        <v>0.21459075441653599</v>
      </c>
      <c r="BH14" s="14">
        <v>0.251408779508979</v>
      </c>
      <c r="BI14" s="14"/>
      <c r="BJ14" s="14">
        <v>0.202756647054773</v>
      </c>
      <c r="BK14" s="14">
        <v>0.22498121475213501</v>
      </c>
      <c r="BL14" s="14"/>
      <c r="BM14" s="14">
        <v>0.26252481414796103</v>
      </c>
      <c r="BN14" s="14">
        <v>0.19563462205233501</v>
      </c>
      <c r="BO14" s="14"/>
      <c r="BP14" s="14">
        <v>0.217660391216766</v>
      </c>
      <c r="BQ14" s="14">
        <v>0.22565038775214599</v>
      </c>
      <c r="BR14" s="14">
        <v>0.22505406389733601</v>
      </c>
      <c r="BS14" s="14">
        <v>0.19997717288539299</v>
      </c>
      <c r="BT14" s="14">
        <v>0.21327076341370199</v>
      </c>
      <c r="BU14" s="14">
        <v>0.27158611319717701</v>
      </c>
      <c r="BV14" s="14">
        <v>0.20146221427914501</v>
      </c>
      <c r="BW14" s="14">
        <v>0.16811280268870099</v>
      </c>
    </row>
    <row r="15" spans="2:75" x14ac:dyDescent="0.35">
      <c r="B15" s="15" t="s">
        <v>165</v>
      </c>
      <c r="C15" s="14">
        <v>0.15033880038813</v>
      </c>
      <c r="D15" s="14">
        <v>0.14719696667701501</v>
      </c>
      <c r="E15" s="14">
        <v>0.153303918039015</v>
      </c>
      <c r="F15" s="14"/>
      <c r="G15" s="14">
        <v>7.6596907599877403E-2</v>
      </c>
      <c r="H15" s="14">
        <v>0.108767975921261</v>
      </c>
      <c r="I15" s="14">
        <v>0.21794671287659301</v>
      </c>
      <c r="J15" s="14">
        <v>0.115297102702992</v>
      </c>
      <c r="K15" s="14">
        <v>0.20523086389954801</v>
      </c>
      <c r="L15" s="14">
        <v>0.14719405281192699</v>
      </c>
      <c r="M15" s="14"/>
      <c r="N15" s="14">
        <v>0.15469258247835299</v>
      </c>
      <c r="O15" s="14">
        <v>0.14219100819071301</v>
      </c>
      <c r="P15" s="14"/>
      <c r="Q15" s="14">
        <v>0.15387610291009701</v>
      </c>
      <c r="R15" s="14">
        <v>0.170357778522994</v>
      </c>
      <c r="S15" s="14">
        <v>0.114200337115971</v>
      </c>
      <c r="T15" s="14">
        <v>0.11866262855148201</v>
      </c>
      <c r="U15" s="14">
        <v>0.14575210432116101</v>
      </c>
      <c r="V15" s="14">
        <v>0.161738162389403</v>
      </c>
      <c r="W15" s="14">
        <v>0.18843418258556499</v>
      </c>
      <c r="X15" s="14">
        <v>0.17650424472829601</v>
      </c>
      <c r="Y15" s="14">
        <v>0.88817017043027202</v>
      </c>
      <c r="Z15" s="14">
        <v>0.146632085975194</v>
      </c>
      <c r="AA15" s="14"/>
      <c r="AB15" s="14">
        <v>0.20729612951743201</v>
      </c>
      <c r="AC15" s="14">
        <v>0.12857029005634099</v>
      </c>
      <c r="AD15" s="14">
        <v>0.20727930406079101</v>
      </c>
      <c r="AE15" s="14"/>
      <c r="AF15" s="14">
        <v>0.123167854793262</v>
      </c>
      <c r="AG15" s="14">
        <v>0.149407510219351</v>
      </c>
      <c r="AH15" s="14">
        <v>0.23729992383752299</v>
      </c>
      <c r="AI15" s="14">
        <v>0.13647721025897899</v>
      </c>
      <c r="AJ15" s="14">
        <v>6.2752913061365601E-2</v>
      </c>
      <c r="AK15" s="14">
        <v>0.20306400531246999</v>
      </c>
      <c r="AL15" s="14">
        <v>0.20356496751682299</v>
      </c>
      <c r="AM15" s="14">
        <v>0.119217093563529</v>
      </c>
      <c r="AN15" s="14"/>
      <c r="AO15" s="14">
        <v>0.1116348003505</v>
      </c>
      <c r="AP15" s="14">
        <v>0.15687330419598799</v>
      </c>
      <c r="AQ15" s="14">
        <v>0.217925883097533</v>
      </c>
      <c r="AR15" s="14">
        <v>0.21719820482069599</v>
      </c>
      <c r="AS15" s="14">
        <v>7.1091443430551196E-2</v>
      </c>
      <c r="AT15" s="14">
        <v>0.207736911950025</v>
      </c>
      <c r="AU15" s="14">
        <v>0.175424960722249</v>
      </c>
      <c r="AV15" s="14">
        <v>0.124462496245969</v>
      </c>
      <c r="AW15" s="14"/>
      <c r="AX15" s="14">
        <v>0.105577572723424</v>
      </c>
      <c r="AY15" s="14">
        <v>0.17342666246102201</v>
      </c>
      <c r="AZ15" s="14">
        <v>0.15198328488042301</v>
      </c>
      <c r="BA15" s="14"/>
      <c r="BB15" s="14">
        <v>0.190941164336528</v>
      </c>
      <c r="BC15" s="14">
        <v>0.163845677782744</v>
      </c>
      <c r="BD15" s="14">
        <v>0.133743929911117</v>
      </c>
      <c r="BE15" s="14"/>
      <c r="BF15" s="14">
        <v>0.14283216941440799</v>
      </c>
      <c r="BG15" s="14">
        <v>0.165688315395698</v>
      </c>
      <c r="BH15" s="14">
        <v>0.160028250833504</v>
      </c>
      <c r="BI15" s="14"/>
      <c r="BJ15" s="14">
        <v>0.19224528215595099</v>
      </c>
      <c r="BK15" s="14">
        <v>0.14041720841485</v>
      </c>
      <c r="BL15" s="14"/>
      <c r="BM15" s="14">
        <v>0.16903936256645599</v>
      </c>
      <c r="BN15" s="14">
        <v>0.15067987253003601</v>
      </c>
      <c r="BO15" s="14"/>
      <c r="BP15" s="14">
        <v>0.194833899800264</v>
      </c>
      <c r="BQ15" s="14">
        <v>0.137722886972656</v>
      </c>
      <c r="BR15" s="14">
        <v>5.7741336914242603E-2</v>
      </c>
      <c r="BS15" s="14">
        <v>9.3679390815510605E-2</v>
      </c>
      <c r="BT15" s="14">
        <v>0.162308707215498</v>
      </c>
      <c r="BU15" s="14">
        <v>0.225081724719816</v>
      </c>
      <c r="BV15" s="14">
        <v>0.14821783135521799</v>
      </c>
      <c r="BW15" s="14">
        <v>7.3063090722119306E-2</v>
      </c>
    </row>
    <row r="16" spans="2:75" x14ac:dyDescent="0.35">
      <c r="B16" s="15" t="s">
        <v>166</v>
      </c>
      <c r="C16" s="14">
        <v>0.14618731536006699</v>
      </c>
      <c r="D16" s="14">
        <v>0.12752080253503201</v>
      </c>
      <c r="E16" s="14">
        <v>0.16380390864511801</v>
      </c>
      <c r="F16" s="14"/>
      <c r="G16" s="14">
        <v>0.10799984730053</v>
      </c>
      <c r="H16" s="14">
        <v>0.102236691335299</v>
      </c>
      <c r="I16" s="14">
        <v>0.11178930985568</v>
      </c>
      <c r="J16" s="14">
        <v>0.11836741298678501</v>
      </c>
      <c r="K16" s="14">
        <v>0.17927102066394801</v>
      </c>
      <c r="L16" s="14">
        <v>0.18296402449368099</v>
      </c>
      <c r="M16" s="14"/>
      <c r="N16" s="14">
        <v>0.149013247084363</v>
      </c>
      <c r="O16" s="14">
        <v>0.140898785990314</v>
      </c>
      <c r="P16" s="14"/>
      <c r="Q16" s="14">
        <v>0.20818770465622999</v>
      </c>
      <c r="R16" s="14">
        <v>0.22621724640266599</v>
      </c>
      <c r="S16" s="14">
        <v>0.152902720298391</v>
      </c>
      <c r="T16" s="14">
        <v>0.109110706649238</v>
      </c>
      <c r="U16" s="14">
        <v>0.17203537587637699</v>
      </c>
      <c r="V16" s="14">
        <v>0.16072570976963299</v>
      </c>
      <c r="W16" s="14">
        <v>7.9076784977280004E-2</v>
      </c>
      <c r="X16" s="14">
        <v>8.66519994027138E-2</v>
      </c>
      <c r="Y16" s="14">
        <v>0.31767777732357899</v>
      </c>
      <c r="Z16" s="14">
        <v>0.13388569389506899</v>
      </c>
      <c r="AA16" s="14"/>
      <c r="AB16" s="14">
        <v>0.167744530609374</v>
      </c>
      <c r="AC16" s="14">
        <v>0.137064690914836</v>
      </c>
      <c r="AD16" s="14">
        <v>0.12100583321347901</v>
      </c>
      <c r="AE16" s="14"/>
      <c r="AF16" s="14">
        <v>0.18299137256711401</v>
      </c>
      <c r="AG16" s="14">
        <v>9.2984121119434798E-2</v>
      </c>
      <c r="AH16" s="14">
        <v>0.18001131670336201</v>
      </c>
      <c r="AI16" s="14">
        <v>8.7442328230542099E-2</v>
      </c>
      <c r="AJ16" s="14">
        <v>9.85778311337666E-2</v>
      </c>
      <c r="AK16" s="14">
        <v>0.173486805357839</v>
      </c>
      <c r="AL16" s="14">
        <v>0.15687534438623801</v>
      </c>
      <c r="AM16" s="14">
        <v>0.160254625135405</v>
      </c>
      <c r="AN16" s="14"/>
      <c r="AO16" s="14">
        <v>0.14241019406783201</v>
      </c>
      <c r="AP16" s="14">
        <v>9.0857986431443494E-2</v>
      </c>
      <c r="AQ16" s="14">
        <v>0.17826733382784299</v>
      </c>
      <c r="AR16" s="14">
        <v>0.17635595187722999</v>
      </c>
      <c r="AS16" s="14">
        <v>0.16808497076478501</v>
      </c>
      <c r="AT16" s="14">
        <v>0.18027451640192599</v>
      </c>
      <c r="AU16" s="14">
        <v>0.22292430237309699</v>
      </c>
      <c r="AV16" s="14">
        <v>0.100601567393965</v>
      </c>
      <c r="AW16" s="14"/>
      <c r="AX16" s="14">
        <v>0.241353322922219</v>
      </c>
      <c r="AY16" s="14">
        <v>0.160626495492387</v>
      </c>
      <c r="AZ16" s="14">
        <v>0.133534122490994</v>
      </c>
      <c r="BA16" s="14"/>
      <c r="BB16" s="14">
        <v>0.200765697780348</v>
      </c>
      <c r="BC16" s="14">
        <v>0.15283381369121599</v>
      </c>
      <c r="BD16" s="14">
        <v>0.135862986625924</v>
      </c>
      <c r="BE16" s="14"/>
      <c r="BF16" s="14">
        <v>0.18196000890456401</v>
      </c>
      <c r="BG16" s="14">
        <v>0.15030629023556599</v>
      </c>
      <c r="BH16" s="14">
        <v>0.14265651237760299</v>
      </c>
      <c r="BI16" s="14"/>
      <c r="BJ16" s="14">
        <v>0.19038860556106799</v>
      </c>
      <c r="BK16" s="14">
        <v>0.13343806565583299</v>
      </c>
      <c r="BL16" s="14"/>
      <c r="BM16" s="14">
        <v>0.159051146693302</v>
      </c>
      <c r="BN16" s="14">
        <v>0.12768177599583999</v>
      </c>
      <c r="BO16" s="14"/>
      <c r="BP16" s="14">
        <v>0.15965641547496201</v>
      </c>
      <c r="BQ16" s="14">
        <v>9.9264645145512795E-2</v>
      </c>
      <c r="BR16" s="14">
        <v>0.104497117096795</v>
      </c>
      <c r="BS16" s="14">
        <v>0.15040264900305</v>
      </c>
      <c r="BT16" s="14">
        <v>0.159614078645751</v>
      </c>
      <c r="BU16" s="14">
        <v>0.120182061138107</v>
      </c>
      <c r="BV16" s="14">
        <v>7.87439187877889E-2</v>
      </c>
      <c r="BW16" s="14">
        <v>0.16995736332169101</v>
      </c>
    </row>
    <row r="17" spans="2:75" x14ac:dyDescent="0.35">
      <c r="B17" s="15" t="s">
        <v>167</v>
      </c>
      <c r="C17" s="14">
        <v>0.101770938247618</v>
      </c>
      <c r="D17" s="14">
        <v>8.7006185257626406E-2</v>
      </c>
      <c r="E17" s="14">
        <v>0.115705230679038</v>
      </c>
      <c r="F17" s="14"/>
      <c r="G17" s="14">
        <v>0.11963432050445399</v>
      </c>
      <c r="H17" s="14">
        <v>0.11670616118725</v>
      </c>
      <c r="I17" s="14">
        <v>9.0552326528159102E-2</v>
      </c>
      <c r="J17" s="14">
        <v>0.10917643371211699</v>
      </c>
      <c r="K17" s="14">
        <v>9.8365034984857005E-2</v>
      </c>
      <c r="L17" s="14">
        <v>9.4884397696913494E-2</v>
      </c>
      <c r="M17" s="14"/>
      <c r="N17" s="14">
        <v>9.1714835930769206E-2</v>
      </c>
      <c r="O17" s="14">
        <v>0.12059021544057701</v>
      </c>
      <c r="P17" s="14"/>
      <c r="Q17" s="14">
        <v>0.192551984108489</v>
      </c>
      <c r="R17" s="14">
        <v>0.14072544736897999</v>
      </c>
      <c r="S17" s="14">
        <v>6.5316407122179995E-2</v>
      </c>
      <c r="T17" s="14">
        <v>0.102327606939645</v>
      </c>
      <c r="U17" s="14">
        <v>0.111775469397874</v>
      </c>
      <c r="V17" s="14">
        <v>0.12582925894524999</v>
      </c>
      <c r="W17" s="14">
        <v>7.0842037353829504E-2</v>
      </c>
      <c r="X17" s="14">
        <v>0</v>
      </c>
      <c r="Y17" s="14">
        <v>0</v>
      </c>
      <c r="Z17" s="14">
        <v>8.2658439209811696E-2</v>
      </c>
      <c r="AA17" s="14"/>
      <c r="AB17" s="14">
        <v>0.11313734483974899</v>
      </c>
      <c r="AC17" s="14">
        <v>0.11100314181922501</v>
      </c>
      <c r="AD17" s="14">
        <v>7.7905160612235194E-2</v>
      </c>
      <c r="AE17" s="14"/>
      <c r="AF17" s="14">
        <v>0.10229624479176</v>
      </c>
      <c r="AG17" s="14">
        <v>4.7115885645816098E-2</v>
      </c>
      <c r="AH17" s="14">
        <v>9.1869881886819604E-2</v>
      </c>
      <c r="AI17" s="14">
        <v>0.17166224605813599</v>
      </c>
      <c r="AJ17" s="14">
        <v>0.13214173879551899</v>
      </c>
      <c r="AK17" s="14">
        <v>0.15085751016691401</v>
      </c>
      <c r="AL17" s="14">
        <v>4.5718446583622403E-2</v>
      </c>
      <c r="AM17" s="14">
        <v>0.11778655360617001</v>
      </c>
      <c r="AN17" s="14"/>
      <c r="AO17" s="14">
        <v>8.1531248034592801E-2</v>
      </c>
      <c r="AP17" s="14">
        <v>3.6848244074865602E-2</v>
      </c>
      <c r="AQ17" s="14">
        <v>8.1364879253259997E-2</v>
      </c>
      <c r="AR17" s="14">
        <v>0.15310897002302301</v>
      </c>
      <c r="AS17" s="14">
        <v>0.130745385352631</v>
      </c>
      <c r="AT17" s="14">
        <v>0.18188823918693001</v>
      </c>
      <c r="AU17" s="14">
        <v>9.5123457419246493E-2</v>
      </c>
      <c r="AV17" s="14">
        <v>0.119645977322444</v>
      </c>
      <c r="AW17" s="14"/>
      <c r="AX17" s="14">
        <v>6.2538395435115801E-2</v>
      </c>
      <c r="AY17" s="14">
        <v>0.107954048390857</v>
      </c>
      <c r="AZ17" s="14">
        <v>0.108458022032293</v>
      </c>
      <c r="BA17" s="14"/>
      <c r="BB17" s="14">
        <v>0.104782669005152</v>
      </c>
      <c r="BC17" s="14">
        <v>0.118600271804501</v>
      </c>
      <c r="BD17" s="14">
        <v>5.8308754905949597E-2</v>
      </c>
      <c r="BE17" s="14"/>
      <c r="BF17" s="14">
        <v>0.12149914373797099</v>
      </c>
      <c r="BG17" s="14">
        <v>9.4364082921115894E-2</v>
      </c>
      <c r="BH17" s="14">
        <v>0.110598159106087</v>
      </c>
      <c r="BI17" s="14"/>
      <c r="BJ17" s="14">
        <v>0.116851362608257</v>
      </c>
      <c r="BK17" s="14">
        <v>9.4890634030084395E-2</v>
      </c>
      <c r="BL17" s="14"/>
      <c r="BM17" s="14">
        <v>9.6347831753977306E-2</v>
      </c>
      <c r="BN17" s="14">
        <v>0.109410008000547</v>
      </c>
      <c r="BO17" s="14"/>
      <c r="BP17" s="14">
        <v>0.107373785466993</v>
      </c>
      <c r="BQ17" s="14">
        <v>0.117525134017771</v>
      </c>
      <c r="BR17" s="14">
        <v>0.20080280442888901</v>
      </c>
      <c r="BS17" s="14">
        <v>7.9071696293490604E-2</v>
      </c>
      <c r="BT17" s="14">
        <v>0.10836213651613801</v>
      </c>
      <c r="BU17" s="14">
        <v>6.5116553830193005E-2</v>
      </c>
      <c r="BV17" s="14">
        <v>2.60103455263614E-2</v>
      </c>
      <c r="BW17" s="14">
        <v>0.13533429559589299</v>
      </c>
    </row>
    <row r="18" spans="2:75" x14ac:dyDescent="0.35">
      <c r="B18" s="15" t="s">
        <v>168</v>
      </c>
      <c r="C18" s="14">
        <v>9.3769829876812094E-2</v>
      </c>
      <c r="D18" s="14">
        <v>0.102184180326028</v>
      </c>
      <c r="E18" s="14">
        <v>8.5828754272004606E-2</v>
      </c>
      <c r="F18" s="14"/>
      <c r="G18" s="14">
        <v>0.11403997481623999</v>
      </c>
      <c r="H18" s="14">
        <v>9.0876883960348598E-2</v>
      </c>
      <c r="I18" s="14">
        <v>8.6539995411398604E-2</v>
      </c>
      <c r="J18" s="14">
        <v>0.107388132882137</v>
      </c>
      <c r="K18" s="14">
        <v>0.106754065587707</v>
      </c>
      <c r="L18" s="14">
        <v>8.0529639269059997E-2</v>
      </c>
      <c r="M18" s="14"/>
      <c r="N18" s="14">
        <v>0.108249371674523</v>
      </c>
      <c r="O18" s="14">
        <v>6.6672401655381894E-2</v>
      </c>
      <c r="P18" s="14"/>
      <c r="Q18" s="14">
        <v>0.13186523999928301</v>
      </c>
      <c r="R18" s="14">
        <v>6.18674657791249E-2</v>
      </c>
      <c r="S18" s="14">
        <v>9.8009038492741493E-2</v>
      </c>
      <c r="T18" s="14">
        <v>7.1680929322752399E-2</v>
      </c>
      <c r="U18" s="14">
        <v>0.100052795802346</v>
      </c>
      <c r="V18" s="14">
        <v>0.117368873712394</v>
      </c>
      <c r="W18" s="14">
        <v>0.138131681626257</v>
      </c>
      <c r="X18" s="14">
        <v>0</v>
      </c>
      <c r="Y18" s="14">
        <v>0</v>
      </c>
      <c r="Z18" s="14">
        <v>6.1657370723568902E-2</v>
      </c>
      <c r="AA18" s="14"/>
      <c r="AB18" s="14">
        <v>0.13393391073143099</v>
      </c>
      <c r="AC18" s="14">
        <v>8.43901881863732E-2</v>
      </c>
      <c r="AD18" s="14">
        <v>8.1051817103170706E-2</v>
      </c>
      <c r="AE18" s="14"/>
      <c r="AF18" s="14">
        <v>0.105223829063173</v>
      </c>
      <c r="AG18" s="14">
        <v>6.6097609080265005E-2</v>
      </c>
      <c r="AH18" s="14">
        <v>0.100956069750057</v>
      </c>
      <c r="AI18" s="14">
        <v>0.154487479460064</v>
      </c>
      <c r="AJ18" s="14">
        <v>0.10951909630065999</v>
      </c>
      <c r="AK18" s="14">
        <v>0.10138286948922701</v>
      </c>
      <c r="AL18" s="14">
        <v>0.15425094422414101</v>
      </c>
      <c r="AM18" s="14">
        <v>9.1877767560077303E-2</v>
      </c>
      <c r="AN18" s="14"/>
      <c r="AO18" s="14">
        <v>8.0717410736881504E-2</v>
      </c>
      <c r="AP18" s="14">
        <v>7.6665223975438096E-2</v>
      </c>
      <c r="AQ18" s="14">
        <v>0.13724234637110799</v>
      </c>
      <c r="AR18" s="14">
        <v>0.30085075173257098</v>
      </c>
      <c r="AS18" s="14">
        <v>0.103856961273984</v>
      </c>
      <c r="AT18" s="14">
        <v>9.4155723407103598E-2</v>
      </c>
      <c r="AU18" s="14">
        <v>0.1730725659998</v>
      </c>
      <c r="AV18" s="14">
        <v>3.6681047383381897E-2</v>
      </c>
      <c r="AW18" s="14"/>
      <c r="AX18" s="14">
        <v>7.1631686251699397E-2</v>
      </c>
      <c r="AY18" s="14">
        <v>0.112983932741507</v>
      </c>
      <c r="AZ18" s="14">
        <v>8.3187490832990499E-2</v>
      </c>
      <c r="BA18" s="14"/>
      <c r="BB18" s="14">
        <v>0.12589240702812099</v>
      </c>
      <c r="BC18" s="14">
        <v>9.2489393717596999E-2</v>
      </c>
      <c r="BD18" s="14">
        <v>8.5405278226669407E-2</v>
      </c>
      <c r="BE18" s="14"/>
      <c r="BF18" s="14">
        <v>8.0991349221634201E-2</v>
      </c>
      <c r="BG18" s="14">
        <v>0.105839317624252</v>
      </c>
      <c r="BH18" s="14">
        <v>9.9868822824815906E-2</v>
      </c>
      <c r="BI18" s="14"/>
      <c r="BJ18" s="14">
        <v>0.127552199167244</v>
      </c>
      <c r="BK18" s="14">
        <v>8.5565993193778403E-2</v>
      </c>
      <c r="BL18" s="14"/>
      <c r="BM18" s="14">
        <v>0.13231748896878401</v>
      </c>
      <c r="BN18" s="14">
        <v>7.4498983283458498E-2</v>
      </c>
      <c r="BO18" s="14"/>
      <c r="BP18" s="14">
        <v>0.111535988674765</v>
      </c>
      <c r="BQ18" s="14">
        <v>7.4426067359929599E-2</v>
      </c>
      <c r="BR18" s="14">
        <v>0.123809262115152</v>
      </c>
      <c r="BS18" s="14">
        <v>6.7120619165434797E-2</v>
      </c>
      <c r="BT18" s="14">
        <v>9.6126079777636195E-2</v>
      </c>
      <c r="BU18" s="14">
        <v>0.106974978260719</v>
      </c>
      <c r="BV18" s="14">
        <v>0.102122501891241</v>
      </c>
      <c r="BW18" s="14">
        <v>8.1331797157724803E-2</v>
      </c>
    </row>
    <row r="19" spans="2:75" x14ac:dyDescent="0.35">
      <c r="B19" s="15" t="s">
        <v>169</v>
      </c>
      <c r="C19" s="14">
        <v>8.3972579840292605E-2</v>
      </c>
      <c r="D19" s="14">
        <v>8.1206700726438805E-2</v>
      </c>
      <c r="E19" s="14">
        <v>8.6582888893787902E-2</v>
      </c>
      <c r="F19" s="14"/>
      <c r="G19" s="14">
        <v>3.9681415192579603E-2</v>
      </c>
      <c r="H19" s="14">
        <v>5.1987700052598201E-2</v>
      </c>
      <c r="I19" s="14">
        <v>0.122995431246698</v>
      </c>
      <c r="J19" s="14">
        <v>8.5877589559297293E-2</v>
      </c>
      <c r="K19" s="14">
        <v>9.0793834796596196E-2</v>
      </c>
      <c r="L19" s="14">
        <v>8.5390444432771204E-2</v>
      </c>
      <c r="M19" s="14"/>
      <c r="N19" s="14">
        <v>8.5878849832876997E-2</v>
      </c>
      <c r="O19" s="14">
        <v>8.0405131711313194E-2</v>
      </c>
      <c r="P19" s="14"/>
      <c r="Q19" s="14">
        <v>0.148496900224143</v>
      </c>
      <c r="R19" s="14">
        <v>7.5116549521617101E-2</v>
      </c>
      <c r="S19" s="14">
        <v>8.2060398801150805E-2</v>
      </c>
      <c r="T19" s="14">
        <v>6.5165986353063102E-2</v>
      </c>
      <c r="U19" s="14">
        <v>8.1011105581303297E-2</v>
      </c>
      <c r="V19" s="14">
        <v>5.8661352896875497E-2</v>
      </c>
      <c r="W19" s="14">
        <v>0.11526484452621701</v>
      </c>
      <c r="X19" s="14">
        <v>0.17650424472829601</v>
      </c>
      <c r="Y19" s="14">
        <v>0.31767777732357899</v>
      </c>
      <c r="Z19" s="14">
        <v>9.5273758273468998E-2</v>
      </c>
      <c r="AA19" s="14"/>
      <c r="AB19" s="14">
        <v>0.12757595560357199</v>
      </c>
      <c r="AC19" s="14">
        <v>7.1827465149154099E-2</v>
      </c>
      <c r="AD19" s="14">
        <v>9.2692307335952198E-2</v>
      </c>
      <c r="AE19" s="14"/>
      <c r="AF19" s="14">
        <v>0.117717935451225</v>
      </c>
      <c r="AG19" s="14">
        <v>5.5548066759465102E-2</v>
      </c>
      <c r="AH19" s="14">
        <v>0.11988004707629001</v>
      </c>
      <c r="AI19" s="14">
        <v>8.8840480716180906E-2</v>
      </c>
      <c r="AJ19" s="14">
        <v>1.7843832061432099E-2</v>
      </c>
      <c r="AK19" s="14">
        <v>9.1649549254920401E-2</v>
      </c>
      <c r="AL19" s="14">
        <v>8.5344080412772194E-2</v>
      </c>
      <c r="AM19" s="14">
        <v>8.2167120599171001E-2</v>
      </c>
      <c r="AN19" s="14"/>
      <c r="AO19" s="14">
        <v>0.112397597645176</v>
      </c>
      <c r="AP19" s="14">
        <v>5.4363496139146997E-2</v>
      </c>
      <c r="AQ19" s="14">
        <v>0.150183067666606</v>
      </c>
      <c r="AR19" s="14">
        <v>7.7082964713052801E-2</v>
      </c>
      <c r="AS19" s="14">
        <v>1.13927722852156E-2</v>
      </c>
      <c r="AT19" s="14">
        <v>7.7789202572645794E-2</v>
      </c>
      <c r="AU19" s="14">
        <v>0.126906213182227</v>
      </c>
      <c r="AV19" s="14">
        <v>6.22242345346826E-2</v>
      </c>
      <c r="AW19" s="14"/>
      <c r="AX19" s="14">
        <v>5.3141070781927702E-2</v>
      </c>
      <c r="AY19" s="14">
        <v>8.8248199092218302E-2</v>
      </c>
      <c r="AZ19" s="14">
        <v>7.8445455638151501E-2</v>
      </c>
      <c r="BA19" s="14"/>
      <c r="BB19" s="14">
        <v>0.109134501071309</v>
      </c>
      <c r="BC19" s="14">
        <v>8.5316934045878395E-2</v>
      </c>
      <c r="BD19" s="14">
        <v>7.0992370013453807E-2</v>
      </c>
      <c r="BE19" s="14"/>
      <c r="BF19" s="14">
        <v>0.10580518698342201</v>
      </c>
      <c r="BG19" s="14">
        <v>6.3916578012823799E-2</v>
      </c>
      <c r="BH19" s="14">
        <v>9.7672886403797801E-2</v>
      </c>
      <c r="BI19" s="14"/>
      <c r="BJ19" s="14">
        <v>0.130405259433726</v>
      </c>
      <c r="BK19" s="14">
        <v>7.0438779368283605E-2</v>
      </c>
      <c r="BL19" s="14"/>
      <c r="BM19" s="14">
        <v>8.5581709463635497E-2</v>
      </c>
      <c r="BN19" s="14">
        <v>8.3654240248565104E-2</v>
      </c>
      <c r="BO19" s="14"/>
      <c r="BP19" s="14">
        <v>0.115692689839998</v>
      </c>
      <c r="BQ19" s="14">
        <v>0.105799093085165</v>
      </c>
      <c r="BR19" s="14">
        <v>1.37521066579898E-2</v>
      </c>
      <c r="BS19" s="14">
        <v>5.0590968401165497E-2</v>
      </c>
      <c r="BT19" s="14">
        <v>8.0913989228577801E-2</v>
      </c>
      <c r="BU19" s="14">
        <v>0.120607638007398</v>
      </c>
      <c r="BV19" s="14">
        <v>3.6534654573332201E-2</v>
      </c>
      <c r="BW19" s="14">
        <v>9.0472641357904796E-2</v>
      </c>
    </row>
    <row r="20" spans="2:75" x14ac:dyDescent="0.35">
      <c r="B20" s="15" t="s">
        <v>170</v>
      </c>
      <c r="C20" s="14">
        <v>4.4243120492652298E-2</v>
      </c>
      <c r="D20" s="14">
        <v>3.7575784785592897E-2</v>
      </c>
      <c r="E20" s="14">
        <v>5.0535444214125598E-2</v>
      </c>
      <c r="F20" s="14"/>
      <c r="G20" s="14">
        <v>5.96266674187063E-2</v>
      </c>
      <c r="H20" s="14">
        <v>1.9725764394112499E-2</v>
      </c>
      <c r="I20" s="14">
        <v>6.19950321252703E-2</v>
      </c>
      <c r="J20" s="14">
        <v>7.7683914735819898E-2</v>
      </c>
      <c r="K20" s="14">
        <v>4.1621400840153297E-2</v>
      </c>
      <c r="L20" s="14">
        <v>2.66960391629243E-2</v>
      </c>
      <c r="M20" s="14"/>
      <c r="N20" s="14">
        <v>4.7682134150114699E-2</v>
      </c>
      <c r="O20" s="14">
        <v>3.7807252076544E-2</v>
      </c>
      <c r="P20" s="14"/>
      <c r="Q20" s="14">
        <v>6.8144496595400006E-2</v>
      </c>
      <c r="R20" s="14">
        <v>5.7029077856720498E-2</v>
      </c>
      <c r="S20" s="14">
        <v>2.3455728971962599E-2</v>
      </c>
      <c r="T20" s="14">
        <v>2.8390452093052802E-2</v>
      </c>
      <c r="U20" s="14">
        <v>5.1577076725259498E-2</v>
      </c>
      <c r="V20" s="14">
        <v>3.6249537870327898E-2</v>
      </c>
      <c r="W20" s="14">
        <v>6.3004899394309699E-2</v>
      </c>
      <c r="X20" s="14">
        <v>0</v>
      </c>
      <c r="Y20" s="14">
        <v>0.31767777732357899</v>
      </c>
      <c r="Z20" s="14">
        <v>4.3261409289582602E-2</v>
      </c>
      <c r="AA20" s="14"/>
      <c r="AB20" s="14">
        <v>8.1999421432014094E-2</v>
      </c>
      <c r="AC20" s="14">
        <v>2.8877736003939801E-2</v>
      </c>
      <c r="AD20" s="14">
        <v>4.4115111963762103E-2</v>
      </c>
      <c r="AE20" s="14"/>
      <c r="AF20" s="14">
        <v>2.1372267238749701E-2</v>
      </c>
      <c r="AG20" s="14">
        <v>4.3394205680520402E-2</v>
      </c>
      <c r="AH20" s="14">
        <v>7.5931573952352602E-2</v>
      </c>
      <c r="AI20" s="14">
        <v>9.7284394514845392E-3</v>
      </c>
      <c r="AJ20" s="14">
        <v>0</v>
      </c>
      <c r="AK20" s="14">
        <v>6.6326438782426098E-2</v>
      </c>
      <c r="AL20" s="14">
        <v>1.1222251814853699E-2</v>
      </c>
      <c r="AM20" s="14">
        <v>5.9537750039978701E-2</v>
      </c>
      <c r="AN20" s="14"/>
      <c r="AO20" s="14">
        <v>1.9794700797123199E-2</v>
      </c>
      <c r="AP20" s="14">
        <v>4.6762430725360599E-2</v>
      </c>
      <c r="AQ20" s="14">
        <v>9.6472934620258396E-2</v>
      </c>
      <c r="AR20" s="14">
        <v>0</v>
      </c>
      <c r="AS20" s="14">
        <v>0</v>
      </c>
      <c r="AT20" s="14">
        <v>7.9888061516647402E-2</v>
      </c>
      <c r="AU20" s="14">
        <v>3.7694719106676898E-2</v>
      </c>
      <c r="AV20" s="14">
        <v>4.1664057197202002E-2</v>
      </c>
      <c r="AW20" s="14"/>
      <c r="AX20" s="14">
        <v>1.5887764188875299E-2</v>
      </c>
      <c r="AY20" s="14">
        <v>6.87530410409843E-2</v>
      </c>
      <c r="AZ20" s="14">
        <v>3.3369587977135198E-2</v>
      </c>
      <c r="BA20" s="14"/>
      <c r="BB20" s="14">
        <v>6.10454768702961E-2</v>
      </c>
      <c r="BC20" s="14">
        <v>4.4183469317944299E-2</v>
      </c>
      <c r="BD20" s="14">
        <v>5.2704925608472397E-2</v>
      </c>
      <c r="BE20" s="14"/>
      <c r="BF20" s="14">
        <v>7.7843217407527296E-2</v>
      </c>
      <c r="BG20" s="14">
        <v>4.7944651261242602E-2</v>
      </c>
      <c r="BH20" s="14">
        <v>5.1621704609141901E-2</v>
      </c>
      <c r="BI20" s="14"/>
      <c r="BJ20" s="14">
        <v>7.6444617823919897E-2</v>
      </c>
      <c r="BK20" s="14">
        <v>3.6116980617887401E-2</v>
      </c>
      <c r="BL20" s="14"/>
      <c r="BM20" s="14">
        <v>5.7059758073444898E-2</v>
      </c>
      <c r="BN20" s="14">
        <v>3.0190323293003699E-2</v>
      </c>
      <c r="BO20" s="14"/>
      <c r="BP20" s="14">
        <v>6.9212761366731795E-2</v>
      </c>
      <c r="BQ20" s="14">
        <v>6.29691318829044E-2</v>
      </c>
      <c r="BR20" s="14">
        <v>2.3580513819286102E-2</v>
      </c>
      <c r="BS20" s="14">
        <v>5.7697084077938797E-2</v>
      </c>
      <c r="BT20" s="14">
        <v>3.18489706296839E-2</v>
      </c>
      <c r="BU20" s="14">
        <v>2.03405884258499E-2</v>
      </c>
      <c r="BV20" s="14">
        <v>0</v>
      </c>
      <c r="BW20" s="14">
        <v>6.3669557376748107E-2</v>
      </c>
    </row>
    <row r="21" spans="2:75" x14ac:dyDescent="0.35">
      <c r="B21" s="15" t="s">
        <v>158</v>
      </c>
      <c r="C21" s="20">
        <v>3.50542937704479E-2</v>
      </c>
      <c r="D21" s="20">
        <v>4.2823963216715298E-2</v>
      </c>
      <c r="E21" s="20">
        <v>2.7721638342134799E-2</v>
      </c>
      <c r="F21" s="20"/>
      <c r="G21" s="20">
        <v>2.4142859236815299E-2</v>
      </c>
      <c r="H21" s="20">
        <v>5.9136827588851602E-2</v>
      </c>
      <c r="I21" s="20">
        <v>3.3836734090018701E-2</v>
      </c>
      <c r="J21" s="20">
        <v>7.1693984314231698E-2</v>
      </c>
      <c r="K21" s="20">
        <v>1.6207688207915402E-2</v>
      </c>
      <c r="L21" s="20">
        <v>1.96991866649689E-2</v>
      </c>
      <c r="M21" s="20"/>
      <c r="N21" s="20">
        <v>2.7455202750240101E-2</v>
      </c>
      <c r="O21" s="20">
        <v>4.92754498225512E-2</v>
      </c>
      <c r="P21" s="20"/>
      <c r="Q21" s="20">
        <v>0.15267371885039899</v>
      </c>
      <c r="R21" s="20">
        <v>4.1374376543877101E-2</v>
      </c>
      <c r="S21" s="20">
        <v>4.0654766580334199E-2</v>
      </c>
      <c r="T21" s="20">
        <v>1.16545889880207E-2</v>
      </c>
      <c r="U21" s="20">
        <v>9.5276033011047392E-3</v>
      </c>
      <c r="V21" s="20">
        <v>3.81964867430327E-2</v>
      </c>
      <c r="W21" s="20">
        <v>2.0994245528054001E-2</v>
      </c>
      <c r="X21" s="20">
        <v>0</v>
      </c>
      <c r="Y21" s="20">
        <v>0</v>
      </c>
      <c r="Z21" s="20">
        <v>0.108402624030115</v>
      </c>
      <c r="AA21" s="20"/>
      <c r="AB21" s="20">
        <v>9.1671512571818107E-3</v>
      </c>
      <c r="AC21" s="20">
        <v>4.0547935860486703E-2</v>
      </c>
      <c r="AD21" s="20">
        <v>3.1094409849853202E-2</v>
      </c>
      <c r="AE21" s="20"/>
      <c r="AF21" s="20">
        <v>9.5577741621091505E-3</v>
      </c>
      <c r="AG21" s="20">
        <v>3.5900053339932701E-2</v>
      </c>
      <c r="AH21" s="20">
        <v>2.1373812333573598E-2</v>
      </c>
      <c r="AI21" s="20">
        <v>0</v>
      </c>
      <c r="AJ21" s="20">
        <v>2.16869715155215E-2</v>
      </c>
      <c r="AK21" s="20">
        <v>9.7501258681965096E-3</v>
      </c>
      <c r="AL21" s="20">
        <v>5.5385944996496302E-2</v>
      </c>
      <c r="AM21" s="20">
        <v>6.01723804881409E-2</v>
      </c>
      <c r="AN21" s="20"/>
      <c r="AO21" s="20">
        <v>1.3384118864954799E-2</v>
      </c>
      <c r="AP21" s="20">
        <v>1.47416895101976E-2</v>
      </c>
      <c r="AQ21" s="20">
        <v>3.3103823989619703E-2</v>
      </c>
      <c r="AR21" s="20">
        <v>0</v>
      </c>
      <c r="AS21" s="20">
        <v>0</v>
      </c>
      <c r="AT21" s="20">
        <v>2.1572153636397001E-2</v>
      </c>
      <c r="AU21" s="20">
        <v>1.6698620970381502E-2</v>
      </c>
      <c r="AV21" s="20">
        <v>6.1336121365881797E-2</v>
      </c>
      <c r="AW21" s="20"/>
      <c r="AX21" s="20">
        <v>1.9068236642647101E-2</v>
      </c>
      <c r="AY21" s="20">
        <v>1.88665419366639E-2</v>
      </c>
      <c r="AZ21" s="20">
        <v>2.8689938487639701E-2</v>
      </c>
      <c r="BA21" s="20"/>
      <c r="BB21" s="20">
        <v>3.98498817271478E-3</v>
      </c>
      <c r="BC21" s="20">
        <v>1.9183526401929399E-2</v>
      </c>
      <c r="BD21" s="20">
        <v>5.1949484285862498E-2</v>
      </c>
      <c r="BE21" s="20"/>
      <c r="BF21" s="20">
        <v>1.0639240127640399E-2</v>
      </c>
      <c r="BG21" s="20">
        <v>1.8650416372238601E-2</v>
      </c>
      <c r="BH21" s="20">
        <v>3.24443186598007E-2</v>
      </c>
      <c r="BI21" s="20"/>
      <c r="BJ21" s="20">
        <v>5.4149068079808703E-3</v>
      </c>
      <c r="BK21" s="20">
        <v>3.7242520594677399E-2</v>
      </c>
      <c r="BL21" s="20"/>
      <c r="BM21" s="20">
        <v>2.98096691034062E-3</v>
      </c>
      <c r="BN21" s="20">
        <v>4.0633406737130999E-2</v>
      </c>
      <c r="BO21" s="20"/>
      <c r="BP21" s="20">
        <v>3.7362707235261701E-2</v>
      </c>
      <c r="BQ21" s="20">
        <v>3.7188258219346099E-2</v>
      </c>
      <c r="BR21" s="20">
        <v>0</v>
      </c>
      <c r="BS21" s="20">
        <v>5.2637854338380197E-2</v>
      </c>
      <c r="BT21" s="20">
        <v>2.4180629045625901E-2</v>
      </c>
      <c r="BU21" s="20">
        <v>4.3507646497844901E-2</v>
      </c>
      <c r="BV21" s="20">
        <v>1.9149264421388201E-2</v>
      </c>
      <c r="BW21" s="20">
        <v>4.9154805994176501E-2</v>
      </c>
    </row>
    <row r="22" spans="2:75" x14ac:dyDescent="0.35">
      <c r="B22" s="16"/>
    </row>
    <row r="23" spans="2:75" x14ac:dyDescent="0.35">
      <c r="B23" t="s">
        <v>94</v>
      </c>
    </row>
    <row r="24" spans="2:75" x14ac:dyDescent="0.35">
      <c r="B24" t="s">
        <v>95</v>
      </c>
    </row>
    <row r="26" spans="2:75" x14ac:dyDescent="0.35">
      <c r="B26"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W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174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ht="43.5" x14ac:dyDescent="0.35">
      <c r="B9" s="15" t="s">
        <v>172</v>
      </c>
      <c r="C9" s="14">
        <v>0.300322623104681</v>
      </c>
      <c r="D9" s="14">
        <v>0.31785789871755199</v>
      </c>
      <c r="E9" s="14">
        <v>0.28377363929026</v>
      </c>
      <c r="F9" s="14"/>
      <c r="G9" s="14">
        <v>0.371916101142936</v>
      </c>
      <c r="H9" s="14">
        <v>0.279948441067778</v>
      </c>
      <c r="I9" s="14">
        <v>0.32855520718433401</v>
      </c>
      <c r="J9" s="14">
        <v>0.235019968289678</v>
      </c>
      <c r="K9" s="14">
        <v>0.36668700369056301</v>
      </c>
      <c r="L9" s="14">
        <v>0.28304853484794201</v>
      </c>
      <c r="M9" s="14"/>
      <c r="N9" s="14">
        <v>0.33354848398978498</v>
      </c>
      <c r="O9" s="14">
        <v>0.238142797733985</v>
      </c>
      <c r="P9" s="14"/>
      <c r="Q9" s="14">
        <v>0.13367761608595599</v>
      </c>
      <c r="R9" s="14">
        <v>0.23655041593558801</v>
      </c>
      <c r="S9" s="14">
        <v>0.27314139169067703</v>
      </c>
      <c r="T9" s="14">
        <v>0.314608410976768</v>
      </c>
      <c r="U9" s="14">
        <v>0.30623291225205801</v>
      </c>
      <c r="V9" s="14">
        <v>0.33781807850683698</v>
      </c>
      <c r="W9" s="14">
        <v>0.42338817912542298</v>
      </c>
      <c r="X9" s="14">
        <v>0.42103943808722599</v>
      </c>
      <c r="Y9" s="14">
        <v>0.57049239310669397</v>
      </c>
      <c r="Z9" s="14">
        <v>0.16347612751972501</v>
      </c>
      <c r="AA9" s="14"/>
      <c r="AB9" s="14">
        <v>0.37388026679589298</v>
      </c>
      <c r="AC9" s="14">
        <v>0.25397508402160401</v>
      </c>
      <c r="AD9" s="14">
        <v>0.42455734836346498</v>
      </c>
      <c r="AE9" s="14"/>
      <c r="AF9" s="14">
        <v>0.36668405517784602</v>
      </c>
      <c r="AG9" s="14">
        <v>0.30643958981726099</v>
      </c>
      <c r="AH9" s="14">
        <v>0.33035784891495301</v>
      </c>
      <c r="AI9" s="14">
        <v>0.432195862566914</v>
      </c>
      <c r="AJ9" s="14">
        <v>0.16571519049720601</v>
      </c>
      <c r="AK9" s="14">
        <v>0.42038485414132298</v>
      </c>
      <c r="AL9" s="14">
        <v>0.257678447774425</v>
      </c>
      <c r="AM9" s="14">
        <v>0.190151884936029</v>
      </c>
      <c r="AN9" s="14"/>
      <c r="AO9" s="14">
        <v>0.33323367821498201</v>
      </c>
      <c r="AP9" s="14">
        <v>0.27193974628842399</v>
      </c>
      <c r="AQ9" s="14">
        <v>0.32682153645218298</v>
      </c>
      <c r="AR9" s="14">
        <v>0.43092481879722599</v>
      </c>
      <c r="AS9" s="14">
        <v>0.28892426199378601</v>
      </c>
      <c r="AT9" s="14">
        <v>0.47862955397076201</v>
      </c>
      <c r="AU9" s="14">
        <v>0.29775359395266998</v>
      </c>
      <c r="AV9" s="14">
        <v>0.194402669243875</v>
      </c>
      <c r="AW9" s="14"/>
      <c r="AX9" s="14">
        <v>0.44413440309246199</v>
      </c>
      <c r="AY9" s="14">
        <v>0.42066963884338499</v>
      </c>
      <c r="AZ9" s="14">
        <v>0.193242736770248</v>
      </c>
      <c r="BA9" s="14"/>
      <c r="BB9" s="14">
        <v>0.46213330070769598</v>
      </c>
      <c r="BC9" s="14">
        <v>0.30327691468732498</v>
      </c>
      <c r="BD9" s="14">
        <v>0.24237481786073001</v>
      </c>
      <c r="BE9" s="14"/>
      <c r="BF9" s="14">
        <v>0.42457883260125201</v>
      </c>
      <c r="BG9" s="14">
        <v>0.373490745920112</v>
      </c>
      <c r="BH9" s="14">
        <v>0.25181530225981802</v>
      </c>
      <c r="BI9" s="14"/>
      <c r="BJ9" s="14">
        <v>0.46258240411304502</v>
      </c>
      <c r="BK9" s="14">
        <v>0.25831963836868599</v>
      </c>
      <c r="BL9" s="14"/>
      <c r="BM9" s="14">
        <v>0.40835018408787199</v>
      </c>
      <c r="BN9" s="14">
        <v>0.25985479374069798</v>
      </c>
      <c r="BO9" s="14"/>
      <c r="BP9" s="14">
        <v>0.34224294251183801</v>
      </c>
      <c r="BQ9" s="14">
        <v>0.289105068953591</v>
      </c>
      <c r="BR9" s="14">
        <v>0.23848872712678501</v>
      </c>
      <c r="BS9" s="14">
        <v>0.26183834318502203</v>
      </c>
      <c r="BT9" s="14">
        <v>0.30939122658628199</v>
      </c>
      <c r="BU9" s="14">
        <v>0.37089874283379298</v>
      </c>
      <c r="BV9" s="14">
        <v>0.15398269627476699</v>
      </c>
      <c r="BW9" s="14">
        <v>0.24654436884465</v>
      </c>
    </row>
    <row r="10" spans="2:75" ht="43.5" x14ac:dyDescent="0.35">
      <c r="B10" s="15" t="s">
        <v>173</v>
      </c>
      <c r="C10" s="14">
        <v>0.57119446930259699</v>
      </c>
      <c r="D10" s="14">
        <v>0.59783603973911204</v>
      </c>
      <c r="E10" s="14">
        <v>0.54605138471822701</v>
      </c>
      <c r="F10" s="14"/>
      <c r="G10" s="14">
        <v>0.50622855878793105</v>
      </c>
      <c r="H10" s="14">
        <v>0.620976019715483</v>
      </c>
      <c r="I10" s="14">
        <v>0.51534584877332401</v>
      </c>
      <c r="J10" s="14">
        <v>0.58825230288713304</v>
      </c>
      <c r="K10" s="14">
        <v>0.52782638864540998</v>
      </c>
      <c r="L10" s="14">
        <v>0.60162673149588997</v>
      </c>
      <c r="M10" s="14"/>
      <c r="N10" s="14">
        <v>0.57468675882699005</v>
      </c>
      <c r="O10" s="14">
        <v>0.56465889890694598</v>
      </c>
      <c r="P10" s="14"/>
      <c r="Q10" s="14">
        <v>0.60633753133302404</v>
      </c>
      <c r="R10" s="14">
        <v>0.54875467514107601</v>
      </c>
      <c r="S10" s="14">
        <v>0.65307546374701198</v>
      </c>
      <c r="T10" s="14">
        <v>0.58430232144745298</v>
      </c>
      <c r="U10" s="14">
        <v>0.59945436698186305</v>
      </c>
      <c r="V10" s="14">
        <v>0.57855135624385401</v>
      </c>
      <c r="W10" s="14">
        <v>0.51514521631361498</v>
      </c>
      <c r="X10" s="14">
        <v>0.57896056191277401</v>
      </c>
      <c r="Y10" s="14">
        <v>0.42950760689330603</v>
      </c>
      <c r="Z10" s="14">
        <v>0.46990300821278502</v>
      </c>
      <c r="AA10" s="14"/>
      <c r="AB10" s="14">
        <v>0.56827941568264695</v>
      </c>
      <c r="AC10" s="14">
        <v>0.59324471467155104</v>
      </c>
      <c r="AD10" s="14">
        <v>0.52122492775921203</v>
      </c>
      <c r="AE10" s="14"/>
      <c r="AF10" s="14">
        <v>0.58212829964064705</v>
      </c>
      <c r="AG10" s="14">
        <v>0.65152287024963995</v>
      </c>
      <c r="AH10" s="14">
        <v>0.60241465023823104</v>
      </c>
      <c r="AI10" s="14">
        <v>0.495680159923159</v>
      </c>
      <c r="AJ10" s="14">
        <v>0.57241902733512096</v>
      </c>
      <c r="AK10" s="14">
        <v>0.48155485804647102</v>
      </c>
      <c r="AL10" s="14">
        <v>0.63432463588620003</v>
      </c>
      <c r="AM10" s="14">
        <v>0.55118891012403703</v>
      </c>
      <c r="AN10" s="14"/>
      <c r="AO10" s="14">
        <v>0.61625051122680696</v>
      </c>
      <c r="AP10" s="14">
        <v>0.67969012295657605</v>
      </c>
      <c r="AQ10" s="14">
        <v>0.58425334654507999</v>
      </c>
      <c r="AR10" s="14">
        <v>0.46495565437118902</v>
      </c>
      <c r="AS10" s="14">
        <v>0.52613499404879704</v>
      </c>
      <c r="AT10" s="14">
        <v>0.41151580848555902</v>
      </c>
      <c r="AU10" s="14">
        <v>0.62458814587377398</v>
      </c>
      <c r="AV10" s="14">
        <v>0.57074051820353</v>
      </c>
      <c r="AW10" s="14"/>
      <c r="AX10" s="14">
        <v>0.42755422979596303</v>
      </c>
      <c r="AY10" s="14">
        <v>0.49045152844070899</v>
      </c>
      <c r="AZ10" s="14">
        <v>0.70366142199509996</v>
      </c>
      <c r="BA10" s="14"/>
      <c r="BB10" s="14">
        <v>0.45736706218849599</v>
      </c>
      <c r="BC10" s="14">
        <v>0.58999916513849804</v>
      </c>
      <c r="BD10" s="14">
        <v>0.65825601046133997</v>
      </c>
      <c r="BE10" s="14"/>
      <c r="BF10" s="14">
        <v>0.44830911806208001</v>
      </c>
      <c r="BG10" s="14">
        <v>0.52839070613721295</v>
      </c>
      <c r="BH10" s="14">
        <v>0.66783787283885698</v>
      </c>
      <c r="BI10" s="14"/>
      <c r="BJ10" s="14">
        <v>0.49559351831965998</v>
      </c>
      <c r="BK10" s="14">
        <v>0.59937000093822801</v>
      </c>
      <c r="BL10" s="14"/>
      <c r="BM10" s="14">
        <v>0.54283520800907703</v>
      </c>
      <c r="BN10" s="14">
        <v>0.58041408640358505</v>
      </c>
      <c r="BO10" s="14"/>
      <c r="BP10" s="14">
        <v>0.499542984333325</v>
      </c>
      <c r="BQ10" s="14">
        <v>0.52121822663334005</v>
      </c>
      <c r="BR10" s="14">
        <v>0.62091291357558598</v>
      </c>
      <c r="BS10" s="14">
        <v>0.63338383317535496</v>
      </c>
      <c r="BT10" s="14">
        <v>0.57181824934403103</v>
      </c>
      <c r="BU10" s="14">
        <v>0.52119664181813496</v>
      </c>
      <c r="BV10" s="14">
        <v>0.649998522617103</v>
      </c>
      <c r="BW10" s="14">
        <v>0.64203495781039299</v>
      </c>
    </row>
    <row r="11" spans="2:75" x14ac:dyDescent="0.35">
      <c r="B11" s="15" t="s">
        <v>92</v>
      </c>
      <c r="C11" s="20">
        <v>0.12848290759272199</v>
      </c>
      <c r="D11" s="20">
        <v>8.4306061543336197E-2</v>
      </c>
      <c r="E11" s="20">
        <v>0.17017497599151399</v>
      </c>
      <c r="F11" s="20"/>
      <c r="G11" s="20">
        <v>0.121855340069133</v>
      </c>
      <c r="H11" s="20">
        <v>9.9075539216739103E-2</v>
      </c>
      <c r="I11" s="20">
        <v>0.15609894404234201</v>
      </c>
      <c r="J11" s="20">
        <v>0.17672772882318899</v>
      </c>
      <c r="K11" s="20">
        <v>0.105486607664027</v>
      </c>
      <c r="L11" s="20">
        <v>0.11532473365616799</v>
      </c>
      <c r="M11" s="20"/>
      <c r="N11" s="20">
        <v>9.1764757183224105E-2</v>
      </c>
      <c r="O11" s="20">
        <v>0.19719830335906899</v>
      </c>
      <c r="P11" s="20"/>
      <c r="Q11" s="20">
        <v>0.25998485258102</v>
      </c>
      <c r="R11" s="20">
        <v>0.21469490892333601</v>
      </c>
      <c r="S11" s="20">
        <v>7.3783144562311595E-2</v>
      </c>
      <c r="T11" s="20">
        <v>0.10108926757578</v>
      </c>
      <c r="U11" s="20">
        <v>9.4312720766079605E-2</v>
      </c>
      <c r="V11" s="20">
        <v>8.3630565249309299E-2</v>
      </c>
      <c r="W11" s="20">
        <v>6.1466604560961903E-2</v>
      </c>
      <c r="X11" s="20">
        <v>0</v>
      </c>
      <c r="Y11" s="20">
        <v>0</v>
      </c>
      <c r="Z11" s="20">
        <v>0.36662086426749002</v>
      </c>
      <c r="AA11" s="20"/>
      <c r="AB11" s="20">
        <v>5.7840317521461002E-2</v>
      </c>
      <c r="AC11" s="20">
        <v>0.152780201306844</v>
      </c>
      <c r="AD11" s="20">
        <v>5.4217723877322897E-2</v>
      </c>
      <c r="AE11" s="20"/>
      <c r="AF11" s="20">
        <v>5.1187645181507001E-2</v>
      </c>
      <c r="AG11" s="20">
        <v>4.2037539933099902E-2</v>
      </c>
      <c r="AH11" s="20">
        <v>6.7227500846816696E-2</v>
      </c>
      <c r="AI11" s="20">
        <v>7.2123977509927398E-2</v>
      </c>
      <c r="AJ11" s="20">
        <v>0.26186578216767298</v>
      </c>
      <c r="AK11" s="20">
        <v>9.8060287812206104E-2</v>
      </c>
      <c r="AL11" s="20">
        <v>0.107996916339375</v>
      </c>
      <c r="AM11" s="20">
        <v>0.258659204939933</v>
      </c>
      <c r="AN11" s="20"/>
      <c r="AO11" s="20">
        <v>5.0515810558211603E-2</v>
      </c>
      <c r="AP11" s="20">
        <v>4.8370130755000802E-2</v>
      </c>
      <c r="AQ11" s="20">
        <v>8.8925117002737003E-2</v>
      </c>
      <c r="AR11" s="20">
        <v>0.104119526831585</v>
      </c>
      <c r="AS11" s="20">
        <v>0.184940743957417</v>
      </c>
      <c r="AT11" s="20">
        <v>0.109854637543678</v>
      </c>
      <c r="AU11" s="20">
        <v>7.7658260173555996E-2</v>
      </c>
      <c r="AV11" s="20">
        <v>0.234856812552595</v>
      </c>
      <c r="AW11" s="20"/>
      <c r="AX11" s="20">
        <v>0.12831136711157401</v>
      </c>
      <c r="AY11" s="20">
        <v>8.8878832715906297E-2</v>
      </c>
      <c r="AZ11" s="20">
        <v>0.103095841234652</v>
      </c>
      <c r="BA11" s="20"/>
      <c r="BB11" s="20">
        <v>8.0499637103808405E-2</v>
      </c>
      <c r="BC11" s="20">
        <v>0.10672392017417701</v>
      </c>
      <c r="BD11" s="20">
        <v>9.9369171677930204E-2</v>
      </c>
      <c r="BE11" s="20"/>
      <c r="BF11" s="20">
        <v>0.127112049336667</v>
      </c>
      <c r="BG11" s="20">
        <v>9.8118547942675202E-2</v>
      </c>
      <c r="BH11" s="20">
        <v>8.0346824901325706E-2</v>
      </c>
      <c r="BI11" s="20"/>
      <c r="BJ11" s="20">
        <v>4.1824077567294698E-2</v>
      </c>
      <c r="BK11" s="20">
        <v>0.142310360693086</v>
      </c>
      <c r="BL11" s="20"/>
      <c r="BM11" s="20">
        <v>4.8814607903050998E-2</v>
      </c>
      <c r="BN11" s="20">
        <v>0.159731119855717</v>
      </c>
      <c r="BO11" s="20"/>
      <c r="BP11" s="20">
        <v>0.15821407315483599</v>
      </c>
      <c r="BQ11" s="20">
        <v>0.189676704413069</v>
      </c>
      <c r="BR11" s="20">
        <v>0.14059835929762901</v>
      </c>
      <c r="BS11" s="20">
        <v>0.104777823639624</v>
      </c>
      <c r="BT11" s="20">
        <v>0.118790524069687</v>
      </c>
      <c r="BU11" s="20">
        <v>0.107904615348072</v>
      </c>
      <c r="BV11" s="20">
        <v>0.19601878110813101</v>
      </c>
      <c r="BW11" s="20">
        <v>0.11142067334495701</v>
      </c>
    </row>
    <row r="12" spans="2:75" x14ac:dyDescent="0.35">
      <c r="B12" s="16"/>
    </row>
    <row r="13" spans="2:75" x14ac:dyDescent="0.35">
      <c r="B13" t="s">
        <v>94</v>
      </c>
    </row>
    <row r="14" spans="2:75" x14ac:dyDescent="0.35">
      <c r="B14" t="s">
        <v>95</v>
      </c>
    </row>
    <row r="16" spans="2:75" x14ac:dyDescent="0.35">
      <c r="B16"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H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8" width="20.6328125" customWidth="1"/>
  </cols>
  <sheetData>
    <row r="2" spans="2:8" ht="40" customHeight="1" x14ac:dyDescent="0.35">
      <c r="D2" s="28" t="s">
        <v>184</v>
      </c>
      <c r="E2" s="25"/>
      <c r="F2" s="25"/>
      <c r="G2" s="25"/>
      <c r="H2" s="25"/>
    </row>
    <row r="6" spans="2:8" ht="50" customHeight="1" x14ac:dyDescent="0.35">
      <c r="B6" s="17" t="s">
        <v>14</v>
      </c>
      <c r="C6" s="17" t="s">
        <v>175</v>
      </c>
      <c r="D6" s="17" t="s">
        <v>176</v>
      </c>
      <c r="E6" s="17" t="s">
        <v>177</v>
      </c>
      <c r="F6" s="17" t="s">
        <v>178</v>
      </c>
      <c r="G6" s="17" t="s">
        <v>179</v>
      </c>
    </row>
    <row r="7" spans="2:8" x14ac:dyDescent="0.35">
      <c r="B7" s="15" t="s">
        <v>180</v>
      </c>
      <c r="C7" s="14">
        <v>6.8701426072199697E-3</v>
      </c>
      <c r="D7" s="14">
        <v>4.3185109487328503E-3</v>
      </c>
      <c r="E7" s="14">
        <v>4.2120357939390398E-3</v>
      </c>
      <c r="F7" s="14">
        <v>0.28345934624387198</v>
      </c>
      <c r="G7" s="14">
        <v>0.32202758604671999</v>
      </c>
    </row>
    <row r="8" spans="2:8" x14ac:dyDescent="0.35">
      <c r="B8" s="15" t="s">
        <v>181</v>
      </c>
      <c r="C8" s="14">
        <v>7.9150879868520096E-2</v>
      </c>
      <c r="D8" s="14">
        <v>5.1073469531004001E-2</v>
      </c>
      <c r="E8" s="14">
        <v>8.5930602100589504E-2</v>
      </c>
      <c r="F8" s="14">
        <v>0.471193008689131</v>
      </c>
      <c r="G8" s="14">
        <v>0.46625960425431701</v>
      </c>
    </row>
    <row r="9" spans="2:8" x14ac:dyDescent="0.35">
      <c r="B9" s="15" t="s">
        <v>182</v>
      </c>
      <c r="C9" s="14">
        <v>0.21836700674260601</v>
      </c>
      <c r="D9" s="14">
        <v>0.17839816099618899</v>
      </c>
      <c r="E9" s="14">
        <v>0.22476298261300801</v>
      </c>
      <c r="F9" s="14">
        <v>0.167887530970983</v>
      </c>
      <c r="G9" s="14">
        <v>0.13842210757131501</v>
      </c>
    </row>
    <row r="10" spans="2:8" x14ac:dyDescent="0.35">
      <c r="B10" s="15" t="s">
        <v>183</v>
      </c>
      <c r="C10" s="14">
        <v>0.47517875355454098</v>
      </c>
      <c r="D10" s="14">
        <v>0.48280550355174001</v>
      </c>
      <c r="E10" s="14">
        <v>0.43881737434630202</v>
      </c>
      <c r="F10" s="14">
        <v>6.4835051691208997E-2</v>
      </c>
      <c r="G10" s="14">
        <v>6.1978459156882701E-2</v>
      </c>
    </row>
    <row r="11" spans="2:8" x14ac:dyDescent="0.35">
      <c r="B11" s="15" t="s">
        <v>119</v>
      </c>
      <c r="C11" s="14">
        <v>0.22043321722711301</v>
      </c>
      <c r="D11" s="14">
        <v>0.28340435497233402</v>
      </c>
      <c r="E11" s="14">
        <v>0.24627700514616199</v>
      </c>
      <c r="F11" s="14">
        <v>1.2625062404804601E-2</v>
      </c>
      <c r="G11" s="14">
        <v>1.13122429707648E-2</v>
      </c>
    </row>
    <row r="12" spans="2:8" x14ac:dyDescent="0.35">
      <c r="B12" s="16"/>
      <c r="C12" s="16"/>
      <c r="D12" s="16"/>
      <c r="E12" s="16"/>
      <c r="F12" s="16"/>
      <c r="G12" s="16"/>
    </row>
    <row r="13" spans="2:8" x14ac:dyDescent="0.35">
      <c r="B13" t="s">
        <v>94</v>
      </c>
    </row>
    <row r="14" spans="2:8" x14ac:dyDescent="0.35">
      <c r="B14" t="s">
        <v>95</v>
      </c>
    </row>
    <row r="18" spans="2:2" x14ac:dyDescent="0.35">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W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185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180</v>
      </c>
      <c r="C9" s="14">
        <v>6.8701426072199697E-3</v>
      </c>
      <c r="D9" s="14">
        <v>1.20026992234941E-2</v>
      </c>
      <c r="E9" s="14">
        <v>2.02627255667017E-3</v>
      </c>
      <c r="F9" s="14"/>
      <c r="G9" s="14">
        <v>5.81540050494086E-3</v>
      </c>
      <c r="H9" s="14">
        <v>1.96323408270975E-2</v>
      </c>
      <c r="I9" s="14">
        <v>1.6727949447346999E-2</v>
      </c>
      <c r="J9" s="14">
        <v>0</v>
      </c>
      <c r="K9" s="14">
        <v>2.90542920585221E-3</v>
      </c>
      <c r="L9" s="14">
        <v>3.90788467547674E-3</v>
      </c>
      <c r="M9" s="14"/>
      <c r="N9" s="14">
        <v>6.2051678168768502E-3</v>
      </c>
      <c r="O9" s="14">
        <v>8.1145954291477994E-3</v>
      </c>
      <c r="P9" s="14"/>
      <c r="Q9" s="14">
        <v>0</v>
      </c>
      <c r="R9" s="14">
        <v>4.2796316485799899E-3</v>
      </c>
      <c r="S9" s="14">
        <v>3.6854037618902799E-3</v>
      </c>
      <c r="T9" s="14">
        <v>2.1183635579496499E-3</v>
      </c>
      <c r="U9" s="14">
        <v>1.17278128676134E-2</v>
      </c>
      <c r="V9" s="14">
        <v>0</v>
      </c>
      <c r="W9" s="14">
        <v>1.7195803713889402E-2</v>
      </c>
      <c r="X9" s="14">
        <v>0</v>
      </c>
      <c r="Y9" s="14">
        <v>0</v>
      </c>
      <c r="Z9" s="14">
        <v>1.14089118419916E-2</v>
      </c>
      <c r="AA9" s="14"/>
      <c r="AB9" s="14">
        <v>3.3727910132055998E-3</v>
      </c>
      <c r="AC9" s="14">
        <v>4.6594347259508E-3</v>
      </c>
      <c r="AD9" s="14">
        <v>1.8962431565755899E-2</v>
      </c>
      <c r="AE9" s="14"/>
      <c r="AF9" s="14">
        <v>2.48350631414342E-3</v>
      </c>
      <c r="AG9" s="14">
        <v>3.02843375055196E-2</v>
      </c>
      <c r="AH9" s="14">
        <v>4.9424127637884303E-3</v>
      </c>
      <c r="AI9" s="14">
        <v>9.5745197602060197E-3</v>
      </c>
      <c r="AJ9" s="14">
        <v>0</v>
      </c>
      <c r="AK9" s="14">
        <v>2.3089081200949602E-3</v>
      </c>
      <c r="AL9" s="14">
        <v>0</v>
      </c>
      <c r="AM9" s="14">
        <v>3.0198068771814099E-3</v>
      </c>
      <c r="AN9" s="14"/>
      <c r="AO9" s="14">
        <v>3.4777494369072001E-3</v>
      </c>
      <c r="AP9" s="14">
        <v>3.02970468395009E-2</v>
      </c>
      <c r="AQ9" s="14">
        <v>7.6548235599272199E-3</v>
      </c>
      <c r="AR9" s="14">
        <v>1.24556599880779E-2</v>
      </c>
      <c r="AS9" s="14">
        <v>0</v>
      </c>
      <c r="AT9" s="14">
        <v>2.85055411378125E-3</v>
      </c>
      <c r="AU9" s="14">
        <v>1.19275082863954E-2</v>
      </c>
      <c r="AV9" s="14">
        <v>0</v>
      </c>
      <c r="AW9" s="14"/>
      <c r="AX9" s="14">
        <v>1.1768561114581501E-2</v>
      </c>
      <c r="AY9" s="14">
        <v>8.9822967284199293E-3</v>
      </c>
      <c r="AZ9" s="14">
        <v>6.2008056755975503E-3</v>
      </c>
      <c r="BA9" s="14"/>
      <c r="BB9" s="14">
        <v>3.2358526906389698E-2</v>
      </c>
      <c r="BC9" s="14">
        <v>3.5824708455872299E-3</v>
      </c>
      <c r="BD9" s="14">
        <v>1.9970953319593198E-3</v>
      </c>
      <c r="BE9" s="14"/>
      <c r="BF9" s="14">
        <v>1.9380825371996001E-2</v>
      </c>
      <c r="BG9" s="14">
        <v>1.21518148857995E-2</v>
      </c>
      <c r="BH9" s="14">
        <v>2.3269365096571402E-3</v>
      </c>
      <c r="BI9" s="14"/>
      <c r="BJ9" s="14">
        <v>1.31787640776536E-2</v>
      </c>
      <c r="BK9" s="14">
        <v>5.38475903070159E-3</v>
      </c>
      <c r="BL9" s="14"/>
      <c r="BM9" s="14">
        <v>2.0733902739932902E-2</v>
      </c>
      <c r="BN9" s="14">
        <v>1.66377154955317E-3</v>
      </c>
      <c r="BO9" s="14"/>
      <c r="BP9" s="14">
        <v>1.35768182307997E-2</v>
      </c>
      <c r="BQ9" s="14">
        <v>0</v>
      </c>
      <c r="BR9" s="14">
        <v>0</v>
      </c>
      <c r="BS9" s="14">
        <v>5.0986599031062401E-3</v>
      </c>
      <c r="BT9" s="14">
        <v>8.1525678780181004E-3</v>
      </c>
      <c r="BU9" s="14">
        <v>7.7809396589933197E-3</v>
      </c>
      <c r="BV9" s="14">
        <v>0</v>
      </c>
      <c r="BW9" s="14">
        <v>0</v>
      </c>
    </row>
    <row r="10" spans="2:75" x14ac:dyDescent="0.35">
      <c r="B10" s="15" t="s">
        <v>181</v>
      </c>
      <c r="C10" s="14">
        <v>7.9150879868520096E-2</v>
      </c>
      <c r="D10" s="14">
        <v>6.9103039215490603E-2</v>
      </c>
      <c r="E10" s="14">
        <v>8.8633568136893895E-2</v>
      </c>
      <c r="F10" s="14"/>
      <c r="G10" s="14">
        <v>0.10494436275163201</v>
      </c>
      <c r="H10" s="14">
        <v>0.112668666968157</v>
      </c>
      <c r="I10" s="14">
        <v>0.104859079587507</v>
      </c>
      <c r="J10" s="14">
        <v>5.38860548195998E-2</v>
      </c>
      <c r="K10" s="14">
        <v>3.2415785002485299E-2</v>
      </c>
      <c r="L10" s="14">
        <v>8.4907591462812307E-2</v>
      </c>
      <c r="M10" s="14"/>
      <c r="N10" s="14">
        <v>8.4783268860173497E-2</v>
      </c>
      <c r="O10" s="14">
        <v>6.8610266184140303E-2</v>
      </c>
      <c r="P10" s="14"/>
      <c r="Q10" s="14">
        <v>9.5853427729413604E-2</v>
      </c>
      <c r="R10" s="14">
        <v>6.1013506763863502E-2</v>
      </c>
      <c r="S10" s="14">
        <v>0.109529710545497</v>
      </c>
      <c r="T10" s="14">
        <v>8.6989470674460001E-2</v>
      </c>
      <c r="U10" s="14">
        <v>0.101040824134946</v>
      </c>
      <c r="V10" s="14">
        <v>6.9255531715093993E-2</v>
      </c>
      <c r="W10" s="14">
        <v>5.1004220893361797E-2</v>
      </c>
      <c r="X10" s="14">
        <v>0</v>
      </c>
      <c r="Y10" s="14">
        <v>0</v>
      </c>
      <c r="Z10" s="14">
        <v>5.5839469391447197E-2</v>
      </c>
      <c r="AA10" s="14"/>
      <c r="AB10" s="14">
        <v>0.13683559312423599</v>
      </c>
      <c r="AC10" s="14">
        <v>8.3197680215042896E-2</v>
      </c>
      <c r="AD10" s="14">
        <v>4.3385602404027099E-2</v>
      </c>
      <c r="AE10" s="14"/>
      <c r="AF10" s="14">
        <v>6.8948099774647595E-2</v>
      </c>
      <c r="AG10" s="14">
        <v>9.9188899929929297E-2</v>
      </c>
      <c r="AH10" s="14">
        <v>2.4236502053400499E-2</v>
      </c>
      <c r="AI10" s="14">
        <v>4.7222034489889403E-2</v>
      </c>
      <c r="AJ10" s="14">
        <v>7.6537585980193903E-2</v>
      </c>
      <c r="AK10" s="14">
        <v>0.102051633942457</v>
      </c>
      <c r="AL10" s="14">
        <v>2.1868757672949699E-2</v>
      </c>
      <c r="AM10" s="14">
        <v>9.8809097934390605E-2</v>
      </c>
      <c r="AN10" s="14"/>
      <c r="AO10" s="14">
        <v>8.0421084786410399E-2</v>
      </c>
      <c r="AP10" s="14">
        <v>0.11024599078354699</v>
      </c>
      <c r="AQ10" s="14">
        <v>6.3478794954864498E-2</v>
      </c>
      <c r="AR10" s="14">
        <v>4.2815394743863998E-2</v>
      </c>
      <c r="AS10" s="14">
        <v>6.6248428215396504E-2</v>
      </c>
      <c r="AT10" s="14">
        <v>0.112342394452529</v>
      </c>
      <c r="AU10" s="14">
        <v>7.4642475861877496E-3</v>
      </c>
      <c r="AV10" s="14">
        <v>0.17819251733493899</v>
      </c>
      <c r="AW10" s="14"/>
      <c r="AX10" s="14">
        <v>0.18861271291255599</v>
      </c>
      <c r="AY10" s="14">
        <v>8.7436019650003194E-2</v>
      </c>
      <c r="AZ10" s="14">
        <v>6.8089758227541305E-2</v>
      </c>
      <c r="BA10" s="14"/>
      <c r="BB10" s="14">
        <v>0.111609980656605</v>
      </c>
      <c r="BC10" s="14">
        <v>6.3825892089866498E-2</v>
      </c>
      <c r="BD10" s="14">
        <v>0.10901579381926201</v>
      </c>
      <c r="BE10" s="14"/>
      <c r="BF10" s="14">
        <v>0.11850135330778699</v>
      </c>
      <c r="BG10" s="14">
        <v>8.1343540077575799E-2</v>
      </c>
      <c r="BH10" s="14">
        <v>8.0596403898285596E-2</v>
      </c>
      <c r="BI10" s="14"/>
      <c r="BJ10" s="14">
        <v>9.1759437072053293E-2</v>
      </c>
      <c r="BK10" s="14">
        <v>7.6619006292403993E-2</v>
      </c>
      <c r="BL10" s="14"/>
      <c r="BM10" s="14">
        <v>9.0681876771143893E-2</v>
      </c>
      <c r="BN10" s="14">
        <v>8.0325316325053298E-2</v>
      </c>
      <c r="BO10" s="14"/>
      <c r="BP10" s="14">
        <v>7.7610617805254897E-2</v>
      </c>
      <c r="BQ10" s="14">
        <v>7.4884112613815806E-2</v>
      </c>
      <c r="BR10" s="14">
        <v>0.14196628521386301</v>
      </c>
      <c r="BS10" s="14">
        <v>5.2305626226143598E-2</v>
      </c>
      <c r="BT10" s="14">
        <v>8.6288759601509904E-2</v>
      </c>
      <c r="BU10" s="14">
        <v>7.0668120256046102E-2</v>
      </c>
      <c r="BV10" s="14">
        <v>0.141984030666651</v>
      </c>
      <c r="BW10" s="14">
        <v>7.0981287363420797E-2</v>
      </c>
    </row>
    <row r="11" spans="2:75" x14ac:dyDescent="0.35">
      <c r="B11" s="15" t="s">
        <v>182</v>
      </c>
      <c r="C11" s="14">
        <v>0.21836700674260601</v>
      </c>
      <c r="D11" s="14">
        <v>0.23546680012933199</v>
      </c>
      <c r="E11" s="14">
        <v>0.202229010954323</v>
      </c>
      <c r="F11" s="14"/>
      <c r="G11" s="14">
        <v>0.29398303090077399</v>
      </c>
      <c r="H11" s="14">
        <v>0.21988235512370499</v>
      </c>
      <c r="I11" s="14">
        <v>0.16630465528900701</v>
      </c>
      <c r="J11" s="14">
        <v>0.24895029469859101</v>
      </c>
      <c r="K11" s="14">
        <v>0.18861784685226399</v>
      </c>
      <c r="L11" s="14">
        <v>0.21981641214560699</v>
      </c>
      <c r="M11" s="14"/>
      <c r="N11" s="14">
        <v>0.20292662220180999</v>
      </c>
      <c r="O11" s="14">
        <v>0.24726258352609501</v>
      </c>
      <c r="P11" s="14"/>
      <c r="Q11" s="14">
        <v>0.29656409408116702</v>
      </c>
      <c r="R11" s="14">
        <v>0.28654725583552898</v>
      </c>
      <c r="S11" s="14">
        <v>0.23030628414167001</v>
      </c>
      <c r="T11" s="14">
        <v>0.191162985025605</v>
      </c>
      <c r="U11" s="14">
        <v>0.21066074013644101</v>
      </c>
      <c r="V11" s="14">
        <v>0.178667720882213</v>
      </c>
      <c r="W11" s="14">
        <v>0.222275287188098</v>
      </c>
      <c r="X11" s="14">
        <v>8.53678270928626E-2</v>
      </c>
      <c r="Y11" s="14">
        <v>0</v>
      </c>
      <c r="Z11" s="14">
        <v>0.24156010589678101</v>
      </c>
      <c r="AA11" s="14"/>
      <c r="AB11" s="14">
        <v>0.16414238849208199</v>
      </c>
      <c r="AC11" s="14">
        <v>0.23336855007273499</v>
      </c>
      <c r="AD11" s="14">
        <v>0.19956152591840901</v>
      </c>
      <c r="AE11" s="14"/>
      <c r="AF11" s="14">
        <v>0.16353299255996001</v>
      </c>
      <c r="AG11" s="14">
        <v>0.121895607552664</v>
      </c>
      <c r="AH11" s="14">
        <v>0.281884425307039</v>
      </c>
      <c r="AI11" s="14">
        <v>0.157471248258888</v>
      </c>
      <c r="AJ11" s="14">
        <v>0.35810724932923998</v>
      </c>
      <c r="AK11" s="14">
        <v>0.21722850353727699</v>
      </c>
      <c r="AL11" s="14">
        <v>0.13896201874807099</v>
      </c>
      <c r="AM11" s="14">
        <v>0.25788510218082</v>
      </c>
      <c r="AN11" s="14"/>
      <c r="AO11" s="14">
        <v>0.16819504058277901</v>
      </c>
      <c r="AP11" s="14">
        <v>0.17532969451422101</v>
      </c>
      <c r="AQ11" s="14">
        <v>0.22078048596097899</v>
      </c>
      <c r="AR11" s="14">
        <v>0.13992539651465699</v>
      </c>
      <c r="AS11" s="14">
        <v>0.40427545840411599</v>
      </c>
      <c r="AT11" s="14">
        <v>0.193652161084654</v>
      </c>
      <c r="AU11" s="14">
        <v>0.146951893854603</v>
      </c>
      <c r="AV11" s="14">
        <v>0.252482402987869</v>
      </c>
      <c r="AW11" s="14"/>
      <c r="AX11" s="14">
        <v>0.18618086644277601</v>
      </c>
      <c r="AY11" s="14">
        <v>0.244336941115576</v>
      </c>
      <c r="AZ11" s="14">
        <v>0.14862126664410499</v>
      </c>
      <c r="BA11" s="14"/>
      <c r="BB11" s="14">
        <v>0.19167905034490401</v>
      </c>
      <c r="BC11" s="14">
        <v>0.217708032020591</v>
      </c>
      <c r="BD11" s="14">
        <v>0.15177290716937999</v>
      </c>
      <c r="BE11" s="14"/>
      <c r="BF11" s="14">
        <v>0.199165657971071</v>
      </c>
      <c r="BG11" s="14">
        <v>0.22666528089978399</v>
      </c>
      <c r="BH11" s="14">
        <v>0.174265994863809</v>
      </c>
      <c r="BI11" s="14"/>
      <c r="BJ11" s="14">
        <v>0.14999525770688099</v>
      </c>
      <c r="BK11" s="14">
        <v>0.225874431137397</v>
      </c>
      <c r="BL11" s="14"/>
      <c r="BM11" s="14">
        <v>0.16148016062670101</v>
      </c>
      <c r="BN11" s="14">
        <v>0.24238565424877301</v>
      </c>
      <c r="BO11" s="14"/>
      <c r="BP11" s="14">
        <v>0.20330928906242399</v>
      </c>
      <c r="BQ11" s="14">
        <v>0.20517193327523001</v>
      </c>
      <c r="BR11" s="14">
        <v>0.16652453622739899</v>
      </c>
      <c r="BS11" s="14">
        <v>0.18123528354379001</v>
      </c>
      <c r="BT11" s="14">
        <v>0.23189193817051601</v>
      </c>
      <c r="BU11" s="14">
        <v>0.24520788017669601</v>
      </c>
      <c r="BV11" s="14">
        <v>0.263291307504536</v>
      </c>
      <c r="BW11" s="14">
        <v>0.26079085780231698</v>
      </c>
    </row>
    <row r="12" spans="2:75" x14ac:dyDescent="0.35">
      <c r="B12" s="15" t="s">
        <v>183</v>
      </c>
      <c r="C12" s="14">
        <v>0.47517875355454098</v>
      </c>
      <c r="D12" s="14">
        <v>0.48852768581303202</v>
      </c>
      <c r="E12" s="14">
        <v>0.46258064738485999</v>
      </c>
      <c r="F12" s="14"/>
      <c r="G12" s="14">
        <v>0.46583500676666201</v>
      </c>
      <c r="H12" s="14">
        <v>0.44736639170551401</v>
      </c>
      <c r="I12" s="14">
        <v>0.40144371851891297</v>
      </c>
      <c r="J12" s="14">
        <v>0.52040514024379303</v>
      </c>
      <c r="K12" s="14">
        <v>0.48096767350207997</v>
      </c>
      <c r="L12" s="14">
        <v>0.49134520855597602</v>
      </c>
      <c r="M12" s="14"/>
      <c r="N12" s="14">
        <v>0.472836960789838</v>
      </c>
      <c r="O12" s="14">
        <v>0.47956125144277301</v>
      </c>
      <c r="P12" s="14"/>
      <c r="Q12" s="14">
        <v>0.31717881170511802</v>
      </c>
      <c r="R12" s="14">
        <v>0.37861060718071599</v>
      </c>
      <c r="S12" s="14">
        <v>0.47133177649899699</v>
      </c>
      <c r="T12" s="14">
        <v>0.52296091019871505</v>
      </c>
      <c r="U12" s="14">
        <v>0.50435665460004597</v>
      </c>
      <c r="V12" s="14">
        <v>0.50260545445971305</v>
      </c>
      <c r="W12" s="14">
        <v>0.44552582568598897</v>
      </c>
      <c r="X12" s="14">
        <v>0.73812792817884199</v>
      </c>
      <c r="Y12" s="14">
        <v>0.11182982956972801</v>
      </c>
      <c r="Z12" s="14">
        <v>0.48320373839402597</v>
      </c>
      <c r="AA12" s="14"/>
      <c r="AB12" s="14">
        <v>0.40270997180829399</v>
      </c>
      <c r="AC12" s="14">
        <v>0.46116560014448299</v>
      </c>
      <c r="AD12" s="14">
        <v>0.57427053356208801</v>
      </c>
      <c r="AE12" s="14"/>
      <c r="AF12" s="14">
        <v>0.57149085747305495</v>
      </c>
      <c r="AG12" s="14">
        <v>0.50781363387182998</v>
      </c>
      <c r="AH12" s="14">
        <v>0.43934557135563301</v>
      </c>
      <c r="AI12" s="14">
        <v>0.54964050811176002</v>
      </c>
      <c r="AJ12" s="14">
        <v>0.32016869770809703</v>
      </c>
      <c r="AK12" s="14">
        <v>0.45752668668373497</v>
      </c>
      <c r="AL12" s="14">
        <v>0.43850341809939303</v>
      </c>
      <c r="AM12" s="14">
        <v>0.450437551179865</v>
      </c>
      <c r="AN12" s="14"/>
      <c r="AO12" s="14">
        <v>0.60276381507238697</v>
      </c>
      <c r="AP12" s="14">
        <v>0.47771299406258</v>
      </c>
      <c r="AQ12" s="14">
        <v>0.41223249495351499</v>
      </c>
      <c r="AR12" s="14">
        <v>0.55898434175227396</v>
      </c>
      <c r="AS12" s="14">
        <v>0.351088935375092</v>
      </c>
      <c r="AT12" s="14">
        <v>0.49591692588865299</v>
      </c>
      <c r="AU12" s="14">
        <v>0.44615566892887498</v>
      </c>
      <c r="AV12" s="14">
        <v>0.42471507107393103</v>
      </c>
      <c r="AW12" s="14"/>
      <c r="AX12" s="14">
        <v>0.42368817932823699</v>
      </c>
      <c r="AY12" s="14">
        <v>0.48253453005976499</v>
      </c>
      <c r="AZ12" s="14">
        <v>0.49986236006909202</v>
      </c>
      <c r="BA12" s="14"/>
      <c r="BB12" s="14">
        <v>0.46492667493101603</v>
      </c>
      <c r="BC12" s="14">
        <v>0.54650861144154395</v>
      </c>
      <c r="BD12" s="14">
        <v>0.417498088353085</v>
      </c>
      <c r="BE12" s="14"/>
      <c r="BF12" s="14">
        <v>0.52401462142670896</v>
      </c>
      <c r="BG12" s="14">
        <v>0.51600276146772195</v>
      </c>
      <c r="BH12" s="14">
        <v>0.46696612598787401</v>
      </c>
      <c r="BI12" s="14"/>
      <c r="BJ12" s="14">
        <v>0.50635045882258201</v>
      </c>
      <c r="BK12" s="14">
        <v>0.471789076945416</v>
      </c>
      <c r="BL12" s="14"/>
      <c r="BM12" s="14">
        <v>0.52667471233715202</v>
      </c>
      <c r="BN12" s="14">
        <v>0.45637224845274099</v>
      </c>
      <c r="BO12" s="14"/>
      <c r="BP12" s="14">
        <v>0.55935571741191603</v>
      </c>
      <c r="BQ12" s="14">
        <v>0.52392100406006203</v>
      </c>
      <c r="BR12" s="14">
        <v>0.40715682125965103</v>
      </c>
      <c r="BS12" s="14">
        <v>0.57469592012395299</v>
      </c>
      <c r="BT12" s="14">
        <v>0.41969928367750697</v>
      </c>
      <c r="BU12" s="14">
        <v>0.437132493234066</v>
      </c>
      <c r="BV12" s="14">
        <v>0.37299379081379902</v>
      </c>
      <c r="BW12" s="14">
        <v>0.39377283330780299</v>
      </c>
    </row>
    <row r="13" spans="2:75" x14ac:dyDescent="0.35">
      <c r="B13" s="15" t="s">
        <v>119</v>
      </c>
      <c r="C13" s="20">
        <v>0.22043321722711301</v>
      </c>
      <c r="D13" s="20">
        <v>0.19489977561865099</v>
      </c>
      <c r="E13" s="20">
        <v>0.24453050096725301</v>
      </c>
      <c r="F13" s="20"/>
      <c r="G13" s="20">
        <v>0.12942219907599101</v>
      </c>
      <c r="H13" s="20">
        <v>0.200450245375526</v>
      </c>
      <c r="I13" s="20">
        <v>0.310664597157226</v>
      </c>
      <c r="J13" s="20">
        <v>0.176758510238017</v>
      </c>
      <c r="K13" s="20">
        <v>0.29509326543731901</v>
      </c>
      <c r="L13" s="20">
        <v>0.200022903160128</v>
      </c>
      <c r="M13" s="20"/>
      <c r="N13" s="20">
        <v>0.23324798033130201</v>
      </c>
      <c r="O13" s="20">
        <v>0.196451303417844</v>
      </c>
      <c r="P13" s="20"/>
      <c r="Q13" s="20">
        <v>0.29040366648430099</v>
      </c>
      <c r="R13" s="20">
        <v>0.26954899857131098</v>
      </c>
      <c r="S13" s="20">
        <v>0.18514682505194599</v>
      </c>
      <c r="T13" s="20">
        <v>0.19676827054327101</v>
      </c>
      <c r="U13" s="20">
        <v>0.172213968260953</v>
      </c>
      <c r="V13" s="20">
        <v>0.24947129294298001</v>
      </c>
      <c r="W13" s="20">
        <v>0.263998862518662</v>
      </c>
      <c r="X13" s="20">
        <v>0.17650424472829601</v>
      </c>
      <c r="Y13" s="20">
        <v>0.88817017043027202</v>
      </c>
      <c r="Z13" s="20">
        <v>0.20798777447575401</v>
      </c>
      <c r="AA13" s="20"/>
      <c r="AB13" s="20">
        <v>0.29293925556218198</v>
      </c>
      <c r="AC13" s="20">
        <v>0.217608734841789</v>
      </c>
      <c r="AD13" s="20">
        <v>0.16381990654971901</v>
      </c>
      <c r="AE13" s="20"/>
      <c r="AF13" s="20">
        <v>0.193544543878194</v>
      </c>
      <c r="AG13" s="20">
        <v>0.240817521140057</v>
      </c>
      <c r="AH13" s="20">
        <v>0.249591088520139</v>
      </c>
      <c r="AI13" s="20">
        <v>0.23609168937925601</v>
      </c>
      <c r="AJ13" s="20">
        <v>0.24518646698247001</v>
      </c>
      <c r="AK13" s="20">
        <v>0.22088426771643599</v>
      </c>
      <c r="AL13" s="20">
        <v>0.40066580547958602</v>
      </c>
      <c r="AM13" s="20">
        <v>0.18984844182774299</v>
      </c>
      <c r="AN13" s="20"/>
      <c r="AO13" s="20">
        <v>0.14514231012151599</v>
      </c>
      <c r="AP13" s="20">
        <v>0.20641427380015101</v>
      </c>
      <c r="AQ13" s="20">
        <v>0.29585340057071502</v>
      </c>
      <c r="AR13" s="20">
        <v>0.245819207001127</v>
      </c>
      <c r="AS13" s="20">
        <v>0.178387178005395</v>
      </c>
      <c r="AT13" s="20">
        <v>0.195237964460383</v>
      </c>
      <c r="AU13" s="20">
        <v>0.387500681343939</v>
      </c>
      <c r="AV13" s="20">
        <v>0.14461000860326201</v>
      </c>
      <c r="AW13" s="20"/>
      <c r="AX13" s="20">
        <v>0.18974968020184901</v>
      </c>
      <c r="AY13" s="20">
        <v>0.176710212446236</v>
      </c>
      <c r="AZ13" s="20">
        <v>0.27722580938366398</v>
      </c>
      <c r="BA13" s="20"/>
      <c r="BB13" s="20">
        <v>0.19942576716108501</v>
      </c>
      <c r="BC13" s="20">
        <v>0.16837499360241101</v>
      </c>
      <c r="BD13" s="20">
        <v>0.319716115326314</v>
      </c>
      <c r="BE13" s="20"/>
      <c r="BF13" s="20">
        <v>0.13893754192243701</v>
      </c>
      <c r="BG13" s="20">
        <v>0.16383660266911801</v>
      </c>
      <c r="BH13" s="20">
        <v>0.27584453874037401</v>
      </c>
      <c r="BI13" s="20"/>
      <c r="BJ13" s="20">
        <v>0.23871608232083</v>
      </c>
      <c r="BK13" s="20">
        <v>0.22033272659408101</v>
      </c>
      <c r="BL13" s="20"/>
      <c r="BM13" s="20">
        <v>0.20042934752507</v>
      </c>
      <c r="BN13" s="20">
        <v>0.21925300942388001</v>
      </c>
      <c r="BO13" s="20"/>
      <c r="BP13" s="20">
        <v>0.14614755748960601</v>
      </c>
      <c r="BQ13" s="20">
        <v>0.19602295005089199</v>
      </c>
      <c r="BR13" s="20">
        <v>0.28435235729908698</v>
      </c>
      <c r="BS13" s="20">
        <v>0.18666451020300701</v>
      </c>
      <c r="BT13" s="20">
        <v>0.25396745067244902</v>
      </c>
      <c r="BU13" s="20">
        <v>0.23921056667419899</v>
      </c>
      <c r="BV13" s="20">
        <v>0.22173087101501401</v>
      </c>
      <c r="BW13" s="20">
        <v>0.27445502152645901</v>
      </c>
    </row>
    <row r="14" spans="2:75" x14ac:dyDescent="0.35">
      <c r="B14" s="16"/>
    </row>
    <row r="15" spans="2:75" x14ac:dyDescent="0.35">
      <c r="B15" t="s">
        <v>94</v>
      </c>
    </row>
    <row r="16" spans="2:75" x14ac:dyDescent="0.35">
      <c r="B16" t="s">
        <v>95</v>
      </c>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W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186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180</v>
      </c>
      <c r="C9" s="14">
        <v>4.3185109487328503E-3</v>
      </c>
      <c r="D9" s="14">
        <v>8.8943979380741705E-3</v>
      </c>
      <c r="E9" s="14">
        <v>0</v>
      </c>
      <c r="F9" s="14"/>
      <c r="G9" s="14">
        <v>5.3975589317646396E-3</v>
      </c>
      <c r="H9" s="14">
        <v>0</v>
      </c>
      <c r="I9" s="14">
        <v>0</v>
      </c>
      <c r="J9" s="14">
        <v>1.54884301788327E-3</v>
      </c>
      <c r="K9" s="14">
        <v>6.1305345201150803E-3</v>
      </c>
      <c r="L9" s="14">
        <v>7.8891054559351199E-3</v>
      </c>
      <c r="M9" s="14"/>
      <c r="N9" s="14">
        <v>4.0304056702781402E-3</v>
      </c>
      <c r="O9" s="14">
        <v>4.8576793984123796E-3</v>
      </c>
      <c r="P9" s="14"/>
      <c r="Q9" s="14">
        <v>1.49207069165497E-2</v>
      </c>
      <c r="R9" s="14">
        <v>0</v>
      </c>
      <c r="S9" s="14">
        <v>7.6198426229551804E-3</v>
      </c>
      <c r="T9" s="14">
        <v>2.75509869530921E-3</v>
      </c>
      <c r="U9" s="14">
        <v>2.4732058067302698E-3</v>
      </c>
      <c r="V9" s="14">
        <v>1.39398310876718E-2</v>
      </c>
      <c r="W9" s="14">
        <v>0</v>
      </c>
      <c r="X9" s="14">
        <v>0</v>
      </c>
      <c r="Y9" s="14">
        <v>0</v>
      </c>
      <c r="Z9" s="14">
        <v>2.9007199563463701E-3</v>
      </c>
      <c r="AA9" s="14"/>
      <c r="AB9" s="14">
        <v>1.0238167395423501E-2</v>
      </c>
      <c r="AC9" s="14">
        <v>9.47168427278741E-4</v>
      </c>
      <c r="AD9" s="14">
        <v>1.2423542829866E-2</v>
      </c>
      <c r="AE9" s="14"/>
      <c r="AF9" s="14">
        <v>1.46439207963264E-2</v>
      </c>
      <c r="AG9" s="14">
        <v>4.1871524259627204E-3</v>
      </c>
      <c r="AH9" s="14">
        <v>4.9424127637884303E-3</v>
      </c>
      <c r="AI9" s="14">
        <v>0</v>
      </c>
      <c r="AJ9" s="14">
        <v>0</v>
      </c>
      <c r="AK9" s="14">
        <v>0</v>
      </c>
      <c r="AL9" s="14">
        <v>6.2118393775113896E-3</v>
      </c>
      <c r="AM9" s="14">
        <v>2.8063668641252E-3</v>
      </c>
      <c r="AN9" s="14"/>
      <c r="AO9" s="14">
        <v>2.0506445670585401E-2</v>
      </c>
      <c r="AP9" s="14">
        <v>0</v>
      </c>
      <c r="AQ9" s="14">
        <v>1.4625474590642199E-2</v>
      </c>
      <c r="AR9" s="14">
        <v>0</v>
      </c>
      <c r="AS9" s="14">
        <v>0</v>
      </c>
      <c r="AT9" s="14">
        <v>0</v>
      </c>
      <c r="AU9" s="14">
        <v>5.2906330318493299E-3</v>
      </c>
      <c r="AV9" s="14">
        <v>0</v>
      </c>
      <c r="AW9" s="14"/>
      <c r="AX9" s="14">
        <v>5.2201295253896498E-3</v>
      </c>
      <c r="AY9" s="14">
        <v>6.2477846270282003E-3</v>
      </c>
      <c r="AZ9" s="14">
        <v>3.57441814740426E-3</v>
      </c>
      <c r="BA9" s="14"/>
      <c r="BB9" s="14">
        <v>1.6497538994165398E-2</v>
      </c>
      <c r="BC9" s="14">
        <v>2.8121607843853299E-3</v>
      </c>
      <c r="BD9" s="14">
        <v>0</v>
      </c>
      <c r="BE9" s="14"/>
      <c r="BF9" s="14">
        <v>0</v>
      </c>
      <c r="BG9" s="14">
        <v>6.2822692997138701E-3</v>
      </c>
      <c r="BH9" s="14">
        <v>1.4718716748797101E-3</v>
      </c>
      <c r="BI9" s="14"/>
      <c r="BJ9" s="14">
        <v>0</v>
      </c>
      <c r="BK9" s="14">
        <v>5.6785068172115699E-3</v>
      </c>
      <c r="BL9" s="14"/>
      <c r="BM9" s="14">
        <v>5.0838662259450702E-3</v>
      </c>
      <c r="BN9" s="14">
        <v>4.5753027144993397E-3</v>
      </c>
      <c r="BO9" s="14"/>
      <c r="BP9" s="14">
        <v>0</v>
      </c>
      <c r="BQ9" s="14">
        <v>2.0860846421597402E-2</v>
      </c>
      <c r="BR9" s="14">
        <v>0</v>
      </c>
      <c r="BS9" s="14">
        <v>2.5493299515531201E-3</v>
      </c>
      <c r="BT9" s="14">
        <v>1.63353519334368E-3</v>
      </c>
      <c r="BU9" s="14">
        <v>1.50130094647077E-2</v>
      </c>
      <c r="BV9" s="14">
        <v>1.38511832490488E-2</v>
      </c>
      <c r="BW9" s="14">
        <v>0</v>
      </c>
    </row>
    <row r="10" spans="2:75" x14ac:dyDescent="0.35">
      <c r="B10" s="15" t="s">
        <v>181</v>
      </c>
      <c r="C10" s="14">
        <v>5.1073469531004001E-2</v>
      </c>
      <c r="D10" s="14">
        <v>7.0439298562797195E-2</v>
      </c>
      <c r="E10" s="14">
        <v>3.2796893885693901E-2</v>
      </c>
      <c r="F10" s="14"/>
      <c r="G10" s="14">
        <v>0.12604805455745899</v>
      </c>
      <c r="H10" s="14">
        <v>8.2353719088399793E-2</v>
      </c>
      <c r="I10" s="14">
        <v>1.9757196294650399E-2</v>
      </c>
      <c r="J10" s="14">
        <v>5.9986612680904799E-2</v>
      </c>
      <c r="K10" s="14">
        <v>3.8095344241634903E-2</v>
      </c>
      <c r="L10" s="14">
        <v>3.7293392606561102E-2</v>
      </c>
      <c r="M10" s="14"/>
      <c r="N10" s="14">
        <v>4.9598932614993402E-2</v>
      </c>
      <c r="O10" s="14">
        <v>5.3832960045252599E-2</v>
      </c>
      <c r="P10" s="14"/>
      <c r="Q10" s="14">
        <v>1.7278964304375099E-2</v>
      </c>
      <c r="R10" s="14">
        <v>4.13314686273418E-2</v>
      </c>
      <c r="S10" s="14">
        <v>0.12077842775356699</v>
      </c>
      <c r="T10" s="14">
        <v>2.86627871632897E-2</v>
      </c>
      <c r="U10" s="14">
        <v>5.9250451832636102E-2</v>
      </c>
      <c r="V10" s="14">
        <v>2.64592119517847E-2</v>
      </c>
      <c r="W10" s="14">
        <v>6.26071881183103E-2</v>
      </c>
      <c r="X10" s="14">
        <v>8.66519994027138E-2</v>
      </c>
      <c r="Y10" s="14">
        <v>0</v>
      </c>
      <c r="Z10" s="14">
        <v>2.75122882950725E-2</v>
      </c>
      <c r="AA10" s="14"/>
      <c r="AB10" s="14">
        <v>6.5793202261155204E-2</v>
      </c>
      <c r="AC10" s="14">
        <v>4.4453550820382999E-2</v>
      </c>
      <c r="AD10" s="14">
        <v>5.2319881057223502E-2</v>
      </c>
      <c r="AE10" s="14"/>
      <c r="AF10" s="14">
        <v>2.95134775755907E-2</v>
      </c>
      <c r="AG10" s="14">
        <v>7.4656546473139601E-2</v>
      </c>
      <c r="AH10" s="14">
        <v>7.61939042500831E-2</v>
      </c>
      <c r="AI10" s="14">
        <v>0.16810812864935701</v>
      </c>
      <c r="AJ10" s="14">
        <v>0.15980604307290699</v>
      </c>
      <c r="AK10" s="14">
        <v>3.2388145188254898E-2</v>
      </c>
      <c r="AL10" s="14">
        <v>1.9521694954281299E-2</v>
      </c>
      <c r="AM10" s="14">
        <v>4.25074514949682E-2</v>
      </c>
      <c r="AN10" s="14"/>
      <c r="AO10" s="14">
        <v>4.1177817941729498E-2</v>
      </c>
      <c r="AP10" s="14">
        <v>6.8993812585327899E-2</v>
      </c>
      <c r="AQ10" s="14">
        <v>4.7174245344579299E-2</v>
      </c>
      <c r="AR10" s="14">
        <v>0.170714555658144</v>
      </c>
      <c r="AS10" s="14">
        <v>0.17975300368970901</v>
      </c>
      <c r="AT10" s="14">
        <v>6.67953620588599E-2</v>
      </c>
      <c r="AU10" s="14">
        <v>7.4642475861877496E-3</v>
      </c>
      <c r="AV10" s="14">
        <v>6.03760632245815E-2</v>
      </c>
      <c r="AW10" s="14"/>
      <c r="AX10" s="14">
        <v>0.109356928547026</v>
      </c>
      <c r="AY10" s="14">
        <v>7.0556683811497198E-2</v>
      </c>
      <c r="AZ10" s="14">
        <v>2.60428629980545E-2</v>
      </c>
      <c r="BA10" s="14"/>
      <c r="BB10" s="14">
        <v>6.2814979518436106E-2</v>
      </c>
      <c r="BC10" s="14">
        <v>5.0299026318686803E-2</v>
      </c>
      <c r="BD10" s="14">
        <v>4.7843432990675699E-2</v>
      </c>
      <c r="BE10" s="14"/>
      <c r="BF10" s="14">
        <v>6.2430940817854497E-2</v>
      </c>
      <c r="BG10" s="14">
        <v>6.8795884424248693E-2</v>
      </c>
      <c r="BH10" s="14">
        <v>3.6097353071986103E-2</v>
      </c>
      <c r="BI10" s="14"/>
      <c r="BJ10" s="14">
        <v>7.8149356829751201E-2</v>
      </c>
      <c r="BK10" s="14">
        <v>4.1820197155716797E-2</v>
      </c>
      <c r="BL10" s="14"/>
      <c r="BM10" s="14">
        <v>5.4442815603703301E-2</v>
      </c>
      <c r="BN10" s="14">
        <v>4.9124241170514303E-2</v>
      </c>
      <c r="BO10" s="14"/>
      <c r="BP10" s="14">
        <v>9.46718757267552E-2</v>
      </c>
      <c r="BQ10" s="14">
        <v>1.8032489043703699E-2</v>
      </c>
      <c r="BR10" s="14">
        <v>2.25949201972554E-2</v>
      </c>
      <c r="BS10" s="14">
        <v>2.4462133559738301E-2</v>
      </c>
      <c r="BT10" s="14">
        <v>4.2325567552203298E-2</v>
      </c>
      <c r="BU10" s="14">
        <v>8.6569651837959199E-2</v>
      </c>
      <c r="BV10" s="14">
        <v>0</v>
      </c>
      <c r="BW10" s="14">
        <v>6.4280312600476994E-2</v>
      </c>
    </row>
    <row r="11" spans="2:75" x14ac:dyDescent="0.35">
      <c r="B11" s="15" t="s">
        <v>182</v>
      </c>
      <c r="C11" s="14">
        <v>0.17839816099618899</v>
      </c>
      <c r="D11" s="14">
        <v>0.19125922389494901</v>
      </c>
      <c r="E11" s="14">
        <v>0.16626048341149199</v>
      </c>
      <c r="F11" s="14"/>
      <c r="G11" s="14">
        <v>0.21488416351001399</v>
      </c>
      <c r="H11" s="14">
        <v>0.16251664122727499</v>
      </c>
      <c r="I11" s="14">
        <v>0.22910333702046001</v>
      </c>
      <c r="J11" s="14">
        <v>0.230031581913475</v>
      </c>
      <c r="K11" s="14">
        <v>0.124433254510561</v>
      </c>
      <c r="L11" s="14">
        <v>0.1537743626077</v>
      </c>
      <c r="M11" s="14"/>
      <c r="N11" s="14">
        <v>0.163887855998822</v>
      </c>
      <c r="O11" s="14">
        <v>0.20555316034840601</v>
      </c>
      <c r="P11" s="14"/>
      <c r="Q11" s="14">
        <v>0.221650884141708</v>
      </c>
      <c r="R11" s="14">
        <v>0.21166651180093299</v>
      </c>
      <c r="S11" s="14">
        <v>0.171955056922173</v>
      </c>
      <c r="T11" s="14">
        <v>0.12036008542283499</v>
      </c>
      <c r="U11" s="14">
        <v>0.20581410562019001</v>
      </c>
      <c r="V11" s="14">
        <v>0.178574203724567</v>
      </c>
      <c r="W11" s="14">
        <v>0.16320788606035899</v>
      </c>
      <c r="X11" s="14">
        <v>0</v>
      </c>
      <c r="Y11" s="14">
        <v>0.57049239310669397</v>
      </c>
      <c r="Z11" s="14">
        <v>0.224308393706322</v>
      </c>
      <c r="AA11" s="14"/>
      <c r="AB11" s="14">
        <v>8.5137873480529605E-2</v>
      </c>
      <c r="AC11" s="14">
        <v>0.206388296787306</v>
      </c>
      <c r="AD11" s="14">
        <v>0.15519997665306901</v>
      </c>
      <c r="AE11" s="14"/>
      <c r="AF11" s="14">
        <v>7.5290372828982502E-2</v>
      </c>
      <c r="AG11" s="14">
        <v>0.108574235370198</v>
      </c>
      <c r="AH11" s="14">
        <v>0.101660692829559</v>
      </c>
      <c r="AI11" s="14">
        <v>3.0988595550461101E-2</v>
      </c>
      <c r="AJ11" s="14">
        <v>0.3288947028027</v>
      </c>
      <c r="AK11" s="14">
        <v>0.18682854819720601</v>
      </c>
      <c r="AL11" s="14">
        <v>0.19585943668187</v>
      </c>
      <c r="AM11" s="14">
        <v>0.30314460661639497</v>
      </c>
      <c r="AN11" s="14"/>
      <c r="AO11" s="14">
        <v>7.1417488609629404E-2</v>
      </c>
      <c r="AP11" s="14">
        <v>0.15899941465988099</v>
      </c>
      <c r="AQ11" s="14">
        <v>0.15254120607489299</v>
      </c>
      <c r="AR11" s="14">
        <v>8.4441379028582106E-2</v>
      </c>
      <c r="AS11" s="14">
        <v>0.32830965922625199</v>
      </c>
      <c r="AT11" s="14">
        <v>0.182231697799798</v>
      </c>
      <c r="AU11" s="14">
        <v>0.18202316963027501</v>
      </c>
      <c r="AV11" s="14">
        <v>0.301936720461498</v>
      </c>
      <c r="AW11" s="14"/>
      <c r="AX11" s="14">
        <v>0.190843263078739</v>
      </c>
      <c r="AY11" s="14">
        <v>0.161883054297013</v>
      </c>
      <c r="AZ11" s="14">
        <v>0.13462148775471799</v>
      </c>
      <c r="BA11" s="14"/>
      <c r="BB11" s="14">
        <v>0.115853785157981</v>
      </c>
      <c r="BC11" s="14">
        <v>0.16746492084915601</v>
      </c>
      <c r="BD11" s="14">
        <v>0.15610945552835001</v>
      </c>
      <c r="BE11" s="14"/>
      <c r="BF11" s="14">
        <v>0.18358544101556001</v>
      </c>
      <c r="BG11" s="14">
        <v>0.161787119085747</v>
      </c>
      <c r="BH11" s="14">
        <v>0.14200400081932399</v>
      </c>
      <c r="BI11" s="14"/>
      <c r="BJ11" s="14">
        <v>0.120774946713423</v>
      </c>
      <c r="BK11" s="14">
        <v>0.18372557962018601</v>
      </c>
      <c r="BL11" s="14"/>
      <c r="BM11" s="14">
        <v>0.148213370287506</v>
      </c>
      <c r="BN11" s="14">
        <v>0.19023776458198999</v>
      </c>
      <c r="BO11" s="14"/>
      <c r="BP11" s="14">
        <v>0.21065357493859299</v>
      </c>
      <c r="BQ11" s="14">
        <v>0.13466717485549701</v>
      </c>
      <c r="BR11" s="14">
        <v>0.19580536914258401</v>
      </c>
      <c r="BS11" s="14">
        <v>0.153056057932214</v>
      </c>
      <c r="BT11" s="14">
        <v>0.198716031602438</v>
      </c>
      <c r="BU11" s="14">
        <v>0.114875818888853</v>
      </c>
      <c r="BV11" s="14">
        <v>0.207522600396914</v>
      </c>
      <c r="BW11" s="14">
        <v>0.181318180333741</v>
      </c>
    </row>
    <row r="12" spans="2:75" x14ac:dyDescent="0.35">
      <c r="B12" s="15" t="s">
        <v>183</v>
      </c>
      <c r="C12" s="14">
        <v>0.48280550355174001</v>
      </c>
      <c r="D12" s="14">
        <v>0.46437565165761402</v>
      </c>
      <c r="E12" s="14">
        <v>0.50019874717285495</v>
      </c>
      <c r="F12" s="14"/>
      <c r="G12" s="14">
        <v>0.516713877507332</v>
      </c>
      <c r="H12" s="14">
        <v>0.48545702052717299</v>
      </c>
      <c r="I12" s="14">
        <v>0.472969877165557</v>
      </c>
      <c r="J12" s="14">
        <v>0.46229785646716698</v>
      </c>
      <c r="K12" s="14">
        <v>0.44073620054760199</v>
      </c>
      <c r="L12" s="14">
        <v>0.50730268020442904</v>
      </c>
      <c r="M12" s="14"/>
      <c r="N12" s="14">
        <v>0.49260976827431602</v>
      </c>
      <c r="O12" s="14">
        <v>0.46445752242806099</v>
      </c>
      <c r="P12" s="14"/>
      <c r="Q12" s="14">
        <v>0.46120114754364</v>
      </c>
      <c r="R12" s="14">
        <v>0.389976449479014</v>
      </c>
      <c r="S12" s="14">
        <v>0.37181086241846001</v>
      </c>
      <c r="T12" s="14">
        <v>0.57241149533951496</v>
      </c>
      <c r="U12" s="14">
        <v>0.50106927057765704</v>
      </c>
      <c r="V12" s="14">
        <v>0.467663292766064</v>
      </c>
      <c r="W12" s="14">
        <v>0.50387799788573595</v>
      </c>
      <c r="X12" s="14">
        <v>0.91334800059728605</v>
      </c>
      <c r="Y12" s="14">
        <v>0.11182982956972801</v>
      </c>
      <c r="Z12" s="14">
        <v>0.49001963762856299</v>
      </c>
      <c r="AA12" s="14"/>
      <c r="AB12" s="14">
        <v>0.45909168404295397</v>
      </c>
      <c r="AC12" s="14">
        <v>0.48165025074812301</v>
      </c>
      <c r="AD12" s="14">
        <v>0.50524021261056096</v>
      </c>
      <c r="AE12" s="14"/>
      <c r="AF12" s="14">
        <v>0.57029865692981396</v>
      </c>
      <c r="AG12" s="14">
        <v>0.51409335665640299</v>
      </c>
      <c r="AH12" s="14">
        <v>0.51340047240506703</v>
      </c>
      <c r="AI12" s="14">
        <v>0.45666457305782299</v>
      </c>
      <c r="AJ12" s="14">
        <v>0.333185309826114</v>
      </c>
      <c r="AK12" s="14">
        <v>0.54790542048729296</v>
      </c>
      <c r="AL12" s="14">
        <v>0.35051584652675299</v>
      </c>
      <c r="AM12" s="14">
        <v>0.40677772139111801</v>
      </c>
      <c r="AN12" s="14"/>
      <c r="AO12" s="14">
        <v>0.58148663560053104</v>
      </c>
      <c r="AP12" s="14">
        <v>0.50597839391467603</v>
      </c>
      <c r="AQ12" s="14">
        <v>0.47666459645914</v>
      </c>
      <c r="AR12" s="14">
        <v>0.32920734540262298</v>
      </c>
      <c r="AS12" s="14">
        <v>0.32265508315954</v>
      </c>
      <c r="AT12" s="14">
        <v>0.55431182421229197</v>
      </c>
      <c r="AU12" s="14">
        <v>0.39368420557478501</v>
      </c>
      <c r="AV12" s="14">
        <v>0.37045799723541101</v>
      </c>
      <c r="AW12" s="14"/>
      <c r="AX12" s="14">
        <v>0.60618633320568505</v>
      </c>
      <c r="AY12" s="14">
        <v>0.50887459106627597</v>
      </c>
      <c r="AZ12" s="14">
        <v>0.46656600578903601</v>
      </c>
      <c r="BA12" s="14"/>
      <c r="BB12" s="14">
        <v>0.49544106038928798</v>
      </c>
      <c r="BC12" s="14">
        <v>0.54342549619029201</v>
      </c>
      <c r="BD12" s="14">
        <v>0.38973545659257403</v>
      </c>
      <c r="BE12" s="14"/>
      <c r="BF12" s="14">
        <v>0.52825094778234505</v>
      </c>
      <c r="BG12" s="14">
        <v>0.51466002921125098</v>
      </c>
      <c r="BH12" s="14">
        <v>0.46710691850421199</v>
      </c>
      <c r="BI12" s="14"/>
      <c r="BJ12" s="14">
        <v>0.49942695215453198</v>
      </c>
      <c r="BK12" s="14">
        <v>0.480977318686719</v>
      </c>
      <c r="BL12" s="14"/>
      <c r="BM12" s="14">
        <v>0.47709566880645299</v>
      </c>
      <c r="BN12" s="14">
        <v>0.48863357224111498</v>
      </c>
      <c r="BO12" s="14"/>
      <c r="BP12" s="14">
        <v>0.45267187068292403</v>
      </c>
      <c r="BQ12" s="14">
        <v>0.59799493298654804</v>
      </c>
      <c r="BR12" s="14">
        <v>0.37979530621560997</v>
      </c>
      <c r="BS12" s="14">
        <v>0.53026918032685599</v>
      </c>
      <c r="BT12" s="14">
        <v>0.45886725000254303</v>
      </c>
      <c r="BU12" s="14">
        <v>0.48516211610811799</v>
      </c>
      <c r="BV12" s="14">
        <v>0.53797627284934801</v>
      </c>
      <c r="BW12" s="14">
        <v>0.488158970741711</v>
      </c>
    </row>
    <row r="13" spans="2:75" x14ac:dyDescent="0.35">
      <c r="B13" s="15" t="s">
        <v>119</v>
      </c>
      <c r="C13" s="20">
        <v>0.28340435497233402</v>
      </c>
      <c r="D13" s="20">
        <v>0.26503142794656498</v>
      </c>
      <c r="E13" s="20">
        <v>0.30074387552995901</v>
      </c>
      <c r="F13" s="20"/>
      <c r="G13" s="20">
        <v>0.13695634549343</v>
      </c>
      <c r="H13" s="20">
        <v>0.26967261915715202</v>
      </c>
      <c r="I13" s="20">
        <v>0.27816958951933202</v>
      </c>
      <c r="J13" s="20">
        <v>0.24613510592057</v>
      </c>
      <c r="K13" s="20">
        <v>0.39060466618008699</v>
      </c>
      <c r="L13" s="20">
        <v>0.293740459125375</v>
      </c>
      <c r="M13" s="20"/>
      <c r="N13" s="20">
        <v>0.28987303744159099</v>
      </c>
      <c r="O13" s="20">
        <v>0.27129867777986799</v>
      </c>
      <c r="P13" s="20"/>
      <c r="Q13" s="20">
        <v>0.28494829709372799</v>
      </c>
      <c r="R13" s="20">
        <v>0.35702557009271102</v>
      </c>
      <c r="S13" s="20">
        <v>0.32783581028284398</v>
      </c>
      <c r="T13" s="20">
        <v>0.27581053337905098</v>
      </c>
      <c r="U13" s="20">
        <v>0.23139296616278701</v>
      </c>
      <c r="V13" s="20">
        <v>0.31336346046991298</v>
      </c>
      <c r="W13" s="20">
        <v>0.27030692793559502</v>
      </c>
      <c r="X13" s="20">
        <v>0</v>
      </c>
      <c r="Y13" s="20">
        <v>0.31767777732357899</v>
      </c>
      <c r="Z13" s="20">
        <v>0.255258960413697</v>
      </c>
      <c r="AA13" s="20"/>
      <c r="AB13" s="20">
        <v>0.37973907281993702</v>
      </c>
      <c r="AC13" s="20">
        <v>0.26656073321690898</v>
      </c>
      <c r="AD13" s="20">
        <v>0.27481638684928</v>
      </c>
      <c r="AE13" s="20"/>
      <c r="AF13" s="20">
        <v>0.31025357186928598</v>
      </c>
      <c r="AG13" s="20">
        <v>0.29848870907429698</v>
      </c>
      <c r="AH13" s="20">
        <v>0.30380251775150302</v>
      </c>
      <c r="AI13" s="20">
        <v>0.34423870274235902</v>
      </c>
      <c r="AJ13" s="20">
        <v>0.17811394429828001</v>
      </c>
      <c r="AK13" s="20">
        <v>0.232877886127246</v>
      </c>
      <c r="AL13" s="20">
        <v>0.42789118245958402</v>
      </c>
      <c r="AM13" s="20">
        <v>0.24476385363339301</v>
      </c>
      <c r="AN13" s="20"/>
      <c r="AO13" s="20">
        <v>0.28541161217752398</v>
      </c>
      <c r="AP13" s="20">
        <v>0.26602837884011499</v>
      </c>
      <c r="AQ13" s="20">
        <v>0.30899447753074499</v>
      </c>
      <c r="AR13" s="20">
        <v>0.41563671991065099</v>
      </c>
      <c r="AS13" s="20">
        <v>0.169282253924499</v>
      </c>
      <c r="AT13" s="20">
        <v>0.19666111592905</v>
      </c>
      <c r="AU13" s="20">
        <v>0.41153774417690298</v>
      </c>
      <c r="AV13" s="20">
        <v>0.26722921907850999</v>
      </c>
      <c r="AW13" s="20"/>
      <c r="AX13" s="20">
        <v>8.8393345643160204E-2</v>
      </c>
      <c r="AY13" s="20">
        <v>0.25243788619818602</v>
      </c>
      <c r="AZ13" s="20">
        <v>0.36919522531078702</v>
      </c>
      <c r="BA13" s="20"/>
      <c r="BB13" s="20">
        <v>0.30939263594013</v>
      </c>
      <c r="BC13" s="20">
        <v>0.23599839585748</v>
      </c>
      <c r="BD13" s="20">
        <v>0.40631165488840099</v>
      </c>
      <c r="BE13" s="20"/>
      <c r="BF13" s="20">
        <v>0.22573267038424</v>
      </c>
      <c r="BG13" s="20">
        <v>0.24847469797904001</v>
      </c>
      <c r="BH13" s="20">
        <v>0.35331985592959902</v>
      </c>
      <c r="BI13" s="20"/>
      <c r="BJ13" s="20">
        <v>0.30164874430229399</v>
      </c>
      <c r="BK13" s="20">
        <v>0.28779839772016602</v>
      </c>
      <c r="BL13" s="20"/>
      <c r="BM13" s="20">
        <v>0.31516427907639299</v>
      </c>
      <c r="BN13" s="20">
        <v>0.26742911929188201</v>
      </c>
      <c r="BO13" s="20"/>
      <c r="BP13" s="20">
        <v>0.242002678651728</v>
      </c>
      <c r="BQ13" s="20">
        <v>0.22844455669265401</v>
      </c>
      <c r="BR13" s="20">
        <v>0.40180440444455101</v>
      </c>
      <c r="BS13" s="20">
        <v>0.28966329822963899</v>
      </c>
      <c r="BT13" s="20">
        <v>0.29845761564947199</v>
      </c>
      <c r="BU13" s="20">
        <v>0.29837940370036198</v>
      </c>
      <c r="BV13" s="20">
        <v>0.24064994350468899</v>
      </c>
      <c r="BW13" s="20">
        <v>0.26624253632407102</v>
      </c>
    </row>
    <row r="14" spans="2:75" x14ac:dyDescent="0.35">
      <c r="B14" s="16"/>
    </row>
    <row r="15" spans="2:75" x14ac:dyDescent="0.35">
      <c r="B15" t="s">
        <v>94</v>
      </c>
    </row>
    <row r="16" spans="2:75" x14ac:dyDescent="0.35">
      <c r="B16" t="s">
        <v>95</v>
      </c>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W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187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180</v>
      </c>
      <c r="C9" s="14">
        <v>4.2120357939390398E-3</v>
      </c>
      <c r="D9" s="14">
        <v>4.7190934460476699E-3</v>
      </c>
      <c r="E9" s="14">
        <v>3.7334981842099498E-3</v>
      </c>
      <c r="F9" s="14"/>
      <c r="G9" s="14">
        <v>0</v>
      </c>
      <c r="H9" s="14">
        <v>7.9188839609907295E-3</v>
      </c>
      <c r="I9" s="14">
        <v>4.5402179777704497E-3</v>
      </c>
      <c r="J9" s="14">
        <v>2.79812553287999E-3</v>
      </c>
      <c r="K9" s="14">
        <v>2.20293364028813E-3</v>
      </c>
      <c r="L9" s="14">
        <v>5.3348137046209604E-3</v>
      </c>
      <c r="M9" s="14"/>
      <c r="N9" s="14">
        <v>0</v>
      </c>
      <c r="O9" s="14">
        <v>1.20945599225964E-2</v>
      </c>
      <c r="P9" s="14"/>
      <c r="Q9" s="14">
        <v>0</v>
      </c>
      <c r="R9" s="14">
        <v>3.2407833325747101E-3</v>
      </c>
      <c r="S9" s="14">
        <v>0</v>
      </c>
      <c r="T9" s="14">
        <v>2.6410670999809801E-3</v>
      </c>
      <c r="U9" s="14">
        <v>1.2148319917549499E-2</v>
      </c>
      <c r="V9" s="14">
        <v>0</v>
      </c>
      <c r="W9" s="14">
        <v>0</v>
      </c>
      <c r="X9" s="14">
        <v>0</v>
      </c>
      <c r="Y9" s="14">
        <v>0</v>
      </c>
      <c r="Z9" s="14">
        <v>1.2130211998940901E-2</v>
      </c>
      <c r="AA9" s="14"/>
      <c r="AB9" s="14">
        <v>3.6721972804487002E-3</v>
      </c>
      <c r="AC9" s="14">
        <v>3.2840474483644502E-3</v>
      </c>
      <c r="AD9" s="14">
        <v>9.2298492914385296E-3</v>
      </c>
      <c r="AE9" s="14"/>
      <c r="AF9" s="14">
        <v>0</v>
      </c>
      <c r="AG9" s="14">
        <v>2.5261830140490501E-3</v>
      </c>
      <c r="AH9" s="14">
        <v>4.9424127637884303E-3</v>
      </c>
      <c r="AI9" s="14">
        <v>0</v>
      </c>
      <c r="AJ9" s="14">
        <v>0</v>
      </c>
      <c r="AK9" s="14">
        <v>1.07188899783904E-2</v>
      </c>
      <c r="AL9" s="14">
        <v>2.2589897049654299E-2</v>
      </c>
      <c r="AM9" s="14">
        <v>3.1281721711634699E-3</v>
      </c>
      <c r="AN9" s="14"/>
      <c r="AO9" s="14">
        <v>0</v>
      </c>
      <c r="AP9" s="14">
        <v>0</v>
      </c>
      <c r="AQ9" s="14">
        <v>7.6548235599272199E-3</v>
      </c>
      <c r="AR9" s="14">
        <v>0</v>
      </c>
      <c r="AS9" s="14">
        <v>0</v>
      </c>
      <c r="AT9" s="14">
        <v>1.2156387077765099E-2</v>
      </c>
      <c r="AU9" s="14">
        <v>9.6818407107100001E-3</v>
      </c>
      <c r="AV9" s="14">
        <v>0</v>
      </c>
      <c r="AW9" s="14"/>
      <c r="AX9" s="14">
        <v>2.70329553891113E-2</v>
      </c>
      <c r="AY9" s="14">
        <v>3.40752728417585E-3</v>
      </c>
      <c r="AZ9" s="14">
        <v>3.44975244382352E-3</v>
      </c>
      <c r="BA9" s="14"/>
      <c r="BB9" s="14">
        <v>9.5684717674439802E-3</v>
      </c>
      <c r="BC9" s="14">
        <v>3.8230751645282101E-3</v>
      </c>
      <c r="BD9" s="14">
        <v>4.1604560750487197E-3</v>
      </c>
      <c r="BE9" s="14"/>
      <c r="BF9" s="14">
        <v>1.8857203038432399E-2</v>
      </c>
      <c r="BG9" s="14">
        <v>3.1727199041075901E-3</v>
      </c>
      <c r="BH9" s="14">
        <v>5.0187869587476298E-3</v>
      </c>
      <c r="BI9" s="14"/>
      <c r="BJ9" s="14">
        <v>0</v>
      </c>
      <c r="BK9" s="14">
        <v>5.5385002502402201E-3</v>
      </c>
      <c r="BL9" s="14"/>
      <c r="BM9" s="14">
        <v>1.01908410142786E-2</v>
      </c>
      <c r="BN9" s="14">
        <v>2.1393529953767699E-3</v>
      </c>
      <c r="BO9" s="14"/>
      <c r="BP9" s="14">
        <v>3.1687337420522798E-3</v>
      </c>
      <c r="BQ9" s="14">
        <v>0</v>
      </c>
      <c r="BR9" s="14">
        <v>0</v>
      </c>
      <c r="BS9" s="14">
        <v>5.2725517488460601E-3</v>
      </c>
      <c r="BT9" s="14">
        <v>7.0103009372477704E-3</v>
      </c>
      <c r="BU9" s="14">
        <v>0</v>
      </c>
      <c r="BV9" s="14">
        <v>0</v>
      </c>
      <c r="BW9" s="14">
        <v>4.7752328870535104E-3</v>
      </c>
    </row>
    <row r="10" spans="2:75" x14ac:dyDescent="0.35">
      <c r="B10" s="15" t="s">
        <v>181</v>
      </c>
      <c r="C10" s="14">
        <v>8.5930602100589504E-2</v>
      </c>
      <c r="D10" s="14">
        <v>0.10067030566407301</v>
      </c>
      <c r="E10" s="14">
        <v>7.2019950161796201E-2</v>
      </c>
      <c r="F10" s="14"/>
      <c r="G10" s="14">
        <v>6.9926171888649996E-2</v>
      </c>
      <c r="H10" s="14">
        <v>6.9832879300044295E-2</v>
      </c>
      <c r="I10" s="14">
        <v>0.123576645238181</v>
      </c>
      <c r="J10" s="14">
        <v>9.0322197112404495E-2</v>
      </c>
      <c r="K10" s="14">
        <v>4.9861954023467402E-2</v>
      </c>
      <c r="L10" s="14">
        <v>9.3968974798426197E-2</v>
      </c>
      <c r="M10" s="14"/>
      <c r="N10" s="14">
        <v>9.9861546955324801E-2</v>
      </c>
      <c r="O10" s="14">
        <v>5.9859833872442099E-2</v>
      </c>
      <c r="P10" s="14"/>
      <c r="Q10" s="14">
        <v>0</v>
      </c>
      <c r="R10" s="14">
        <v>5.7337594834819601E-2</v>
      </c>
      <c r="S10" s="14">
        <v>6.9899050123111497E-2</v>
      </c>
      <c r="T10" s="14">
        <v>6.3821641485111893E-2</v>
      </c>
      <c r="U10" s="14">
        <v>9.0765827869503601E-2</v>
      </c>
      <c r="V10" s="14">
        <v>9.9294782241406504E-2</v>
      </c>
      <c r="W10" s="14">
        <v>0.14742905532747</v>
      </c>
      <c r="X10" s="14">
        <v>0</v>
      </c>
      <c r="Y10" s="14">
        <v>0.57049239310669397</v>
      </c>
      <c r="Z10" s="14">
        <v>7.8327167127354394E-2</v>
      </c>
      <c r="AA10" s="14"/>
      <c r="AB10" s="14">
        <v>4.8431819825251E-2</v>
      </c>
      <c r="AC10" s="14">
        <v>7.6331270787476604E-2</v>
      </c>
      <c r="AD10" s="14">
        <v>0.15414879117436101</v>
      </c>
      <c r="AE10" s="14"/>
      <c r="AF10" s="14">
        <v>5.7396053003738803E-2</v>
      </c>
      <c r="AG10" s="14">
        <v>0.10181614188299799</v>
      </c>
      <c r="AH10" s="14">
        <v>0.146568468083732</v>
      </c>
      <c r="AI10" s="14">
        <v>2.1519013759152501E-2</v>
      </c>
      <c r="AJ10" s="14">
        <v>0.112965619220682</v>
      </c>
      <c r="AK10" s="14">
        <v>0.13551874456705501</v>
      </c>
      <c r="AL10" s="14">
        <v>0</v>
      </c>
      <c r="AM10" s="14">
        <v>8.7090567941122604E-2</v>
      </c>
      <c r="AN10" s="14"/>
      <c r="AO10" s="14">
        <v>7.9336551621871004E-2</v>
      </c>
      <c r="AP10" s="14">
        <v>8.4059962505472097E-2</v>
      </c>
      <c r="AQ10" s="14">
        <v>0.17343883889902401</v>
      </c>
      <c r="AR10" s="14">
        <v>1.5338564055281501E-2</v>
      </c>
      <c r="AS10" s="14">
        <v>0.12797635259690601</v>
      </c>
      <c r="AT10" s="14">
        <v>0.18213249817999599</v>
      </c>
      <c r="AU10" s="14">
        <v>9.0636049309369693E-3</v>
      </c>
      <c r="AV10" s="14">
        <v>0.100460191432104</v>
      </c>
      <c r="AW10" s="14"/>
      <c r="AX10" s="14">
        <v>0.18599723332432799</v>
      </c>
      <c r="AY10" s="14">
        <v>0.124105349657366</v>
      </c>
      <c r="AZ10" s="14">
        <v>5.374936117898E-2</v>
      </c>
      <c r="BA10" s="14"/>
      <c r="BB10" s="14">
        <v>9.3876316181406502E-2</v>
      </c>
      <c r="BC10" s="14">
        <v>0.110946125889776</v>
      </c>
      <c r="BD10" s="14">
        <v>6.0438163976546798E-2</v>
      </c>
      <c r="BE10" s="14"/>
      <c r="BF10" s="14">
        <v>0.15586111545595199</v>
      </c>
      <c r="BG10" s="14">
        <v>0.11383743791215301</v>
      </c>
      <c r="BH10" s="14">
        <v>5.2312698601749301E-2</v>
      </c>
      <c r="BI10" s="14"/>
      <c r="BJ10" s="14">
        <v>0.120703357239063</v>
      </c>
      <c r="BK10" s="14">
        <v>7.7304112821735702E-2</v>
      </c>
      <c r="BL10" s="14"/>
      <c r="BM10" s="14">
        <v>9.4022861882872205E-2</v>
      </c>
      <c r="BN10" s="14">
        <v>8.2725763648679895E-2</v>
      </c>
      <c r="BO10" s="14"/>
      <c r="BP10" s="14">
        <v>0.103190296769337</v>
      </c>
      <c r="BQ10" s="14">
        <v>6.9391044096596799E-2</v>
      </c>
      <c r="BR10" s="14">
        <v>0</v>
      </c>
      <c r="BS10" s="14">
        <v>6.4470301750599299E-2</v>
      </c>
      <c r="BT10" s="14">
        <v>0.104862578268447</v>
      </c>
      <c r="BU10" s="14">
        <v>5.3321942663724801E-2</v>
      </c>
      <c r="BV10" s="14">
        <v>9.0690209296191399E-2</v>
      </c>
      <c r="BW10" s="14">
        <v>0.118788603185213</v>
      </c>
    </row>
    <row r="11" spans="2:75" x14ac:dyDescent="0.35">
      <c r="B11" s="15" t="s">
        <v>182</v>
      </c>
      <c r="C11" s="14">
        <v>0.22476298261300801</v>
      </c>
      <c r="D11" s="14">
        <v>0.24080624492086999</v>
      </c>
      <c r="E11" s="14">
        <v>0.209622092094671</v>
      </c>
      <c r="F11" s="14"/>
      <c r="G11" s="14">
        <v>0.197634994453045</v>
      </c>
      <c r="H11" s="14">
        <v>0.192513373431274</v>
      </c>
      <c r="I11" s="14">
        <v>0.19298102136165299</v>
      </c>
      <c r="J11" s="14">
        <v>0.22943627792389801</v>
      </c>
      <c r="K11" s="14">
        <v>0.178063972078945</v>
      </c>
      <c r="L11" s="14">
        <v>0.27337715871947599</v>
      </c>
      <c r="M11" s="14"/>
      <c r="N11" s="14">
        <v>0.21232699299373201</v>
      </c>
      <c r="O11" s="14">
        <v>0.24803604890050901</v>
      </c>
      <c r="P11" s="14"/>
      <c r="Q11" s="14">
        <v>0.22037017617677199</v>
      </c>
      <c r="R11" s="14">
        <v>0.27677978032365402</v>
      </c>
      <c r="S11" s="14">
        <v>0.25536458647759902</v>
      </c>
      <c r="T11" s="14">
        <v>0.25274661777395302</v>
      </c>
      <c r="U11" s="14">
        <v>0.24281144305147201</v>
      </c>
      <c r="V11" s="14">
        <v>0.18972956502197499</v>
      </c>
      <c r="W11" s="14">
        <v>0.17684752653646399</v>
      </c>
      <c r="X11" s="14">
        <v>8.53678270928626E-2</v>
      </c>
      <c r="Y11" s="14">
        <v>0</v>
      </c>
      <c r="Z11" s="14">
        <v>0.16376354568998999</v>
      </c>
      <c r="AA11" s="14"/>
      <c r="AB11" s="14">
        <v>0.15878089105023299</v>
      </c>
      <c r="AC11" s="14">
        <v>0.25850391400030098</v>
      </c>
      <c r="AD11" s="14">
        <v>0.15984849524754699</v>
      </c>
      <c r="AE11" s="14"/>
      <c r="AF11" s="14">
        <v>0.208329619893345</v>
      </c>
      <c r="AG11" s="14">
        <v>0.13701844020266399</v>
      </c>
      <c r="AH11" s="14">
        <v>0.22963076338968499</v>
      </c>
      <c r="AI11" s="14">
        <v>0.20384184784235801</v>
      </c>
      <c r="AJ11" s="14">
        <v>0.30160708261414698</v>
      </c>
      <c r="AK11" s="14">
        <v>0.28586972044847397</v>
      </c>
      <c r="AL11" s="14">
        <v>7.0391613654262497E-2</v>
      </c>
      <c r="AM11" s="14">
        <v>0.210214525989424</v>
      </c>
      <c r="AN11" s="14"/>
      <c r="AO11" s="14">
        <v>0.208305653174755</v>
      </c>
      <c r="AP11" s="14">
        <v>0.19882922841334699</v>
      </c>
      <c r="AQ11" s="14">
        <v>0.19292199540232899</v>
      </c>
      <c r="AR11" s="14">
        <v>0.178130829793851</v>
      </c>
      <c r="AS11" s="14">
        <v>0.19618444738198401</v>
      </c>
      <c r="AT11" s="14">
        <v>0.25070375732208</v>
      </c>
      <c r="AU11" s="14">
        <v>0.107257697406007</v>
      </c>
      <c r="AV11" s="14">
        <v>0.25009036021154801</v>
      </c>
      <c r="AW11" s="14"/>
      <c r="AX11" s="14">
        <v>0.25213682546010502</v>
      </c>
      <c r="AY11" s="14">
        <v>0.26628840990615299</v>
      </c>
      <c r="AZ11" s="14">
        <v>0.14577459894356101</v>
      </c>
      <c r="BA11" s="14"/>
      <c r="BB11" s="14">
        <v>0.24569099782145001</v>
      </c>
      <c r="BC11" s="14">
        <v>0.23300156225992699</v>
      </c>
      <c r="BD11" s="14">
        <v>0.14829076815622499</v>
      </c>
      <c r="BE11" s="14"/>
      <c r="BF11" s="14">
        <v>0.33219804493859301</v>
      </c>
      <c r="BG11" s="14">
        <v>0.246217537677031</v>
      </c>
      <c r="BH11" s="14">
        <v>0.15579183401121999</v>
      </c>
      <c r="BI11" s="14"/>
      <c r="BJ11" s="14">
        <v>0.194194405557646</v>
      </c>
      <c r="BK11" s="14">
        <v>0.22158850959728499</v>
      </c>
      <c r="BL11" s="14"/>
      <c r="BM11" s="14">
        <v>0.20790647994508801</v>
      </c>
      <c r="BN11" s="14">
        <v>0.22916053641647399</v>
      </c>
      <c r="BO11" s="14"/>
      <c r="BP11" s="14">
        <v>0.24622294375367701</v>
      </c>
      <c r="BQ11" s="14">
        <v>0.267067970458082</v>
      </c>
      <c r="BR11" s="14">
        <v>0.23151690219398599</v>
      </c>
      <c r="BS11" s="14">
        <v>0.166568200948668</v>
      </c>
      <c r="BT11" s="14">
        <v>0.23539528007737101</v>
      </c>
      <c r="BU11" s="14">
        <v>0.23757674096067399</v>
      </c>
      <c r="BV11" s="14">
        <v>0.28370487195722599</v>
      </c>
      <c r="BW11" s="14">
        <v>0.184918467880895</v>
      </c>
    </row>
    <row r="12" spans="2:75" x14ac:dyDescent="0.35">
      <c r="B12" s="15" t="s">
        <v>183</v>
      </c>
      <c r="C12" s="14">
        <v>0.43881737434630202</v>
      </c>
      <c r="D12" s="14">
        <v>0.41813517669190198</v>
      </c>
      <c r="E12" s="14">
        <v>0.45833627794301002</v>
      </c>
      <c r="F12" s="14"/>
      <c r="G12" s="14">
        <v>0.55289564061893504</v>
      </c>
      <c r="H12" s="14">
        <v>0.47903246763978802</v>
      </c>
      <c r="I12" s="14">
        <v>0.38180616399482498</v>
      </c>
      <c r="J12" s="14">
        <v>0.40711931116571898</v>
      </c>
      <c r="K12" s="14">
        <v>0.482812789785382</v>
      </c>
      <c r="L12" s="14">
        <v>0.41829015956523302</v>
      </c>
      <c r="M12" s="14"/>
      <c r="N12" s="14">
        <v>0.43193936601578897</v>
      </c>
      <c r="O12" s="14">
        <v>0.451689075650548</v>
      </c>
      <c r="P12" s="14"/>
      <c r="Q12" s="14">
        <v>0.402705534749764</v>
      </c>
      <c r="R12" s="14">
        <v>0.43728058885089199</v>
      </c>
      <c r="S12" s="14">
        <v>0.42783638161534898</v>
      </c>
      <c r="T12" s="14">
        <v>0.46850748442956502</v>
      </c>
      <c r="U12" s="14">
        <v>0.43540423861651401</v>
      </c>
      <c r="V12" s="14">
        <v>0.450777342456116</v>
      </c>
      <c r="W12" s="14">
        <v>0.43297624714858801</v>
      </c>
      <c r="X12" s="14">
        <v>0.66945598857829702</v>
      </c>
      <c r="Y12" s="14">
        <v>0.11182982956972801</v>
      </c>
      <c r="Z12" s="14">
        <v>0.40203264642734099</v>
      </c>
      <c r="AA12" s="14"/>
      <c r="AB12" s="14">
        <v>0.51935395729660705</v>
      </c>
      <c r="AC12" s="14">
        <v>0.41570922650248598</v>
      </c>
      <c r="AD12" s="14">
        <v>0.44369026302901299</v>
      </c>
      <c r="AE12" s="14"/>
      <c r="AF12" s="14">
        <v>0.52711675413386005</v>
      </c>
      <c r="AG12" s="14">
        <v>0.46872062466041797</v>
      </c>
      <c r="AH12" s="14">
        <v>0.38666293439717703</v>
      </c>
      <c r="AI12" s="14">
        <v>0.47675287141600098</v>
      </c>
      <c r="AJ12" s="14">
        <v>0.44414290195993</v>
      </c>
      <c r="AK12" s="14">
        <v>0.38815827820273202</v>
      </c>
      <c r="AL12" s="14">
        <v>0.41078435427022297</v>
      </c>
      <c r="AM12" s="14">
        <v>0.435058578496272</v>
      </c>
      <c r="AN12" s="14"/>
      <c r="AO12" s="14">
        <v>0.551328002038182</v>
      </c>
      <c r="AP12" s="14">
        <v>0.43773284733566797</v>
      </c>
      <c r="AQ12" s="14">
        <v>0.40628622065648801</v>
      </c>
      <c r="AR12" s="14">
        <v>0.46595236389783001</v>
      </c>
      <c r="AS12" s="14">
        <v>0.52866778017240001</v>
      </c>
      <c r="AT12" s="14">
        <v>0.390595041381254</v>
      </c>
      <c r="AU12" s="14">
        <v>0.32998061687616298</v>
      </c>
      <c r="AV12" s="14">
        <v>0.38217998424661498</v>
      </c>
      <c r="AW12" s="14"/>
      <c r="AX12" s="14">
        <v>0.46733794489271102</v>
      </c>
      <c r="AY12" s="14">
        <v>0.42055032585716901</v>
      </c>
      <c r="AZ12" s="14">
        <v>0.44350791465721401</v>
      </c>
      <c r="BA12" s="14"/>
      <c r="BB12" s="14">
        <v>0.37496968185754198</v>
      </c>
      <c r="BC12" s="14">
        <v>0.46356702137816302</v>
      </c>
      <c r="BD12" s="14">
        <v>0.42474782191801402</v>
      </c>
      <c r="BE12" s="14"/>
      <c r="BF12" s="14">
        <v>0.25979778083732102</v>
      </c>
      <c r="BG12" s="14">
        <v>0.44405388878350899</v>
      </c>
      <c r="BH12" s="14">
        <v>0.47259307323476502</v>
      </c>
      <c r="BI12" s="14"/>
      <c r="BJ12" s="14">
        <v>0.43525153473112899</v>
      </c>
      <c r="BK12" s="14">
        <v>0.44723900898867103</v>
      </c>
      <c r="BL12" s="14"/>
      <c r="BM12" s="14">
        <v>0.46368252608558902</v>
      </c>
      <c r="BN12" s="14">
        <v>0.43199402443479301</v>
      </c>
      <c r="BO12" s="14"/>
      <c r="BP12" s="14">
        <v>0.46812782947547299</v>
      </c>
      <c r="BQ12" s="14">
        <v>0.40542830921169998</v>
      </c>
      <c r="BR12" s="14">
        <v>0.42682307819598198</v>
      </c>
      <c r="BS12" s="14">
        <v>0.52075117994720899</v>
      </c>
      <c r="BT12" s="14">
        <v>0.42766823412486099</v>
      </c>
      <c r="BU12" s="14">
        <v>0.387499538917777</v>
      </c>
      <c r="BV12" s="14">
        <v>0.33222140198046601</v>
      </c>
      <c r="BW12" s="14">
        <v>0.37683533560062699</v>
      </c>
    </row>
    <row r="13" spans="2:75" x14ac:dyDescent="0.35">
      <c r="B13" s="15" t="s">
        <v>119</v>
      </c>
      <c r="C13" s="20">
        <v>0.24627700514616199</v>
      </c>
      <c r="D13" s="20">
        <v>0.23566917927710801</v>
      </c>
      <c r="E13" s="20">
        <v>0.25628818161631201</v>
      </c>
      <c r="F13" s="20"/>
      <c r="G13" s="20">
        <v>0.17954319303937</v>
      </c>
      <c r="H13" s="20">
        <v>0.25070239566790198</v>
      </c>
      <c r="I13" s="20">
        <v>0.29709595142757</v>
      </c>
      <c r="J13" s="20">
        <v>0.27032408826509902</v>
      </c>
      <c r="K13" s="20">
        <v>0.28705835047191702</v>
      </c>
      <c r="L13" s="20">
        <v>0.20902889321224399</v>
      </c>
      <c r="M13" s="20"/>
      <c r="N13" s="20">
        <v>0.25587209403515399</v>
      </c>
      <c r="O13" s="20">
        <v>0.22832048165390401</v>
      </c>
      <c r="P13" s="20"/>
      <c r="Q13" s="20">
        <v>0.37692428907346398</v>
      </c>
      <c r="R13" s="20">
        <v>0.22536125265805901</v>
      </c>
      <c r="S13" s="20">
        <v>0.24689998178393999</v>
      </c>
      <c r="T13" s="20">
        <v>0.21228318921139</v>
      </c>
      <c r="U13" s="20">
        <v>0.218870170544961</v>
      </c>
      <c r="V13" s="20">
        <v>0.260198310280502</v>
      </c>
      <c r="W13" s="20">
        <v>0.242747170987478</v>
      </c>
      <c r="X13" s="20">
        <v>0.24517618432884</v>
      </c>
      <c r="Y13" s="20">
        <v>0.31767777732357899</v>
      </c>
      <c r="Z13" s="20">
        <v>0.34374642875637401</v>
      </c>
      <c r="AA13" s="20"/>
      <c r="AB13" s="20">
        <v>0.26976113454745998</v>
      </c>
      <c r="AC13" s="20">
        <v>0.246171541261373</v>
      </c>
      <c r="AD13" s="20">
        <v>0.23308260125763999</v>
      </c>
      <c r="AE13" s="20"/>
      <c r="AF13" s="20">
        <v>0.20715757296905599</v>
      </c>
      <c r="AG13" s="20">
        <v>0.28991861023987098</v>
      </c>
      <c r="AH13" s="20">
        <v>0.23219542136561799</v>
      </c>
      <c r="AI13" s="20">
        <v>0.29788626698248899</v>
      </c>
      <c r="AJ13" s="20">
        <v>0.141284396205241</v>
      </c>
      <c r="AK13" s="20">
        <v>0.17973436680334801</v>
      </c>
      <c r="AL13" s="20">
        <v>0.49623413502586</v>
      </c>
      <c r="AM13" s="20">
        <v>0.264508155402018</v>
      </c>
      <c r="AN13" s="20"/>
      <c r="AO13" s="20">
        <v>0.161029793165192</v>
      </c>
      <c r="AP13" s="20">
        <v>0.27937796174551399</v>
      </c>
      <c r="AQ13" s="20">
        <v>0.219698121482232</v>
      </c>
      <c r="AR13" s="20">
        <v>0.34057824225303701</v>
      </c>
      <c r="AS13" s="20">
        <v>0.14717141984870999</v>
      </c>
      <c r="AT13" s="20">
        <v>0.16441231603890399</v>
      </c>
      <c r="AU13" s="20">
        <v>0.54401624007618299</v>
      </c>
      <c r="AV13" s="20">
        <v>0.26726946410973301</v>
      </c>
      <c r="AW13" s="20"/>
      <c r="AX13" s="20">
        <v>6.7495040933744893E-2</v>
      </c>
      <c r="AY13" s="20">
        <v>0.185648387295136</v>
      </c>
      <c r="AZ13" s="20">
        <v>0.35351837277642201</v>
      </c>
      <c r="BA13" s="20"/>
      <c r="BB13" s="20">
        <v>0.275894532372158</v>
      </c>
      <c r="BC13" s="20">
        <v>0.18866221530760599</v>
      </c>
      <c r="BD13" s="20">
        <v>0.36236278987416598</v>
      </c>
      <c r="BE13" s="20"/>
      <c r="BF13" s="20">
        <v>0.23328585572970201</v>
      </c>
      <c r="BG13" s="20">
        <v>0.1927184157232</v>
      </c>
      <c r="BH13" s="20">
        <v>0.314283607193518</v>
      </c>
      <c r="BI13" s="20"/>
      <c r="BJ13" s="20">
        <v>0.24985070247216201</v>
      </c>
      <c r="BK13" s="20">
        <v>0.24832986834206799</v>
      </c>
      <c r="BL13" s="20"/>
      <c r="BM13" s="20">
        <v>0.22419729107217201</v>
      </c>
      <c r="BN13" s="20">
        <v>0.253980322504677</v>
      </c>
      <c r="BO13" s="20"/>
      <c r="BP13" s="20">
        <v>0.17929019625946099</v>
      </c>
      <c r="BQ13" s="20">
        <v>0.258112676233622</v>
      </c>
      <c r="BR13" s="20">
        <v>0.34166001961003201</v>
      </c>
      <c r="BS13" s="20">
        <v>0.242937765604678</v>
      </c>
      <c r="BT13" s="20">
        <v>0.225063606592073</v>
      </c>
      <c r="BU13" s="20">
        <v>0.32160177745782398</v>
      </c>
      <c r="BV13" s="20">
        <v>0.29338351676611701</v>
      </c>
      <c r="BW13" s="20">
        <v>0.31468236044621101</v>
      </c>
    </row>
    <row r="14" spans="2:75" x14ac:dyDescent="0.35">
      <c r="B14" s="16"/>
    </row>
    <row r="15" spans="2:75" x14ac:dyDescent="0.35">
      <c r="B15" t="s">
        <v>94</v>
      </c>
    </row>
    <row r="16" spans="2:75" x14ac:dyDescent="0.35">
      <c r="B16" t="s">
        <v>95</v>
      </c>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W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188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180</v>
      </c>
      <c r="C9" s="14">
        <v>0.28345934624387198</v>
      </c>
      <c r="D9" s="14">
        <v>0.28775298418599599</v>
      </c>
      <c r="E9" s="14">
        <v>0.27940720891920801</v>
      </c>
      <c r="F9" s="14"/>
      <c r="G9" s="14">
        <v>0.123623542358895</v>
      </c>
      <c r="H9" s="14">
        <v>0.26216822613020202</v>
      </c>
      <c r="I9" s="14">
        <v>0.370189431208858</v>
      </c>
      <c r="J9" s="14">
        <v>0.257497257833188</v>
      </c>
      <c r="K9" s="14">
        <v>0.404818838653491</v>
      </c>
      <c r="L9" s="14">
        <v>0.25056887510123399</v>
      </c>
      <c r="M9" s="14"/>
      <c r="N9" s="14">
        <v>0.29733885520879499</v>
      </c>
      <c r="O9" s="14">
        <v>0.25748483660951799</v>
      </c>
      <c r="P9" s="14"/>
      <c r="Q9" s="14">
        <v>0.47411516840032403</v>
      </c>
      <c r="R9" s="14">
        <v>0.25147927677165599</v>
      </c>
      <c r="S9" s="14">
        <v>0.32858125090880402</v>
      </c>
      <c r="T9" s="14">
        <v>0.24177839239066301</v>
      </c>
      <c r="U9" s="14">
        <v>0.23679777192603901</v>
      </c>
      <c r="V9" s="14">
        <v>0.28131022152060497</v>
      </c>
      <c r="W9" s="14">
        <v>0.28745216573565502</v>
      </c>
      <c r="X9" s="14">
        <v>0.42168042905713599</v>
      </c>
      <c r="Y9" s="14">
        <v>0.88817017043027202</v>
      </c>
      <c r="Z9" s="14">
        <v>0.348015502980761</v>
      </c>
      <c r="AA9" s="14"/>
      <c r="AB9" s="14">
        <v>0.37111764713256101</v>
      </c>
      <c r="AC9" s="14">
        <v>0.27124341939421998</v>
      </c>
      <c r="AD9" s="14">
        <v>0.25495304259725698</v>
      </c>
      <c r="AE9" s="14"/>
      <c r="AF9" s="14">
        <v>0.29339392413251902</v>
      </c>
      <c r="AG9" s="14">
        <v>0.30800726397676398</v>
      </c>
      <c r="AH9" s="14">
        <v>0.33750031576414002</v>
      </c>
      <c r="AI9" s="14">
        <v>0.32099292075963398</v>
      </c>
      <c r="AJ9" s="14">
        <v>0.12897529309112701</v>
      </c>
      <c r="AK9" s="14">
        <v>0.26588658485414401</v>
      </c>
      <c r="AL9" s="14">
        <v>0.42520328073763503</v>
      </c>
      <c r="AM9" s="14">
        <v>0.25643245852746399</v>
      </c>
      <c r="AN9" s="14"/>
      <c r="AO9" s="14">
        <v>0.27772702540583599</v>
      </c>
      <c r="AP9" s="14">
        <v>0.270671075567119</v>
      </c>
      <c r="AQ9" s="14">
        <v>0.349078901936689</v>
      </c>
      <c r="AR9" s="14">
        <v>0.38840427745103101</v>
      </c>
      <c r="AS9" s="14">
        <v>0.113614118819269</v>
      </c>
      <c r="AT9" s="14">
        <v>0.22527312046448</v>
      </c>
      <c r="AU9" s="14">
        <v>0.51047316830658895</v>
      </c>
      <c r="AV9" s="14">
        <v>0.22905260590078799</v>
      </c>
      <c r="AW9" s="14"/>
      <c r="AX9" s="14">
        <v>0.15578319888620101</v>
      </c>
      <c r="AY9" s="14">
        <v>0.1995092441877</v>
      </c>
      <c r="AZ9" s="14">
        <v>0.405159527976376</v>
      </c>
      <c r="BA9" s="14"/>
      <c r="BB9" s="14">
        <v>0.25861885198585499</v>
      </c>
      <c r="BC9" s="14">
        <v>0.24395861301016</v>
      </c>
      <c r="BD9" s="14">
        <v>0.390133384814072</v>
      </c>
      <c r="BE9" s="14"/>
      <c r="BF9" s="14">
        <v>0.24993969269639299</v>
      </c>
      <c r="BG9" s="14">
        <v>0.22781891445421901</v>
      </c>
      <c r="BH9" s="14">
        <v>0.35814428090606298</v>
      </c>
      <c r="BI9" s="14"/>
      <c r="BJ9" s="14">
        <v>0.31227756329856698</v>
      </c>
      <c r="BK9" s="14">
        <v>0.282072635071065</v>
      </c>
      <c r="BL9" s="14"/>
      <c r="BM9" s="14">
        <v>0.28697597537862102</v>
      </c>
      <c r="BN9" s="14">
        <v>0.27538727548810998</v>
      </c>
      <c r="BO9" s="14"/>
      <c r="BP9" s="14">
        <v>0.21354304028535201</v>
      </c>
      <c r="BQ9" s="14">
        <v>0.24989116776820899</v>
      </c>
      <c r="BR9" s="14">
        <v>0.32824876711573298</v>
      </c>
      <c r="BS9" s="14">
        <v>0.28877417405990902</v>
      </c>
      <c r="BT9" s="14">
        <v>0.26631242972963698</v>
      </c>
      <c r="BU9" s="14">
        <v>0.36466764982099198</v>
      </c>
      <c r="BV9" s="14">
        <v>0.391729434387112</v>
      </c>
      <c r="BW9" s="14">
        <v>0.34774237762402299</v>
      </c>
    </row>
    <row r="10" spans="2:75" x14ac:dyDescent="0.35">
      <c r="B10" s="15" t="s">
        <v>181</v>
      </c>
      <c r="C10" s="14">
        <v>0.471193008689131</v>
      </c>
      <c r="D10" s="14">
        <v>0.43951893235670098</v>
      </c>
      <c r="E10" s="14">
        <v>0.50108554007183703</v>
      </c>
      <c r="F10" s="14"/>
      <c r="G10" s="14">
        <v>0.40609476776181003</v>
      </c>
      <c r="H10" s="14">
        <v>0.46402608873867202</v>
      </c>
      <c r="I10" s="14">
        <v>0.43990698102763198</v>
      </c>
      <c r="J10" s="14">
        <v>0.51544441724107004</v>
      </c>
      <c r="K10" s="14">
        <v>0.40796548216665202</v>
      </c>
      <c r="L10" s="14">
        <v>0.50696463095354605</v>
      </c>
      <c r="M10" s="14"/>
      <c r="N10" s="14">
        <v>0.48056460637621101</v>
      </c>
      <c r="O10" s="14">
        <v>0.45365473301759601</v>
      </c>
      <c r="P10" s="14"/>
      <c r="Q10" s="14">
        <v>0.30961532773952399</v>
      </c>
      <c r="R10" s="14">
        <v>0.47073916280322198</v>
      </c>
      <c r="S10" s="14">
        <v>0.41112224740488701</v>
      </c>
      <c r="T10" s="14">
        <v>0.49282514880074102</v>
      </c>
      <c r="U10" s="14">
        <v>0.50063254154614001</v>
      </c>
      <c r="V10" s="14">
        <v>0.53528062333153104</v>
      </c>
      <c r="W10" s="14">
        <v>0.50323178872867103</v>
      </c>
      <c r="X10" s="14">
        <v>0.49295174385000201</v>
      </c>
      <c r="Y10" s="14">
        <v>0.11182982956972801</v>
      </c>
      <c r="Z10" s="14">
        <v>0.37736569872416198</v>
      </c>
      <c r="AA10" s="14"/>
      <c r="AB10" s="14">
        <v>0.467465210602166</v>
      </c>
      <c r="AC10" s="14">
        <v>0.45294046515250902</v>
      </c>
      <c r="AD10" s="14">
        <v>0.51065234349472699</v>
      </c>
      <c r="AE10" s="14"/>
      <c r="AF10" s="14">
        <v>0.53400196388249799</v>
      </c>
      <c r="AG10" s="14">
        <v>0.55379502536460501</v>
      </c>
      <c r="AH10" s="14">
        <v>0.32932651686035302</v>
      </c>
      <c r="AI10" s="14">
        <v>0.49734440689281001</v>
      </c>
      <c r="AJ10" s="14">
        <v>0.45032257151674399</v>
      </c>
      <c r="AK10" s="14">
        <v>0.43903070813559603</v>
      </c>
      <c r="AL10" s="14">
        <v>0.43014993527111101</v>
      </c>
      <c r="AM10" s="14">
        <v>0.497402590918399</v>
      </c>
      <c r="AN10" s="14"/>
      <c r="AO10" s="14">
        <v>0.56494807847161399</v>
      </c>
      <c r="AP10" s="14">
        <v>0.58336798346826302</v>
      </c>
      <c r="AQ10" s="14">
        <v>0.30003477430068298</v>
      </c>
      <c r="AR10" s="14">
        <v>0.40554072188144002</v>
      </c>
      <c r="AS10" s="14">
        <v>0.45804683140588698</v>
      </c>
      <c r="AT10" s="14">
        <v>0.45146611223201399</v>
      </c>
      <c r="AU10" s="14">
        <v>0.321987281408808</v>
      </c>
      <c r="AV10" s="14">
        <v>0.53580652649180105</v>
      </c>
      <c r="AW10" s="14"/>
      <c r="AX10" s="14">
        <v>0.410791012686611</v>
      </c>
      <c r="AY10" s="14">
        <v>0.540532884449199</v>
      </c>
      <c r="AZ10" s="14">
        <v>0.43077446521807</v>
      </c>
      <c r="BA10" s="14"/>
      <c r="BB10" s="14">
        <v>0.49350567073614399</v>
      </c>
      <c r="BC10" s="14">
        <v>0.52715193622391299</v>
      </c>
      <c r="BD10" s="14">
        <v>0.399209534814012</v>
      </c>
      <c r="BE10" s="14"/>
      <c r="BF10" s="14">
        <v>0.33852770835343998</v>
      </c>
      <c r="BG10" s="14">
        <v>0.53819816083266703</v>
      </c>
      <c r="BH10" s="14">
        <v>0.45403365991104999</v>
      </c>
      <c r="BI10" s="14"/>
      <c r="BJ10" s="14">
        <v>0.42667691360736398</v>
      </c>
      <c r="BK10" s="14">
        <v>0.48842633476741698</v>
      </c>
      <c r="BL10" s="14"/>
      <c r="BM10" s="14">
        <v>0.45550572746767298</v>
      </c>
      <c r="BN10" s="14">
        <v>0.479479836397881</v>
      </c>
      <c r="BO10" s="14"/>
      <c r="BP10" s="14">
        <v>0.47423883125612198</v>
      </c>
      <c r="BQ10" s="14">
        <v>0.51805532137458898</v>
      </c>
      <c r="BR10" s="14">
        <v>0.44847944153718899</v>
      </c>
      <c r="BS10" s="14">
        <v>0.48874995029963902</v>
      </c>
      <c r="BT10" s="14">
        <v>0.48834916664132999</v>
      </c>
      <c r="BU10" s="14">
        <v>0.38555710340618599</v>
      </c>
      <c r="BV10" s="14">
        <v>0.35823174750682701</v>
      </c>
      <c r="BW10" s="14">
        <v>0.49505084426379298</v>
      </c>
    </row>
    <row r="11" spans="2:75" x14ac:dyDescent="0.35">
      <c r="B11" s="15" t="s">
        <v>182</v>
      </c>
      <c r="C11" s="14">
        <v>0.167887530970983</v>
      </c>
      <c r="D11" s="14">
        <v>0.172020841082235</v>
      </c>
      <c r="E11" s="14">
        <v>0.163986703653453</v>
      </c>
      <c r="F11" s="14"/>
      <c r="G11" s="14">
        <v>0.190120494240449</v>
      </c>
      <c r="H11" s="14">
        <v>0.16488055425540801</v>
      </c>
      <c r="I11" s="14">
        <v>0.12562515986946901</v>
      </c>
      <c r="J11" s="14">
        <v>0.15248082766207999</v>
      </c>
      <c r="K11" s="14">
        <v>0.13348282580748999</v>
      </c>
      <c r="L11" s="14">
        <v>0.20399578541309099</v>
      </c>
      <c r="M11" s="14"/>
      <c r="N11" s="14">
        <v>0.15395016417318899</v>
      </c>
      <c r="O11" s="14">
        <v>0.193970317406854</v>
      </c>
      <c r="P11" s="14"/>
      <c r="Q11" s="14">
        <v>0.19987787341648</v>
      </c>
      <c r="R11" s="14">
        <v>0.19758643088960701</v>
      </c>
      <c r="S11" s="14">
        <v>0.16618348917513501</v>
      </c>
      <c r="T11" s="14">
        <v>0.17820041787635299</v>
      </c>
      <c r="U11" s="14">
        <v>0.17821112355510699</v>
      </c>
      <c r="V11" s="14">
        <v>0.12366444049954201</v>
      </c>
      <c r="W11" s="14">
        <v>0.138250950379078</v>
      </c>
      <c r="X11" s="14">
        <v>8.53678270928626E-2</v>
      </c>
      <c r="Y11" s="14">
        <v>0</v>
      </c>
      <c r="Z11" s="14">
        <v>0.19852598728906901</v>
      </c>
      <c r="AA11" s="14"/>
      <c r="AB11" s="14">
        <v>7.3430197694152294E-2</v>
      </c>
      <c r="AC11" s="14">
        <v>0.20173745356253101</v>
      </c>
      <c r="AD11" s="14">
        <v>0.146896071220188</v>
      </c>
      <c r="AE11" s="14"/>
      <c r="AF11" s="14">
        <v>0.14578596104574701</v>
      </c>
      <c r="AG11" s="14">
        <v>7.66728330261187E-2</v>
      </c>
      <c r="AH11" s="14">
        <v>0.17687638839850001</v>
      </c>
      <c r="AI11" s="14">
        <v>7.8074457889357296E-2</v>
      </c>
      <c r="AJ11" s="14">
        <v>0.30031909227429299</v>
      </c>
      <c r="AK11" s="14">
        <v>0.192824415005699</v>
      </c>
      <c r="AL11" s="14">
        <v>1.9378532093752E-2</v>
      </c>
      <c r="AM11" s="14">
        <v>0.16406285021848599</v>
      </c>
      <c r="AN11" s="14"/>
      <c r="AO11" s="14">
        <v>0.132548915736592</v>
      </c>
      <c r="AP11" s="14">
        <v>8.1021637117358797E-2</v>
      </c>
      <c r="AQ11" s="14">
        <v>0.19246054777703001</v>
      </c>
      <c r="AR11" s="14">
        <v>0.131931425111705</v>
      </c>
      <c r="AS11" s="14">
        <v>0.20104589198345399</v>
      </c>
      <c r="AT11" s="14">
        <v>0.177609308766528</v>
      </c>
      <c r="AU11" s="14">
        <v>7.3913688921508E-2</v>
      </c>
      <c r="AV11" s="14">
        <v>0.15692744073391601</v>
      </c>
      <c r="AW11" s="14"/>
      <c r="AX11" s="14">
        <v>0.27401411821966598</v>
      </c>
      <c r="AY11" s="14">
        <v>0.156532558811244</v>
      </c>
      <c r="AZ11" s="14">
        <v>0.111596920943907</v>
      </c>
      <c r="BA11" s="14"/>
      <c r="BB11" s="14">
        <v>0.15166684808429301</v>
      </c>
      <c r="BC11" s="14">
        <v>0.15664126772397199</v>
      </c>
      <c r="BD11" s="14">
        <v>0.116138408483196</v>
      </c>
      <c r="BE11" s="14"/>
      <c r="BF11" s="14">
        <v>0.19974602026166499</v>
      </c>
      <c r="BG11" s="14">
        <v>0.159759080379128</v>
      </c>
      <c r="BH11" s="14">
        <v>0.114980816572234</v>
      </c>
      <c r="BI11" s="14"/>
      <c r="BJ11" s="14">
        <v>0.139486974129581</v>
      </c>
      <c r="BK11" s="14">
        <v>0.165169515192681</v>
      </c>
      <c r="BL11" s="14"/>
      <c r="BM11" s="14">
        <v>0.133859972257654</v>
      </c>
      <c r="BN11" s="14">
        <v>0.185015202438924</v>
      </c>
      <c r="BO11" s="14"/>
      <c r="BP11" s="14">
        <v>0.201362493910301</v>
      </c>
      <c r="BQ11" s="14">
        <v>0.140413773465414</v>
      </c>
      <c r="BR11" s="14">
        <v>0.147740523455647</v>
      </c>
      <c r="BS11" s="14">
        <v>0.14131242856499801</v>
      </c>
      <c r="BT11" s="14">
        <v>0.17686613954650099</v>
      </c>
      <c r="BU11" s="14">
        <v>0.17623737491636099</v>
      </c>
      <c r="BV11" s="14">
        <v>0.213475697953808</v>
      </c>
      <c r="BW11" s="14">
        <v>0.11247115071814701</v>
      </c>
    </row>
    <row r="12" spans="2:75" x14ac:dyDescent="0.35">
      <c r="B12" s="15" t="s">
        <v>183</v>
      </c>
      <c r="C12" s="14">
        <v>6.4835051691208997E-2</v>
      </c>
      <c r="D12" s="14">
        <v>9.3488805549822196E-2</v>
      </c>
      <c r="E12" s="14">
        <v>3.7792961261757699E-2</v>
      </c>
      <c r="F12" s="14"/>
      <c r="G12" s="14">
        <v>0.23679023275607899</v>
      </c>
      <c r="H12" s="14">
        <v>8.4917517501257395E-2</v>
      </c>
      <c r="I12" s="14">
        <v>5.40579502602287E-2</v>
      </c>
      <c r="J12" s="14">
        <v>6.9429616968256294E-2</v>
      </c>
      <c r="K12" s="14">
        <v>4.2325480899410003E-2</v>
      </c>
      <c r="L12" s="14">
        <v>3.1449686412822302E-2</v>
      </c>
      <c r="M12" s="14"/>
      <c r="N12" s="14">
        <v>5.9799556338791797E-2</v>
      </c>
      <c r="O12" s="14">
        <v>7.4258621565018307E-2</v>
      </c>
      <c r="P12" s="14"/>
      <c r="Q12" s="14">
        <v>1.6391630443672402E-2</v>
      </c>
      <c r="R12" s="14">
        <v>4.0436977997474401E-2</v>
      </c>
      <c r="S12" s="14">
        <v>7.8115024629292207E-2</v>
      </c>
      <c r="T12" s="14">
        <v>7.61906015316417E-2</v>
      </c>
      <c r="U12" s="14">
        <v>7.1590187232731001E-2</v>
      </c>
      <c r="V12" s="14">
        <v>5.6218054916359103E-2</v>
      </c>
      <c r="W12" s="14">
        <v>6.6912476240448507E-2</v>
      </c>
      <c r="X12" s="14">
        <v>0</v>
      </c>
      <c r="Y12" s="14">
        <v>0</v>
      </c>
      <c r="Z12" s="14">
        <v>6.5757436208313605E-2</v>
      </c>
      <c r="AA12" s="14"/>
      <c r="AB12" s="14">
        <v>8.1337794876644401E-2</v>
      </c>
      <c r="AC12" s="14">
        <v>5.8148513878942702E-2</v>
      </c>
      <c r="AD12" s="14">
        <v>7.5407683756258198E-2</v>
      </c>
      <c r="AE12" s="14"/>
      <c r="AF12" s="14">
        <v>2.4334644625092699E-2</v>
      </c>
      <c r="AG12" s="14">
        <v>5.2276441004194901E-2</v>
      </c>
      <c r="AH12" s="14">
        <v>9.7082876159047204E-2</v>
      </c>
      <c r="AI12" s="14">
        <v>9.4013694697992603E-2</v>
      </c>
      <c r="AJ12" s="14">
        <v>0.120383043117836</v>
      </c>
      <c r="AK12" s="14">
        <v>8.9802961047979302E-2</v>
      </c>
      <c r="AL12" s="14">
        <v>0.119056412519991</v>
      </c>
      <c r="AM12" s="14">
        <v>7.3817418674543001E-2</v>
      </c>
      <c r="AN12" s="14"/>
      <c r="AO12" s="14">
        <v>2.12982309490512E-2</v>
      </c>
      <c r="AP12" s="14">
        <v>5.91397539131805E-2</v>
      </c>
      <c r="AQ12" s="14">
        <v>8.6713259366072201E-2</v>
      </c>
      <c r="AR12" s="14">
        <v>6.1667915567746298E-2</v>
      </c>
      <c r="AS12" s="14">
        <v>0.212165547972512</v>
      </c>
      <c r="AT12" s="14">
        <v>0.13791167022234199</v>
      </c>
      <c r="AU12" s="14">
        <v>8.8335228331245602E-2</v>
      </c>
      <c r="AV12" s="14">
        <v>6.3336001657685007E-2</v>
      </c>
      <c r="AW12" s="14"/>
      <c r="AX12" s="14">
        <v>0.14191485624170999</v>
      </c>
      <c r="AY12" s="14">
        <v>8.7531352438584495E-2</v>
      </c>
      <c r="AZ12" s="14">
        <v>3.9975818018235298E-2</v>
      </c>
      <c r="BA12" s="14"/>
      <c r="BB12" s="14">
        <v>8.6278867471712706E-2</v>
      </c>
      <c r="BC12" s="14">
        <v>5.7138875708592399E-2</v>
      </c>
      <c r="BD12" s="14">
        <v>8.11576323232336E-2</v>
      </c>
      <c r="BE12" s="14"/>
      <c r="BF12" s="14">
        <v>0.19192636445856501</v>
      </c>
      <c r="BG12" s="14">
        <v>6.3104249289835795E-2</v>
      </c>
      <c r="BH12" s="14">
        <v>5.97891030987341E-2</v>
      </c>
      <c r="BI12" s="14"/>
      <c r="BJ12" s="14">
        <v>0.103257224824815</v>
      </c>
      <c r="BK12" s="14">
        <v>5.3691071543268E-2</v>
      </c>
      <c r="BL12" s="14"/>
      <c r="BM12" s="14">
        <v>0.106315624071912</v>
      </c>
      <c r="BN12" s="14">
        <v>4.78430779606311E-2</v>
      </c>
      <c r="BO12" s="14"/>
      <c r="BP12" s="14">
        <v>9.9256125046133598E-2</v>
      </c>
      <c r="BQ12" s="14">
        <v>8.70469075840479E-2</v>
      </c>
      <c r="BR12" s="14">
        <v>5.7075063707096002E-2</v>
      </c>
      <c r="BS12" s="14">
        <v>6.42247968860791E-2</v>
      </c>
      <c r="BT12" s="14">
        <v>5.5172556319852503E-2</v>
      </c>
      <c r="BU12" s="14">
        <v>5.49140238776233E-2</v>
      </c>
      <c r="BV12" s="14">
        <v>3.6563120152252299E-2</v>
      </c>
      <c r="BW12" s="14">
        <v>4.4735627394036699E-2</v>
      </c>
    </row>
    <row r="13" spans="2:75" x14ac:dyDescent="0.35">
      <c r="B13" s="15" t="s">
        <v>119</v>
      </c>
      <c r="C13" s="20">
        <v>1.2625062404804601E-2</v>
      </c>
      <c r="D13" s="20">
        <v>7.2184368252454102E-3</v>
      </c>
      <c r="E13" s="20">
        <v>1.7727586093744401E-2</v>
      </c>
      <c r="F13" s="20"/>
      <c r="G13" s="20">
        <v>4.3370962882766997E-2</v>
      </c>
      <c r="H13" s="20">
        <v>2.4007613374461102E-2</v>
      </c>
      <c r="I13" s="20">
        <v>1.0220477633813301E-2</v>
      </c>
      <c r="J13" s="20">
        <v>5.1478802954061697E-3</v>
      </c>
      <c r="K13" s="20">
        <v>1.1407372472956799E-2</v>
      </c>
      <c r="L13" s="20">
        <v>7.0210221193065204E-3</v>
      </c>
      <c r="M13" s="20"/>
      <c r="N13" s="20">
        <v>8.3468179030128792E-3</v>
      </c>
      <c r="O13" s="20">
        <v>2.06314914010148E-2</v>
      </c>
      <c r="P13" s="20"/>
      <c r="Q13" s="20">
        <v>0</v>
      </c>
      <c r="R13" s="20">
        <v>3.9758151538041103E-2</v>
      </c>
      <c r="S13" s="20">
        <v>1.5997987881881299E-2</v>
      </c>
      <c r="T13" s="20">
        <v>1.10054394006011E-2</v>
      </c>
      <c r="U13" s="20">
        <v>1.27683757399829E-2</v>
      </c>
      <c r="V13" s="20">
        <v>3.5266597319635702E-3</v>
      </c>
      <c r="W13" s="20">
        <v>4.1526189161475704E-3</v>
      </c>
      <c r="X13" s="20">
        <v>0</v>
      </c>
      <c r="Y13" s="20">
        <v>0</v>
      </c>
      <c r="Z13" s="20">
        <v>1.0335374797694001E-2</v>
      </c>
      <c r="AA13" s="20"/>
      <c r="AB13" s="20">
        <v>6.6491496944768797E-3</v>
      </c>
      <c r="AC13" s="20">
        <v>1.59301480117971E-2</v>
      </c>
      <c r="AD13" s="20">
        <v>1.20908589315692E-2</v>
      </c>
      <c r="AE13" s="20"/>
      <c r="AF13" s="20">
        <v>2.48350631414342E-3</v>
      </c>
      <c r="AG13" s="20">
        <v>9.2484366283167394E-3</v>
      </c>
      <c r="AH13" s="20">
        <v>5.9213902817959498E-2</v>
      </c>
      <c r="AI13" s="20">
        <v>9.5745197602060197E-3</v>
      </c>
      <c r="AJ13" s="20">
        <v>0</v>
      </c>
      <c r="AK13" s="20">
        <v>1.2455330956582E-2</v>
      </c>
      <c r="AL13" s="20">
        <v>6.2118393775113896E-3</v>
      </c>
      <c r="AM13" s="20">
        <v>8.2846816611075805E-3</v>
      </c>
      <c r="AN13" s="20"/>
      <c r="AO13" s="20">
        <v>3.4777494369072001E-3</v>
      </c>
      <c r="AP13" s="20">
        <v>5.7995499340784797E-3</v>
      </c>
      <c r="AQ13" s="20">
        <v>7.1712516619525393E-2</v>
      </c>
      <c r="AR13" s="20">
        <v>1.24556599880779E-2</v>
      </c>
      <c r="AS13" s="20">
        <v>1.51276098188777E-2</v>
      </c>
      <c r="AT13" s="20">
        <v>7.7397883146364402E-3</v>
      </c>
      <c r="AU13" s="20">
        <v>5.2906330318493299E-3</v>
      </c>
      <c r="AV13" s="20">
        <v>1.48774252158101E-2</v>
      </c>
      <c r="AW13" s="20"/>
      <c r="AX13" s="20">
        <v>1.7496813965812801E-2</v>
      </c>
      <c r="AY13" s="20">
        <v>1.5893960113272598E-2</v>
      </c>
      <c r="AZ13" s="20">
        <v>1.2493267843412099E-2</v>
      </c>
      <c r="BA13" s="20"/>
      <c r="BB13" s="20">
        <v>9.9297617219953095E-3</v>
      </c>
      <c r="BC13" s="20">
        <v>1.5109307333362999E-2</v>
      </c>
      <c r="BD13" s="20">
        <v>1.33610395654869E-2</v>
      </c>
      <c r="BE13" s="20"/>
      <c r="BF13" s="20">
        <v>1.98602142299369E-2</v>
      </c>
      <c r="BG13" s="20">
        <v>1.11195950441502E-2</v>
      </c>
      <c r="BH13" s="20">
        <v>1.3052139511919501E-2</v>
      </c>
      <c r="BI13" s="20"/>
      <c r="BJ13" s="20">
        <v>1.8301324139673999E-2</v>
      </c>
      <c r="BK13" s="20">
        <v>1.0640443425567799E-2</v>
      </c>
      <c r="BL13" s="20"/>
      <c r="BM13" s="20">
        <v>1.7342700824140401E-2</v>
      </c>
      <c r="BN13" s="20">
        <v>1.22746077144533E-2</v>
      </c>
      <c r="BO13" s="20"/>
      <c r="BP13" s="20">
        <v>1.15995095020918E-2</v>
      </c>
      <c r="BQ13" s="20">
        <v>4.5928298077398304E-3</v>
      </c>
      <c r="BR13" s="20">
        <v>1.8456204184334898E-2</v>
      </c>
      <c r="BS13" s="20">
        <v>1.6938650189374301E-2</v>
      </c>
      <c r="BT13" s="20">
        <v>1.3299707762679301E-2</v>
      </c>
      <c r="BU13" s="20">
        <v>1.8623847978838499E-2</v>
      </c>
      <c r="BV13" s="20">
        <v>0</v>
      </c>
      <c r="BW13" s="20">
        <v>0</v>
      </c>
    </row>
    <row r="14" spans="2:75" x14ac:dyDescent="0.35">
      <c r="B14" s="16"/>
    </row>
    <row r="15" spans="2:75" x14ac:dyDescent="0.35">
      <c r="B15" t="s">
        <v>94</v>
      </c>
    </row>
    <row r="16" spans="2:75" x14ac:dyDescent="0.35">
      <c r="B16" t="s">
        <v>95</v>
      </c>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W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189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180</v>
      </c>
      <c r="C9" s="14">
        <v>0.32202758604671999</v>
      </c>
      <c r="D9" s="14">
        <v>0.32438233009376599</v>
      </c>
      <c r="E9" s="14">
        <v>0.31980528729408197</v>
      </c>
      <c r="F9" s="14"/>
      <c r="G9" s="14">
        <v>0.13567252686193099</v>
      </c>
      <c r="H9" s="14">
        <v>0.31178503573793698</v>
      </c>
      <c r="I9" s="14">
        <v>0.44384631650878997</v>
      </c>
      <c r="J9" s="14">
        <v>0.308559971005059</v>
      </c>
      <c r="K9" s="14">
        <v>0.38280801744944698</v>
      </c>
      <c r="L9" s="14">
        <v>0.29799541029523502</v>
      </c>
      <c r="M9" s="14"/>
      <c r="N9" s="14">
        <v>0.32359017350477398</v>
      </c>
      <c r="O9" s="14">
        <v>0.31910331523236302</v>
      </c>
      <c r="P9" s="14"/>
      <c r="Q9" s="14">
        <v>0.50052649024677398</v>
      </c>
      <c r="R9" s="14">
        <v>0.33029003025991199</v>
      </c>
      <c r="S9" s="14">
        <v>0.35497884602247798</v>
      </c>
      <c r="T9" s="14">
        <v>0.25115255203583797</v>
      </c>
      <c r="U9" s="14">
        <v>0.29413432282542201</v>
      </c>
      <c r="V9" s="14">
        <v>0.37599400711877201</v>
      </c>
      <c r="W9" s="14">
        <v>0.29565971284258802</v>
      </c>
      <c r="X9" s="14">
        <v>0.17650424472829601</v>
      </c>
      <c r="Y9" s="14">
        <v>0.88817017043027202</v>
      </c>
      <c r="Z9" s="14">
        <v>0.37724511436515301</v>
      </c>
      <c r="AA9" s="14"/>
      <c r="AB9" s="14">
        <v>0.44802788755549899</v>
      </c>
      <c r="AC9" s="14">
        <v>0.29722908262819597</v>
      </c>
      <c r="AD9" s="14">
        <v>0.31836893789065901</v>
      </c>
      <c r="AE9" s="14"/>
      <c r="AF9" s="14">
        <v>0.35508454729904498</v>
      </c>
      <c r="AG9" s="14">
        <v>0.289578763464091</v>
      </c>
      <c r="AH9" s="14">
        <v>0.37302622492012599</v>
      </c>
      <c r="AI9" s="14">
        <v>0.32902607815948198</v>
      </c>
      <c r="AJ9" s="14">
        <v>0.21855133147859901</v>
      </c>
      <c r="AK9" s="14">
        <v>0.268014121380729</v>
      </c>
      <c r="AL9" s="14">
        <v>0.54452857932295096</v>
      </c>
      <c r="AM9" s="14">
        <v>0.32236368477802502</v>
      </c>
      <c r="AN9" s="14"/>
      <c r="AO9" s="14">
        <v>0.363395336108223</v>
      </c>
      <c r="AP9" s="14">
        <v>0.241486334506364</v>
      </c>
      <c r="AQ9" s="14">
        <v>0.40512893474405798</v>
      </c>
      <c r="AR9" s="14">
        <v>0.383231553171269</v>
      </c>
      <c r="AS9" s="14">
        <v>0.19674004484105601</v>
      </c>
      <c r="AT9" s="14">
        <v>0.24895898099265301</v>
      </c>
      <c r="AU9" s="14">
        <v>0.50423231958933401</v>
      </c>
      <c r="AV9" s="14">
        <v>0.30036846127839401</v>
      </c>
      <c r="AW9" s="14"/>
      <c r="AX9" s="14">
        <v>0.16011341145601199</v>
      </c>
      <c r="AY9" s="14">
        <v>0.26057574078974499</v>
      </c>
      <c r="AZ9" s="14">
        <v>0.43960696655294301</v>
      </c>
      <c r="BA9" s="14"/>
      <c r="BB9" s="14">
        <v>0.33567567870752602</v>
      </c>
      <c r="BC9" s="14">
        <v>0.29373281551750302</v>
      </c>
      <c r="BD9" s="14">
        <v>0.40759900055233</v>
      </c>
      <c r="BE9" s="14"/>
      <c r="BF9" s="14">
        <v>0.27701408746605499</v>
      </c>
      <c r="BG9" s="14">
        <v>0.27538929788783401</v>
      </c>
      <c r="BH9" s="14">
        <v>0.39275041240520697</v>
      </c>
      <c r="BI9" s="14"/>
      <c r="BJ9" s="14">
        <v>0.32700019036807498</v>
      </c>
      <c r="BK9" s="14">
        <v>0.32749223778946601</v>
      </c>
      <c r="BL9" s="14"/>
      <c r="BM9" s="14">
        <v>0.34844523327941601</v>
      </c>
      <c r="BN9" s="14">
        <v>0.31378398634044402</v>
      </c>
      <c r="BO9" s="14"/>
      <c r="BP9" s="14">
        <v>0.261378730888224</v>
      </c>
      <c r="BQ9" s="14">
        <v>0.24073561209189601</v>
      </c>
      <c r="BR9" s="14">
        <v>0.34758626102344198</v>
      </c>
      <c r="BS9" s="14">
        <v>0.290126489915843</v>
      </c>
      <c r="BT9" s="14">
        <v>0.35918952369999002</v>
      </c>
      <c r="BU9" s="14">
        <v>0.38039551571258001</v>
      </c>
      <c r="BV9" s="14">
        <v>0.38239159680398999</v>
      </c>
      <c r="BW9" s="14">
        <v>0.301219575989776</v>
      </c>
    </row>
    <row r="10" spans="2:75" x14ac:dyDescent="0.35">
      <c r="B10" s="15" t="s">
        <v>181</v>
      </c>
      <c r="C10" s="14">
        <v>0.46625960425431701</v>
      </c>
      <c r="D10" s="14">
        <v>0.43849848970730798</v>
      </c>
      <c r="E10" s="14">
        <v>0.49245926289963299</v>
      </c>
      <c r="F10" s="14"/>
      <c r="G10" s="14">
        <v>0.49285583081837397</v>
      </c>
      <c r="H10" s="14">
        <v>0.41779298005028997</v>
      </c>
      <c r="I10" s="14">
        <v>0.36592392231443299</v>
      </c>
      <c r="J10" s="14">
        <v>0.43836035626347902</v>
      </c>
      <c r="K10" s="14">
        <v>0.43328161905370499</v>
      </c>
      <c r="L10" s="14">
        <v>0.54614233513681698</v>
      </c>
      <c r="M10" s="14"/>
      <c r="N10" s="14">
        <v>0.48300716935926602</v>
      </c>
      <c r="O10" s="14">
        <v>0.43491773241505599</v>
      </c>
      <c r="P10" s="14"/>
      <c r="Q10" s="14">
        <v>0.28320400589307398</v>
      </c>
      <c r="R10" s="14">
        <v>0.42539948054682902</v>
      </c>
      <c r="S10" s="14">
        <v>0.41000487310331202</v>
      </c>
      <c r="T10" s="14">
        <v>0.55979676477460805</v>
      </c>
      <c r="U10" s="14">
        <v>0.490284157539842</v>
      </c>
      <c r="V10" s="14">
        <v>0.42056245103796402</v>
      </c>
      <c r="W10" s="14">
        <v>0.49681927188720598</v>
      </c>
      <c r="X10" s="14">
        <v>0.57447614368005495</v>
      </c>
      <c r="Y10" s="14">
        <v>0.11182982956972801</v>
      </c>
      <c r="Z10" s="14">
        <v>0.41343614057198702</v>
      </c>
      <c r="AA10" s="14"/>
      <c r="AB10" s="14">
        <v>0.40385396468755602</v>
      </c>
      <c r="AC10" s="14">
        <v>0.48096610485346503</v>
      </c>
      <c r="AD10" s="14">
        <v>0.452294831504374</v>
      </c>
      <c r="AE10" s="14"/>
      <c r="AF10" s="14">
        <v>0.51423507916657096</v>
      </c>
      <c r="AG10" s="14">
        <v>0.50584915272001796</v>
      </c>
      <c r="AH10" s="14">
        <v>0.445816637917199</v>
      </c>
      <c r="AI10" s="14">
        <v>0.61867870493192501</v>
      </c>
      <c r="AJ10" s="14">
        <v>0.330259881089283</v>
      </c>
      <c r="AK10" s="14">
        <v>0.50733203320973796</v>
      </c>
      <c r="AL10" s="14">
        <v>0.31082463668579502</v>
      </c>
      <c r="AM10" s="14">
        <v>0.40973021595960302</v>
      </c>
      <c r="AN10" s="14"/>
      <c r="AO10" s="14">
        <v>0.50659564927632394</v>
      </c>
      <c r="AP10" s="14">
        <v>0.56080900828984703</v>
      </c>
      <c r="AQ10" s="14">
        <v>0.37731348412000898</v>
      </c>
      <c r="AR10" s="14">
        <v>0.50937898625183298</v>
      </c>
      <c r="AS10" s="14">
        <v>0.34235954003307201</v>
      </c>
      <c r="AT10" s="14">
        <v>0.50635348050614504</v>
      </c>
      <c r="AU10" s="14">
        <v>0.34138393988110899</v>
      </c>
      <c r="AV10" s="14">
        <v>0.40940359821621602</v>
      </c>
      <c r="AW10" s="14"/>
      <c r="AX10" s="14">
        <v>0.54346459447143602</v>
      </c>
      <c r="AY10" s="14">
        <v>0.51956590138728698</v>
      </c>
      <c r="AZ10" s="14">
        <v>0.40671771390696199</v>
      </c>
      <c r="BA10" s="14"/>
      <c r="BB10" s="14">
        <v>0.47301239722011301</v>
      </c>
      <c r="BC10" s="14">
        <v>0.51899294185562805</v>
      </c>
      <c r="BD10" s="14">
        <v>0.38731539524656</v>
      </c>
      <c r="BE10" s="14"/>
      <c r="BF10" s="14">
        <v>0.43011541187226099</v>
      </c>
      <c r="BG10" s="14">
        <v>0.52030816873613095</v>
      </c>
      <c r="BH10" s="14">
        <v>0.43529203109248898</v>
      </c>
      <c r="BI10" s="14"/>
      <c r="BJ10" s="14">
        <v>0.46997554443901401</v>
      </c>
      <c r="BK10" s="14">
        <v>0.47442689219571399</v>
      </c>
      <c r="BL10" s="14"/>
      <c r="BM10" s="14">
        <v>0.45121155017356401</v>
      </c>
      <c r="BN10" s="14">
        <v>0.47559023812229601</v>
      </c>
      <c r="BO10" s="14"/>
      <c r="BP10" s="14">
        <v>0.48037350792942701</v>
      </c>
      <c r="BQ10" s="14">
        <v>0.48286767536896502</v>
      </c>
      <c r="BR10" s="14">
        <v>0.44928773574948799</v>
      </c>
      <c r="BS10" s="14">
        <v>0.54409011049217904</v>
      </c>
      <c r="BT10" s="14">
        <v>0.42423821818664897</v>
      </c>
      <c r="BU10" s="14">
        <v>0.43223105063642803</v>
      </c>
      <c r="BV10" s="14">
        <v>0.42151809539414598</v>
      </c>
      <c r="BW10" s="14">
        <v>0.50890442635022903</v>
      </c>
    </row>
    <row r="11" spans="2:75" x14ac:dyDescent="0.35">
      <c r="B11" s="15" t="s">
        <v>182</v>
      </c>
      <c r="C11" s="14">
        <v>0.13842210757131501</v>
      </c>
      <c r="D11" s="14">
        <v>0.15074732843385799</v>
      </c>
      <c r="E11" s="14">
        <v>0.126790132969577</v>
      </c>
      <c r="F11" s="14"/>
      <c r="G11" s="14">
        <v>0.159231309344051</v>
      </c>
      <c r="H11" s="14">
        <v>0.18270308226030699</v>
      </c>
      <c r="I11" s="14">
        <v>0.111778405855571</v>
      </c>
      <c r="J11" s="14">
        <v>0.16751805363424699</v>
      </c>
      <c r="K11" s="14">
        <v>0.11944116323763</v>
      </c>
      <c r="L11" s="14">
        <v>0.122949025457081</v>
      </c>
      <c r="M11" s="14"/>
      <c r="N11" s="14">
        <v>0.12636254481247999</v>
      </c>
      <c r="O11" s="14">
        <v>0.16099071787713501</v>
      </c>
      <c r="P11" s="14"/>
      <c r="Q11" s="14">
        <v>0.19987787341648</v>
      </c>
      <c r="R11" s="14">
        <v>0.19187050145634299</v>
      </c>
      <c r="S11" s="14">
        <v>0.16799946260542001</v>
      </c>
      <c r="T11" s="14">
        <v>9.6867991381706695E-2</v>
      </c>
      <c r="U11" s="14">
        <v>0.134133789112345</v>
      </c>
      <c r="V11" s="14">
        <v>0.11985829617558399</v>
      </c>
      <c r="W11" s="14">
        <v>0.14110384574231799</v>
      </c>
      <c r="X11" s="14">
        <v>0.24901961159165001</v>
      </c>
      <c r="Y11" s="14">
        <v>0</v>
      </c>
      <c r="Z11" s="14">
        <v>0.140586422770937</v>
      </c>
      <c r="AA11" s="14"/>
      <c r="AB11" s="14">
        <v>4.8688783896411299E-2</v>
      </c>
      <c r="AC11" s="14">
        <v>0.16836118132043401</v>
      </c>
      <c r="AD11" s="14">
        <v>0.10600701202545799</v>
      </c>
      <c r="AE11" s="14"/>
      <c r="AF11" s="14">
        <v>9.6425309448023605E-2</v>
      </c>
      <c r="AG11" s="14">
        <v>0.119748080754149</v>
      </c>
      <c r="AH11" s="14">
        <v>0.11942925936818199</v>
      </c>
      <c r="AI11" s="14">
        <v>2.1309701450972999E-2</v>
      </c>
      <c r="AJ11" s="14">
        <v>0.329274918802758</v>
      </c>
      <c r="AK11" s="14">
        <v>0.116852384675349</v>
      </c>
      <c r="AL11" s="14">
        <v>3.0136302806784698E-2</v>
      </c>
      <c r="AM11" s="14">
        <v>0.18502782818064301</v>
      </c>
      <c r="AN11" s="14"/>
      <c r="AO11" s="14">
        <v>9.9183955301004795E-2</v>
      </c>
      <c r="AP11" s="14">
        <v>0.13182317844934399</v>
      </c>
      <c r="AQ11" s="14">
        <v>0.117356217429276</v>
      </c>
      <c r="AR11" s="14">
        <v>9.5269718451889904E-2</v>
      </c>
      <c r="AS11" s="14">
        <v>0.2439053029131</v>
      </c>
      <c r="AT11" s="14">
        <v>0.12216489853254001</v>
      </c>
      <c r="AU11" s="14">
        <v>7.9503324808108802E-2</v>
      </c>
      <c r="AV11" s="14">
        <v>0.19212416326746601</v>
      </c>
      <c r="AW11" s="14"/>
      <c r="AX11" s="14">
        <v>0.123846786377579</v>
      </c>
      <c r="AY11" s="14">
        <v>0.12989641193211299</v>
      </c>
      <c r="AZ11" s="14">
        <v>9.7566308681015901E-2</v>
      </c>
      <c r="BA11" s="14"/>
      <c r="BB11" s="14">
        <v>0.10328162918912</v>
      </c>
      <c r="BC11" s="14">
        <v>0.11690293483211001</v>
      </c>
      <c r="BD11" s="14">
        <v>0.11877699407457799</v>
      </c>
      <c r="BE11" s="14"/>
      <c r="BF11" s="14">
        <v>0.111974645717074</v>
      </c>
      <c r="BG11" s="14">
        <v>0.13498590346853201</v>
      </c>
      <c r="BH11" s="14">
        <v>9.9496043541022802E-2</v>
      </c>
      <c r="BI11" s="14"/>
      <c r="BJ11" s="14">
        <v>8.6321418789945606E-2</v>
      </c>
      <c r="BK11" s="14">
        <v>0.136317096000105</v>
      </c>
      <c r="BL11" s="14"/>
      <c r="BM11" s="14">
        <v>8.1735358378326406E-2</v>
      </c>
      <c r="BN11" s="14">
        <v>0.15731553430234099</v>
      </c>
      <c r="BO11" s="14"/>
      <c r="BP11" s="14">
        <v>0.15372137046548701</v>
      </c>
      <c r="BQ11" s="14">
        <v>0.16223210868607199</v>
      </c>
      <c r="BR11" s="14">
        <v>0.10744471176187501</v>
      </c>
      <c r="BS11" s="14">
        <v>9.5848121912394696E-2</v>
      </c>
      <c r="BT11" s="14">
        <v>0.14057935415189099</v>
      </c>
      <c r="BU11" s="14">
        <v>0.151645813422815</v>
      </c>
      <c r="BV11" s="14">
        <v>0.15952718764961199</v>
      </c>
      <c r="BW11" s="14">
        <v>0.166711803517051</v>
      </c>
    </row>
    <row r="12" spans="2:75" x14ac:dyDescent="0.35">
      <c r="B12" s="15" t="s">
        <v>183</v>
      </c>
      <c r="C12" s="14">
        <v>6.1978459156882701E-2</v>
      </c>
      <c r="D12" s="14">
        <v>7.0866842437372402E-2</v>
      </c>
      <c r="E12" s="14">
        <v>5.3590013244049002E-2</v>
      </c>
      <c r="F12" s="14"/>
      <c r="G12" s="14">
        <v>0.20484753078894</v>
      </c>
      <c r="H12" s="14">
        <v>8.4020207384881807E-2</v>
      </c>
      <c r="I12" s="14">
        <v>6.3078212370547407E-2</v>
      </c>
      <c r="J12" s="14">
        <v>7.4332630657255302E-2</v>
      </c>
      <c r="K12" s="14">
        <v>5.77394854304168E-2</v>
      </c>
      <c r="L12" s="14">
        <v>1.7605140743333799E-2</v>
      </c>
      <c r="M12" s="14"/>
      <c r="N12" s="14">
        <v>5.7611793967929502E-2</v>
      </c>
      <c r="O12" s="14">
        <v>7.0150361153352103E-2</v>
      </c>
      <c r="P12" s="14"/>
      <c r="Q12" s="14">
        <v>1.6391630443672402E-2</v>
      </c>
      <c r="R12" s="14">
        <v>3.7455995729835302E-2</v>
      </c>
      <c r="S12" s="14">
        <v>6.2478415508483397E-2</v>
      </c>
      <c r="T12" s="14">
        <v>8.4477066670399906E-2</v>
      </c>
      <c r="U12" s="14">
        <v>5.5943931271095503E-2</v>
      </c>
      <c r="V12" s="14">
        <v>8.3585245667679997E-2</v>
      </c>
      <c r="W12" s="14">
        <v>5.8786647944189703E-2</v>
      </c>
      <c r="X12" s="14">
        <v>0</v>
      </c>
      <c r="Y12" s="14">
        <v>0</v>
      </c>
      <c r="Z12" s="14">
        <v>4.7866040657601201E-2</v>
      </c>
      <c r="AA12" s="14"/>
      <c r="AB12" s="14">
        <v>9.5141718193388305E-2</v>
      </c>
      <c r="AC12" s="14">
        <v>3.9902337173121402E-2</v>
      </c>
      <c r="AD12" s="14">
        <v>0.109125719686851</v>
      </c>
      <c r="AE12" s="14"/>
      <c r="AF12" s="14">
        <v>2.5668466551254699E-2</v>
      </c>
      <c r="AG12" s="14">
        <v>8.4824003061742106E-2</v>
      </c>
      <c r="AH12" s="14">
        <v>6.1727877794492403E-2</v>
      </c>
      <c r="AI12" s="14">
        <v>3.09855154576201E-2</v>
      </c>
      <c r="AJ12" s="14">
        <v>7.4075361632357395E-2</v>
      </c>
      <c r="AK12" s="14">
        <v>7.9003144366522296E-2</v>
      </c>
      <c r="AL12" s="14">
        <v>0.108298641806958</v>
      </c>
      <c r="AM12" s="14">
        <v>7.9811125152787807E-2</v>
      </c>
      <c r="AN12" s="14"/>
      <c r="AO12" s="14">
        <v>2.3166033106922598E-2</v>
      </c>
      <c r="AP12" s="14">
        <v>6.5881478754445097E-2</v>
      </c>
      <c r="AQ12" s="14">
        <v>0.100201363706656</v>
      </c>
      <c r="AR12" s="14">
        <v>0</v>
      </c>
      <c r="AS12" s="14">
        <v>0.16279988289084801</v>
      </c>
      <c r="AT12" s="14">
        <v>9.5184941968802297E-2</v>
      </c>
      <c r="AU12" s="14">
        <v>6.95897826895987E-2</v>
      </c>
      <c r="AV12" s="14">
        <v>9.2326015297686206E-2</v>
      </c>
      <c r="AW12" s="14"/>
      <c r="AX12" s="14">
        <v>0.167355078169583</v>
      </c>
      <c r="AY12" s="14">
        <v>7.1811070614156397E-2</v>
      </c>
      <c r="AZ12" s="14">
        <v>4.8518067962466202E-2</v>
      </c>
      <c r="BA12" s="14"/>
      <c r="BB12" s="14">
        <v>6.6980179221429903E-2</v>
      </c>
      <c r="BC12" s="14">
        <v>5.7770763976221703E-2</v>
      </c>
      <c r="BD12" s="14">
        <v>8.1731611383510094E-2</v>
      </c>
      <c r="BE12" s="14"/>
      <c r="BF12" s="14">
        <v>0.17014351571203301</v>
      </c>
      <c r="BG12" s="14">
        <v>5.6798855028384401E-2</v>
      </c>
      <c r="BH12" s="14">
        <v>6.2302536451822599E-2</v>
      </c>
      <c r="BI12" s="14"/>
      <c r="BJ12" s="14">
        <v>0.10335212177717799</v>
      </c>
      <c r="BK12" s="14">
        <v>5.0585610232889898E-2</v>
      </c>
      <c r="BL12" s="14"/>
      <c r="BM12" s="14">
        <v>0.10273273052144</v>
      </c>
      <c r="BN12" s="14">
        <v>4.4013336018165601E-2</v>
      </c>
      <c r="BO12" s="14"/>
      <c r="BP12" s="14">
        <v>9.8566594903562801E-2</v>
      </c>
      <c r="BQ12" s="14">
        <v>7.4538485695872805E-2</v>
      </c>
      <c r="BR12" s="14">
        <v>4.7246656545799702E-2</v>
      </c>
      <c r="BS12" s="14">
        <v>6.70933398411694E-2</v>
      </c>
      <c r="BT12" s="14">
        <v>6.1001386796596398E-2</v>
      </c>
      <c r="BU12" s="14">
        <v>3.5727620228177298E-2</v>
      </c>
      <c r="BV12" s="14">
        <v>3.6563120152252299E-2</v>
      </c>
      <c r="BW12" s="14">
        <v>1.6767453989362E-2</v>
      </c>
    </row>
    <row r="13" spans="2:75" x14ac:dyDescent="0.35">
      <c r="B13" s="15" t="s">
        <v>119</v>
      </c>
      <c r="C13" s="20">
        <v>1.13122429707648E-2</v>
      </c>
      <c r="D13" s="20">
        <v>1.55050093276959E-2</v>
      </c>
      <c r="E13" s="20">
        <v>7.3553035926592599E-3</v>
      </c>
      <c r="F13" s="20"/>
      <c r="G13" s="20">
        <v>7.3928021867044101E-3</v>
      </c>
      <c r="H13" s="20">
        <v>3.6986945665841899E-3</v>
      </c>
      <c r="I13" s="20">
        <v>1.5373142950658201E-2</v>
      </c>
      <c r="J13" s="20">
        <v>1.1228988439960201E-2</v>
      </c>
      <c r="K13" s="20">
        <v>6.7297148288017897E-3</v>
      </c>
      <c r="L13" s="20">
        <v>1.5308088367533701E-2</v>
      </c>
      <c r="M13" s="20"/>
      <c r="N13" s="20">
        <v>9.4283183555509097E-3</v>
      </c>
      <c r="O13" s="20">
        <v>1.48378733220937E-2</v>
      </c>
      <c r="P13" s="20"/>
      <c r="Q13" s="20">
        <v>0</v>
      </c>
      <c r="R13" s="20">
        <v>1.49839920070804E-2</v>
      </c>
      <c r="S13" s="20">
        <v>4.5384027603063001E-3</v>
      </c>
      <c r="T13" s="20">
        <v>7.7056251374474404E-3</v>
      </c>
      <c r="U13" s="20">
        <v>2.5503799251296099E-2</v>
      </c>
      <c r="V13" s="20">
        <v>0</v>
      </c>
      <c r="W13" s="20">
        <v>7.6305215836986002E-3</v>
      </c>
      <c r="X13" s="20">
        <v>0</v>
      </c>
      <c r="Y13" s="20">
        <v>0</v>
      </c>
      <c r="Z13" s="20">
        <v>2.0866281634321901E-2</v>
      </c>
      <c r="AA13" s="20"/>
      <c r="AB13" s="20">
        <v>4.28764566714514E-3</v>
      </c>
      <c r="AC13" s="20">
        <v>1.35412940247842E-2</v>
      </c>
      <c r="AD13" s="20">
        <v>1.42034988926577E-2</v>
      </c>
      <c r="AE13" s="20"/>
      <c r="AF13" s="20">
        <v>8.5865975351058204E-3</v>
      </c>
      <c r="AG13" s="20">
        <v>0</v>
      </c>
      <c r="AH13" s="20">
        <v>0</v>
      </c>
      <c r="AI13" s="20">
        <v>0</v>
      </c>
      <c r="AJ13" s="20">
        <v>4.7838506997003601E-2</v>
      </c>
      <c r="AK13" s="20">
        <v>2.87983163676611E-2</v>
      </c>
      <c r="AL13" s="20">
        <v>6.2118393775113896E-3</v>
      </c>
      <c r="AM13" s="20">
        <v>3.0671459289410702E-3</v>
      </c>
      <c r="AN13" s="20"/>
      <c r="AO13" s="20">
        <v>7.6590262075255603E-3</v>
      </c>
      <c r="AP13" s="20">
        <v>0</v>
      </c>
      <c r="AQ13" s="20">
        <v>0</v>
      </c>
      <c r="AR13" s="20">
        <v>1.21197421250081E-2</v>
      </c>
      <c r="AS13" s="20">
        <v>5.41952293219247E-2</v>
      </c>
      <c r="AT13" s="20">
        <v>2.7337697999859498E-2</v>
      </c>
      <c r="AU13" s="20">
        <v>5.2906330318493299E-3</v>
      </c>
      <c r="AV13" s="20">
        <v>5.7777619402379996E-3</v>
      </c>
      <c r="AW13" s="20"/>
      <c r="AX13" s="20">
        <v>5.2201295253896498E-3</v>
      </c>
      <c r="AY13" s="20">
        <v>1.8150875276698002E-2</v>
      </c>
      <c r="AZ13" s="20">
        <v>7.5909428966122704E-3</v>
      </c>
      <c r="BA13" s="20"/>
      <c r="BB13" s="20">
        <v>2.10501156618111E-2</v>
      </c>
      <c r="BC13" s="20">
        <v>1.26005438185374E-2</v>
      </c>
      <c r="BD13" s="20">
        <v>4.5769987430209803E-3</v>
      </c>
      <c r="BE13" s="20"/>
      <c r="BF13" s="20">
        <v>1.0752339232576701E-2</v>
      </c>
      <c r="BG13" s="20">
        <v>1.2517774879118799E-2</v>
      </c>
      <c r="BH13" s="20">
        <v>1.01589765094583E-2</v>
      </c>
      <c r="BI13" s="20"/>
      <c r="BJ13" s="20">
        <v>1.33507246257876E-2</v>
      </c>
      <c r="BK13" s="20">
        <v>1.11781637818255E-2</v>
      </c>
      <c r="BL13" s="20"/>
      <c r="BM13" s="20">
        <v>1.5875127647253899E-2</v>
      </c>
      <c r="BN13" s="20">
        <v>9.2969052167534393E-3</v>
      </c>
      <c r="BO13" s="20"/>
      <c r="BP13" s="20">
        <v>5.9597958132992998E-3</v>
      </c>
      <c r="BQ13" s="20">
        <v>3.9626118157194398E-2</v>
      </c>
      <c r="BR13" s="20">
        <v>4.84346349193958E-2</v>
      </c>
      <c r="BS13" s="20">
        <v>2.8419378384138701E-3</v>
      </c>
      <c r="BT13" s="20">
        <v>1.4991517164873999E-2</v>
      </c>
      <c r="BU13" s="20">
        <v>0</v>
      </c>
      <c r="BV13" s="20">
        <v>0</v>
      </c>
      <c r="BW13" s="20">
        <v>6.3967401535817599E-3</v>
      </c>
    </row>
    <row r="14" spans="2:75" x14ac:dyDescent="0.35">
      <c r="B14" s="16"/>
    </row>
    <row r="15" spans="2:75" x14ac:dyDescent="0.35">
      <c r="B15" t="s">
        <v>94</v>
      </c>
    </row>
    <row r="16" spans="2:75" x14ac:dyDescent="0.35">
      <c r="B16" t="s">
        <v>95</v>
      </c>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G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7" width="20.6328125" customWidth="1"/>
  </cols>
  <sheetData>
    <row r="2" spans="2:7" ht="40" customHeight="1" x14ac:dyDescent="0.35">
      <c r="D2" s="28" t="s">
        <v>198</v>
      </c>
      <c r="E2" s="25"/>
      <c r="F2" s="25"/>
      <c r="G2" s="25"/>
    </row>
    <row r="6" spans="2:7" ht="50" customHeight="1" x14ac:dyDescent="0.35">
      <c r="B6" s="17" t="s">
        <v>14</v>
      </c>
      <c r="C6" s="17" t="s">
        <v>190</v>
      </c>
      <c r="D6" s="17" t="s">
        <v>191</v>
      </c>
      <c r="E6" s="17" t="s">
        <v>192</v>
      </c>
      <c r="F6" s="17" t="s">
        <v>193</v>
      </c>
    </row>
    <row r="7" spans="2:7" x14ac:dyDescent="0.35">
      <c r="B7" s="15" t="s">
        <v>194</v>
      </c>
      <c r="C7" s="14">
        <v>0.22055117437079899</v>
      </c>
      <c r="D7" s="14">
        <v>1.41386781498694E-2</v>
      </c>
      <c r="E7" s="14">
        <v>2.1029769782569398E-2</v>
      </c>
      <c r="F7" s="14">
        <v>9.3032812598663001E-2</v>
      </c>
    </row>
    <row r="8" spans="2:7" x14ac:dyDescent="0.35">
      <c r="B8" s="15" t="s">
        <v>195</v>
      </c>
      <c r="C8" s="14">
        <v>0.38078850863262598</v>
      </c>
      <c r="D8" s="14">
        <v>8.28819098323028E-2</v>
      </c>
      <c r="E8" s="14">
        <v>0.19292664492601799</v>
      </c>
      <c r="F8" s="14">
        <v>0.38275764638554199</v>
      </c>
    </row>
    <row r="9" spans="2:7" x14ac:dyDescent="0.35">
      <c r="B9" s="15" t="s">
        <v>88</v>
      </c>
      <c r="C9" s="14">
        <v>0.23153252032184601</v>
      </c>
      <c r="D9" s="14">
        <v>0.26941587483248303</v>
      </c>
      <c r="E9" s="14">
        <v>0.31676278129947799</v>
      </c>
      <c r="F9" s="14">
        <v>0.31670565021762997</v>
      </c>
    </row>
    <row r="10" spans="2:7" x14ac:dyDescent="0.35">
      <c r="B10" s="15" t="s">
        <v>196</v>
      </c>
      <c r="C10" s="14">
        <v>8.8508293922041903E-2</v>
      </c>
      <c r="D10" s="14">
        <v>0.33834598505982899</v>
      </c>
      <c r="E10" s="14">
        <v>0.27238028580634299</v>
      </c>
      <c r="F10" s="14">
        <v>0.117769371961015</v>
      </c>
    </row>
    <row r="11" spans="2:7" x14ac:dyDescent="0.35">
      <c r="B11" s="15" t="s">
        <v>197</v>
      </c>
      <c r="C11" s="14">
        <v>4.4004698119579098E-2</v>
      </c>
      <c r="D11" s="14">
        <v>0.25526529962848099</v>
      </c>
      <c r="E11" s="14">
        <v>0.16690708832821</v>
      </c>
      <c r="F11" s="14">
        <v>7.2132679045594297E-2</v>
      </c>
    </row>
    <row r="12" spans="2:7" x14ac:dyDescent="0.35">
      <c r="B12" s="15" t="s">
        <v>92</v>
      </c>
      <c r="C12" s="14">
        <v>3.4614804633107697E-2</v>
      </c>
      <c r="D12" s="14">
        <v>3.9952252497034303E-2</v>
      </c>
      <c r="E12" s="14">
        <v>2.9993429857381598E-2</v>
      </c>
      <c r="F12" s="14">
        <v>1.7601839791555399E-2</v>
      </c>
    </row>
    <row r="13" spans="2:7" x14ac:dyDescent="0.35">
      <c r="B13" s="16"/>
      <c r="C13" s="16"/>
      <c r="D13" s="16"/>
      <c r="E13" s="16"/>
      <c r="F13" s="16"/>
    </row>
    <row r="14" spans="2:7" x14ac:dyDescent="0.35">
      <c r="B14" t="s">
        <v>94</v>
      </c>
    </row>
    <row r="15" spans="2:7" x14ac:dyDescent="0.35">
      <c r="B15" t="s">
        <v>95</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199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194</v>
      </c>
      <c r="C9" s="14">
        <v>0.22055117437079899</v>
      </c>
      <c r="D9" s="14">
        <v>0.24641099219240301</v>
      </c>
      <c r="E9" s="14">
        <v>0.19614587182400101</v>
      </c>
      <c r="F9" s="14"/>
      <c r="G9" s="14">
        <v>0.190079460971319</v>
      </c>
      <c r="H9" s="14">
        <v>0.123442138231839</v>
      </c>
      <c r="I9" s="14">
        <v>0.22447361097208901</v>
      </c>
      <c r="J9" s="14">
        <v>0.22316782955009001</v>
      </c>
      <c r="K9" s="14">
        <v>0.27089282277228999</v>
      </c>
      <c r="L9" s="14">
        <v>0.23585126481569599</v>
      </c>
      <c r="M9" s="14"/>
      <c r="N9" s="14">
        <v>0.22841750769276101</v>
      </c>
      <c r="O9" s="14">
        <v>0.20582989343969901</v>
      </c>
      <c r="P9" s="14"/>
      <c r="Q9" s="14">
        <v>0.36939310506143003</v>
      </c>
      <c r="R9" s="14">
        <v>0.221781808724893</v>
      </c>
      <c r="S9" s="14">
        <v>0.182186120838674</v>
      </c>
      <c r="T9" s="14">
        <v>0.225050434170949</v>
      </c>
      <c r="U9" s="14">
        <v>0.214489935671062</v>
      </c>
      <c r="V9" s="14">
        <v>0.26822874317260298</v>
      </c>
      <c r="W9" s="14">
        <v>0.141480073082875</v>
      </c>
      <c r="X9" s="14">
        <v>0</v>
      </c>
      <c r="Y9" s="14">
        <v>0.31767777732357899</v>
      </c>
      <c r="Z9" s="14">
        <v>0.291034693187189</v>
      </c>
      <c r="AA9" s="14"/>
      <c r="AB9" s="14">
        <v>0.34951156867927902</v>
      </c>
      <c r="AC9" s="14">
        <v>0.19628575704071599</v>
      </c>
      <c r="AD9" s="14">
        <v>0.19426406830501899</v>
      </c>
      <c r="AE9" s="14"/>
      <c r="AF9" s="14">
        <v>0.30929738680804802</v>
      </c>
      <c r="AG9" s="14">
        <v>0.16641758300723999</v>
      </c>
      <c r="AH9" s="14">
        <v>0.27034084572279898</v>
      </c>
      <c r="AI9" s="14">
        <v>0.22507202269241999</v>
      </c>
      <c r="AJ9" s="14">
        <v>0.15173404915744901</v>
      </c>
      <c r="AK9" s="14">
        <v>0.150041532869164</v>
      </c>
      <c r="AL9" s="14">
        <v>0.39013903015256202</v>
      </c>
      <c r="AM9" s="14">
        <v>0.228331456496006</v>
      </c>
      <c r="AN9" s="14"/>
      <c r="AO9" s="14">
        <v>0.31743571669953402</v>
      </c>
      <c r="AP9" s="14">
        <v>0.15972974181768099</v>
      </c>
      <c r="AQ9" s="14">
        <v>0.33378992689769799</v>
      </c>
      <c r="AR9" s="14">
        <v>0.30910923564447901</v>
      </c>
      <c r="AS9" s="14">
        <v>0.11193923965147</v>
      </c>
      <c r="AT9" s="14">
        <v>0.14239808301628201</v>
      </c>
      <c r="AU9" s="14">
        <v>0.38081671765634401</v>
      </c>
      <c r="AV9" s="14">
        <v>0.28464511064548598</v>
      </c>
      <c r="AW9" s="14"/>
      <c r="AX9" s="14">
        <v>0.17168146212902799</v>
      </c>
      <c r="AY9" s="14">
        <v>0.167754093971971</v>
      </c>
      <c r="AZ9" s="14">
        <v>0.31348769185924302</v>
      </c>
      <c r="BA9" s="14"/>
      <c r="BB9" s="14">
        <v>0.30948231536238502</v>
      </c>
      <c r="BC9" s="14">
        <v>0.18774500730680299</v>
      </c>
      <c r="BD9" s="14">
        <v>0.26389728099619503</v>
      </c>
      <c r="BE9" s="14"/>
      <c r="BF9" s="14">
        <v>0.33468495008516402</v>
      </c>
      <c r="BG9" s="14">
        <v>0.221959692911356</v>
      </c>
      <c r="BH9" s="14">
        <v>0.24222593761869901</v>
      </c>
      <c r="BI9" s="14"/>
      <c r="BJ9" s="14">
        <v>0.21431534202541</v>
      </c>
      <c r="BK9" s="14">
        <v>0.224017367184635</v>
      </c>
      <c r="BL9" s="14"/>
      <c r="BM9" s="14">
        <v>0.223536254089474</v>
      </c>
      <c r="BN9" s="14">
        <v>0.218866287398363</v>
      </c>
      <c r="BO9" s="14"/>
      <c r="BP9" s="14">
        <v>0.204837221426762</v>
      </c>
      <c r="BQ9" s="14">
        <v>0.233775852321673</v>
      </c>
      <c r="BR9" s="14">
        <v>0.31028247814343002</v>
      </c>
      <c r="BS9" s="14">
        <v>0.23213899115074599</v>
      </c>
      <c r="BT9" s="14">
        <v>0.21604633339189699</v>
      </c>
      <c r="BU9" s="14">
        <v>0.23133100207031801</v>
      </c>
      <c r="BV9" s="14">
        <v>0.14196461886216999</v>
      </c>
      <c r="BW9" s="14">
        <v>0.20548262290689301</v>
      </c>
    </row>
    <row r="10" spans="2:75" x14ac:dyDescent="0.35">
      <c r="B10" s="15" t="s">
        <v>195</v>
      </c>
      <c r="C10" s="14">
        <v>0.38078850863262598</v>
      </c>
      <c r="D10" s="14">
        <v>0.41480036295005701</v>
      </c>
      <c r="E10" s="14">
        <v>0.34868969028360097</v>
      </c>
      <c r="F10" s="14"/>
      <c r="G10" s="14">
        <v>0.37781401988264601</v>
      </c>
      <c r="H10" s="14">
        <v>0.424486155870547</v>
      </c>
      <c r="I10" s="14">
        <v>0.31382082476762702</v>
      </c>
      <c r="J10" s="14">
        <v>0.39808105488015599</v>
      </c>
      <c r="K10" s="14">
        <v>0.37165675268550102</v>
      </c>
      <c r="L10" s="14">
        <v>0.38850297499777597</v>
      </c>
      <c r="M10" s="14"/>
      <c r="N10" s="14">
        <v>0.38796776681414802</v>
      </c>
      <c r="O10" s="14">
        <v>0.367353039750064</v>
      </c>
      <c r="P10" s="14"/>
      <c r="Q10" s="14">
        <v>0.19256927886897801</v>
      </c>
      <c r="R10" s="14">
        <v>0.42921653960629003</v>
      </c>
      <c r="S10" s="14">
        <v>0.45370305842404701</v>
      </c>
      <c r="T10" s="14">
        <v>0.36029831034813198</v>
      </c>
      <c r="U10" s="14">
        <v>0.42232681079128498</v>
      </c>
      <c r="V10" s="14">
        <v>0.32430682205963202</v>
      </c>
      <c r="W10" s="14">
        <v>0.39323274317988299</v>
      </c>
      <c r="X10" s="14">
        <v>0.26187207182115801</v>
      </c>
      <c r="Y10" s="14">
        <v>0</v>
      </c>
      <c r="Z10" s="14">
        <v>0.327513567116472</v>
      </c>
      <c r="AA10" s="14"/>
      <c r="AB10" s="14">
        <v>0.46113786978670201</v>
      </c>
      <c r="AC10" s="14">
        <v>0.368169134889059</v>
      </c>
      <c r="AD10" s="14">
        <v>0.38864454308116198</v>
      </c>
      <c r="AE10" s="14"/>
      <c r="AF10" s="14">
        <v>0.479887843014555</v>
      </c>
      <c r="AG10" s="14">
        <v>0.40080283485681001</v>
      </c>
      <c r="AH10" s="14">
        <v>0.37843671643426902</v>
      </c>
      <c r="AI10" s="14">
        <v>0.50169757107089896</v>
      </c>
      <c r="AJ10" s="14">
        <v>0.50569200015573901</v>
      </c>
      <c r="AK10" s="14">
        <v>0.366630205571779</v>
      </c>
      <c r="AL10" s="14">
        <v>0.34151644465872799</v>
      </c>
      <c r="AM10" s="14">
        <v>0.28674813461077597</v>
      </c>
      <c r="AN10" s="14"/>
      <c r="AO10" s="14">
        <v>0.50818540744248997</v>
      </c>
      <c r="AP10" s="14">
        <v>0.432465868048373</v>
      </c>
      <c r="AQ10" s="14">
        <v>0.37569299578104198</v>
      </c>
      <c r="AR10" s="14">
        <v>0.48577984750318698</v>
      </c>
      <c r="AS10" s="14">
        <v>0.50863637371556603</v>
      </c>
      <c r="AT10" s="14">
        <v>0.36667073201613798</v>
      </c>
      <c r="AU10" s="14">
        <v>0.28261764092935598</v>
      </c>
      <c r="AV10" s="14">
        <v>0.246900901086202</v>
      </c>
      <c r="AW10" s="14"/>
      <c r="AX10" s="14">
        <v>0.394403203251037</v>
      </c>
      <c r="AY10" s="14">
        <v>0.45235039046613401</v>
      </c>
      <c r="AZ10" s="14">
        <v>0.309290483282322</v>
      </c>
      <c r="BA10" s="14"/>
      <c r="BB10" s="14">
        <v>0.492830763332822</v>
      </c>
      <c r="BC10" s="14">
        <v>0.44222423999593202</v>
      </c>
      <c r="BD10" s="14">
        <v>0.25298414017600701</v>
      </c>
      <c r="BE10" s="14"/>
      <c r="BF10" s="14">
        <v>0.42788955420494901</v>
      </c>
      <c r="BG10" s="14">
        <v>0.47978349621403199</v>
      </c>
      <c r="BH10" s="14">
        <v>0.29927076353155102</v>
      </c>
      <c r="BI10" s="14"/>
      <c r="BJ10" s="14">
        <v>0.40423229631837498</v>
      </c>
      <c r="BK10" s="14">
        <v>0.37557457786925202</v>
      </c>
      <c r="BL10" s="14"/>
      <c r="BM10" s="14">
        <v>0.42284708317751601</v>
      </c>
      <c r="BN10" s="14">
        <v>0.37051845477043999</v>
      </c>
      <c r="BO10" s="14"/>
      <c r="BP10" s="14">
        <v>0.46732053187178102</v>
      </c>
      <c r="BQ10" s="14">
        <v>0.33870590446941401</v>
      </c>
      <c r="BR10" s="14">
        <v>0.41336331471731302</v>
      </c>
      <c r="BS10" s="14">
        <v>0.30720580041640699</v>
      </c>
      <c r="BT10" s="14">
        <v>0.36295981597305699</v>
      </c>
      <c r="BU10" s="14">
        <v>0.41056286580407397</v>
      </c>
      <c r="BV10" s="14">
        <v>0.40841658095058497</v>
      </c>
      <c r="BW10" s="14">
        <v>0.40245511515437099</v>
      </c>
    </row>
    <row r="11" spans="2:75" x14ac:dyDescent="0.35">
      <c r="B11" s="15" t="s">
        <v>88</v>
      </c>
      <c r="C11" s="14">
        <v>0.23153252032184601</v>
      </c>
      <c r="D11" s="14">
        <v>0.205564604934208</v>
      </c>
      <c r="E11" s="14">
        <v>0.25603984036242</v>
      </c>
      <c r="F11" s="14"/>
      <c r="G11" s="14">
        <v>0.26405559721048699</v>
      </c>
      <c r="H11" s="14">
        <v>0.23992237926013599</v>
      </c>
      <c r="I11" s="14">
        <v>0.28145235320636802</v>
      </c>
      <c r="J11" s="14">
        <v>0.24743220965742099</v>
      </c>
      <c r="K11" s="14">
        <v>0.23405664562490799</v>
      </c>
      <c r="L11" s="14">
        <v>0.19223741714524201</v>
      </c>
      <c r="M11" s="14"/>
      <c r="N11" s="14">
        <v>0.218345130308256</v>
      </c>
      <c r="O11" s="14">
        <v>0.256211778775851</v>
      </c>
      <c r="P11" s="14"/>
      <c r="Q11" s="14">
        <v>0.30191909184446197</v>
      </c>
      <c r="R11" s="14">
        <v>0.173276204770657</v>
      </c>
      <c r="S11" s="14">
        <v>0.29341888980764103</v>
      </c>
      <c r="T11" s="14">
        <v>0.242389670396155</v>
      </c>
      <c r="U11" s="14">
        <v>0.23102146999347101</v>
      </c>
      <c r="V11" s="14">
        <v>0.23654628354732099</v>
      </c>
      <c r="W11" s="14">
        <v>0.19215011071976501</v>
      </c>
      <c r="X11" s="14">
        <v>0.406299744447288</v>
      </c>
      <c r="Y11" s="14">
        <v>0.11182982956972801</v>
      </c>
      <c r="Z11" s="14">
        <v>0.217599833342217</v>
      </c>
      <c r="AA11" s="14"/>
      <c r="AB11" s="14">
        <v>7.5631761957257099E-2</v>
      </c>
      <c r="AC11" s="14">
        <v>0.25881645354416699</v>
      </c>
      <c r="AD11" s="14">
        <v>0.25249059107199601</v>
      </c>
      <c r="AE11" s="14"/>
      <c r="AF11" s="14">
        <v>0.106122794890814</v>
      </c>
      <c r="AG11" s="14">
        <v>0.27279160543440001</v>
      </c>
      <c r="AH11" s="14">
        <v>0.13509939704909199</v>
      </c>
      <c r="AI11" s="14">
        <v>0.203573781186425</v>
      </c>
      <c r="AJ11" s="14">
        <v>0.188828414577105</v>
      </c>
      <c r="AK11" s="14">
        <v>0.25912964470201599</v>
      </c>
      <c r="AL11" s="14">
        <v>0.104986276441441</v>
      </c>
      <c r="AM11" s="14">
        <v>0.290126063336063</v>
      </c>
      <c r="AN11" s="14"/>
      <c r="AO11" s="14">
        <v>0.11345417144513301</v>
      </c>
      <c r="AP11" s="14">
        <v>0.25491330462614198</v>
      </c>
      <c r="AQ11" s="14">
        <v>0.150023961848299</v>
      </c>
      <c r="AR11" s="14">
        <v>0.192655256864257</v>
      </c>
      <c r="AS11" s="14">
        <v>0.32908799907028602</v>
      </c>
      <c r="AT11" s="14">
        <v>0.24260327834566001</v>
      </c>
      <c r="AU11" s="14">
        <v>0.12928017748571599</v>
      </c>
      <c r="AV11" s="14">
        <v>0.31532534917416899</v>
      </c>
      <c r="AW11" s="14"/>
      <c r="AX11" s="14">
        <v>0.267353264797626</v>
      </c>
      <c r="AY11" s="14">
        <v>0.223695844899616</v>
      </c>
      <c r="AZ11" s="14">
        <v>0.21079528927500599</v>
      </c>
      <c r="BA11" s="14"/>
      <c r="BB11" s="14">
        <v>9.0478271546799494E-2</v>
      </c>
      <c r="BC11" s="14">
        <v>0.22736626357870901</v>
      </c>
      <c r="BD11" s="14">
        <v>0.27817695919029001</v>
      </c>
      <c r="BE11" s="14"/>
      <c r="BF11" s="14">
        <v>0.112333509392569</v>
      </c>
      <c r="BG11" s="14">
        <v>0.19089555017129201</v>
      </c>
      <c r="BH11" s="14">
        <v>0.23757084282186999</v>
      </c>
      <c r="BI11" s="14"/>
      <c r="BJ11" s="14">
        <v>0.19496426173898401</v>
      </c>
      <c r="BK11" s="14">
        <v>0.23980035667735899</v>
      </c>
      <c r="BL11" s="14"/>
      <c r="BM11" s="14">
        <v>0.20022178754617401</v>
      </c>
      <c r="BN11" s="14">
        <v>0.24038256901572</v>
      </c>
      <c r="BO11" s="14"/>
      <c r="BP11" s="14">
        <v>0.15622974290354599</v>
      </c>
      <c r="BQ11" s="14">
        <v>0.31978840084626298</v>
      </c>
      <c r="BR11" s="14">
        <v>0.20202354938608399</v>
      </c>
      <c r="BS11" s="14">
        <v>0.27999216977254499</v>
      </c>
      <c r="BT11" s="14">
        <v>0.231628142313309</v>
      </c>
      <c r="BU11" s="14">
        <v>0.19956327001160401</v>
      </c>
      <c r="BV11" s="14">
        <v>0.201980790564638</v>
      </c>
      <c r="BW11" s="14">
        <v>0.297100788939055</v>
      </c>
    </row>
    <row r="12" spans="2:75" x14ac:dyDescent="0.35">
      <c r="B12" s="15" t="s">
        <v>196</v>
      </c>
      <c r="C12" s="14">
        <v>8.8508293922041903E-2</v>
      </c>
      <c r="D12" s="14">
        <v>7.3816903501464096E-2</v>
      </c>
      <c r="E12" s="14">
        <v>0.102373350146367</v>
      </c>
      <c r="F12" s="14"/>
      <c r="G12" s="14">
        <v>8.3960972489139293E-2</v>
      </c>
      <c r="H12" s="14">
        <v>0.117538155920846</v>
      </c>
      <c r="I12" s="14">
        <v>9.62391735754035E-2</v>
      </c>
      <c r="J12" s="14">
        <v>3.4680765450774302E-2</v>
      </c>
      <c r="K12" s="14">
        <v>8.5346361794206294E-2</v>
      </c>
      <c r="L12" s="14">
        <v>0.104614533418353</v>
      </c>
      <c r="M12" s="14"/>
      <c r="N12" s="14">
        <v>9.1211946030237204E-2</v>
      </c>
      <c r="O12" s="14">
        <v>8.3448602119562107E-2</v>
      </c>
      <c r="P12" s="14"/>
      <c r="Q12" s="14">
        <v>1.27218413738761E-2</v>
      </c>
      <c r="R12" s="14">
        <v>0.11385098287351</v>
      </c>
      <c r="S12" s="14">
        <v>2.4216317485903499E-2</v>
      </c>
      <c r="T12" s="14">
        <v>8.5193166545531704E-2</v>
      </c>
      <c r="U12" s="14">
        <v>0.10086137386993101</v>
      </c>
      <c r="V12" s="14">
        <v>7.4880666581363498E-2</v>
      </c>
      <c r="W12" s="14">
        <v>0.15871336727312699</v>
      </c>
      <c r="X12" s="14">
        <v>0.33182818373155398</v>
      </c>
      <c r="Y12" s="14">
        <v>0</v>
      </c>
      <c r="Z12" s="14">
        <v>5.5122310643153198E-2</v>
      </c>
      <c r="AA12" s="14"/>
      <c r="AB12" s="14">
        <v>6.0229646020993503E-2</v>
      </c>
      <c r="AC12" s="14">
        <v>0.102478458141246</v>
      </c>
      <c r="AD12" s="14">
        <v>7.5839329347983694E-2</v>
      </c>
      <c r="AE12" s="14"/>
      <c r="AF12" s="14">
        <v>7.6362664434127606E-2</v>
      </c>
      <c r="AG12" s="14">
        <v>0.11553908905160599</v>
      </c>
      <c r="AH12" s="14">
        <v>0.114441584995773</v>
      </c>
      <c r="AI12" s="14">
        <v>3.3078708968421598E-2</v>
      </c>
      <c r="AJ12" s="14">
        <v>0.103467823136808</v>
      </c>
      <c r="AK12" s="14">
        <v>9.8902847315369205E-2</v>
      </c>
      <c r="AL12" s="14">
        <v>0.14300814272986301</v>
      </c>
      <c r="AM12" s="14">
        <v>9.5484661463104498E-2</v>
      </c>
      <c r="AN12" s="14"/>
      <c r="AO12" s="14">
        <v>3.9455290161347897E-2</v>
      </c>
      <c r="AP12" s="14">
        <v>7.4073894829227799E-2</v>
      </c>
      <c r="AQ12" s="14">
        <v>9.1436460925914606E-2</v>
      </c>
      <c r="AR12" s="14">
        <v>1.24556599880779E-2</v>
      </c>
      <c r="AS12" s="14">
        <v>5.0336387562678997E-2</v>
      </c>
      <c r="AT12" s="14">
        <v>0.113996163905648</v>
      </c>
      <c r="AU12" s="14">
        <v>0.17073966749345301</v>
      </c>
      <c r="AV12" s="14">
        <v>7.5190965842124799E-2</v>
      </c>
      <c r="AW12" s="14"/>
      <c r="AX12" s="14">
        <v>3.3762074799423399E-2</v>
      </c>
      <c r="AY12" s="14">
        <v>9.9678027219660903E-2</v>
      </c>
      <c r="AZ12" s="14">
        <v>9.3785396728275502E-2</v>
      </c>
      <c r="BA12" s="14"/>
      <c r="BB12" s="14">
        <v>5.8611191806080598E-2</v>
      </c>
      <c r="BC12" s="14">
        <v>9.3768111047156502E-2</v>
      </c>
      <c r="BD12" s="14">
        <v>0.119318481610524</v>
      </c>
      <c r="BE12" s="14"/>
      <c r="BF12" s="14">
        <v>9.9551749266147405E-2</v>
      </c>
      <c r="BG12" s="14">
        <v>6.3054017946019197E-2</v>
      </c>
      <c r="BH12" s="14">
        <v>0.13475357650696801</v>
      </c>
      <c r="BI12" s="14"/>
      <c r="BJ12" s="14">
        <v>0.10801051418855299</v>
      </c>
      <c r="BK12" s="14">
        <v>8.2902953343816602E-2</v>
      </c>
      <c r="BL12" s="14"/>
      <c r="BM12" s="14">
        <v>7.3168239792765405E-2</v>
      </c>
      <c r="BN12" s="14">
        <v>9.7351067651638395E-2</v>
      </c>
      <c r="BO12" s="14"/>
      <c r="BP12" s="14">
        <v>4.6249508924794097E-2</v>
      </c>
      <c r="BQ12" s="14">
        <v>8.4255377608465798E-2</v>
      </c>
      <c r="BR12" s="14">
        <v>1.8456204184334898E-2</v>
      </c>
      <c r="BS12" s="14">
        <v>0.10911246837897801</v>
      </c>
      <c r="BT12" s="14">
        <v>0.121127103518576</v>
      </c>
      <c r="BU12" s="14">
        <v>5.5880127421981902E-2</v>
      </c>
      <c r="BV12" s="14">
        <v>8.5644365676604495E-2</v>
      </c>
      <c r="BW12" s="14">
        <v>7.5780875234022896E-2</v>
      </c>
    </row>
    <row r="13" spans="2:75" x14ac:dyDescent="0.35">
      <c r="B13" s="15" t="s">
        <v>197</v>
      </c>
      <c r="C13" s="14">
        <v>4.4004698119579098E-2</v>
      </c>
      <c r="D13" s="14">
        <v>3.8130185374110899E-2</v>
      </c>
      <c r="E13" s="14">
        <v>4.9548792121215803E-2</v>
      </c>
      <c r="F13" s="14"/>
      <c r="G13" s="14">
        <v>6.6323063379270894E-2</v>
      </c>
      <c r="H13" s="14">
        <v>4.9462382646375702E-2</v>
      </c>
      <c r="I13" s="14">
        <v>4.85134633750154E-2</v>
      </c>
      <c r="J13" s="14">
        <v>5.50094875807123E-2</v>
      </c>
      <c r="K13" s="14">
        <v>2.65807199752153E-2</v>
      </c>
      <c r="L13" s="14">
        <v>3.7592282660807698E-2</v>
      </c>
      <c r="M13" s="14"/>
      <c r="N13" s="14">
        <v>4.8796835046975302E-2</v>
      </c>
      <c r="O13" s="14">
        <v>3.5036556155451801E-2</v>
      </c>
      <c r="P13" s="14"/>
      <c r="Q13" s="14">
        <v>3.1008544337851201E-2</v>
      </c>
      <c r="R13" s="14">
        <v>3.3101805161960603E-2</v>
      </c>
      <c r="S13" s="14">
        <v>2.3440607235069001E-2</v>
      </c>
      <c r="T13" s="14">
        <v>2.7919600443669999E-2</v>
      </c>
      <c r="U13" s="14">
        <v>2.3298076056168501E-2</v>
      </c>
      <c r="V13" s="14">
        <v>7.2541895462471306E-2</v>
      </c>
      <c r="W13" s="14">
        <v>0.103908109819392</v>
      </c>
      <c r="X13" s="14">
        <v>0</v>
      </c>
      <c r="Y13" s="14">
        <v>0.57049239310669397</v>
      </c>
      <c r="Z13" s="14">
        <v>1.6044143927229498E-2</v>
      </c>
      <c r="AA13" s="14"/>
      <c r="AB13" s="14">
        <v>3.2348771552767198E-2</v>
      </c>
      <c r="AC13" s="14">
        <v>3.1789178923665597E-2</v>
      </c>
      <c r="AD13" s="14">
        <v>8.8761468193838802E-2</v>
      </c>
      <c r="AE13" s="14"/>
      <c r="AF13" s="14">
        <v>2.36656762599224E-2</v>
      </c>
      <c r="AG13" s="14">
        <v>4.0161250638254598E-2</v>
      </c>
      <c r="AH13" s="14">
        <v>5.1600041492211902E-2</v>
      </c>
      <c r="AI13" s="14">
        <v>0</v>
      </c>
      <c r="AJ13" s="14">
        <v>2.7043689346117401E-2</v>
      </c>
      <c r="AK13" s="14">
        <v>8.9387159262093896E-2</v>
      </c>
      <c r="AL13" s="14">
        <v>2.0350106017405899E-2</v>
      </c>
      <c r="AM13" s="14">
        <v>4.11231955910051E-2</v>
      </c>
      <c r="AN13" s="14"/>
      <c r="AO13" s="14">
        <v>2.1469414251495102E-2</v>
      </c>
      <c r="AP13" s="14">
        <v>7.4527754287562004E-2</v>
      </c>
      <c r="AQ13" s="14">
        <v>3.4953546766381099E-2</v>
      </c>
      <c r="AR13" s="14">
        <v>0</v>
      </c>
      <c r="AS13" s="14">
        <v>0</v>
      </c>
      <c r="AT13" s="14">
        <v>0.110099728922808</v>
      </c>
      <c r="AU13" s="14">
        <v>1.45701433215713E-2</v>
      </c>
      <c r="AV13" s="14">
        <v>3.4200482672891601E-2</v>
      </c>
      <c r="AW13" s="14"/>
      <c r="AX13" s="14">
        <v>4.3717437317627499E-2</v>
      </c>
      <c r="AY13" s="14">
        <v>4.0532609203860502E-2</v>
      </c>
      <c r="AZ13" s="14">
        <v>5.0534842037294303E-2</v>
      </c>
      <c r="BA13" s="14"/>
      <c r="BB13" s="14">
        <v>1.5225902934515499E-2</v>
      </c>
      <c r="BC13" s="14">
        <v>3.6425423995703199E-2</v>
      </c>
      <c r="BD13" s="14">
        <v>7.5026028842644199E-2</v>
      </c>
      <c r="BE13" s="14"/>
      <c r="BF13" s="14">
        <v>0</v>
      </c>
      <c r="BG13" s="14">
        <v>3.1346900963255202E-2</v>
      </c>
      <c r="BH13" s="14">
        <v>6.3729620710068796E-2</v>
      </c>
      <c r="BI13" s="14"/>
      <c r="BJ13" s="14">
        <v>7.2100917925656205E-2</v>
      </c>
      <c r="BK13" s="14">
        <v>3.6422153977689997E-2</v>
      </c>
      <c r="BL13" s="14"/>
      <c r="BM13" s="14">
        <v>6.1022100810869499E-2</v>
      </c>
      <c r="BN13" s="14">
        <v>3.7553144759904303E-2</v>
      </c>
      <c r="BO13" s="14"/>
      <c r="BP13" s="14">
        <v>3.6157417000398401E-2</v>
      </c>
      <c r="BQ13" s="14">
        <v>0</v>
      </c>
      <c r="BR13" s="14">
        <v>3.7418249384503298E-2</v>
      </c>
      <c r="BS13" s="14">
        <v>4.93536215204472E-2</v>
      </c>
      <c r="BT13" s="14">
        <v>4.91976603622599E-2</v>
      </c>
      <c r="BU13" s="14">
        <v>4.8619951768285603E-2</v>
      </c>
      <c r="BV13" s="14">
        <v>0.16199364394600199</v>
      </c>
      <c r="BW13" s="14">
        <v>6.6027383629410699E-3</v>
      </c>
    </row>
    <row r="14" spans="2:75" x14ac:dyDescent="0.35">
      <c r="B14" s="15" t="s">
        <v>92</v>
      </c>
      <c r="C14" s="20">
        <v>3.4614804633107697E-2</v>
      </c>
      <c r="D14" s="20">
        <v>2.12769510477572E-2</v>
      </c>
      <c r="E14" s="20">
        <v>4.7202455262395603E-2</v>
      </c>
      <c r="F14" s="20"/>
      <c r="G14" s="20">
        <v>1.7766886067137801E-2</v>
      </c>
      <c r="H14" s="20">
        <v>4.5148788070255498E-2</v>
      </c>
      <c r="I14" s="20">
        <v>3.5500574103497003E-2</v>
      </c>
      <c r="J14" s="20">
        <v>4.1628652880845898E-2</v>
      </c>
      <c r="K14" s="20">
        <v>1.1466697147878501E-2</v>
      </c>
      <c r="L14" s="20">
        <v>4.1201526962125E-2</v>
      </c>
      <c r="M14" s="20"/>
      <c r="N14" s="20">
        <v>2.5260814107622799E-2</v>
      </c>
      <c r="O14" s="20">
        <v>5.2120129759372399E-2</v>
      </c>
      <c r="P14" s="20"/>
      <c r="Q14" s="20">
        <v>9.2388138513402496E-2</v>
      </c>
      <c r="R14" s="20">
        <v>2.87726588626896E-2</v>
      </c>
      <c r="S14" s="20">
        <v>2.30350062086658E-2</v>
      </c>
      <c r="T14" s="20">
        <v>5.9148818095562397E-2</v>
      </c>
      <c r="U14" s="20">
        <v>8.0023336180827607E-3</v>
      </c>
      <c r="V14" s="20">
        <v>2.3495589176609301E-2</v>
      </c>
      <c r="W14" s="20">
        <v>1.0515595924956799E-2</v>
      </c>
      <c r="X14" s="20">
        <v>0</v>
      </c>
      <c r="Y14" s="20">
        <v>0</v>
      </c>
      <c r="Z14" s="20">
        <v>9.2685451783739298E-2</v>
      </c>
      <c r="AA14" s="20"/>
      <c r="AB14" s="20">
        <v>2.1140382003001099E-2</v>
      </c>
      <c r="AC14" s="20">
        <v>4.2461017461145903E-2</v>
      </c>
      <c r="AD14" s="20">
        <v>0</v>
      </c>
      <c r="AE14" s="20"/>
      <c r="AF14" s="20">
        <v>4.6636345925325003E-3</v>
      </c>
      <c r="AG14" s="20">
        <v>4.2876370116899298E-3</v>
      </c>
      <c r="AH14" s="20">
        <v>5.0081414305855602E-2</v>
      </c>
      <c r="AI14" s="20">
        <v>3.6577916081834597E-2</v>
      </c>
      <c r="AJ14" s="20">
        <v>2.32340236267818E-2</v>
      </c>
      <c r="AK14" s="20">
        <v>3.5908610279578299E-2</v>
      </c>
      <c r="AL14" s="20">
        <v>0</v>
      </c>
      <c r="AM14" s="20">
        <v>5.8186488503045003E-2</v>
      </c>
      <c r="AN14" s="20"/>
      <c r="AO14" s="20">
        <v>0</v>
      </c>
      <c r="AP14" s="20">
        <v>4.28943639101471E-3</v>
      </c>
      <c r="AQ14" s="20">
        <v>1.4103107780665E-2</v>
      </c>
      <c r="AR14" s="20">
        <v>0</v>
      </c>
      <c r="AS14" s="20">
        <v>0</v>
      </c>
      <c r="AT14" s="20">
        <v>2.4232013793463798E-2</v>
      </c>
      <c r="AU14" s="20">
        <v>2.1975653113559201E-2</v>
      </c>
      <c r="AV14" s="20">
        <v>4.3737190579126797E-2</v>
      </c>
      <c r="AW14" s="20"/>
      <c r="AX14" s="20">
        <v>8.9082557705257998E-2</v>
      </c>
      <c r="AY14" s="20">
        <v>1.5989034238756202E-2</v>
      </c>
      <c r="AZ14" s="20">
        <v>2.21062968178589E-2</v>
      </c>
      <c r="BA14" s="20"/>
      <c r="BB14" s="20">
        <v>3.3371555017396699E-2</v>
      </c>
      <c r="BC14" s="20">
        <v>1.2470954075697401E-2</v>
      </c>
      <c r="BD14" s="20">
        <v>1.05971091843389E-2</v>
      </c>
      <c r="BE14" s="20"/>
      <c r="BF14" s="20">
        <v>2.55402370511718E-2</v>
      </c>
      <c r="BG14" s="20">
        <v>1.2960341794045401E-2</v>
      </c>
      <c r="BH14" s="20">
        <v>2.2449258810841699E-2</v>
      </c>
      <c r="BI14" s="20"/>
      <c r="BJ14" s="20">
        <v>6.3766678030205103E-3</v>
      </c>
      <c r="BK14" s="20">
        <v>4.12825909472464E-2</v>
      </c>
      <c r="BL14" s="20"/>
      <c r="BM14" s="20">
        <v>1.9204534583201701E-2</v>
      </c>
      <c r="BN14" s="20">
        <v>3.5328476403934099E-2</v>
      </c>
      <c r="BO14" s="20"/>
      <c r="BP14" s="20">
        <v>8.9205577872718295E-2</v>
      </c>
      <c r="BQ14" s="20">
        <v>2.3474464754183799E-2</v>
      </c>
      <c r="BR14" s="20">
        <v>1.8456204184334898E-2</v>
      </c>
      <c r="BS14" s="20">
        <v>2.21969487608774E-2</v>
      </c>
      <c r="BT14" s="20">
        <v>1.9040944440901798E-2</v>
      </c>
      <c r="BU14" s="20">
        <v>5.4042782923737299E-2</v>
      </c>
      <c r="BV14" s="20">
        <v>0</v>
      </c>
      <c r="BW14" s="20">
        <v>1.2577859402717899E-2</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200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194</v>
      </c>
      <c r="C9" s="14">
        <v>1.41386781498694E-2</v>
      </c>
      <c r="D9" s="14">
        <v>1.8464140097186301E-2</v>
      </c>
      <c r="E9" s="14">
        <v>1.0056506797883299E-2</v>
      </c>
      <c r="F9" s="14"/>
      <c r="G9" s="14">
        <v>8.7550215573983001E-2</v>
      </c>
      <c r="H9" s="14">
        <v>0</v>
      </c>
      <c r="I9" s="14">
        <v>3.9282006945547801E-2</v>
      </c>
      <c r="J9" s="14">
        <v>0</v>
      </c>
      <c r="K9" s="14">
        <v>0</v>
      </c>
      <c r="L9" s="14">
        <v>5.9548490650070604E-3</v>
      </c>
      <c r="M9" s="14"/>
      <c r="N9" s="14">
        <v>1.6652475260525702E-2</v>
      </c>
      <c r="O9" s="14">
        <v>9.4342864142125792E-3</v>
      </c>
      <c r="P9" s="14"/>
      <c r="Q9" s="14">
        <v>0</v>
      </c>
      <c r="R9" s="14">
        <v>0</v>
      </c>
      <c r="S9" s="14">
        <v>2.9996538186415001E-2</v>
      </c>
      <c r="T9" s="14">
        <v>3.6227489621740598E-2</v>
      </c>
      <c r="U9" s="14">
        <v>3.50350896515327E-3</v>
      </c>
      <c r="V9" s="14">
        <v>0</v>
      </c>
      <c r="W9" s="14">
        <v>0</v>
      </c>
      <c r="X9" s="14">
        <v>0</v>
      </c>
      <c r="Y9" s="14">
        <v>0.57049239310669397</v>
      </c>
      <c r="Z9" s="14">
        <v>0</v>
      </c>
      <c r="AA9" s="14"/>
      <c r="AB9" s="14">
        <v>4.7185936039307298E-2</v>
      </c>
      <c r="AC9" s="14">
        <v>5.3510522802977297E-3</v>
      </c>
      <c r="AD9" s="14">
        <v>2.4502163441976098E-2</v>
      </c>
      <c r="AE9" s="14"/>
      <c r="AF9" s="14">
        <v>0</v>
      </c>
      <c r="AG9" s="14">
        <v>2.5111277007630099E-2</v>
      </c>
      <c r="AH9" s="14">
        <v>0</v>
      </c>
      <c r="AI9" s="14">
        <v>0</v>
      </c>
      <c r="AJ9" s="14">
        <v>0</v>
      </c>
      <c r="AK9" s="14">
        <v>3.4275671921647197E-2</v>
      </c>
      <c r="AL9" s="14">
        <v>3.9296288857532301E-2</v>
      </c>
      <c r="AM9" s="14">
        <v>8.4614105733284307E-3</v>
      </c>
      <c r="AN9" s="14"/>
      <c r="AO9" s="14">
        <v>1.3089283904644001E-2</v>
      </c>
      <c r="AP9" s="14">
        <v>2.5121815379358699E-2</v>
      </c>
      <c r="AQ9" s="14">
        <v>1.05085227965482E-2</v>
      </c>
      <c r="AR9" s="14">
        <v>0</v>
      </c>
      <c r="AS9" s="14">
        <v>0</v>
      </c>
      <c r="AT9" s="14">
        <v>2.74920617308918E-2</v>
      </c>
      <c r="AU9" s="14">
        <v>3.3468708899882002E-2</v>
      </c>
      <c r="AV9" s="14">
        <v>7.9696266666032193E-3</v>
      </c>
      <c r="AW9" s="14"/>
      <c r="AX9" s="14">
        <v>4.5740259251015498E-2</v>
      </c>
      <c r="AY9" s="14">
        <v>1.8280832820290999E-2</v>
      </c>
      <c r="AZ9" s="14">
        <v>1.0353558574673899E-2</v>
      </c>
      <c r="BA9" s="14"/>
      <c r="BB9" s="14">
        <v>2.7878608005911298E-2</v>
      </c>
      <c r="BC9" s="14">
        <v>9.6249674225083303E-3</v>
      </c>
      <c r="BD9" s="14">
        <v>2.3629492299831498E-2</v>
      </c>
      <c r="BE9" s="14"/>
      <c r="BF9" s="14">
        <v>4.31536391444746E-2</v>
      </c>
      <c r="BG9" s="14">
        <v>2.2503537684508499E-2</v>
      </c>
      <c r="BH9" s="14">
        <v>7.0079030882665696E-3</v>
      </c>
      <c r="BI9" s="14"/>
      <c r="BJ9" s="14">
        <v>2.38879120334369E-2</v>
      </c>
      <c r="BK9" s="14">
        <v>1.19771629018016E-2</v>
      </c>
      <c r="BL9" s="14"/>
      <c r="BM9" s="14">
        <v>4.0966116025544598E-2</v>
      </c>
      <c r="BN9" s="14">
        <v>4.1806099799532098E-3</v>
      </c>
      <c r="BO9" s="14"/>
      <c r="BP9" s="14">
        <v>4.9692584511529497E-2</v>
      </c>
      <c r="BQ9" s="14">
        <v>0</v>
      </c>
      <c r="BR9" s="14">
        <v>0</v>
      </c>
      <c r="BS9" s="14">
        <v>0</v>
      </c>
      <c r="BT9" s="14">
        <v>1.4869307004620601E-2</v>
      </c>
      <c r="BU9" s="14">
        <v>5.7207650798465903E-3</v>
      </c>
      <c r="BV9" s="14">
        <v>0</v>
      </c>
      <c r="BW9" s="14">
        <v>0</v>
      </c>
    </row>
    <row r="10" spans="2:75" x14ac:dyDescent="0.35">
      <c r="B10" s="15" t="s">
        <v>195</v>
      </c>
      <c r="C10" s="14">
        <v>8.28819098323028E-2</v>
      </c>
      <c r="D10" s="14">
        <v>8.2221317170219105E-2</v>
      </c>
      <c r="E10" s="14">
        <v>8.35053466983149E-2</v>
      </c>
      <c r="F10" s="14"/>
      <c r="G10" s="14">
        <v>0.156978573294795</v>
      </c>
      <c r="H10" s="14">
        <v>0.12568187080016399</v>
      </c>
      <c r="I10" s="14">
        <v>7.9045687526258596E-2</v>
      </c>
      <c r="J10" s="14">
        <v>4.5009816595686397E-2</v>
      </c>
      <c r="K10" s="14">
        <v>6.5841231441929896E-2</v>
      </c>
      <c r="L10" s="14">
        <v>7.9460173573744006E-2</v>
      </c>
      <c r="M10" s="14"/>
      <c r="N10" s="14">
        <v>8.3835952938479702E-2</v>
      </c>
      <c r="O10" s="14">
        <v>8.1096486305028803E-2</v>
      </c>
      <c r="P10" s="14"/>
      <c r="Q10" s="14">
        <v>0</v>
      </c>
      <c r="R10" s="14">
        <v>7.9714294244894096E-2</v>
      </c>
      <c r="S10" s="14">
        <v>7.1433584944977702E-2</v>
      </c>
      <c r="T10" s="14">
        <v>9.8674603268725694E-2</v>
      </c>
      <c r="U10" s="14">
        <v>7.9802682295009794E-2</v>
      </c>
      <c r="V10" s="14">
        <v>5.8703512230657701E-2</v>
      </c>
      <c r="W10" s="14">
        <v>0.11928256290424701</v>
      </c>
      <c r="X10" s="14">
        <v>0</v>
      </c>
      <c r="Y10" s="14">
        <v>0</v>
      </c>
      <c r="Z10" s="14">
        <v>8.4601696142609498E-2</v>
      </c>
      <c r="AA10" s="14"/>
      <c r="AB10" s="14">
        <v>7.6265265989856404E-2</v>
      </c>
      <c r="AC10" s="14">
        <v>6.79804017271739E-2</v>
      </c>
      <c r="AD10" s="14">
        <v>0.14317697026072199</v>
      </c>
      <c r="AE10" s="14"/>
      <c r="AF10" s="14">
        <v>3.53548030510571E-2</v>
      </c>
      <c r="AG10" s="14">
        <v>8.0063936938831695E-2</v>
      </c>
      <c r="AH10" s="14">
        <v>0.16181388744788999</v>
      </c>
      <c r="AI10" s="14">
        <v>0</v>
      </c>
      <c r="AJ10" s="14">
        <v>6.5389491759076199E-2</v>
      </c>
      <c r="AK10" s="14">
        <v>0.124899795292787</v>
      </c>
      <c r="AL10" s="14">
        <v>5.3111226952184301E-2</v>
      </c>
      <c r="AM10" s="14">
        <v>8.98270030632142E-2</v>
      </c>
      <c r="AN10" s="14"/>
      <c r="AO10" s="14">
        <v>6.1909242921549E-2</v>
      </c>
      <c r="AP10" s="14">
        <v>5.4054604637348298E-2</v>
      </c>
      <c r="AQ10" s="14">
        <v>0.18743176475308501</v>
      </c>
      <c r="AR10" s="14">
        <v>1.6205943474070301E-2</v>
      </c>
      <c r="AS10" s="14">
        <v>6.5011761148465505E-2</v>
      </c>
      <c r="AT10" s="14">
        <v>0.18405185558484199</v>
      </c>
      <c r="AU10" s="14">
        <v>3.83063295529796E-2</v>
      </c>
      <c r="AV10" s="14">
        <v>0.105221784859752</v>
      </c>
      <c r="AW10" s="14"/>
      <c r="AX10" s="14">
        <v>9.0164017708651595E-2</v>
      </c>
      <c r="AY10" s="14">
        <v>0.12175373535336199</v>
      </c>
      <c r="AZ10" s="14">
        <v>4.84722381161918E-2</v>
      </c>
      <c r="BA10" s="14"/>
      <c r="BB10" s="14">
        <v>7.2550558403927906E-2</v>
      </c>
      <c r="BC10" s="14">
        <v>8.5008430596419493E-2</v>
      </c>
      <c r="BD10" s="14">
        <v>9.6585157148664294E-2</v>
      </c>
      <c r="BE10" s="14"/>
      <c r="BF10" s="14">
        <v>0.17518298070855601</v>
      </c>
      <c r="BG10" s="14">
        <v>9.6707145979166104E-2</v>
      </c>
      <c r="BH10" s="14">
        <v>6.4721176100694194E-2</v>
      </c>
      <c r="BI10" s="14"/>
      <c r="BJ10" s="14">
        <v>0.130364580105928</v>
      </c>
      <c r="BK10" s="14">
        <v>6.8831719578684197E-2</v>
      </c>
      <c r="BL10" s="14"/>
      <c r="BM10" s="14">
        <v>9.3229332728220399E-2</v>
      </c>
      <c r="BN10" s="14">
        <v>8.3194090899729498E-2</v>
      </c>
      <c r="BO10" s="14"/>
      <c r="BP10" s="14">
        <v>8.6452885243505001E-2</v>
      </c>
      <c r="BQ10" s="14">
        <v>6.6161006282964299E-2</v>
      </c>
      <c r="BR10" s="14">
        <v>5.6755743292211898E-2</v>
      </c>
      <c r="BS10" s="14">
        <v>7.8071040594971497E-2</v>
      </c>
      <c r="BT10" s="14">
        <v>0.120676889958516</v>
      </c>
      <c r="BU10" s="14">
        <v>5.38118875786332E-2</v>
      </c>
      <c r="BV10" s="14">
        <v>0</v>
      </c>
      <c r="BW10" s="14">
        <v>1.29994785165228E-2</v>
      </c>
    </row>
    <row r="11" spans="2:75" x14ac:dyDescent="0.35">
      <c r="B11" s="15" t="s">
        <v>88</v>
      </c>
      <c r="C11" s="14">
        <v>0.26941587483248303</v>
      </c>
      <c r="D11" s="14">
        <v>0.23231916775928299</v>
      </c>
      <c r="E11" s="14">
        <v>0.30442603483658998</v>
      </c>
      <c r="F11" s="14"/>
      <c r="G11" s="14">
        <v>0.35808208560280602</v>
      </c>
      <c r="H11" s="14">
        <v>0.27672932865677302</v>
      </c>
      <c r="I11" s="14">
        <v>0.24574516760930401</v>
      </c>
      <c r="J11" s="14">
        <v>0.303291712881819</v>
      </c>
      <c r="K11" s="14">
        <v>0.24013740771900999</v>
      </c>
      <c r="L11" s="14">
        <v>0.25268246350419499</v>
      </c>
      <c r="M11" s="14"/>
      <c r="N11" s="14">
        <v>0.27671828948404797</v>
      </c>
      <c r="O11" s="14">
        <v>0.25574992741312602</v>
      </c>
      <c r="P11" s="14"/>
      <c r="Q11" s="14">
        <v>0.31151258953987798</v>
      </c>
      <c r="R11" s="14">
        <v>0.27779649567106401</v>
      </c>
      <c r="S11" s="14">
        <v>0.26703747300967801</v>
      </c>
      <c r="T11" s="14">
        <v>0.27600575950240103</v>
      </c>
      <c r="U11" s="14">
        <v>0.26099946153025799</v>
      </c>
      <c r="V11" s="14">
        <v>0.25845271847595702</v>
      </c>
      <c r="W11" s="14">
        <v>0.30090903241032402</v>
      </c>
      <c r="X11" s="14">
        <v>0.33182818373155398</v>
      </c>
      <c r="Y11" s="14">
        <v>0.11182982956972801</v>
      </c>
      <c r="Z11" s="14">
        <v>0.22387139627583399</v>
      </c>
      <c r="AA11" s="14"/>
      <c r="AB11" s="14">
        <v>0.14225598920296301</v>
      </c>
      <c r="AC11" s="14">
        <v>0.31447052514257701</v>
      </c>
      <c r="AD11" s="14">
        <v>0.228806089531609</v>
      </c>
      <c r="AE11" s="14"/>
      <c r="AF11" s="14">
        <v>0.19310116524171</v>
      </c>
      <c r="AG11" s="14">
        <v>0.26638125582064998</v>
      </c>
      <c r="AH11" s="14">
        <v>0.20771079988809299</v>
      </c>
      <c r="AI11" s="14">
        <v>0.206524245024689</v>
      </c>
      <c r="AJ11" s="14">
        <v>0.41624785000440501</v>
      </c>
      <c r="AK11" s="14">
        <v>0.32553873979167902</v>
      </c>
      <c r="AL11" s="14">
        <v>0.10881572702205899</v>
      </c>
      <c r="AM11" s="14">
        <v>0.30702436526028998</v>
      </c>
      <c r="AN11" s="14"/>
      <c r="AO11" s="14">
        <v>0.19247507347749901</v>
      </c>
      <c r="AP11" s="14">
        <v>0.21344518738988</v>
      </c>
      <c r="AQ11" s="14">
        <v>0.13332363983793299</v>
      </c>
      <c r="AR11" s="14">
        <v>0.28590639967954801</v>
      </c>
      <c r="AS11" s="14">
        <v>0.55598591929973395</v>
      </c>
      <c r="AT11" s="14">
        <v>0.32104499385445101</v>
      </c>
      <c r="AU11" s="14">
        <v>0.12566179247424</v>
      </c>
      <c r="AV11" s="14">
        <v>0.33743121570801299</v>
      </c>
      <c r="AW11" s="14"/>
      <c r="AX11" s="14">
        <v>0.455135596675524</v>
      </c>
      <c r="AY11" s="14">
        <v>0.28359008747889702</v>
      </c>
      <c r="AZ11" s="14">
        <v>0.18834209385501399</v>
      </c>
      <c r="BA11" s="14"/>
      <c r="BB11" s="14">
        <v>0.253915592919355</v>
      </c>
      <c r="BC11" s="14">
        <v>0.27397455458215703</v>
      </c>
      <c r="BD11" s="14">
        <v>0.22966294393181599</v>
      </c>
      <c r="BE11" s="14"/>
      <c r="BF11" s="14">
        <v>0.33314256918554302</v>
      </c>
      <c r="BG11" s="14">
        <v>0.26798062108158299</v>
      </c>
      <c r="BH11" s="14">
        <v>0.22451831449679099</v>
      </c>
      <c r="BI11" s="14"/>
      <c r="BJ11" s="14">
        <v>0.239161850813285</v>
      </c>
      <c r="BK11" s="14">
        <v>0.27150079772275698</v>
      </c>
      <c r="BL11" s="14"/>
      <c r="BM11" s="14">
        <v>0.24975748593479799</v>
      </c>
      <c r="BN11" s="14">
        <v>0.27025196123886902</v>
      </c>
      <c r="BO11" s="14"/>
      <c r="BP11" s="14">
        <v>0.27852266959114502</v>
      </c>
      <c r="BQ11" s="14">
        <v>0.27366129129961603</v>
      </c>
      <c r="BR11" s="14">
        <v>0.31620657418954101</v>
      </c>
      <c r="BS11" s="14">
        <v>0.32691797287605801</v>
      </c>
      <c r="BT11" s="14">
        <v>0.23249819736670499</v>
      </c>
      <c r="BU11" s="14">
        <v>0.235535812687031</v>
      </c>
      <c r="BV11" s="14">
        <v>0.357234392406794</v>
      </c>
      <c r="BW11" s="14">
        <v>0.268497603703444</v>
      </c>
    </row>
    <row r="12" spans="2:75" x14ac:dyDescent="0.35">
      <c r="B12" s="15" t="s">
        <v>196</v>
      </c>
      <c r="C12" s="14">
        <v>0.33834598505982899</v>
      </c>
      <c r="D12" s="14">
        <v>0.34771132935243898</v>
      </c>
      <c r="E12" s="14">
        <v>0.32950740535703099</v>
      </c>
      <c r="F12" s="14"/>
      <c r="G12" s="14">
        <v>0.21750513732959401</v>
      </c>
      <c r="H12" s="14">
        <v>0.33525626607068698</v>
      </c>
      <c r="I12" s="14">
        <v>0.26152407845074499</v>
      </c>
      <c r="J12" s="14">
        <v>0.33413606521468298</v>
      </c>
      <c r="K12" s="14">
        <v>0.34555902567078201</v>
      </c>
      <c r="L12" s="14">
        <v>0.39614107005320998</v>
      </c>
      <c r="M12" s="14"/>
      <c r="N12" s="14">
        <v>0.34783671846728698</v>
      </c>
      <c r="O12" s="14">
        <v>0.32058475539730102</v>
      </c>
      <c r="P12" s="14"/>
      <c r="Q12" s="14">
        <v>0.21506780656634</v>
      </c>
      <c r="R12" s="14">
        <v>0.27645233138500502</v>
      </c>
      <c r="S12" s="14">
        <v>0.29640987311462402</v>
      </c>
      <c r="T12" s="14">
        <v>0.36825515686874499</v>
      </c>
      <c r="U12" s="14">
        <v>0.40119483235824199</v>
      </c>
      <c r="V12" s="14">
        <v>0.40770939144434598</v>
      </c>
      <c r="W12" s="14">
        <v>0.32097978392262899</v>
      </c>
      <c r="X12" s="14">
        <v>0.66817181626844602</v>
      </c>
      <c r="Y12" s="14">
        <v>0</v>
      </c>
      <c r="Z12" s="14">
        <v>0.240759590260609</v>
      </c>
      <c r="AA12" s="14"/>
      <c r="AB12" s="14">
        <v>0.395198160725245</v>
      </c>
      <c r="AC12" s="14">
        <v>0.334705080752911</v>
      </c>
      <c r="AD12" s="14">
        <v>0.351093266618001</v>
      </c>
      <c r="AE12" s="14"/>
      <c r="AF12" s="14">
        <v>0.49924366255453301</v>
      </c>
      <c r="AG12" s="14">
        <v>0.345446748093022</v>
      </c>
      <c r="AH12" s="14">
        <v>0.30706184385735003</v>
      </c>
      <c r="AI12" s="14">
        <v>0.43604940860804497</v>
      </c>
      <c r="AJ12" s="14">
        <v>0.31101954903676698</v>
      </c>
      <c r="AK12" s="14">
        <v>0.30166846111165802</v>
      </c>
      <c r="AL12" s="14">
        <v>0.29099670215588103</v>
      </c>
      <c r="AM12" s="14">
        <v>0.26524089560501601</v>
      </c>
      <c r="AN12" s="14"/>
      <c r="AO12" s="14">
        <v>0.50406669706214502</v>
      </c>
      <c r="AP12" s="14">
        <v>0.38786688046094803</v>
      </c>
      <c r="AQ12" s="14">
        <v>0.32435906792476299</v>
      </c>
      <c r="AR12" s="14">
        <v>0.364967139389268</v>
      </c>
      <c r="AS12" s="14">
        <v>0.26783891816024302</v>
      </c>
      <c r="AT12" s="14">
        <v>0.28834407218588398</v>
      </c>
      <c r="AU12" s="14">
        <v>0.29695590669180399</v>
      </c>
      <c r="AV12" s="14">
        <v>0.235179263319858</v>
      </c>
      <c r="AW12" s="14"/>
      <c r="AX12" s="14">
        <v>0.20257570147940901</v>
      </c>
      <c r="AY12" s="14">
        <v>0.40172485666980601</v>
      </c>
      <c r="AZ12" s="14">
        <v>0.31141063991513801</v>
      </c>
      <c r="BA12" s="14"/>
      <c r="BB12" s="14">
        <v>0.39203666478612498</v>
      </c>
      <c r="BC12" s="14">
        <v>0.384643414239564</v>
      </c>
      <c r="BD12" s="14">
        <v>0.24471192700052499</v>
      </c>
      <c r="BE12" s="14"/>
      <c r="BF12" s="14">
        <v>0.27013925482240297</v>
      </c>
      <c r="BG12" s="14">
        <v>0.39283769752348702</v>
      </c>
      <c r="BH12" s="14">
        <v>0.30299043400269399</v>
      </c>
      <c r="BI12" s="14"/>
      <c r="BJ12" s="14">
        <v>0.32306591550181901</v>
      </c>
      <c r="BK12" s="14">
        <v>0.34851308680785098</v>
      </c>
      <c r="BL12" s="14"/>
      <c r="BM12" s="14">
        <v>0.38080627505992598</v>
      </c>
      <c r="BN12" s="14">
        <v>0.33467943636384401</v>
      </c>
      <c r="BO12" s="14"/>
      <c r="BP12" s="14">
        <v>0.32798684635253</v>
      </c>
      <c r="BQ12" s="14">
        <v>0.36799065389645302</v>
      </c>
      <c r="BR12" s="14">
        <v>0.252218722818075</v>
      </c>
      <c r="BS12" s="14">
        <v>0.29701848358571398</v>
      </c>
      <c r="BT12" s="14">
        <v>0.37301884476035202</v>
      </c>
      <c r="BU12" s="14">
        <v>0.32625243990542702</v>
      </c>
      <c r="BV12" s="14">
        <v>0.35721854093543798</v>
      </c>
      <c r="BW12" s="14">
        <v>0.33492517222315898</v>
      </c>
    </row>
    <row r="13" spans="2:75" x14ac:dyDescent="0.35">
      <c r="B13" s="15" t="s">
        <v>197</v>
      </c>
      <c r="C13" s="14">
        <v>0.25526529962848099</v>
      </c>
      <c r="D13" s="14">
        <v>0.29372345480409001</v>
      </c>
      <c r="E13" s="14">
        <v>0.21897026774050199</v>
      </c>
      <c r="F13" s="14"/>
      <c r="G13" s="14">
        <v>0.133698626973976</v>
      </c>
      <c r="H13" s="14">
        <v>0.226912309352059</v>
      </c>
      <c r="I13" s="14">
        <v>0.31205394817179899</v>
      </c>
      <c r="J13" s="14">
        <v>0.27409384401994802</v>
      </c>
      <c r="K13" s="14">
        <v>0.30525208684102001</v>
      </c>
      <c r="L13" s="14">
        <v>0.23781766673048399</v>
      </c>
      <c r="M13" s="14"/>
      <c r="N13" s="14">
        <v>0.25159648995811401</v>
      </c>
      <c r="O13" s="14">
        <v>0.26213121486874003</v>
      </c>
      <c r="P13" s="14"/>
      <c r="Q13" s="14">
        <v>0.33814490293708199</v>
      </c>
      <c r="R13" s="14">
        <v>0.277090844150361</v>
      </c>
      <c r="S13" s="14">
        <v>0.31152116795465601</v>
      </c>
      <c r="T13" s="14">
        <v>0.194536707051193</v>
      </c>
      <c r="U13" s="14">
        <v>0.24585904672596301</v>
      </c>
      <c r="V13" s="14">
        <v>0.25208728051920998</v>
      </c>
      <c r="W13" s="14">
        <v>0.24867908248156601</v>
      </c>
      <c r="X13" s="14">
        <v>0</v>
      </c>
      <c r="Y13" s="14">
        <v>0.31767777732357899</v>
      </c>
      <c r="Z13" s="14">
        <v>0.30916889670195402</v>
      </c>
      <c r="AA13" s="14"/>
      <c r="AB13" s="14">
        <v>0.29263984207772897</v>
      </c>
      <c r="AC13" s="14">
        <v>0.23971907856883701</v>
      </c>
      <c r="AD13" s="14">
        <v>0.24332257831528001</v>
      </c>
      <c r="AE13" s="14"/>
      <c r="AF13" s="14">
        <v>0.25452200125236302</v>
      </c>
      <c r="AG13" s="14">
        <v>0.27103107954684003</v>
      </c>
      <c r="AH13" s="14">
        <v>0.287556567651513</v>
      </c>
      <c r="AI13" s="14">
        <v>0.31535852519376001</v>
      </c>
      <c r="AJ13" s="14">
        <v>0.18410908557297101</v>
      </c>
      <c r="AK13" s="14">
        <v>0.19848595315715001</v>
      </c>
      <c r="AL13" s="14">
        <v>0.50778005501234402</v>
      </c>
      <c r="AM13" s="14">
        <v>0.24238661621097701</v>
      </c>
      <c r="AN13" s="14"/>
      <c r="AO13" s="14">
        <v>0.203563970095688</v>
      </c>
      <c r="AP13" s="14">
        <v>0.310979467988792</v>
      </c>
      <c r="AQ13" s="14">
        <v>0.309177888477915</v>
      </c>
      <c r="AR13" s="14">
        <v>0.27819375412071701</v>
      </c>
      <c r="AS13" s="14">
        <v>0.111163401391558</v>
      </c>
      <c r="AT13" s="14">
        <v>0.167303112665385</v>
      </c>
      <c r="AU13" s="14">
        <v>0.48363160926753501</v>
      </c>
      <c r="AV13" s="14">
        <v>0.26167576846221402</v>
      </c>
      <c r="AW13" s="14"/>
      <c r="AX13" s="14">
        <v>0.179313311366053</v>
      </c>
      <c r="AY13" s="14">
        <v>0.159502284231018</v>
      </c>
      <c r="AZ13" s="14">
        <v>0.408584526497901</v>
      </c>
      <c r="BA13" s="14"/>
      <c r="BB13" s="14">
        <v>0.24391236698687199</v>
      </c>
      <c r="BC13" s="14">
        <v>0.22583917353598501</v>
      </c>
      <c r="BD13" s="14">
        <v>0.37528621871956103</v>
      </c>
      <c r="BE13" s="14"/>
      <c r="BF13" s="14">
        <v>0.16348055921549201</v>
      </c>
      <c r="BG13" s="14">
        <v>0.202292652447528</v>
      </c>
      <c r="BH13" s="14">
        <v>0.37032663443298203</v>
      </c>
      <c r="BI13" s="14"/>
      <c r="BJ13" s="14">
        <v>0.25918991664839802</v>
      </c>
      <c r="BK13" s="14">
        <v>0.25957066150936597</v>
      </c>
      <c r="BL13" s="14"/>
      <c r="BM13" s="14">
        <v>0.22414833734054901</v>
      </c>
      <c r="BN13" s="14">
        <v>0.25879231368986899</v>
      </c>
      <c r="BO13" s="14"/>
      <c r="BP13" s="14">
        <v>0.17266846921918699</v>
      </c>
      <c r="BQ13" s="14">
        <v>0.26871258376678298</v>
      </c>
      <c r="BR13" s="14">
        <v>0.30623853666077</v>
      </c>
      <c r="BS13" s="14">
        <v>0.27817575523147597</v>
      </c>
      <c r="BT13" s="14">
        <v>0.235890544089365</v>
      </c>
      <c r="BU13" s="14">
        <v>0.35264451948437803</v>
      </c>
      <c r="BV13" s="14">
        <v>0.26755520809814498</v>
      </c>
      <c r="BW13" s="14">
        <v>0.28927406189461002</v>
      </c>
    </row>
    <row r="14" spans="2:75" x14ac:dyDescent="0.35">
      <c r="B14" s="15" t="s">
        <v>92</v>
      </c>
      <c r="C14" s="20">
        <v>3.9952252497034303E-2</v>
      </c>
      <c r="D14" s="20">
        <v>2.5560590816782799E-2</v>
      </c>
      <c r="E14" s="20">
        <v>5.3534438569678502E-2</v>
      </c>
      <c r="F14" s="20"/>
      <c r="G14" s="20">
        <v>4.6185361224846601E-2</v>
      </c>
      <c r="H14" s="20">
        <v>3.5420225120317297E-2</v>
      </c>
      <c r="I14" s="20">
        <v>6.2349111296346099E-2</v>
      </c>
      <c r="J14" s="20">
        <v>4.3468561287862702E-2</v>
      </c>
      <c r="K14" s="20">
        <v>4.3210248327257998E-2</v>
      </c>
      <c r="L14" s="20">
        <v>2.79437770733603E-2</v>
      </c>
      <c r="M14" s="20"/>
      <c r="N14" s="20">
        <v>2.3360073891545201E-2</v>
      </c>
      <c r="O14" s="20">
        <v>7.1003329601592502E-2</v>
      </c>
      <c r="P14" s="20"/>
      <c r="Q14" s="20">
        <v>0.13527470095669999</v>
      </c>
      <c r="R14" s="20">
        <v>8.8946034548676306E-2</v>
      </c>
      <c r="S14" s="20">
        <v>2.3601362789649801E-2</v>
      </c>
      <c r="T14" s="20">
        <v>2.6300283687194E-2</v>
      </c>
      <c r="U14" s="20">
        <v>8.6404681253745598E-3</v>
      </c>
      <c r="V14" s="20">
        <v>2.3047097329828702E-2</v>
      </c>
      <c r="W14" s="20">
        <v>1.0149538281233699E-2</v>
      </c>
      <c r="X14" s="20">
        <v>0</v>
      </c>
      <c r="Y14" s="20">
        <v>0</v>
      </c>
      <c r="Z14" s="20">
        <v>0.141598420618993</v>
      </c>
      <c r="AA14" s="20"/>
      <c r="AB14" s="20">
        <v>4.6454805964899003E-2</v>
      </c>
      <c r="AC14" s="20">
        <v>3.7773861528202703E-2</v>
      </c>
      <c r="AD14" s="20">
        <v>9.0989318324122392E-3</v>
      </c>
      <c r="AE14" s="20"/>
      <c r="AF14" s="20">
        <v>1.77783679003372E-2</v>
      </c>
      <c r="AG14" s="20">
        <v>1.19657025930264E-2</v>
      </c>
      <c r="AH14" s="20">
        <v>3.5856901155154698E-2</v>
      </c>
      <c r="AI14" s="20">
        <v>4.20678211735055E-2</v>
      </c>
      <c r="AJ14" s="20">
        <v>2.32340236267818E-2</v>
      </c>
      <c r="AK14" s="20">
        <v>1.5131378725079201E-2</v>
      </c>
      <c r="AL14" s="20">
        <v>0</v>
      </c>
      <c r="AM14" s="20">
        <v>8.7059709287173603E-2</v>
      </c>
      <c r="AN14" s="20"/>
      <c r="AO14" s="20">
        <v>2.48957325384743E-2</v>
      </c>
      <c r="AP14" s="20">
        <v>8.5320441436721895E-3</v>
      </c>
      <c r="AQ14" s="20">
        <v>3.5199116209755299E-2</v>
      </c>
      <c r="AR14" s="20">
        <v>5.4726763336396603E-2</v>
      </c>
      <c r="AS14" s="20">
        <v>0</v>
      </c>
      <c r="AT14" s="20">
        <v>1.17639039785468E-2</v>
      </c>
      <c r="AU14" s="20">
        <v>2.1975653113559201E-2</v>
      </c>
      <c r="AV14" s="20">
        <v>5.2522340983559297E-2</v>
      </c>
      <c r="AW14" s="20"/>
      <c r="AX14" s="20">
        <v>2.7071113519346601E-2</v>
      </c>
      <c r="AY14" s="20">
        <v>1.51482034466265E-2</v>
      </c>
      <c r="AZ14" s="20">
        <v>3.28369430410815E-2</v>
      </c>
      <c r="BA14" s="20"/>
      <c r="BB14" s="20">
        <v>9.7062088978091803E-3</v>
      </c>
      <c r="BC14" s="20">
        <v>2.0909459623365999E-2</v>
      </c>
      <c r="BD14" s="20">
        <v>3.0124260899602601E-2</v>
      </c>
      <c r="BE14" s="20"/>
      <c r="BF14" s="20">
        <v>1.4900996923531499E-2</v>
      </c>
      <c r="BG14" s="20">
        <v>1.7678345283726599E-2</v>
      </c>
      <c r="BH14" s="20">
        <v>3.04355378785723E-2</v>
      </c>
      <c r="BI14" s="20"/>
      <c r="BJ14" s="20">
        <v>2.43298248971324E-2</v>
      </c>
      <c r="BK14" s="20">
        <v>3.9606571479540602E-2</v>
      </c>
      <c r="BL14" s="20"/>
      <c r="BM14" s="20">
        <v>1.1092452910961901E-2</v>
      </c>
      <c r="BN14" s="20">
        <v>4.8901587827734502E-2</v>
      </c>
      <c r="BO14" s="20"/>
      <c r="BP14" s="20">
        <v>8.4676545082103497E-2</v>
      </c>
      <c r="BQ14" s="20">
        <v>2.3474464754183799E-2</v>
      </c>
      <c r="BR14" s="20">
        <v>6.8580423039402899E-2</v>
      </c>
      <c r="BS14" s="20">
        <v>1.9816747711779398E-2</v>
      </c>
      <c r="BT14" s="20">
        <v>2.3046216820442399E-2</v>
      </c>
      <c r="BU14" s="20">
        <v>2.6034575264683901E-2</v>
      </c>
      <c r="BV14" s="20">
        <v>1.7991858559623802E-2</v>
      </c>
      <c r="BW14" s="20">
        <v>9.4303683662263396E-2</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201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194</v>
      </c>
      <c r="C9" s="14">
        <v>2.1029769782569398E-2</v>
      </c>
      <c r="D9" s="14">
        <v>2.9388623352986001E-2</v>
      </c>
      <c r="E9" s="14">
        <v>1.3141069570614399E-2</v>
      </c>
      <c r="F9" s="14"/>
      <c r="G9" s="14">
        <v>1.13690682708938E-2</v>
      </c>
      <c r="H9" s="14">
        <v>2.4632648878186301E-2</v>
      </c>
      <c r="I9" s="14">
        <v>6.2501965881412699E-2</v>
      </c>
      <c r="J9" s="14">
        <v>3.4064376032129202E-2</v>
      </c>
      <c r="K9" s="14">
        <v>0</v>
      </c>
      <c r="L9" s="14">
        <v>8.1960409542930508E-3</v>
      </c>
      <c r="M9" s="14"/>
      <c r="N9" s="14">
        <v>2.3396961562894902E-2</v>
      </c>
      <c r="O9" s="14">
        <v>1.6599739450817198E-2</v>
      </c>
      <c r="P9" s="14"/>
      <c r="Q9" s="14">
        <v>0</v>
      </c>
      <c r="R9" s="14">
        <v>2.8844064626022702E-2</v>
      </c>
      <c r="S9" s="14">
        <v>1.3323295213949799E-2</v>
      </c>
      <c r="T9" s="14">
        <v>2.4766023936462898E-2</v>
      </c>
      <c r="U9" s="14">
        <v>2.3446060788380099E-2</v>
      </c>
      <c r="V9" s="14">
        <v>2.79711539444462E-2</v>
      </c>
      <c r="W9" s="14">
        <v>4.3797281492191104E-3</v>
      </c>
      <c r="X9" s="14">
        <v>0</v>
      </c>
      <c r="Y9" s="14">
        <v>0.57049239310669397</v>
      </c>
      <c r="Z9" s="14">
        <v>6.8219042038893101E-3</v>
      </c>
      <c r="AA9" s="14"/>
      <c r="AB9" s="14">
        <v>2.99839570631215E-2</v>
      </c>
      <c r="AC9" s="14">
        <v>9.6030751811905304E-3</v>
      </c>
      <c r="AD9" s="14">
        <v>3.7998635327619198E-2</v>
      </c>
      <c r="AE9" s="14"/>
      <c r="AF9" s="14">
        <v>1.2740069893762701E-2</v>
      </c>
      <c r="AG9" s="14">
        <v>6.366574667226E-3</v>
      </c>
      <c r="AH9" s="14">
        <v>8.6722275337659901E-2</v>
      </c>
      <c r="AI9" s="14">
        <v>0</v>
      </c>
      <c r="AJ9" s="14">
        <v>1.38992743696938E-2</v>
      </c>
      <c r="AK9" s="14">
        <v>2.8618681025371299E-2</v>
      </c>
      <c r="AL9" s="14">
        <v>0</v>
      </c>
      <c r="AM9" s="14">
        <v>1.22565195154391E-2</v>
      </c>
      <c r="AN9" s="14"/>
      <c r="AO9" s="14">
        <v>1.7840410006959601E-2</v>
      </c>
      <c r="AP9" s="14">
        <v>6.3692465078679702E-3</v>
      </c>
      <c r="AQ9" s="14">
        <v>0.14482424027142099</v>
      </c>
      <c r="AR9" s="14">
        <v>0</v>
      </c>
      <c r="AS9" s="14">
        <v>1.5746192955417401E-2</v>
      </c>
      <c r="AT9" s="14">
        <v>2.74920617308918E-2</v>
      </c>
      <c r="AU9" s="14">
        <v>0</v>
      </c>
      <c r="AV9" s="14">
        <v>7.1490683889157101E-3</v>
      </c>
      <c r="AW9" s="14"/>
      <c r="AX9" s="14">
        <v>6.3711877446902307E-2</v>
      </c>
      <c r="AY9" s="14">
        <v>2.81601680290329E-2</v>
      </c>
      <c r="AZ9" s="14">
        <v>1.4977283863743199E-2</v>
      </c>
      <c r="BA9" s="14"/>
      <c r="BB9" s="14">
        <v>4.9709776049333299E-2</v>
      </c>
      <c r="BC9" s="14">
        <v>1.50886786852901E-2</v>
      </c>
      <c r="BD9" s="14">
        <v>2.5803087787612599E-2</v>
      </c>
      <c r="BE9" s="14"/>
      <c r="BF9" s="14">
        <v>5.1194745618435601E-2</v>
      </c>
      <c r="BG9" s="14">
        <v>2.57419847595932E-2</v>
      </c>
      <c r="BH9" s="14">
        <v>2.0540720075077699E-2</v>
      </c>
      <c r="BI9" s="14"/>
      <c r="BJ9" s="14">
        <v>2.4759482992015101E-2</v>
      </c>
      <c r="BK9" s="14">
        <v>2.0797092529943599E-2</v>
      </c>
      <c r="BL9" s="14"/>
      <c r="BM9" s="14">
        <v>3.3669008481675103E-2</v>
      </c>
      <c r="BN9" s="14">
        <v>1.19344557812233E-2</v>
      </c>
      <c r="BO9" s="14"/>
      <c r="BP9" s="14">
        <v>2.79188506951949E-2</v>
      </c>
      <c r="BQ9" s="14">
        <v>0</v>
      </c>
      <c r="BR9" s="14">
        <v>9.8284071612963694E-3</v>
      </c>
      <c r="BS9" s="14">
        <v>2.2289611676489199E-2</v>
      </c>
      <c r="BT9" s="14">
        <v>2.9968277053121301E-2</v>
      </c>
      <c r="BU9" s="14">
        <v>1.50130094647077E-2</v>
      </c>
      <c r="BV9" s="14">
        <v>0</v>
      </c>
      <c r="BW9" s="14">
        <v>0</v>
      </c>
    </row>
    <row r="10" spans="2:75" x14ac:dyDescent="0.35">
      <c r="B10" s="15" t="s">
        <v>195</v>
      </c>
      <c r="C10" s="14">
        <v>0.19292664492601799</v>
      </c>
      <c r="D10" s="14">
        <v>0.21381602145509901</v>
      </c>
      <c r="E10" s="14">
        <v>0.173212215469354</v>
      </c>
      <c r="F10" s="14"/>
      <c r="G10" s="14">
        <v>0.341644873798985</v>
      </c>
      <c r="H10" s="14">
        <v>0.230620733236132</v>
      </c>
      <c r="I10" s="14">
        <v>0.144493296125699</v>
      </c>
      <c r="J10" s="14">
        <v>0.124066278308562</v>
      </c>
      <c r="K10" s="14">
        <v>0.17771548954873001</v>
      </c>
      <c r="L10" s="14">
        <v>0.20714248865458301</v>
      </c>
      <c r="M10" s="14"/>
      <c r="N10" s="14">
        <v>0.20327392974304301</v>
      </c>
      <c r="O10" s="14">
        <v>0.17356244048272901</v>
      </c>
      <c r="P10" s="14"/>
      <c r="Q10" s="14">
        <v>0.213649972563032</v>
      </c>
      <c r="R10" s="14">
        <v>0.20684243680450201</v>
      </c>
      <c r="S10" s="14">
        <v>0.145121383598172</v>
      </c>
      <c r="T10" s="14">
        <v>0.220125830246375</v>
      </c>
      <c r="U10" s="14">
        <v>0.174358564415631</v>
      </c>
      <c r="V10" s="14">
        <v>0.211796496000596</v>
      </c>
      <c r="W10" s="14">
        <v>0.24247300203595301</v>
      </c>
      <c r="X10" s="14">
        <v>8.66519994027138E-2</v>
      </c>
      <c r="Y10" s="14">
        <v>0</v>
      </c>
      <c r="Z10" s="14">
        <v>0.128429555991391</v>
      </c>
      <c r="AA10" s="14"/>
      <c r="AB10" s="14">
        <v>0.191376891227306</v>
      </c>
      <c r="AC10" s="14">
        <v>0.17210544116063001</v>
      </c>
      <c r="AD10" s="14">
        <v>0.29734830328775602</v>
      </c>
      <c r="AE10" s="14"/>
      <c r="AF10" s="14">
        <v>0.167473468134407</v>
      </c>
      <c r="AG10" s="14">
        <v>0.250219732907069</v>
      </c>
      <c r="AH10" s="14">
        <v>0.253374142011495</v>
      </c>
      <c r="AI10" s="14">
        <v>8.7351565202427206E-2</v>
      </c>
      <c r="AJ10" s="14">
        <v>0.13571069740481401</v>
      </c>
      <c r="AK10" s="14">
        <v>0.22860931746041999</v>
      </c>
      <c r="AL10" s="14">
        <v>0.138522152540934</v>
      </c>
      <c r="AM10" s="14">
        <v>0.20225221020966899</v>
      </c>
      <c r="AN10" s="14"/>
      <c r="AO10" s="14">
        <v>0.16464522294621201</v>
      </c>
      <c r="AP10" s="14">
        <v>0.29300545487644802</v>
      </c>
      <c r="AQ10" s="14">
        <v>0.200810916639408</v>
      </c>
      <c r="AR10" s="14">
        <v>0.129306965682076</v>
      </c>
      <c r="AS10" s="14">
        <v>0.20927782985298299</v>
      </c>
      <c r="AT10" s="14">
        <v>0.25755511179733298</v>
      </c>
      <c r="AU10" s="14">
        <v>0.14160060776140199</v>
      </c>
      <c r="AV10" s="14">
        <v>0.17845163874699599</v>
      </c>
      <c r="AW10" s="14"/>
      <c r="AX10" s="14">
        <v>0.194798432512097</v>
      </c>
      <c r="AY10" s="14">
        <v>0.28179074662227199</v>
      </c>
      <c r="AZ10" s="14">
        <v>0.13003462753585701</v>
      </c>
      <c r="BA10" s="14"/>
      <c r="BB10" s="14">
        <v>0.20252558628370801</v>
      </c>
      <c r="BC10" s="14">
        <v>0.22503921236875299</v>
      </c>
      <c r="BD10" s="14">
        <v>0.16472871920621199</v>
      </c>
      <c r="BE10" s="14"/>
      <c r="BF10" s="14">
        <v>0.29839062643915198</v>
      </c>
      <c r="BG10" s="14">
        <v>0.22966409926241799</v>
      </c>
      <c r="BH10" s="14">
        <v>0.15559254123046701</v>
      </c>
      <c r="BI10" s="14"/>
      <c r="BJ10" s="14">
        <v>0.24103612118721199</v>
      </c>
      <c r="BK10" s="14">
        <v>0.18383520319187499</v>
      </c>
      <c r="BL10" s="14"/>
      <c r="BM10" s="14">
        <v>0.29904703764116403</v>
      </c>
      <c r="BN10" s="14">
        <v>0.15154570138731699</v>
      </c>
      <c r="BO10" s="14"/>
      <c r="BP10" s="14">
        <v>0.25834980316317702</v>
      </c>
      <c r="BQ10" s="14">
        <v>0.168882479210408</v>
      </c>
      <c r="BR10" s="14">
        <v>0.17398380774913699</v>
      </c>
      <c r="BS10" s="14">
        <v>0.15590732519463299</v>
      </c>
      <c r="BT10" s="14">
        <v>0.21514624234250099</v>
      </c>
      <c r="BU10" s="14">
        <v>0.214036987733732</v>
      </c>
      <c r="BV10" s="14">
        <v>4.9834900368296298E-2</v>
      </c>
      <c r="BW10" s="14">
        <v>7.9125827719085995E-2</v>
      </c>
    </row>
    <row r="11" spans="2:75" x14ac:dyDescent="0.35">
      <c r="B11" s="15" t="s">
        <v>88</v>
      </c>
      <c r="C11" s="14">
        <v>0.31676278129947799</v>
      </c>
      <c r="D11" s="14">
        <v>0.30908679407691603</v>
      </c>
      <c r="E11" s="14">
        <v>0.32400702376879098</v>
      </c>
      <c r="F11" s="14"/>
      <c r="G11" s="14">
        <v>0.31722478876275001</v>
      </c>
      <c r="H11" s="14">
        <v>0.3523472346948</v>
      </c>
      <c r="I11" s="14">
        <v>0.24789306175727599</v>
      </c>
      <c r="J11" s="14">
        <v>0.44543852401258099</v>
      </c>
      <c r="K11" s="14">
        <v>0.344549470307007</v>
      </c>
      <c r="L11" s="14">
        <v>0.25512226573803198</v>
      </c>
      <c r="M11" s="14"/>
      <c r="N11" s="14">
        <v>0.32069292727014598</v>
      </c>
      <c r="O11" s="14">
        <v>0.30940779384008399</v>
      </c>
      <c r="P11" s="14"/>
      <c r="Q11" s="14">
        <v>0.283158215744507</v>
      </c>
      <c r="R11" s="14">
        <v>0.223359306506483</v>
      </c>
      <c r="S11" s="14">
        <v>0.283112937203361</v>
      </c>
      <c r="T11" s="14">
        <v>0.32892599628585201</v>
      </c>
      <c r="U11" s="14">
        <v>0.361298873653565</v>
      </c>
      <c r="V11" s="14">
        <v>0.34801026968191201</v>
      </c>
      <c r="W11" s="14">
        <v>0.38252252572523099</v>
      </c>
      <c r="X11" s="14">
        <v>0.66817181626844602</v>
      </c>
      <c r="Y11" s="14">
        <v>0.11182982956972801</v>
      </c>
      <c r="Z11" s="14">
        <v>0.21183989430252401</v>
      </c>
      <c r="AA11" s="14"/>
      <c r="AB11" s="14">
        <v>0.28065947182912598</v>
      </c>
      <c r="AC11" s="14">
        <v>0.34295522191545902</v>
      </c>
      <c r="AD11" s="14">
        <v>0.31554794958772803</v>
      </c>
      <c r="AE11" s="14"/>
      <c r="AF11" s="14">
        <v>0.29401106194758397</v>
      </c>
      <c r="AG11" s="14">
        <v>0.32488628122561303</v>
      </c>
      <c r="AH11" s="14">
        <v>0.23650050867540501</v>
      </c>
      <c r="AI11" s="14">
        <v>0.25803725382491099</v>
      </c>
      <c r="AJ11" s="14">
        <v>0.54911312924357503</v>
      </c>
      <c r="AK11" s="14">
        <v>0.34399771028798098</v>
      </c>
      <c r="AL11" s="14">
        <v>0.190147162782351</v>
      </c>
      <c r="AM11" s="14">
        <v>0.29212907418448197</v>
      </c>
      <c r="AN11" s="14"/>
      <c r="AO11" s="14">
        <v>0.33149020872225299</v>
      </c>
      <c r="AP11" s="14">
        <v>0.30169953430603202</v>
      </c>
      <c r="AQ11" s="14">
        <v>0.25137950495741201</v>
      </c>
      <c r="AR11" s="14">
        <v>0.31186901238960002</v>
      </c>
      <c r="AS11" s="14">
        <v>0.51262599317751001</v>
      </c>
      <c r="AT11" s="14">
        <v>0.36136356241492301</v>
      </c>
      <c r="AU11" s="14">
        <v>0.14815556610802699</v>
      </c>
      <c r="AV11" s="14">
        <v>0.30090520371049301</v>
      </c>
      <c r="AW11" s="14"/>
      <c r="AX11" s="14">
        <v>0.34226604520041998</v>
      </c>
      <c r="AY11" s="14">
        <v>0.340052272803676</v>
      </c>
      <c r="AZ11" s="14">
        <v>0.26879162065804502</v>
      </c>
      <c r="BA11" s="14"/>
      <c r="BB11" s="14">
        <v>0.29986994680253998</v>
      </c>
      <c r="BC11" s="14">
        <v>0.312285281492308</v>
      </c>
      <c r="BD11" s="14">
        <v>0.31295131092762102</v>
      </c>
      <c r="BE11" s="14"/>
      <c r="BF11" s="14">
        <v>0.30983360155400003</v>
      </c>
      <c r="BG11" s="14">
        <v>0.28961502344338802</v>
      </c>
      <c r="BH11" s="14">
        <v>0.31036954726361599</v>
      </c>
      <c r="BI11" s="14"/>
      <c r="BJ11" s="14">
        <v>0.33076552254821101</v>
      </c>
      <c r="BK11" s="14">
        <v>0.30853920455640799</v>
      </c>
      <c r="BL11" s="14"/>
      <c r="BM11" s="14">
        <v>0.27404576629752098</v>
      </c>
      <c r="BN11" s="14">
        <v>0.35105101990000398</v>
      </c>
      <c r="BO11" s="14"/>
      <c r="BP11" s="14">
        <v>0.25311443400199102</v>
      </c>
      <c r="BQ11" s="14">
        <v>0.23486056818558401</v>
      </c>
      <c r="BR11" s="14">
        <v>0.28383654600056002</v>
      </c>
      <c r="BS11" s="14">
        <v>0.40437863298779297</v>
      </c>
      <c r="BT11" s="14">
        <v>0.32408205138913798</v>
      </c>
      <c r="BU11" s="14">
        <v>0.31782030343027101</v>
      </c>
      <c r="BV11" s="14">
        <v>0.25185838674432998</v>
      </c>
      <c r="BW11" s="14">
        <v>0.32400279886901301</v>
      </c>
    </row>
    <row r="12" spans="2:75" x14ac:dyDescent="0.35">
      <c r="B12" s="15" t="s">
        <v>196</v>
      </c>
      <c r="C12" s="14">
        <v>0.27238028580634299</v>
      </c>
      <c r="D12" s="14">
        <v>0.28752686001582001</v>
      </c>
      <c r="E12" s="14">
        <v>0.25808564813024099</v>
      </c>
      <c r="F12" s="14"/>
      <c r="G12" s="14">
        <v>0.16071447507025499</v>
      </c>
      <c r="H12" s="14">
        <v>0.24772833410490699</v>
      </c>
      <c r="I12" s="14">
        <v>0.270864320208344</v>
      </c>
      <c r="J12" s="14">
        <v>0.21637276664492899</v>
      </c>
      <c r="K12" s="14">
        <v>0.26516114457212803</v>
      </c>
      <c r="L12" s="14">
        <v>0.33779187062974497</v>
      </c>
      <c r="M12" s="14"/>
      <c r="N12" s="14">
        <v>0.28997015811544802</v>
      </c>
      <c r="O12" s="14">
        <v>0.239462096199305</v>
      </c>
      <c r="P12" s="14"/>
      <c r="Q12" s="14">
        <v>0.287816607682439</v>
      </c>
      <c r="R12" s="14">
        <v>0.24758647555316399</v>
      </c>
      <c r="S12" s="14">
        <v>0.34671157971945998</v>
      </c>
      <c r="T12" s="14">
        <v>0.23749590818967101</v>
      </c>
      <c r="U12" s="14">
        <v>0.24960500610320899</v>
      </c>
      <c r="V12" s="14">
        <v>0.29815134468105198</v>
      </c>
      <c r="W12" s="14">
        <v>0.29450116780231</v>
      </c>
      <c r="X12" s="14">
        <v>0.24517618432884</v>
      </c>
      <c r="Y12" s="14">
        <v>0</v>
      </c>
      <c r="Z12" s="14">
        <v>0.26616518761091801</v>
      </c>
      <c r="AA12" s="14"/>
      <c r="AB12" s="14">
        <v>0.28732389345258003</v>
      </c>
      <c r="AC12" s="14">
        <v>0.26593873920385103</v>
      </c>
      <c r="AD12" s="14">
        <v>0.23607455932821</v>
      </c>
      <c r="AE12" s="14"/>
      <c r="AF12" s="14">
        <v>0.33879074339297799</v>
      </c>
      <c r="AG12" s="14">
        <v>0.24288409793932</v>
      </c>
      <c r="AH12" s="14">
        <v>0.26697103184445098</v>
      </c>
      <c r="AI12" s="14">
        <v>0.32084293195781999</v>
      </c>
      <c r="AJ12" s="14">
        <v>0.185369260816169</v>
      </c>
      <c r="AK12" s="14">
        <v>0.25709717202420801</v>
      </c>
      <c r="AL12" s="14">
        <v>0.39517905653202001</v>
      </c>
      <c r="AM12" s="14">
        <v>0.23914003320974</v>
      </c>
      <c r="AN12" s="14"/>
      <c r="AO12" s="14">
        <v>0.29388316244935497</v>
      </c>
      <c r="AP12" s="14">
        <v>0.25576685353924</v>
      </c>
      <c r="AQ12" s="14">
        <v>0.24008659156732301</v>
      </c>
      <c r="AR12" s="14">
        <v>0.26690300851513499</v>
      </c>
      <c r="AS12" s="14">
        <v>0.207099197695958</v>
      </c>
      <c r="AT12" s="14">
        <v>0.20396615463078699</v>
      </c>
      <c r="AU12" s="14">
        <v>0.35398919611111601</v>
      </c>
      <c r="AV12" s="14">
        <v>0.23327801726587499</v>
      </c>
      <c r="AW12" s="14"/>
      <c r="AX12" s="14">
        <v>0.27084796347318701</v>
      </c>
      <c r="AY12" s="14">
        <v>0.25953635822479498</v>
      </c>
      <c r="AZ12" s="14">
        <v>0.28752120979909501</v>
      </c>
      <c r="BA12" s="14"/>
      <c r="BB12" s="14">
        <v>0.30733779979326997</v>
      </c>
      <c r="BC12" s="14">
        <v>0.28829831765924002</v>
      </c>
      <c r="BD12" s="14">
        <v>0.22978453073129301</v>
      </c>
      <c r="BE12" s="14"/>
      <c r="BF12" s="14">
        <v>0.218839154584972</v>
      </c>
      <c r="BG12" s="14">
        <v>0.30672114767590503</v>
      </c>
      <c r="BH12" s="14">
        <v>0.271560010840255</v>
      </c>
      <c r="BI12" s="14"/>
      <c r="BJ12" s="14">
        <v>0.29817141612964998</v>
      </c>
      <c r="BK12" s="14">
        <v>0.26919619129766198</v>
      </c>
      <c r="BL12" s="14"/>
      <c r="BM12" s="14">
        <v>0.256222644990795</v>
      </c>
      <c r="BN12" s="14">
        <v>0.27116668068571098</v>
      </c>
      <c r="BO12" s="14"/>
      <c r="BP12" s="14">
        <v>0.27043685731224998</v>
      </c>
      <c r="BQ12" s="14">
        <v>0.28298373989579001</v>
      </c>
      <c r="BR12" s="14">
        <v>0.33588220815527398</v>
      </c>
      <c r="BS12" s="14">
        <v>0.25070811768979201</v>
      </c>
      <c r="BT12" s="14">
        <v>0.24565297137584</v>
      </c>
      <c r="BU12" s="14">
        <v>0.25429111839618501</v>
      </c>
      <c r="BV12" s="14">
        <v>0.57460824053218196</v>
      </c>
      <c r="BW12" s="14">
        <v>0.31781850711818299</v>
      </c>
    </row>
    <row r="13" spans="2:75" x14ac:dyDescent="0.35">
      <c r="B13" s="15" t="s">
        <v>197</v>
      </c>
      <c r="C13" s="14">
        <v>0.16690708832821</v>
      </c>
      <c r="D13" s="14">
        <v>0.148344026113882</v>
      </c>
      <c r="E13" s="14">
        <v>0.18442604970145099</v>
      </c>
      <c r="F13" s="14"/>
      <c r="G13" s="14">
        <v>0.12499872398341701</v>
      </c>
      <c r="H13" s="14">
        <v>0.12883328116399401</v>
      </c>
      <c r="I13" s="14">
        <v>0.21410233107068899</v>
      </c>
      <c r="J13" s="14">
        <v>0.15740783558607499</v>
      </c>
      <c r="K13" s="14">
        <v>0.196064582057078</v>
      </c>
      <c r="L13" s="14">
        <v>0.16234907550348401</v>
      </c>
      <c r="M13" s="14"/>
      <c r="N13" s="14">
        <v>0.14599219481182901</v>
      </c>
      <c r="O13" s="14">
        <v>0.206047817623153</v>
      </c>
      <c r="P13" s="14"/>
      <c r="Q13" s="14">
        <v>0.13937869594029201</v>
      </c>
      <c r="R13" s="14">
        <v>0.23061354060709599</v>
      </c>
      <c r="S13" s="14">
        <v>0.19978369487857001</v>
      </c>
      <c r="T13" s="14">
        <v>0.177640973973826</v>
      </c>
      <c r="U13" s="14">
        <v>0.181544504602001</v>
      </c>
      <c r="V13" s="14">
        <v>8.8993938654233704E-2</v>
      </c>
      <c r="W13" s="14">
        <v>7.1742094725240693E-2</v>
      </c>
      <c r="X13" s="14">
        <v>0</v>
      </c>
      <c r="Y13" s="14">
        <v>0.31767777732357899</v>
      </c>
      <c r="Z13" s="14">
        <v>0.25302638820447199</v>
      </c>
      <c r="AA13" s="14"/>
      <c r="AB13" s="14">
        <v>0.202750211636542</v>
      </c>
      <c r="AC13" s="14">
        <v>0.17267854273571101</v>
      </c>
      <c r="AD13" s="14">
        <v>0.105995353082405</v>
      </c>
      <c r="AE13" s="14"/>
      <c r="AF13" s="14">
        <v>0.170517136275078</v>
      </c>
      <c r="AG13" s="14">
        <v>0.16475327600211501</v>
      </c>
      <c r="AH13" s="14">
        <v>0.14421849215058399</v>
      </c>
      <c r="AI13" s="14">
        <v>0.33376824901484198</v>
      </c>
      <c r="AJ13" s="14">
        <v>9.2673614538965901E-2</v>
      </c>
      <c r="AK13" s="14">
        <v>0.112398981524993</v>
      </c>
      <c r="AL13" s="14">
        <v>0.26304679471299403</v>
      </c>
      <c r="AM13" s="14">
        <v>0.20493292147933301</v>
      </c>
      <c r="AN13" s="14"/>
      <c r="AO13" s="14">
        <v>0.17260871057343299</v>
      </c>
      <c r="AP13" s="14">
        <v>0.13147446352789099</v>
      </c>
      <c r="AQ13" s="14">
        <v>0.154365314982507</v>
      </c>
      <c r="AR13" s="14">
        <v>0.27658244935790799</v>
      </c>
      <c r="AS13" s="14">
        <v>5.5250786318130997E-2</v>
      </c>
      <c r="AT13" s="14">
        <v>0.119844485579071</v>
      </c>
      <c r="AU13" s="14">
        <v>0.33427897690589697</v>
      </c>
      <c r="AV13" s="14">
        <v>0.23191304094500101</v>
      </c>
      <c r="AW13" s="14"/>
      <c r="AX13" s="14">
        <v>5.0570077618274298E-2</v>
      </c>
      <c r="AY13" s="14">
        <v>8.3742634976670102E-2</v>
      </c>
      <c r="AZ13" s="14">
        <v>0.27791283940136702</v>
      </c>
      <c r="BA13" s="14"/>
      <c r="BB13" s="14">
        <v>0.113017145153384</v>
      </c>
      <c r="BC13" s="14">
        <v>0.142147747210848</v>
      </c>
      <c r="BD13" s="14">
        <v>0.25639855332382699</v>
      </c>
      <c r="BE13" s="14"/>
      <c r="BF13" s="14">
        <v>0.106840874879909</v>
      </c>
      <c r="BG13" s="14">
        <v>0.128334289964601</v>
      </c>
      <c r="BH13" s="14">
        <v>0.23130797288054</v>
      </c>
      <c r="BI13" s="14"/>
      <c r="BJ13" s="14">
        <v>8.5255582381738998E-2</v>
      </c>
      <c r="BK13" s="14">
        <v>0.1867877827443</v>
      </c>
      <c r="BL13" s="14"/>
      <c r="BM13" s="14">
        <v>0.119392703018495</v>
      </c>
      <c r="BN13" s="14">
        <v>0.18244171671557699</v>
      </c>
      <c r="BO13" s="14"/>
      <c r="BP13" s="14">
        <v>0.12417329350468299</v>
      </c>
      <c r="BQ13" s="14">
        <v>0.28424835878334198</v>
      </c>
      <c r="BR13" s="14">
        <v>0.178012826749398</v>
      </c>
      <c r="BS13" s="14">
        <v>0.14709413948743</v>
      </c>
      <c r="BT13" s="14">
        <v>0.165592501770258</v>
      </c>
      <c r="BU13" s="14">
        <v>0.17280400571042101</v>
      </c>
      <c r="BV13" s="14">
        <v>0.123698472355192</v>
      </c>
      <c r="BW13" s="14">
        <v>0.23231484001758701</v>
      </c>
    </row>
    <row r="14" spans="2:75" x14ac:dyDescent="0.35">
      <c r="B14" s="15" t="s">
        <v>92</v>
      </c>
      <c r="C14" s="20">
        <v>2.9993429857381598E-2</v>
      </c>
      <c r="D14" s="20">
        <v>1.18376749852971E-2</v>
      </c>
      <c r="E14" s="20">
        <v>4.7127993359548197E-2</v>
      </c>
      <c r="F14" s="20"/>
      <c r="G14" s="20">
        <v>4.4048070113699302E-2</v>
      </c>
      <c r="H14" s="20">
        <v>1.5837767921981501E-2</v>
      </c>
      <c r="I14" s="20">
        <v>6.0145024956579099E-2</v>
      </c>
      <c r="J14" s="20">
        <v>2.2650219415722098E-2</v>
      </c>
      <c r="K14" s="20">
        <v>1.6509313515056401E-2</v>
      </c>
      <c r="L14" s="20">
        <v>2.93982585198642E-2</v>
      </c>
      <c r="M14" s="20"/>
      <c r="N14" s="20">
        <v>1.6673828496639901E-2</v>
      </c>
      <c r="O14" s="20">
        <v>5.4920112403912397E-2</v>
      </c>
      <c r="P14" s="20"/>
      <c r="Q14" s="20">
        <v>7.5996508069730101E-2</v>
      </c>
      <c r="R14" s="20">
        <v>6.2754175902732801E-2</v>
      </c>
      <c r="S14" s="20">
        <v>1.19471093864862E-2</v>
      </c>
      <c r="T14" s="20">
        <v>1.1045267367812899E-2</v>
      </c>
      <c r="U14" s="20">
        <v>9.7469904372131204E-3</v>
      </c>
      <c r="V14" s="20">
        <v>2.50767970377598E-2</v>
      </c>
      <c r="W14" s="20">
        <v>4.3814815620458096E-3</v>
      </c>
      <c r="X14" s="20">
        <v>0</v>
      </c>
      <c r="Y14" s="20">
        <v>0</v>
      </c>
      <c r="Z14" s="20">
        <v>0.13371706968680599</v>
      </c>
      <c r="AA14" s="20"/>
      <c r="AB14" s="20">
        <v>7.9055747913250301E-3</v>
      </c>
      <c r="AC14" s="20">
        <v>3.6718979803157997E-2</v>
      </c>
      <c r="AD14" s="20">
        <v>7.0351993862817997E-3</v>
      </c>
      <c r="AE14" s="20"/>
      <c r="AF14" s="20">
        <v>1.6467520356188901E-2</v>
      </c>
      <c r="AG14" s="20">
        <v>1.0890037258656801E-2</v>
      </c>
      <c r="AH14" s="20">
        <v>1.22135499804057E-2</v>
      </c>
      <c r="AI14" s="20">
        <v>0</v>
      </c>
      <c r="AJ14" s="20">
        <v>2.32340236267818E-2</v>
      </c>
      <c r="AK14" s="20">
        <v>2.9278137677026601E-2</v>
      </c>
      <c r="AL14" s="20">
        <v>1.3104833431700999E-2</v>
      </c>
      <c r="AM14" s="20">
        <v>4.9289241401336399E-2</v>
      </c>
      <c r="AN14" s="20"/>
      <c r="AO14" s="20">
        <v>1.9532285301787002E-2</v>
      </c>
      <c r="AP14" s="20">
        <v>1.1684447242520501E-2</v>
      </c>
      <c r="AQ14" s="20">
        <v>8.5334315819282896E-3</v>
      </c>
      <c r="AR14" s="20">
        <v>1.5338564055281501E-2</v>
      </c>
      <c r="AS14" s="20">
        <v>0</v>
      </c>
      <c r="AT14" s="20">
        <v>2.9778623846994499E-2</v>
      </c>
      <c r="AU14" s="20">
        <v>2.1975653113559201E-2</v>
      </c>
      <c r="AV14" s="20">
        <v>4.8303030942719899E-2</v>
      </c>
      <c r="AW14" s="20"/>
      <c r="AX14" s="20">
        <v>7.7805603749119004E-2</v>
      </c>
      <c r="AY14" s="20">
        <v>6.7178193435535397E-3</v>
      </c>
      <c r="AZ14" s="20">
        <v>2.07624187418936E-2</v>
      </c>
      <c r="BA14" s="20"/>
      <c r="BB14" s="20">
        <v>2.7539745917764199E-2</v>
      </c>
      <c r="BC14" s="20">
        <v>1.71407625835601E-2</v>
      </c>
      <c r="BD14" s="20">
        <v>1.03337980234344E-2</v>
      </c>
      <c r="BE14" s="20"/>
      <c r="BF14" s="20">
        <v>1.4900996923531499E-2</v>
      </c>
      <c r="BG14" s="20">
        <v>1.9923454894094E-2</v>
      </c>
      <c r="BH14" s="20">
        <v>1.06292077100449E-2</v>
      </c>
      <c r="BI14" s="20"/>
      <c r="BJ14" s="20">
        <v>2.0011874761172901E-2</v>
      </c>
      <c r="BK14" s="20">
        <v>3.08445256798115E-2</v>
      </c>
      <c r="BL14" s="20"/>
      <c r="BM14" s="20">
        <v>1.7622839570350698E-2</v>
      </c>
      <c r="BN14" s="20">
        <v>3.18604255301679E-2</v>
      </c>
      <c r="BO14" s="20"/>
      <c r="BP14" s="20">
        <v>6.6006761322704194E-2</v>
      </c>
      <c r="BQ14" s="20">
        <v>2.9024853924876099E-2</v>
      </c>
      <c r="BR14" s="20">
        <v>1.8456204184334898E-2</v>
      </c>
      <c r="BS14" s="20">
        <v>1.96221729638625E-2</v>
      </c>
      <c r="BT14" s="20">
        <v>1.95579560691422E-2</v>
      </c>
      <c r="BU14" s="20">
        <v>2.6034575264683901E-2</v>
      </c>
      <c r="BV14" s="20">
        <v>0</v>
      </c>
      <c r="BW14" s="20">
        <v>4.6738026276131002E-2</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202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194</v>
      </c>
      <c r="C9" s="14">
        <v>9.3032812598663001E-2</v>
      </c>
      <c r="D9" s="14">
        <v>0.11442136895442701</v>
      </c>
      <c r="E9" s="14">
        <v>7.2847280260318698E-2</v>
      </c>
      <c r="F9" s="14"/>
      <c r="G9" s="14">
        <v>8.8398850808264595E-2</v>
      </c>
      <c r="H9" s="14">
        <v>9.4844195551161206E-2</v>
      </c>
      <c r="I9" s="14">
        <v>8.7916518259964493E-2</v>
      </c>
      <c r="J9" s="14">
        <v>8.6366427440928997E-2</v>
      </c>
      <c r="K9" s="14">
        <v>7.2804442848384401E-2</v>
      </c>
      <c r="L9" s="14">
        <v>0.107867933117777</v>
      </c>
      <c r="M9" s="14"/>
      <c r="N9" s="14">
        <v>8.2727792551178597E-2</v>
      </c>
      <c r="O9" s="14">
        <v>0.11231792154467</v>
      </c>
      <c r="P9" s="14"/>
      <c r="Q9" s="14">
        <v>6.7746018834010699E-2</v>
      </c>
      <c r="R9" s="14">
        <v>8.5341542589083996E-2</v>
      </c>
      <c r="S9" s="14">
        <v>6.7856897929191501E-2</v>
      </c>
      <c r="T9" s="14">
        <v>0.106402848584152</v>
      </c>
      <c r="U9" s="14">
        <v>8.84225784403017E-2</v>
      </c>
      <c r="V9" s="14">
        <v>0.101570138711566</v>
      </c>
      <c r="W9" s="14">
        <v>9.1977450277857406E-2</v>
      </c>
      <c r="X9" s="14">
        <v>0.26187207182115801</v>
      </c>
      <c r="Y9" s="14">
        <v>0.57049239310669397</v>
      </c>
      <c r="Z9" s="14">
        <v>8.0993362049787396E-2</v>
      </c>
      <c r="AA9" s="14"/>
      <c r="AB9" s="14">
        <v>7.7434853839059195E-2</v>
      </c>
      <c r="AC9" s="14">
        <v>6.2069962856171397E-2</v>
      </c>
      <c r="AD9" s="14">
        <v>0.20384875383404799</v>
      </c>
      <c r="AE9" s="14"/>
      <c r="AF9" s="14">
        <v>5.97592540518758E-2</v>
      </c>
      <c r="AG9" s="14">
        <v>9.3624538621586498E-2</v>
      </c>
      <c r="AH9" s="14">
        <v>0.177518025247629</v>
      </c>
      <c r="AI9" s="14">
        <v>0</v>
      </c>
      <c r="AJ9" s="14">
        <v>0.100384870259287</v>
      </c>
      <c r="AK9" s="14">
        <v>0.13765272397738301</v>
      </c>
      <c r="AL9" s="14">
        <v>4.2361354631381798E-2</v>
      </c>
      <c r="AM9" s="14">
        <v>3.2432551226008501E-2</v>
      </c>
      <c r="AN9" s="14"/>
      <c r="AO9" s="14">
        <v>9.6262724717652695E-2</v>
      </c>
      <c r="AP9" s="14">
        <v>6.0889315418234197E-2</v>
      </c>
      <c r="AQ9" s="14">
        <v>0.19185719293419401</v>
      </c>
      <c r="AR9" s="14">
        <v>0</v>
      </c>
      <c r="AS9" s="14">
        <v>6.7797826173642897E-2</v>
      </c>
      <c r="AT9" s="14">
        <v>0.16915584046951601</v>
      </c>
      <c r="AU9" s="14">
        <v>8.1403980301593903E-2</v>
      </c>
      <c r="AV9" s="14">
        <v>4.09525780304364E-3</v>
      </c>
      <c r="AW9" s="14"/>
      <c r="AX9" s="14">
        <v>0.36298808855723502</v>
      </c>
      <c r="AY9" s="14">
        <v>0.104039983022891</v>
      </c>
      <c r="AZ9" s="14">
        <v>6.2373592668874198E-2</v>
      </c>
      <c r="BA9" s="14"/>
      <c r="BB9" s="14">
        <v>0.13151810490497601</v>
      </c>
      <c r="BC9" s="14">
        <v>8.7593727215317593E-2</v>
      </c>
      <c r="BD9" s="14">
        <v>0.10073262172684</v>
      </c>
      <c r="BE9" s="14"/>
      <c r="BF9" s="14">
        <v>0.14961877155278699</v>
      </c>
      <c r="BG9" s="14">
        <v>0.107782200076411</v>
      </c>
      <c r="BH9" s="14">
        <v>9.0615517627664899E-2</v>
      </c>
      <c r="BI9" s="14"/>
      <c r="BJ9" s="14">
        <v>0.142927049629402</v>
      </c>
      <c r="BK9" s="14">
        <v>8.0381652849550497E-2</v>
      </c>
      <c r="BL9" s="14"/>
      <c r="BM9" s="14">
        <v>0.14130820802430799</v>
      </c>
      <c r="BN9" s="14">
        <v>7.2501756613595203E-2</v>
      </c>
      <c r="BO9" s="14"/>
      <c r="BP9" s="14">
        <v>0.101013623052793</v>
      </c>
      <c r="BQ9" s="14">
        <v>3.8086422398407503E-2</v>
      </c>
      <c r="BR9" s="14">
        <v>4.0753051646677203E-2</v>
      </c>
      <c r="BS9" s="14">
        <v>7.2744127740467804E-2</v>
      </c>
      <c r="BT9" s="14">
        <v>0.121153008291511</v>
      </c>
      <c r="BU9" s="14">
        <v>0.12753320832929599</v>
      </c>
      <c r="BV9" s="14">
        <v>1.7991858559623802E-2</v>
      </c>
      <c r="BW9" s="14">
        <v>3.99627705444544E-2</v>
      </c>
    </row>
    <row r="10" spans="2:75" x14ac:dyDescent="0.35">
      <c r="B10" s="15" t="s">
        <v>195</v>
      </c>
      <c r="C10" s="14">
        <v>0.38275764638554199</v>
      </c>
      <c r="D10" s="14">
        <v>0.36668069467557401</v>
      </c>
      <c r="E10" s="14">
        <v>0.39793033140671202</v>
      </c>
      <c r="F10" s="14"/>
      <c r="G10" s="14">
        <v>0.462482897305662</v>
      </c>
      <c r="H10" s="14">
        <v>0.31575447120541</v>
      </c>
      <c r="I10" s="14">
        <v>0.31449359467782101</v>
      </c>
      <c r="J10" s="14">
        <v>0.306962524284701</v>
      </c>
      <c r="K10" s="14">
        <v>0.39577241815573599</v>
      </c>
      <c r="L10" s="14">
        <v>0.44772838407612597</v>
      </c>
      <c r="M10" s="14"/>
      <c r="N10" s="14">
        <v>0.40435284766785801</v>
      </c>
      <c r="O10" s="14">
        <v>0.34234376970006503</v>
      </c>
      <c r="P10" s="14"/>
      <c r="Q10" s="14">
        <v>0.31608949533413699</v>
      </c>
      <c r="R10" s="14">
        <v>0.34764656226885499</v>
      </c>
      <c r="S10" s="14">
        <v>0.41976583261153799</v>
      </c>
      <c r="T10" s="14">
        <v>0.36446785456459302</v>
      </c>
      <c r="U10" s="14">
        <v>0.42023722306132999</v>
      </c>
      <c r="V10" s="14">
        <v>0.38309053830705198</v>
      </c>
      <c r="W10" s="14">
        <v>0.41274599215741697</v>
      </c>
      <c r="X10" s="14">
        <v>0.402456317184478</v>
      </c>
      <c r="Y10" s="14">
        <v>0</v>
      </c>
      <c r="Z10" s="14">
        <v>0.33001682726803</v>
      </c>
      <c r="AA10" s="14"/>
      <c r="AB10" s="14">
        <v>0.31778633451200999</v>
      </c>
      <c r="AC10" s="14">
        <v>0.364048517527292</v>
      </c>
      <c r="AD10" s="14">
        <v>0.49218870990837998</v>
      </c>
      <c r="AE10" s="14"/>
      <c r="AF10" s="14">
        <v>0.38630983327110202</v>
      </c>
      <c r="AG10" s="14">
        <v>0.391150161404059</v>
      </c>
      <c r="AH10" s="14">
        <v>0.33926865452046501</v>
      </c>
      <c r="AI10" s="14">
        <v>0.20403257835815999</v>
      </c>
      <c r="AJ10" s="14">
        <v>0.48552077235545998</v>
      </c>
      <c r="AK10" s="14">
        <v>0.49173098499324702</v>
      </c>
      <c r="AL10" s="14">
        <v>0.30375913491850298</v>
      </c>
      <c r="AM10" s="14">
        <v>0.34287683656041401</v>
      </c>
      <c r="AN10" s="14"/>
      <c r="AO10" s="14">
        <v>0.40012599510713098</v>
      </c>
      <c r="AP10" s="14">
        <v>0.43139370434292501</v>
      </c>
      <c r="AQ10" s="14">
        <v>0.32920331011023901</v>
      </c>
      <c r="AR10" s="14">
        <v>0.321189308402624</v>
      </c>
      <c r="AS10" s="14">
        <v>0.54916470228286696</v>
      </c>
      <c r="AT10" s="14">
        <v>0.50144248081461096</v>
      </c>
      <c r="AU10" s="14">
        <v>0.24568713965383801</v>
      </c>
      <c r="AV10" s="14">
        <v>0.33885213244906698</v>
      </c>
      <c r="AW10" s="14"/>
      <c r="AX10" s="14">
        <v>0.23351704844478399</v>
      </c>
      <c r="AY10" s="14">
        <v>0.49022811100080099</v>
      </c>
      <c r="AZ10" s="14">
        <v>0.31548130027163701</v>
      </c>
      <c r="BA10" s="14"/>
      <c r="BB10" s="14">
        <v>0.49961711247335899</v>
      </c>
      <c r="BC10" s="14">
        <v>0.40940194076112602</v>
      </c>
      <c r="BD10" s="14">
        <v>0.31976816210153503</v>
      </c>
      <c r="BE10" s="14"/>
      <c r="BF10" s="14">
        <v>0.37766598858251499</v>
      </c>
      <c r="BG10" s="14">
        <v>0.46269514283128998</v>
      </c>
      <c r="BH10" s="14">
        <v>0.31666829221409898</v>
      </c>
      <c r="BI10" s="14"/>
      <c r="BJ10" s="14">
        <v>0.417325629485302</v>
      </c>
      <c r="BK10" s="14">
        <v>0.3775957353212</v>
      </c>
      <c r="BL10" s="14"/>
      <c r="BM10" s="14">
        <v>0.408836877452253</v>
      </c>
      <c r="BN10" s="14">
        <v>0.374653913649236</v>
      </c>
      <c r="BO10" s="14"/>
      <c r="BP10" s="14">
        <v>0.41148045873117201</v>
      </c>
      <c r="BQ10" s="14">
        <v>0.392524993697348</v>
      </c>
      <c r="BR10" s="14">
        <v>0.45928878771242299</v>
      </c>
      <c r="BS10" s="14">
        <v>0.32916697388578398</v>
      </c>
      <c r="BT10" s="14">
        <v>0.39223801252110801</v>
      </c>
      <c r="BU10" s="14">
        <v>0.38585394158716502</v>
      </c>
      <c r="BV10" s="14">
        <v>0.44526726615768403</v>
      </c>
      <c r="BW10" s="14">
        <v>0.32072136217764102</v>
      </c>
    </row>
    <row r="11" spans="2:75" x14ac:dyDescent="0.35">
      <c r="B11" s="15" t="s">
        <v>88</v>
      </c>
      <c r="C11" s="14">
        <v>0.31670565021762997</v>
      </c>
      <c r="D11" s="14">
        <v>0.30019548412952402</v>
      </c>
      <c r="E11" s="14">
        <v>0.33228718297465998</v>
      </c>
      <c r="F11" s="14"/>
      <c r="G11" s="14">
        <v>0.23755143608184501</v>
      </c>
      <c r="H11" s="14">
        <v>0.32381556486209101</v>
      </c>
      <c r="I11" s="14">
        <v>0.29860887778159301</v>
      </c>
      <c r="J11" s="14">
        <v>0.41137396562641498</v>
      </c>
      <c r="K11" s="14">
        <v>0.28093267495896601</v>
      </c>
      <c r="L11" s="14">
        <v>0.30787623307731199</v>
      </c>
      <c r="M11" s="14"/>
      <c r="N11" s="14">
        <v>0.315156642930285</v>
      </c>
      <c r="O11" s="14">
        <v>0.31960450671252</v>
      </c>
      <c r="P11" s="14"/>
      <c r="Q11" s="14">
        <v>0.33410073193079998</v>
      </c>
      <c r="R11" s="14">
        <v>0.31380278096589598</v>
      </c>
      <c r="S11" s="14">
        <v>0.30825016167563801</v>
      </c>
      <c r="T11" s="14">
        <v>0.28356133389844701</v>
      </c>
      <c r="U11" s="14">
        <v>0.32999776765529298</v>
      </c>
      <c r="V11" s="14">
        <v>0.35332536771613099</v>
      </c>
      <c r="W11" s="14">
        <v>0.32119077969909698</v>
      </c>
      <c r="X11" s="14">
        <v>8.66519994027138E-2</v>
      </c>
      <c r="Y11" s="14">
        <v>0.11182982956972801</v>
      </c>
      <c r="Z11" s="14">
        <v>0.340835572850269</v>
      </c>
      <c r="AA11" s="14"/>
      <c r="AB11" s="14">
        <v>0.31948691607987501</v>
      </c>
      <c r="AC11" s="14">
        <v>0.38319356112909903</v>
      </c>
      <c r="AD11" s="14">
        <v>0.13227886039914599</v>
      </c>
      <c r="AE11" s="14"/>
      <c r="AF11" s="14">
        <v>0.38995858015309498</v>
      </c>
      <c r="AG11" s="14">
        <v>0.27795472147988998</v>
      </c>
      <c r="AH11" s="14">
        <v>0.24305531189802801</v>
      </c>
      <c r="AI11" s="14">
        <v>0.52853158209763496</v>
      </c>
      <c r="AJ11" s="14">
        <v>0.33357081761353602</v>
      </c>
      <c r="AK11" s="14">
        <v>0.267236228660718</v>
      </c>
      <c r="AL11" s="14">
        <v>0.28202263585441401</v>
      </c>
      <c r="AM11" s="14">
        <v>0.37152165608780702</v>
      </c>
      <c r="AN11" s="14"/>
      <c r="AO11" s="14">
        <v>0.34525249438568201</v>
      </c>
      <c r="AP11" s="14">
        <v>0.29655191901864097</v>
      </c>
      <c r="AQ11" s="14">
        <v>0.23307626362705999</v>
      </c>
      <c r="AR11" s="14">
        <v>0.53605946114832304</v>
      </c>
      <c r="AS11" s="14">
        <v>0.31638277202790299</v>
      </c>
      <c r="AT11" s="14">
        <v>0.246283420363302</v>
      </c>
      <c r="AU11" s="14">
        <v>0.248290530772421</v>
      </c>
      <c r="AV11" s="14">
        <v>0.35309148053473</v>
      </c>
      <c r="AW11" s="14"/>
      <c r="AX11" s="14">
        <v>0.20611292306738499</v>
      </c>
      <c r="AY11" s="14">
        <v>0.31629372620141599</v>
      </c>
      <c r="AZ11" s="14">
        <v>0.299465066233701</v>
      </c>
      <c r="BA11" s="14"/>
      <c r="BB11" s="14">
        <v>0.255735000165555</v>
      </c>
      <c r="BC11" s="14">
        <v>0.34422534468447902</v>
      </c>
      <c r="BD11" s="14">
        <v>0.229458395048698</v>
      </c>
      <c r="BE11" s="14"/>
      <c r="BF11" s="14">
        <v>0.30433893524681499</v>
      </c>
      <c r="BG11" s="14">
        <v>0.30763338181537597</v>
      </c>
      <c r="BH11" s="14">
        <v>0.29461635636229599</v>
      </c>
      <c r="BI11" s="14"/>
      <c r="BJ11" s="14">
        <v>0.26451354150474998</v>
      </c>
      <c r="BK11" s="14">
        <v>0.32633312503289702</v>
      </c>
      <c r="BL11" s="14"/>
      <c r="BM11" s="14">
        <v>0.26749316145973001</v>
      </c>
      <c r="BN11" s="14">
        <v>0.34011253175281098</v>
      </c>
      <c r="BO11" s="14"/>
      <c r="BP11" s="14">
        <v>0.32843925949286401</v>
      </c>
      <c r="BQ11" s="14">
        <v>0.311747092801689</v>
      </c>
      <c r="BR11" s="14">
        <v>0.35476821013427901</v>
      </c>
      <c r="BS11" s="14">
        <v>0.38689124063208102</v>
      </c>
      <c r="BT11" s="14">
        <v>0.26809702170856697</v>
      </c>
      <c r="BU11" s="14">
        <v>0.23874411639538701</v>
      </c>
      <c r="BV11" s="14">
        <v>0.40068220620478701</v>
      </c>
      <c r="BW11" s="14">
        <v>0.418383381144946</v>
      </c>
    </row>
    <row r="12" spans="2:75" x14ac:dyDescent="0.35">
      <c r="B12" s="15" t="s">
        <v>196</v>
      </c>
      <c r="C12" s="14">
        <v>0.117769371961015</v>
      </c>
      <c r="D12" s="14">
        <v>0.11532825523075201</v>
      </c>
      <c r="E12" s="14">
        <v>0.120073185265699</v>
      </c>
      <c r="F12" s="14"/>
      <c r="G12" s="14">
        <v>0.14812875955226701</v>
      </c>
      <c r="H12" s="14">
        <v>0.163272976271398</v>
      </c>
      <c r="I12" s="14">
        <v>0.11631179227994</v>
      </c>
      <c r="J12" s="14">
        <v>0.114725702101193</v>
      </c>
      <c r="K12" s="14">
        <v>0.145949171716931</v>
      </c>
      <c r="L12" s="14">
        <v>8.4604616428617496E-2</v>
      </c>
      <c r="M12" s="14"/>
      <c r="N12" s="14">
        <v>0.115885774662109</v>
      </c>
      <c r="O12" s="14">
        <v>0.121294389763253</v>
      </c>
      <c r="P12" s="14"/>
      <c r="Q12" s="14">
        <v>0.13935382869866</v>
      </c>
      <c r="R12" s="14">
        <v>0.132977877073577</v>
      </c>
      <c r="S12" s="14">
        <v>9.8621810260478698E-2</v>
      </c>
      <c r="T12" s="14">
        <v>0.161013031969266</v>
      </c>
      <c r="U12" s="14">
        <v>0.11624293621512299</v>
      </c>
      <c r="V12" s="14">
        <v>9.1664964834073895E-2</v>
      </c>
      <c r="W12" s="14">
        <v>7.6527118447794695E-2</v>
      </c>
      <c r="X12" s="14">
        <v>0</v>
      </c>
      <c r="Y12" s="14">
        <v>0</v>
      </c>
      <c r="Z12" s="14">
        <v>0.135266762655947</v>
      </c>
      <c r="AA12" s="14"/>
      <c r="AB12" s="14">
        <v>0.16448367533557701</v>
      </c>
      <c r="AC12" s="14">
        <v>0.110361455737625</v>
      </c>
      <c r="AD12" s="14">
        <v>0.114839735954437</v>
      </c>
      <c r="AE12" s="14"/>
      <c r="AF12" s="14">
        <v>8.9997354890930803E-2</v>
      </c>
      <c r="AG12" s="14">
        <v>0.13669727061150799</v>
      </c>
      <c r="AH12" s="14">
        <v>0.13921537409145601</v>
      </c>
      <c r="AI12" s="14">
        <v>0.15126654459460701</v>
      </c>
      <c r="AJ12" s="14">
        <v>4.4783877843626502E-2</v>
      </c>
      <c r="AK12" s="14">
        <v>7.8431165984161597E-2</v>
      </c>
      <c r="AL12" s="14">
        <v>8.6869595493145504E-2</v>
      </c>
      <c r="AM12" s="14">
        <v>0.158073161066352</v>
      </c>
      <c r="AN12" s="14"/>
      <c r="AO12" s="14">
        <v>0.11072643078738501</v>
      </c>
      <c r="AP12" s="14">
        <v>0.114152942455924</v>
      </c>
      <c r="AQ12" s="14">
        <v>0.125353667972434</v>
      </c>
      <c r="AR12" s="14">
        <v>9.6446712811542296E-2</v>
      </c>
      <c r="AS12" s="14">
        <v>5.0734704781075703E-2</v>
      </c>
      <c r="AT12" s="14">
        <v>6.9613407606107305E-2</v>
      </c>
      <c r="AU12" s="14">
        <v>0.11182305493118</v>
      </c>
      <c r="AV12" s="14">
        <v>0.191236153488196</v>
      </c>
      <c r="AW12" s="14"/>
      <c r="AX12" s="14">
        <v>0.16361540497631299</v>
      </c>
      <c r="AY12" s="14">
        <v>7.9399447737040593E-2</v>
      </c>
      <c r="AZ12" s="14">
        <v>0.16115364808560401</v>
      </c>
      <c r="BA12" s="14"/>
      <c r="BB12" s="14">
        <v>6.9239263634191001E-2</v>
      </c>
      <c r="BC12" s="14">
        <v>9.9249036399742696E-2</v>
      </c>
      <c r="BD12" s="14">
        <v>0.19264832422591099</v>
      </c>
      <c r="BE12" s="14"/>
      <c r="BF12" s="14">
        <v>0.14629303348973399</v>
      </c>
      <c r="BG12" s="14">
        <v>7.77771442214754E-2</v>
      </c>
      <c r="BH12" s="14">
        <v>0.15440639356175201</v>
      </c>
      <c r="BI12" s="14"/>
      <c r="BJ12" s="14">
        <v>0.125178108003656</v>
      </c>
      <c r="BK12" s="14">
        <v>0.11721275968623</v>
      </c>
      <c r="BL12" s="14"/>
      <c r="BM12" s="14">
        <v>9.4079962019506497E-2</v>
      </c>
      <c r="BN12" s="14">
        <v>0.132190523448564</v>
      </c>
      <c r="BO12" s="14"/>
      <c r="BP12" s="14">
        <v>8.2849651749860004E-2</v>
      </c>
      <c r="BQ12" s="14">
        <v>0.18021804135511801</v>
      </c>
      <c r="BR12" s="14">
        <v>0.108431795676496</v>
      </c>
      <c r="BS12" s="14">
        <v>0.107986716719877</v>
      </c>
      <c r="BT12" s="14">
        <v>0.11934074278909999</v>
      </c>
      <c r="BU12" s="14">
        <v>0.165430803889868</v>
      </c>
      <c r="BV12" s="14">
        <v>6.7799693553245E-2</v>
      </c>
      <c r="BW12" s="14">
        <v>0.117940218074126</v>
      </c>
    </row>
    <row r="13" spans="2:75" x14ac:dyDescent="0.35">
      <c r="B13" s="15" t="s">
        <v>197</v>
      </c>
      <c r="C13" s="14">
        <v>7.2132679045594297E-2</v>
      </c>
      <c r="D13" s="14">
        <v>8.09298398887109E-2</v>
      </c>
      <c r="E13" s="14">
        <v>6.3830324658946294E-2</v>
      </c>
      <c r="F13" s="14"/>
      <c r="G13" s="14">
        <v>4.2355739743514802E-2</v>
      </c>
      <c r="H13" s="14">
        <v>7.5539449903262099E-2</v>
      </c>
      <c r="I13" s="14">
        <v>0.16876186156011599</v>
      </c>
      <c r="J13" s="14">
        <v>5.4471085472605901E-2</v>
      </c>
      <c r="K13" s="14">
        <v>7.82948447229425E-2</v>
      </c>
      <c r="L13" s="14">
        <v>4.4931609271654002E-2</v>
      </c>
      <c r="M13" s="14"/>
      <c r="N13" s="14">
        <v>7.3772816398142996E-2</v>
      </c>
      <c r="O13" s="14">
        <v>6.9063279142967393E-2</v>
      </c>
      <c r="P13" s="14"/>
      <c r="Q13" s="14">
        <v>5.7955214258327697E-2</v>
      </c>
      <c r="R13" s="14">
        <v>0.104154593091502</v>
      </c>
      <c r="S13" s="14">
        <v>7.6561307592406494E-2</v>
      </c>
      <c r="T13" s="14">
        <v>7.7552167192913093E-2</v>
      </c>
      <c r="U13" s="14">
        <v>3.7097161009869997E-2</v>
      </c>
      <c r="V13" s="14">
        <v>6.1736211829119203E-2</v>
      </c>
      <c r="W13" s="14">
        <v>9.31789312686154E-2</v>
      </c>
      <c r="X13" s="14">
        <v>0</v>
      </c>
      <c r="Y13" s="14">
        <v>0.31767777732357899</v>
      </c>
      <c r="Z13" s="14">
        <v>6.7375031900646296E-2</v>
      </c>
      <c r="AA13" s="14"/>
      <c r="AB13" s="14">
        <v>0.100720319523285</v>
      </c>
      <c r="AC13" s="14">
        <v>6.0927429207684902E-2</v>
      </c>
      <c r="AD13" s="14">
        <v>5.5076074590370699E-2</v>
      </c>
      <c r="AE13" s="14"/>
      <c r="AF13" s="14">
        <v>5.9183539901952999E-2</v>
      </c>
      <c r="AG13" s="14">
        <v>7.9016884334722703E-2</v>
      </c>
      <c r="AH13" s="14">
        <v>9.4238779010596296E-2</v>
      </c>
      <c r="AI13" s="14">
        <v>0.116169294949598</v>
      </c>
      <c r="AJ13" s="14">
        <v>3.5739661928090902E-2</v>
      </c>
      <c r="AK13" s="14">
        <v>2.1741148097834499E-2</v>
      </c>
      <c r="AL13" s="14">
        <v>0.284987279102556</v>
      </c>
      <c r="AM13" s="14">
        <v>6.9256677436594402E-2</v>
      </c>
      <c r="AN13" s="14"/>
      <c r="AO13" s="14">
        <v>2.6919335692622701E-2</v>
      </c>
      <c r="AP13" s="14">
        <v>8.9792115924037602E-2</v>
      </c>
      <c r="AQ13" s="14">
        <v>0.120509565356073</v>
      </c>
      <c r="AR13" s="14">
        <v>4.630451763751E-2</v>
      </c>
      <c r="AS13" s="14">
        <v>1.5919994734511899E-2</v>
      </c>
      <c r="AT13" s="14">
        <v>1.3504850746464001E-2</v>
      </c>
      <c r="AU13" s="14">
        <v>0.30050148193811699</v>
      </c>
      <c r="AV13" s="14">
        <v>9.3940984035212505E-2</v>
      </c>
      <c r="AW13" s="14"/>
      <c r="AX13" s="14">
        <v>0</v>
      </c>
      <c r="AY13" s="14">
        <v>6.8005732502781201E-3</v>
      </c>
      <c r="AZ13" s="14">
        <v>0.149196534576236</v>
      </c>
      <c r="BA13" s="14"/>
      <c r="BB13" s="14">
        <v>4.3890518821919203E-2</v>
      </c>
      <c r="BC13" s="14">
        <v>4.9284992729148297E-2</v>
      </c>
      <c r="BD13" s="14">
        <v>0.148835865155417</v>
      </c>
      <c r="BE13" s="14"/>
      <c r="BF13" s="14">
        <v>1.14440310005074E-2</v>
      </c>
      <c r="BG13" s="14">
        <v>4.1468407251305801E-2</v>
      </c>
      <c r="BH13" s="14">
        <v>0.12713864317158</v>
      </c>
      <c r="BI13" s="14"/>
      <c r="BJ13" s="14">
        <v>4.7651820790625798E-2</v>
      </c>
      <c r="BK13" s="14">
        <v>7.84648684508642E-2</v>
      </c>
      <c r="BL13" s="14"/>
      <c r="BM13" s="14">
        <v>7.5032103163235594E-2</v>
      </c>
      <c r="BN13" s="14">
        <v>6.50556367389023E-2</v>
      </c>
      <c r="BO13" s="14"/>
      <c r="BP13" s="14">
        <v>5.8055300536394003E-2</v>
      </c>
      <c r="BQ13" s="14">
        <v>6.11554331335801E-2</v>
      </c>
      <c r="BR13" s="14">
        <v>2.6929747668827799E-2</v>
      </c>
      <c r="BS13" s="14">
        <v>8.83005197476322E-2</v>
      </c>
      <c r="BT13" s="14">
        <v>8.5717124163495306E-2</v>
      </c>
      <c r="BU13" s="14">
        <v>6.0666017145998799E-2</v>
      </c>
      <c r="BV13" s="14">
        <v>6.8258975524660606E-2</v>
      </c>
      <c r="BW13" s="14">
        <v>5.3578410327357003E-2</v>
      </c>
    </row>
    <row r="14" spans="2:75" x14ac:dyDescent="0.35">
      <c r="B14" s="15" t="s">
        <v>92</v>
      </c>
      <c r="C14" s="20">
        <v>1.7601839791555399E-2</v>
      </c>
      <c r="D14" s="20">
        <v>2.2444357121012198E-2</v>
      </c>
      <c r="E14" s="20">
        <v>1.30316954336638E-2</v>
      </c>
      <c r="F14" s="20"/>
      <c r="G14" s="20">
        <v>2.1082316508447201E-2</v>
      </c>
      <c r="H14" s="20">
        <v>2.6773342206678E-2</v>
      </c>
      <c r="I14" s="20">
        <v>1.39073554405657E-2</v>
      </c>
      <c r="J14" s="20">
        <v>2.6100295074156499E-2</v>
      </c>
      <c r="K14" s="20">
        <v>2.6246447597039899E-2</v>
      </c>
      <c r="L14" s="20">
        <v>6.9912240285133799E-3</v>
      </c>
      <c r="M14" s="20"/>
      <c r="N14" s="20">
        <v>8.1041257904263808E-3</v>
      </c>
      <c r="O14" s="20">
        <v>3.5376133136525399E-2</v>
      </c>
      <c r="P14" s="20"/>
      <c r="Q14" s="20">
        <v>8.4754710944063796E-2</v>
      </c>
      <c r="R14" s="20">
        <v>1.6076644011085699E-2</v>
      </c>
      <c r="S14" s="20">
        <v>2.8943989930747E-2</v>
      </c>
      <c r="T14" s="20">
        <v>7.0027637906291502E-3</v>
      </c>
      <c r="U14" s="20">
        <v>8.0023336180827607E-3</v>
      </c>
      <c r="V14" s="20">
        <v>8.6127786020579501E-3</v>
      </c>
      <c r="W14" s="20">
        <v>4.3797281492191104E-3</v>
      </c>
      <c r="X14" s="20">
        <v>0.24901961159165001</v>
      </c>
      <c r="Y14" s="20">
        <v>0</v>
      </c>
      <c r="Z14" s="20">
        <v>4.5512443275320003E-2</v>
      </c>
      <c r="AA14" s="20"/>
      <c r="AB14" s="20">
        <v>2.0087900710194301E-2</v>
      </c>
      <c r="AC14" s="20">
        <v>1.9399073542128002E-2</v>
      </c>
      <c r="AD14" s="20">
        <v>1.7678653136177099E-3</v>
      </c>
      <c r="AE14" s="20"/>
      <c r="AF14" s="20">
        <v>1.4791437731043499E-2</v>
      </c>
      <c r="AG14" s="20">
        <v>2.1556423548233301E-2</v>
      </c>
      <c r="AH14" s="20">
        <v>6.7038552318256298E-3</v>
      </c>
      <c r="AI14" s="20">
        <v>0</v>
      </c>
      <c r="AJ14" s="20">
        <v>0</v>
      </c>
      <c r="AK14" s="20">
        <v>3.20774828665619E-3</v>
      </c>
      <c r="AL14" s="20">
        <v>0</v>
      </c>
      <c r="AM14" s="20">
        <v>2.5839117622823898E-2</v>
      </c>
      <c r="AN14" s="20"/>
      <c r="AO14" s="20">
        <v>2.0713019309526799E-2</v>
      </c>
      <c r="AP14" s="20">
        <v>7.2200028402379501E-3</v>
      </c>
      <c r="AQ14" s="20">
        <v>0</v>
      </c>
      <c r="AR14" s="20">
        <v>0</v>
      </c>
      <c r="AS14" s="20">
        <v>0</v>
      </c>
      <c r="AT14" s="20">
        <v>0</v>
      </c>
      <c r="AU14" s="20">
        <v>1.22938124028492E-2</v>
      </c>
      <c r="AV14" s="20">
        <v>1.8783991689750899E-2</v>
      </c>
      <c r="AW14" s="20"/>
      <c r="AX14" s="20">
        <v>3.3766534954283001E-2</v>
      </c>
      <c r="AY14" s="20">
        <v>3.2381587875732602E-3</v>
      </c>
      <c r="AZ14" s="20">
        <v>1.23298581639486E-2</v>
      </c>
      <c r="BA14" s="20"/>
      <c r="BB14" s="20">
        <v>0</v>
      </c>
      <c r="BC14" s="20">
        <v>1.0244958210187E-2</v>
      </c>
      <c r="BD14" s="20">
        <v>8.5566317415971104E-3</v>
      </c>
      <c r="BE14" s="20"/>
      <c r="BF14" s="20">
        <v>1.0639240127640399E-2</v>
      </c>
      <c r="BG14" s="20">
        <v>2.6437238041414199E-3</v>
      </c>
      <c r="BH14" s="20">
        <v>1.65547970626083E-2</v>
      </c>
      <c r="BI14" s="20"/>
      <c r="BJ14" s="20">
        <v>2.4038505862641101E-3</v>
      </c>
      <c r="BK14" s="20">
        <v>2.0011858659258301E-2</v>
      </c>
      <c r="BL14" s="20"/>
      <c r="BM14" s="20">
        <v>1.3249687880967099E-2</v>
      </c>
      <c r="BN14" s="20">
        <v>1.54856377968906E-2</v>
      </c>
      <c r="BO14" s="20"/>
      <c r="BP14" s="20">
        <v>1.8161706436916801E-2</v>
      </c>
      <c r="BQ14" s="20">
        <v>1.62680166138576E-2</v>
      </c>
      <c r="BR14" s="20">
        <v>9.8284071612963694E-3</v>
      </c>
      <c r="BS14" s="20">
        <v>1.4910421274158101E-2</v>
      </c>
      <c r="BT14" s="20">
        <v>1.3454090526219299E-2</v>
      </c>
      <c r="BU14" s="20">
        <v>2.1771912652285601E-2</v>
      </c>
      <c r="BV14" s="20">
        <v>0</v>
      </c>
      <c r="BW14" s="20">
        <v>4.9413857731475497E-2</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203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496</v>
      </c>
      <c r="D7" s="10">
        <v>241</v>
      </c>
      <c r="E7" s="10">
        <v>255</v>
      </c>
      <c r="F7" s="10"/>
      <c r="G7" s="10">
        <v>39</v>
      </c>
      <c r="H7" s="10">
        <v>62</v>
      </c>
      <c r="I7" s="10">
        <v>80</v>
      </c>
      <c r="J7" s="10">
        <v>88</v>
      </c>
      <c r="K7" s="10">
        <v>73</v>
      </c>
      <c r="L7" s="10">
        <v>154</v>
      </c>
      <c r="M7" s="10"/>
      <c r="N7" s="10">
        <v>181</v>
      </c>
      <c r="O7" s="10">
        <v>315</v>
      </c>
      <c r="P7" s="10"/>
      <c r="Q7" s="10">
        <v>26</v>
      </c>
      <c r="R7" s="10">
        <v>66</v>
      </c>
      <c r="S7" s="10">
        <v>70</v>
      </c>
      <c r="T7" s="10">
        <v>90</v>
      </c>
      <c r="U7" s="10">
        <v>83</v>
      </c>
      <c r="V7" s="10">
        <v>55</v>
      </c>
      <c r="W7" s="10">
        <v>46</v>
      </c>
      <c r="X7" s="10">
        <v>2</v>
      </c>
      <c r="Y7" s="10">
        <v>2</v>
      </c>
      <c r="Z7" s="10">
        <v>56</v>
      </c>
      <c r="AA7" s="10"/>
      <c r="AB7" s="10">
        <v>58</v>
      </c>
      <c r="AC7" s="10">
        <v>304</v>
      </c>
      <c r="AD7" s="10">
        <v>90</v>
      </c>
      <c r="AE7" s="10"/>
      <c r="AF7" s="10">
        <v>75</v>
      </c>
      <c r="AG7" s="10">
        <v>57</v>
      </c>
      <c r="AH7" s="10">
        <v>37</v>
      </c>
      <c r="AI7" s="10">
        <v>23</v>
      </c>
      <c r="AJ7" s="10">
        <v>26</v>
      </c>
      <c r="AK7" s="10">
        <v>92</v>
      </c>
      <c r="AL7" s="10">
        <v>17</v>
      </c>
      <c r="AM7" s="10">
        <v>93</v>
      </c>
      <c r="AN7" s="10"/>
      <c r="AO7" s="10">
        <v>58</v>
      </c>
      <c r="AP7" s="10">
        <v>57</v>
      </c>
      <c r="AQ7" s="10">
        <v>28</v>
      </c>
      <c r="AR7" s="10">
        <v>18</v>
      </c>
      <c r="AS7" s="10">
        <v>20</v>
      </c>
      <c r="AT7" s="10">
        <v>74</v>
      </c>
      <c r="AU7" s="10">
        <v>24</v>
      </c>
      <c r="AV7" s="10">
        <v>43</v>
      </c>
      <c r="AW7" s="10"/>
      <c r="AX7" s="10">
        <v>24</v>
      </c>
      <c r="AY7" s="10">
        <v>182</v>
      </c>
      <c r="AZ7" s="10">
        <v>219</v>
      </c>
      <c r="BA7" s="10"/>
      <c r="BB7" s="10">
        <v>67</v>
      </c>
      <c r="BC7" s="10">
        <v>233</v>
      </c>
      <c r="BD7" s="10">
        <v>112</v>
      </c>
      <c r="BE7" s="10"/>
      <c r="BF7" s="10">
        <v>26</v>
      </c>
      <c r="BG7" s="10">
        <v>183</v>
      </c>
      <c r="BH7" s="10">
        <v>194</v>
      </c>
      <c r="BI7" s="10"/>
      <c r="BJ7" s="10">
        <v>81</v>
      </c>
      <c r="BK7" s="10">
        <v>393</v>
      </c>
      <c r="BL7" s="10"/>
      <c r="BM7" s="10">
        <v>134</v>
      </c>
      <c r="BN7" s="10">
        <v>320</v>
      </c>
      <c r="BO7" s="10"/>
      <c r="BP7" s="10">
        <v>79</v>
      </c>
      <c r="BQ7" s="10">
        <v>34</v>
      </c>
      <c r="BR7" s="10">
        <v>27</v>
      </c>
      <c r="BS7" s="10">
        <v>88</v>
      </c>
      <c r="BT7" s="10">
        <v>163</v>
      </c>
      <c r="BU7" s="10">
        <v>54</v>
      </c>
      <c r="BV7" s="10">
        <v>18</v>
      </c>
      <c r="BW7" s="10">
        <v>33</v>
      </c>
    </row>
    <row r="8" spans="2:75" ht="30" customHeight="1" x14ac:dyDescent="0.35">
      <c r="B8" s="11" t="s">
        <v>19</v>
      </c>
      <c r="C8" s="11">
        <v>505</v>
      </c>
      <c r="D8" s="11">
        <v>244</v>
      </c>
      <c r="E8" s="11">
        <v>260</v>
      </c>
      <c r="F8" s="11"/>
      <c r="G8" s="11">
        <v>31</v>
      </c>
      <c r="H8" s="11">
        <v>59</v>
      </c>
      <c r="I8" s="11">
        <v>73</v>
      </c>
      <c r="J8" s="11">
        <v>86</v>
      </c>
      <c r="K8" s="11">
        <v>66</v>
      </c>
      <c r="L8" s="11">
        <v>190</v>
      </c>
      <c r="M8" s="11"/>
      <c r="N8" s="11">
        <v>334</v>
      </c>
      <c r="O8" s="11">
        <v>171</v>
      </c>
      <c r="P8" s="11"/>
      <c r="Q8" s="11">
        <v>18</v>
      </c>
      <c r="R8" s="11">
        <v>51</v>
      </c>
      <c r="S8" s="11">
        <v>60</v>
      </c>
      <c r="T8" s="11">
        <v>88</v>
      </c>
      <c r="U8" s="11">
        <v>109</v>
      </c>
      <c r="V8" s="11">
        <v>64</v>
      </c>
      <c r="W8" s="11">
        <v>65</v>
      </c>
      <c r="X8" s="11">
        <v>1</v>
      </c>
      <c r="Y8" s="11">
        <v>2</v>
      </c>
      <c r="Z8" s="11">
        <v>47</v>
      </c>
      <c r="AA8" s="11"/>
      <c r="AB8" s="11">
        <v>70</v>
      </c>
      <c r="AC8" s="11">
        <v>299</v>
      </c>
      <c r="AD8" s="11">
        <v>88</v>
      </c>
      <c r="AE8" s="11"/>
      <c r="AF8" s="11">
        <v>97</v>
      </c>
      <c r="AG8" s="11">
        <v>59</v>
      </c>
      <c r="AH8" s="11">
        <v>47</v>
      </c>
      <c r="AI8" s="11">
        <v>27</v>
      </c>
      <c r="AJ8" s="11">
        <v>20</v>
      </c>
      <c r="AK8" s="11">
        <v>91</v>
      </c>
      <c r="AL8" s="11">
        <v>21</v>
      </c>
      <c r="AM8" s="11">
        <v>71</v>
      </c>
      <c r="AN8" s="11"/>
      <c r="AO8" s="11">
        <v>72</v>
      </c>
      <c r="AP8" s="11">
        <v>65</v>
      </c>
      <c r="AQ8" s="11">
        <v>32</v>
      </c>
      <c r="AR8" s="11">
        <v>20</v>
      </c>
      <c r="AS8" s="11">
        <v>14</v>
      </c>
      <c r="AT8" s="11">
        <v>70</v>
      </c>
      <c r="AU8" s="11">
        <v>30</v>
      </c>
      <c r="AV8" s="11">
        <v>35</v>
      </c>
      <c r="AW8" s="11"/>
      <c r="AX8" s="11">
        <v>22</v>
      </c>
      <c r="AY8" s="11">
        <v>204</v>
      </c>
      <c r="AZ8" s="11">
        <v>213</v>
      </c>
      <c r="BA8" s="11"/>
      <c r="BB8" s="11">
        <v>73</v>
      </c>
      <c r="BC8" s="11">
        <v>247</v>
      </c>
      <c r="BD8" s="11">
        <v>115</v>
      </c>
      <c r="BE8" s="11"/>
      <c r="BF8" s="11">
        <v>22</v>
      </c>
      <c r="BG8" s="11">
        <v>205</v>
      </c>
      <c r="BH8" s="11">
        <v>200</v>
      </c>
      <c r="BI8" s="11"/>
      <c r="BJ8" s="11">
        <v>114</v>
      </c>
      <c r="BK8" s="11">
        <v>373</v>
      </c>
      <c r="BL8" s="11"/>
      <c r="BM8" s="11">
        <v>153</v>
      </c>
      <c r="BN8" s="11">
        <v>306</v>
      </c>
      <c r="BO8" s="11"/>
      <c r="BP8" s="11">
        <v>74</v>
      </c>
      <c r="BQ8" s="11">
        <v>31</v>
      </c>
      <c r="BR8" s="11">
        <v>28</v>
      </c>
      <c r="BS8" s="11">
        <v>84</v>
      </c>
      <c r="BT8" s="11">
        <v>179</v>
      </c>
      <c r="BU8" s="11">
        <v>53</v>
      </c>
      <c r="BV8" s="11">
        <v>20</v>
      </c>
      <c r="BW8" s="11">
        <v>36</v>
      </c>
    </row>
    <row r="9" spans="2:75" x14ac:dyDescent="0.35">
      <c r="B9" s="15" t="s">
        <v>194</v>
      </c>
      <c r="C9" s="14">
        <v>1.8088486726520098E-2</v>
      </c>
      <c r="D9" s="14">
        <v>2.63914461300289E-2</v>
      </c>
      <c r="E9" s="14">
        <v>1.0293967712278199E-2</v>
      </c>
      <c r="F9" s="14"/>
      <c r="G9" s="14">
        <v>2.4963004269223599E-2</v>
      </c>
      <c r="H9" s="14">
        <v>0</v>
      </c>
      <c r="I9" s="14">
        <v>0</v>
      </c>
      <c r="J9" s="14">
        <v>2.76584638162501E-2</v>
      </c>
      <c r="K9" s="14">
        <v>0</v>
      </c>
      <c r="L9" s="14">
        <v>3.1440277161040302E-2</v>
      </c>
      <c r="M9" s="14"/>
      <c r="N9" s="14">
        <v>1.9215534162559798E-2</v>
      </c>
      <c r="O9" s="14">
        <v>1.5881949293338301E-2</v>
      </c>
      <c r="P9" s="14"/>
      <c r="Q9" s="14">
        <v>0</v>
      </c>
      <c r="R9" s="14">
        <v>0</v>
      </c>
      <c r="S9" s="14">
        <v>9.3620070826382802E-3</v>
      </c>
      <c r="T9" s="14">
        <v>3.4263735901258002E-2</v>
      </c>
      <c r="U9" s="14">
        <v>2.2310611654835701E-2</v>
      </c>
      <c r="V9" s="14">
        <v>7.2404767918302403E-3</v>
      </c>
      <c r="W9" s="14">
        <v>4.1218337306276498E-2</v>
      </c>
      <c r="X9" s="14">
        <v>0</v>
      </c>
      <c r="Y9" s="14">
        <v>0</v>
      </c>
      <c r="Z9" s="14">
        <v>0</v>
      </c>
      <c r="AA9" s="14"/>
      <c r="AB9" s="14">
        <v>4.4879760045072499E-2</v>
      </c>
      <c r="AC9" s="14">
        <v>3.3476589049143898E-3</v>
      </c>
      <c r="AD9" s="14">
        <v>5.6756382581892702E-2</v>
      </c>
      <c r="AE9" s="14"/>
      <c r="AF9" s="14">
        <v>0</v>
      </c>
      <c r="AG9" s="14">
        <v>0</v>
      </c>
      <c r="AH9" s="14">
        <v>3.27710295677991E-2</v>
      </c>
      <c r="AI9" s="14">
        <v>8.1572519972833199E-2</v>
      </c>
      <c r="AJ9" s="14">
        <v>0</v>
      </c>
      <c r="AK9" s="14">
        <v>5.4949383611367301E-2</v>
      </c>
      <c r="AL9" s="14">
        <v>1.72384755219517E-2</v>
      </c>
      <c r="AM9" s="14">
        <v>0</v>
      </c>
      <c r="AN9" s="14"/>
      <c r="AO9" s="14">
        <v>0</v>
      </c>
      <c r="AP9" s="14">
        <v>0</v>
      </c>
      <c r="AQ9" s="14">
        <v>4.81318578598647E-2</v>
      </c>
      <c r="AR9" s="14">
        <v>0</v>
      </c>
      <c r="AS9" s="14">
        <v>0</v>
      </c>
      <c r="AT9" s="14">
        <v>5.5751564123365002E-2</v>
      </c>
      <c r="AU9" s="14">
        <v>1.2443284077127E-2</v>
      </c>
      <c r="AV9" s="14">
        <v>0</v>
      </c>
      <c r="AW9" s="14"/>
      <c r="AX9" s="14">
        <v>4.38301761959883E-2</v>
      </c>
      <c r="AY9" s="14">
        <v>2.46537151478134E-2</v>
      </c>
      <c r="AZ9" s="14">
        <v>1.4734149566728499E-2</v>
      </c>
      <c r="BA9" s="14"/>
      <c r="BB9" s="14">
        <v>4.4112277994633402E-2</v>
      </c>
      <c r="BC9" s="14">
        <v>2.02302682737792E-2</v>
      </c>
      <c r="BD9" s="14">
        <v>8.1093782530497101E-3</v>
      </c>
      <c r="BE9" s="14"/>
      <c r="BF9" s="14">
        <v>3.55425663030043E-2</v>
      </c>
      <c r="BG9" s="14">
        <v>1.9753090160018302E-2</v>
      </c>
      <c r="BH9" s="14">
        <v>2.15321717327394E-2</v>
      </c>
      <c r="BI9" s="14"/>
      <c r="BJ9" s="14">
        <v>4.7715434121557099E-2</v>
      </c>
      <c r="BK9" s="14">
        <v>9.9395950613367905E-3</v>
      </c>
      <c r="BL9" s="14"/>
      <c r="BM9" s="14">
        <v>4.0764398683267797E-2</v>
      </c>
      <c r="BN9" s="14">
        <v>9.5058843323881093E-3</v>
      </c>
      <c r="BO9" s="14"/>
      <c r="BP9" s="14">
        <v>1.9395383459130999E-2</v>
      </c>
      <c r="BQ9" s="14">
        <v>0</v>
      </c>
      <c r="BR9" s="14">
        <v>0</v>
      </c>
      <c r="BS9" s="14">
        <v>5.04414216742744E-2</v>
      </c>
      <c r="BT9" s="14">
        <v>1.5467032946482001E-2</v>
      </c>
      <c r="BU9" s="14">
        <v>6.9706878582516197E-3</v>
      </c>
      <c r="BV9" s="14">
        <v>0</v>
      </c>
      <c r="BW9" s="14">
        <v>9.5928750034753995E-3</v>
      </c>
    </row>
    <row r="10" spans="2:75" x14ac:dyDescent="0.35">
      <c r="B10" s="15" t="s">
        <v>195</v>
      </c>
      <c r="C10" s="14">
        <v>0.13743474015087501</v>
      </c>
      <c r="D10" s="14">
        <v>0.18752096139218799</v>
      </c>
      <c r="E10" s="14">
        <v>9.0415600968770493E-2</v>
      </c>
      <c r="F10" s="14"/>
      <c r="G10" s="14">
        <v>0.19904447378509799</v>
      </c>
      <c r="H10" s="14">
        <v>0.106988461378489</v>
      </c>
      <c r="I10" s="14">
        <v>0.13165040850158699</v>
      </c>
      <c r="J10" s="14">
        <v>0.144001170311572</v>
      </c>
      <c r="K10" s="14">
        <v>9.8716956433946901E-2</v>
      </c>
      <c r="L10" s="14">
        <v>0.149332582187508</v>
      </c>
      <c r="M10" s="14"/>
      <c r="N10" s="14">
        <v>0.13912584726031399</v>
      </c>
      <c r="O10" s="14">
        <v>0.13412388470577499</v>
      </c>
      <c r="P10" s="14"/>
      <c r="Q10" s="14">
        <v>4.90423802727648E-2</v>
      </c>
      <c r="R10" s="14">
        <v>0.170671197871129</v>
      </c>
      <c r="S10" s="14">
        <v>0.13852207331734101</v>
      </c>
      <c r="T10" s="14">
        <v>0.22815594556805899</v>
      </c>
      <c r="U10" s="14">
        <v>5.8963908134556299E-2</v>
      </c>
      <c r="V10" s="14">
        <v>0.14269819781815801</v>
      </c>
      <c r="W10" s="14">
        <v>0.18880086413932001</v>
      </c>
      <c r="X10" s="14">
        <v>0.35181761722200799</v>
      </c>
      <c r="Y10" s="14">
        <v>0</v>
      </c>
      <c r="Z10" s="14">
        <v>6.80043603243074E-2</v>
      </c>
      <c r="AA10" s="14"/>
      <c r="AB10" s="14">
        <v>9.2433485715187794E-2</v>
      </c>
      <c r="AC10" s="14">
        <v>0.14722288858016899</v>
      </c>
      <c r="AD10" s="14">
        <v>0.171280635451899</v>
      </c>
      <c r="AE10" s="14"/>
      <c r="AF10" s="14">
        <v>0.109005246118594</v>
      </c>
      <c r="AG10" s="14">
        <v>0.16704798819677799</v>
      </c>
      <c r="AH10" s="14">
        <v>0.20486864698771901</v>
      </c>
      <c r="AI10" s="14">
        <v>8.35301226684909E-2</v>
      </c>
      <c r="AJ10" s="14">
        <v>0.15420767290432799</v>
      </c>
      <c r="AK10" s="14">
        <v>0.245522818063931</v>
      </c>
      <c r="AL10" s="14">
        <v>6.5722335345966401E-2</v>
      </c>
      <c r="AM10" s="14">
        <v>7.5307751846288698E-2</v>
      </c>
      <c r="AN10" s="14"/>
      <c r="AO10" s="14">
        <v>8.6212631123800496E-2</v>
      </c>
      <c r="AP10" s="14">
        <v>0.13460853847595999</v>
      </c>
      <c r="AQ10" s="14">
        <v>0.16174281293111101</v>
      </c>
      <c r="AR10" s="14">
        <v>0.14223024754236399</v>
      </c>
      <c r="AS10" s="14">
        <v>0.22039248461545899</v>
      </c>
      <c r="AT10" s="14">
        <v>0.31837515955666701</v>
      </c>
      <c r="AU10" s="14">
        <v>0</v>
      </c>
      <c r="AV10" s="14">
        <v>3.3468629036742997E-2</v>
      </c>
      <c r="AW10" s="14"/>
      <c r="AX10" s="14">
        <v>0.35940162636169798</v>
      </c>
      <c r="AY10" s="14">
        <v>0.237356556684789</v>
      </c>
      <c r="AZ10" s="14">
        <v>3.6584358313298697E-2</v>
      </c>
      <c r="BA10" s="14"/>
      <c r="BB10" s="14">
        <v>0.14189680375438901</v>
      </c>
      <c r="BC10" s="14">
        <v>0.18245945050773299</v>
      </c>
      <c r="BD10" s="14">
        <v>7.7823145648735104E-2</v>
      </c>
      <c r="BE10" s="14"/>
      <c r="BF10" s="14">
        <v>8.3770317339338596E-2</v>
      </c>
      <c r="BG10" s="14">
        <v>0.18445669131727399</v>
      </c>
      <c r="BH10" s="14">
        <v>9.9220077951926403E-2</v>
      </c>
      <c r="BI10" s="14"/>
      <c r="BJ10" s="14">
        <v>0.20565646163885001</v>
      </c>
      <c r="BK10" s="14">
        <v>0.12242303077868601</v>
      </c>
      <c r="BL10" s="14"/>
      <c r="BM10" s="14">
        <v>0.20552662942793501</v>
      </c>
      <c r="BN10" s="14">
        <v>0.112496952943701</v>
      </c>
      <c r="BO10" s="14"/>
      <c r="BP10" s="14">
        <v>0.159306924424436</v>
      </c>
      <c r="BQ10" s="14">
        <v>5.6442305348914701E-2</v>
      </c>
      <c r="BR10" s="14">
        <v>6.1745331011958803E-2</v>
      </c>
      <c r="BS10" s="14">
        <v>0.19903828869939499</v>
      </c>
      <c r="BT10" s="14">
        <v>0.15956955979329501</v>
      </c>
      <c r="BU10" s="14">
        <v>0.12857158434983301</v>
      </c>
      <c r="BV10" s="14">
        <v>2.0849063344080699E-2</v>
      </c>
      <c r="BW10" s="14">
        <v>4.7273926588064202E-2</v>
      </c>
    </row>
    <row r="11" spans="2:75" x14ac:dyDescent="0.35">
      <c r="B11" s="15" t="s">
        <v>88</v>
      </c>
      <c r="C11" s="14">
        <v>0.26097515908001701</v>
      </c>
      <c r="D11" s="14">
        <v>0.21312559446776599</v>
      </c>
      <c r="E11" s="14">
        <v>0.30589460563732201</v>
      </c>
      <c r="F11" s="14"/>
      <c r="G11" s="14">
        <v>0.36365126739558701</v>
      </c>
      <c r="H11" s="14">
        <v>0.33438097768304498</v>
      </c>
      <c r="I11" s="14">
        <v>0.24123644844844799</v>
      </c>
      <c r="J11" s="14">
        <v>0.36631923961304702</v>
      </c>
      <c r="K11" s="14">
        <v>0.165054958473905</v>
      </c>
      <c r="L11" s="14">
        <v>0.21480925809542201</v>
      </c>
      <c r="M11" s="14"/>
      <c r="N11" s="14">
        <v>0.26584294073998399</v>
      </c>
      <c r="O11" s="14">
        <v>0.25144499903013101</v>
      </c>
      <c r="P11" s="14"/>
      <c r="Q11" s="14">
        <v>0.38103645689827198</v>
      </c>
      <c r="R11" s="14">
        <v>0.227298323960471</v>
      </c>
      <c r="S11" s="14">
        <v>0.205124983450925</v>
      </c>
      <c r="T11" s="14">
        <v>0.267705802818475</v>
      </c>
      <c r="U11" s="14">
        <v>0.295152918651862</v>
      </c>
      <c r="V11" s="14">
        <v>0.31381870485255298</v>
      </c>
      <c r="W11" s="14">
        <v>0.20117745494942199</v>
      </c>
      <c r="X11" s="14">
        <v>0</v>
      </c>
      <c r="Y11" s="14">
        <v>0</v>
      </c>
      <c r="Z11" s="14">
        <v>0.259256885773756</v>
      </c>
      <c r="AA11" s="14"/>
      <c r="AB11" s="14">
        <v>0.179544672005165</v>
      </c>
      <c r="AC11" s="14">
        <v>0.31965222996449399</v>
      </c>
      <c r="AD11" s="14">
        <v>0.141015214997702</v>
      </c>
      <c r="AE11" s="14"/>
      <c r="AF11" s="14">
        <v>0.26215419704384801</v>
      </c>
      <c r="AG11" s="14">
        <v>0.22969533209620599</v>
      </c>
      <c r="AH11" s="14">
        <v>0.18942128342628001</v>
      </c>
      <c r="AI11" s="14">
        <v>0.37959970565157702</v>
      </c>
      <c r="AJ11" s="14">
        <v>0.56438011399883603</v>
      </c>
      <c r="AK11" s="14">
        <v>0.19982832005366599</v>
      </c>
      <c r="AL11" s="14">
        <v>0</v>
      </c>
      <c r="AM11" s="14">
        <v>0.298358407263071</v>
      </c>
      <c r="AN11" s="14"/>
      <c r="AO11" s="14">
        <v>0.25767772497226998</v>
      </c>
      <c r="AP11" s="14">
        <v>0.220410333313039</v>
      </c>
      <c r="AQ11" s="14">
        <v>0.21077724890458199</v>
      </c>
      <c r="AR11" s="14">
        <v>0.41959739775513299</v>
      </c>
      <c r="AS11" s="14">
        <v>0.56031317316670504</v>
      </c>
      <c r="AT11" s="14">
        <v>0.26126034391130898</v>
      </c>
      <c r="AU11" s="14">
        <v>0.17165659819332599</v>
      </c>
      <c r="AV11" s="14">
        <v>0.27917494283313898</v>
      </c>
      <c r="AW11" s="14"/>
      <c r="AX11" s="14">
        <v>0.19960058156979399</v>
      </c>
      <c r="AY11" s="14">
        <v>0.28530217356158299</v>
      </c>
      <c r="AZ11" s="14">
        <v>0.1977425334846</v>
      </c>
      <c r="BA11" s="14"/>
      <c r="BB11" s="14">
        <v>0.416945126163347</v>
      </c>
      <c r="BC11" s="14">
        <v>0.26087083854840998</v>
      </c>
      <c r="BD11" s="14">
        <v>0.169568540681417</v>
      </c>
      <c r="BE11" s="14"/>
      <c r="BF11" s="14">
        <v>0.446802883590668</v>
      </c>
      <c r="BG11" s="14">
        <v>0.32633439096887301</v>
      </c>
      <c r="BH11" s="14">
        <v>0.16256510799582899</v>
      </c>
      <c r="BI11" s="14"/>
      <c r="BJ11" s="14">
        <v>9.8906872487060399E-2</v>
      </c>
      <c r="BK11" s="14">
        <v>0.30169449055668901</v>
      </c>
      <c r="BL11" s="14"/>
      <c r="BM11" s="14">
        <v>0.168906565442596</v>
      </c>
      <c r="BN11" s="14">
        <v>0.31165003258992902</v>
      </c>
      <c r="BO11" s="14"/>
      <c r="BP11" s="14">
        <v>0.30768478918435299</v>
      </c>
      <c r="BQ11" s="14">
        <v>0.27711569870748998</v>
      </c>
      <c r="BR11" s="14">
        <v>0.29083332500873099</v>
      </c>
      <c r="BS11" s="14">
        <v>0.28110689682478202</v>
      </c>
      <c r="BT11" s="14">
        <v>0.19590707093673199</v>
      </c>
      <c r="BU11" s="14">
        <v>0.21089005935774399</v>
      </c>
      <c r="BV11" s="14">
        <v>0.508428395675522</v>
      </c>
      <c r="BW11" s="14">
        <v>0.34061134057671399</v>
      </c>
    </row>
    <row r="12" spans="2:75" x14ac:dyDescent="0.35">
      <c r="B12" s="15" t="s">
        <v>196</v>
      </c>
      <c r="C12" s="14">
        <v>0.31401831428000698</v>
      </c>
      <c r="D12" s="14">
        <v>0.32269806960410602</v>
      </c>
      <c r="E12" s="14">
        <v>0.30587007283683398</v>
      </c>
      <c r="F12" s="14"/>
      <c r="G12" s="14">
        <v>0.24775409625707501</v>
      </c>
      <c r="H12" s="14">
        <v>0.31321926941313899</v>
      </c>
      <c r="I12" s="14">
        <v>0.301781354179601</v>
      </c>
      <c r="J12" s="14">
        <v>0.23912406335051201</v>
      </c>
      <c r="K12" s="14">
        <v>0.38205011184180998</v>
      </c>
      <c r="L12" s="14">
        <v>0.34007121833671999</v>
      </c>
      <c r="M12" s="14"/>
      <c r="N12" s="14">
        <v>0.32594490066739601</v>
      </c>
      <c r="O12" s="14">
        <v>0.290668401514737</v>
      </c>
      <c r="P12" s="14"/>
      <c r="Q12" s="14">
        <v>0.19622847925147999</v>
      </c>
      <c r="R12" s="14">
        <v>0.27150652722066698</v>
      </c>
      <c r="S12" s="14">
        <v>0.30839992375958097</v>
      </c>
      <c r="T12" s="14">
        <v>0.295044767893409</v>
      </c>
      <c r="U12" s="14">
        <v>0.42983877769116202</v>
      </c>
      <c r="V12" s="14">
        <v>0.258708514565193</v>
      </c>
      <c r="W12" s="14">
        <v>0.21679295159058101</v>
      </c>
      <c r="X12" s="14">
        <v>0.64818238277799201</v>
      </c>
      <c r="Y12" s="14">
        <v>0</v>
      </c>
      <c r="Z12" s="14">
        <v>0.39321946847383699</v>
      </c>
      <c r="AA12" s="14"/>
      <c r="AB12" s="14">
        <v>0.40400313731029702</v>
      </c>
      <c r="AC12" s="14">
        <v>0.27858165544593999</v>
      </c>
      <c r="AD12" s="14">
        <v>0.32685460943718497</v>
      </c>
      <c r="AE12" s="14"/>
      <c r="AF12" s="14">
        <v>0.36530000784118899</v>
      </c>
      <c r="AG12" s="14">
        <v>0.31621118884182697</v>
      </c>
      <c r="AH12" s="14">
        <v>0.30338974321583501</v>
      </c>
      <c r="AI12" s="14">
        <v>0.258265942331601</v>
      </c>
      <c r="AJ12" s="14">
        <v>0.123604420143692</v>
      </c>
      <c r="AK12" s="14">
        <v>0.30385187875757302</v>
      </c>
      <c r="AL12" s="14">
        <v>0.51842200625771795</v>
      </c>
      <c r="AM12" s="14">
        <v>0.33483233951896202</v>
      </c>
      <c r="AN12" s="14"/>
      <c r="AO12" s="14">
        <v>0.33747277483348498</v>
      </c>
      <c r="AP12" s="14">
        <v>0.27368625793842499</v>
      </c>
      <c r="AQ12" s="14">
        <v>0.35584553218288001</v>
      </c>
      <c r="AR12" s="14">
        <v>0.21559450008908801</v>
      </c>
      <c r="AS12" s="14">
        <v>0.127175068797277</v>
      </c>
      <c r="AT12" s="14">
        <v>0.223028513183683</v>
      </c>
      <c r="AU12" s="14">
        <v>0.47197406574700801</v>
      </c>
      <c r="AV12" s="14">
        <v>0.44429258680848299</v>
      </c>
      <c r="AW12" s="14"/>
      <c r="AX12" s="14">
        <v>0.247306391730099</v>
      </c>
      <c r="AY12" s="14">
        <v>0.35022323168296898</v>
      </c>
      <c r="AZ12" s="14">
        <v>0.28549059705624003</v>
      </c>
      <c r="BA12" s="14"/>
      <c r="BB12" s="14">
        <v>0.28243272992010299</v>
      </c>
      <c r="BC12" s="14">
        <v>0.31695416853614999</v>
      </c>
      <c r="BD12" s="14">
        <v>0.32728502537327903</v>
      </c>
      <c r="BE12" s="14"/>
      <c r="BF12" s="14">
        <v>0.25669181728053198</v>
      </c>
      <c r="BG12" s="14">
        <v>0.32129540907361298</v>
      </c>
      <c r="BH12" s="14">
        <v>0.313567232114774</v>
      </c>
      <c r="BI12" s="14"/>
      <c r="BJ12" s="14">
        <v>0.35514968060137297</v>
      </c>
      <c r="BK12" s="14">
        <v>0.303194769776363</v>
      </c>
      <c r="BL12" s="14"/>
      <c r="BM12" s="14">
        <v>0.30844162265941</v>
      </c>
      <c r="BN12" s="14">
        <v>0.319704046316377</v>
      </c>
      <c r="BO12" s="14"/>
      <c r="BP12" s="14">
        <v>0.33212759793846702</v>
      </c>
      <c r="BQ12" s="14">
        <v>0.322661211334554</v>
      </c>
      <c r="BR12" s="14">
        <v>0.31103007658305099</v>
      </c>
      <c r="BS12" s="14">
        <v>0.227333127127791</v>
      </c>
      <c r="BT12" s="14">
        <v>0.37134602646779102</v>
      </c>
      <c r="BU12" s="14">
        <v>0.21911267066937101</v>
      </c>
      <c r="BV12" s="14">
        <v>0.34421091428253597</v>
      </c>
      <c r="BW12" s="14">
        <v>0.31139210415589502</v>
      </c>
    </row>
    <row r="13" spans="2:75" x14ac:dyDescent="0.35">
      <c r="B13" s="15" t="s">
        <v>197</v>
      </c>
      <c r="C13" s="14">
        <v>0.23640515009693999</v>
      </c>
      <c r="D13" s="14">
        <v>0.223298631557937</v>
      </c>
      <c r="E13" s="14">
        <v>0.24870907728699801</v>
      </c>
      <c r="F13" s="14"/>
      <c r="G13" s="14">
        <v>0.10124526401411001</v>
      </c>
      <c r="H13" s="14">
        <v>0.219017565429107</v>
      </c>
      <c r="I13" s="14">
        <v>0.27054903880987802</v>
      </c>
      <c r="J13" s="14">
        <v>0.19051502097430001</v>
      </c>
      <c r="K13" s="14">
        <v>0.32041588945532701</v>
      </c>
      <c r="L13" s="14">
        <v>0.242455898528848</v>
      </c>
      <c r="M13" s="14"/>
      <c r="N13" s="14">
        <v>0.241785907461017</v>
      </c>
      <c r="O13" s="14">
        <v>0.22587068440983199</v>
      </c>
      <c r="P13" s="14"/>
      <c r="Q13" s="14">
        <v>0.17020779562254901</v>
      </c>
      <c r="R13" s="14">
        <v>0.23445651801339701</v>
      </c>
      <c r="S13" s="14">
        <v>0.338591012389514</v>
      </c>
      <c r="T13" s="14">
        <v>0.160287075609958</v>
      </c>
      <c r="U13" s="14">
        <v>0.193733783867584</v>
      </c>
      <c r="V13" s="14">
        <v>0.26482912106289003</v>
      </c>
      <c r="W13" s="14">
        <v>0.33061956765992101</v>
      </c>
      <c r="X13" s="14">
        <v>0</v>
      </c>
      <c r="Y13" s="14">
        <v>1</v>
      </c>
      <c r="Z13" s="14">
        <v>0.182287489929786</v>
      </c>
      <c r="AA13" s="14"/>
      <c r="AB13" s="14">
        <v>0.252274540085273</v>
      </c>
      <c r="AC13" s="14">
        <v>0.22003832412862601</v>
      </c>
      <c r="AD13" s="14">
        <v>0.30023975451331297</v>
      </c>
      <c r="AE13" s="14"/>
      <c r="AF13" s="14">
        <v>0.24568978828522101</v>
      </c>
      <c r="AG13" s="14">
        <v>0.26018325473637699</v>
      </c>
      <c r="AH13" s="14">
        <v>0.23891836661270799</v>
      </c>
      <c r="AI13" s="14">
        <v>0.19703170937549799</v>
      </c>
      <c r="AJ13" s="14">
        <v>7.4360161445266401E-2</v>
      </c>
      <c r="AK13" s="14">
        <v>0.18457527288435299</v>
      </c>
      <c r="AL13" s="14">
        <v>0.39861718287436398</v>
      </c>
      <c r="AM13" s="14">
        <v>0.24246221633693901</v>
      </c>
      <c r="AN13" s="14"/>
      <c r="AO13" s="14">
        <v>0.29931613474990898</v>
      </c>
      <c r="AP13" s="14">
        <v>0.34208422656700699</v>
      </c>
      <c r="AQ13" s="14">
        <v>0.197127792960795</v>
      </c>
      <c r="AR13" s="14">
        <v>0.222577854613415</v>
      </c>
      <c r="AS13" s="14">
        <v>3.3133104836134103E-2</v>
      </c>
      <c r="AT13" s="14">
        <v>0.13435057366322201</v>
      </c>
      <c r="AU13" s="14">
        <v>0.32753291067592999</v>
      </c>
      <c r="AV13" s="14">
        <v>0.21174636608889799</v>
      </c>
      <c r="AW13" s="14"/>
      <c r="AX13" s="14">
        <v>0.113364326332794</v>
      </c>
      <c r="AY13" s="14">
        <v>9.5429433397436203E-2</v>
      </c>
      <c r="AZ13" s="14">
        <v>0.43804182373620199</v>
      </c>
      <c r="BA13" s="14"/>
      <c r="BB13" s="14">
        <v>8.3795259910587699E-2</v>
      </c>
      <c r="BC13" s="14">
        <v>0.208379821489138</v>
      </c>
      <c r="BD13" s="14">
        <v>0.402707752242978</v>
      </c>
      <c r="BE13" s="14"/>
      <c r="BF13" s="14">
        <v>0.114151517764493</v>
      </c>
      <c r="BG13" s="14">
        <v>0.13453546905949901</v>
      </c>
      <c r="BH13" s="14">
        <v>0.38850604027760799</v>
      </c>
      <c r="BI13" s="14"/>
      <c r="BJ13" s="14">
        <v>0.26772535360826</v>
      </c>
      <c r="BK13" s="14">
        <v>0.23212491791588899</v>
      </c>
      <c r="BL13" s="14"/>
      <c r="BM13" s="14">
        <v>0.25846004816818302</v>
      </c>
      <c r="BN13" s="14">
        <v>0.21550400851908899</v>
      </c>
      <c r="BO13" s="14"/>
      <c r="BP13" s="14">
        <v>0.115020935585512</v>
      </c>
      <c r="BQ13" s="14">
        <v>0.32544646423104501</v>
      </c>
      <c r="BR13" s="14">
        <v>0.318096449873006</v>
      </c>
      <c r="BS13" s="14">
        <v>0.21830932289282601</v>
      </c>
      <c r="BT13" s="14">
        <v>0.22846235568444001</v>
      </c>
      <c r="BU13" s="14">
        <v>0.401164135130743</v>
      </c>
      <c r="BV13" s="14">
        <v>0.12651162669786201</v>
      </c>
      <c r="BW13" s="14">
        <v>0.24366117566367401</v>
      </c>
    </row>
    <row r="14" spans="2:75" x14ac:dyDescent="0.35">
      <c r="B14" s="15" t="s">
        <v>92</v>
      </c>
      <c r="C14" s="20">
        <v>3.3078149665640898E-2</v>
      </c>
      <c r="D14" s="20">
        <v>2.6965296847974302E-2</v>
      </c>
      <c r="E14" s="20">
        <v>3.88166755577979E-2</v>
      </c>
      <c r="F14" s="20"/>
      <c r="G14" s="20">
        <v>6.3341894278906699E-2</v>
      </c>
      <c r="H14" s="20">
        <v>2.63937260962206E-2</v>
      </c>
      <c r="I14" s="20">
        <v>5.4782750060486302E-2</v>
      </c>
      <c r="J14" s="20">
        <v>3.2382041934318699E-2</v>
      </c>
      <c r="K14" s="20">
        <v>3.37620837950105E-2</v>
      </c>
      <c r="L14" s="20">
        <v>2.18907656904615E-2</v>
      </c>
      <c r="M14" s="20"/>
      <c r="N14" s="20">
        <v>8.0848697087286692E-3</v>
      </c>
      <c r="O14" s="20">
        <v>8.2010081046185901E-2</v>
      </c>
      <c r="P14" s="20"/>
      <c r="Q14" s="20">
        <v>0.203484887954933</v>
      </c>
      <c r="R14" s="20">
        <v>9.6067432934335603E-2</v>
      </c>
      <c r="S14" s="20">
        <v>0</v>
      </c>
      <c r="T14" s="20">
        <v>1.4542672208840901E-2</v>
      </c>
      <c r="U14" s="20">
        <v>0</v>
      </c>
      <c r="V14" s="20">
        <v>1.27049849093753E-2</v>
      </c>
      <c r="W14" s="20">
        <v>2.13908243544794E-2</v>
      </c>
      <c r="X14" s="20">
        <v>0</v>
      </c>
      <c r="Y14" s="20">
        <v>0</v>
      </c>
      <c r="Z14" s="20">
        <v>9.7231795498313706E-2</v>
      </c>
      <c r="AA14" s="20"/>
      <c r="AB14" s="20">
        <v>2.6864404839004499E-2</v>
      </c>
      <c r="AC14" s="20">
        <v>3.11572429758562E-2</v>
      </c>
      <c r="AD14" s="20">
        <v>3.8534030180079198E-3</v>
      </c>
      <c r="AE14" s="20"/>
      <c r="AF14" s="20">
        <v>1.7850760711148599E-2</v>
      </c>
      <c r="AG14" s="20">
        <v>2.6862236128813201E-2</v>
      </c>
      <c r="AH14" s="20">
        <v>3.0630930189658501E-2</v>
      </c>
      <c r="AI14" s="20">
        <v>0</v>
      </c>
      <c r="AJ14" s="20">
        <v>8.3447631507877804E-2</v>
      </c>
      <c r="AK14" s="20">
        <v>1.12723266291095E-2</v>
      </c>
      <c r="AL14" s="20">
        <v>0</v>
      </c>
      <c r="AM14" s="20">
        <v>4.9039285034739401E-2</v>
      </c>
      <c r="AN14" s="20"/>
      <c r="AO14" s="20">
        <v>1.9320734320535601E-2</v>
      </c>
      <c r="AP14" s="20">
        <v>2.9210643705568501E-2</v>
      </c>
      <c r="AQ14" s="20">
        <v>2.63747551607676E-2</v>
      </c>
      <c r="AR14" s="20">
        <v>0</v>
      </c>
      <c r="AS14" s="20">
        <v>5.8986168584425402E-2</v>
      </c>
      <c r="AT14" s="20">
        <v>7.2338455617533201E-3</v>
      </c>
      <c r="AU14" s="20">
        <v>1.6393141306610098E-2</v>
      </c>
      <c r="AV14" s="20">
        <v>3.1317475232735599E-2</v>
      </c>
      <c r="AW14" s="20"/>
      <c r="AX14" s="20">
        <v>3.6496897809627303E-2</v>
      </c>
      <c r="AY14" s="20">
        <v>7.0348895254092299E-3</v>
      </c>
      <c r="AZ14" s="20">
        <v>2.7406537842930501E-2</v>
      </c>
      <c r="BA14" s="20"/>
      <c r="BB14" s="20">
        <v>3.0817802256940901E-2</v>
      </c>
      <c r="BC14" s="20">
        <v>1.11054526447896E-2</v>
      </c>
      <c r="BD14" s="20">
        <v>1.4506157800540501E-2</v>
      </c>
      <c r="BE14" s="20"/>
      <c r="BF14" s="20">
        <v>6.3040897721964098E-2</v>
      </c>
      <c r="BG14" s="20">
        <v>1.36249494207231E-2</v>
      </c>
      <c r="BH14" s="20">
        <v>1.4609369927123099E-2</v>
      </c>
      <c r="BI14" s="20"/>
      <c r="BJ14" s="20">
        <v>2.4846197542899399E-2</v>
      </c>
      <c r="BK14" s="20">
        <v>3.0623195911036901E-2</v>
      </c>
      <c r="BL14" s="20"/>
      <c r="BM14" s="20">
        <v>1.7900735618608801E-2</v>
      </c>
      <c r="BN14" s="20">
        <v>3.1139075298516099E-2</v>
      </c>
      <c r="BO14" s="20"/>
      <c r="BP14" s="20">
        <v>6.6464369408101298E-2</v>
      </c>
      <c r="BQ14" s="20">
        <v>1.8334320377996299E-2</v>
      </c>
      <c r="BR14" s="20">
        <v>1.8294817523253602E-2</v>
      </c>
      <c r="BS14" s="20">
        <v>2.3770942780932398E-2</v>
      </c>
      <c r="BT14" s="20">
        <v>2.9247954171260301E-2</v>
      </c>
      <c r="BU14" s="20">
        <v>3.3290862634057401E-2</v>
      </c>
      <c r="BV14" s="20">
        <v>0</v>
      </c>
      <c r="BW14" s="20">
        <v>4.74685780121765E-2</v>
      </c>
    </row>
    <row r="15" spans="2:75" x14ac:dyDescent="0.35">
      <c r="B15" s="16" t="s">
        <v>135</v>
      </c>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204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510</v>
      </c>
      <c r="D7" s="10">
        <v>265</v>
      </c>
      <c r="E7" s="10">
        <v>245</v>
      </c>
      <c r="F7" s="10"/>
      <c r="G7" s="10">
        <v>48</v>
      </c>
      <c r="H7" s="10">
        <v>64</v>
      </c>
      <c r="I7" s="10">
        <v>69</v>
      </c>
      <c r="J7" s="10">
        <v>93</v>
      </c>
      <c r="K7" s="10">
        <v>87</v>
      </c>
      <c r="L7" s="10">
        <v>149</v>
      </c>
      <c r="M7" s="10"/>
      <c r="N7" s="10">
        <v>178</v>
      </c>
      <c r="O7" s="10">
        <v>332</v>
      </c>
      <c r="P7" s="10"/>
      <c r="Q7" s="10">
        <v>13</v>
      </c>
      <c r="R7" s="10">
        <v>61</v>
      </c>
      <c r="S7" s="10">
        <v>74</v>
      </c>
      <c r="T7" s="10">
        <v>114</v>
      </c>
      <c r="U7" s="10">
        <v>79</v>
      </c>
      <c r="V7" s="10">
        <v>51</v>
      </c>
      <c r="W7" s="10">
        <v>55</v>
      </c>
      <c r="X7" s="10">
        <v>4</v>
      </c>
      <c r="Y7" s="10">
        <v>1</v>
      </c>
      <c r="Z7" s="10">
        <v>58</v>
      </c>
      <c r="AA7" s="10"/>
      <c r="AB7" s="10">
        <v>68</v>
      </c>
      <c r="AC7" s="10">
        <v>300</v>
      </c>
      <c r="AD7" s="10">
        <v>105</v>
      </c>
      <c r="AE7" s="10"/>
      <c r="AF7" s="10">
        <v>71</v>
      </c>
      <c r="AG7" s="10">
        <v>82</v>
      </c>
      <c r="AH7" s="10">
        <v>43</v>
      </c>
      <c r="AI7" s="10">
        <v>18</v>
      </c>
      <c r="AJ7" s="10">
        <v>19</v>
      </c>
      <c r="AK7" s="10">
        <v>80</v>
      </c>
      <c r="AL7" s="10">
        <v>27</v>
      </c>
      <c r="AM7" s="10">
        <v>96</v>
      </c>
      <c r="AN7" s="10"/>
      <c r="AO7" s="10">
        <v>50</v>
      </c>
      <c r="AP7" s="10">
        <v>66</v>
      </c>
      <c r="AQ7" s="10">
        <v>33</v>
      </c>
      <c r="AR7" s="10">
        <v>16</v>
      </c>
      <c r="AS7" s="10">
        <v>18</v>
      </c>
      <c r="AT7" s="10">
        <v>68</v>
      </c>
      <c r="AU7" s="10">
        <v>28</v>
      </c>
      <c r="AV7" s="10">
        <v>53</v>
      </c>
      <c r="AW7" s="10"/>
      <c r="AX7" s="10">
        <v>29</v>
      </c>
      <c r="AY7" s="10">
        <v>186</v>
      </c>
      <c r="AZ7" s="10">
        <v>232</v>
      </c>
      <c r="BA7" s="10"/>
      <c r="BB7" s="10">
        <v>69</v>
      </c>
      <c r="BC7" s="10">
        <v>239</v>
      </c>
      <c r="BD7" s="10">
        <v>120</v>
      </c>
      <c r="BE7" s="10"/>
      <c r="BF7" s="10">
        <v>35</v>
      </c>
      <c r="BG7" s="10">
        <v>205</v>
      </c>
      <c r="BH7" s="10">
        <v>187</v>
      </c>
      <c r="BI7" s="10"/>
      <c r="BJ7" s="10">
        <v>76</v>
      </c>
      <c r="BK7" s="10">
        <v>421</v>
      </c>
      <c r="BL7" s="10"/>
      <c r="BM7" s="10">
        <v>125</v>
      </c>
      <c r="BN7" s="10">
        <v>348</v>
      </c>
      <c r="BO7" s="10"/>
      <c r="BP7" s="10">
        <v>94</v>
      </c>
      <c r="BQ7" s="10">
        <v>29</v>
      </c>
      <c r="BR7" s="10">
        <v>14</v>
      </c>
      <c r="BS7" s="10">
        <v>100</v>
      </c>
      <c r="BT7" s="10">
        <v>163</v>
      </c>
      <c r="BU7" s="10">
        <v>59</v>
      </c>
      <c r="BV7" s="10">
        <v>13</v>
      </c>
      <c r="BW7" s="10">
        <v>38</v>
      </c>
    </row>
    <row r="8" spans="2:75" ht="30" customHeight="1" x14ac:dyDescent="0.35">
      <c r="B8" s="11" t="s">
        <v>19</v>
      </c>
      <c r="C8" s="11">
        <v>502</v>
      </c>
      <c r="D8" s="11">
        <v>246</v>
      </c>
      <c r="E8" s="11">
        <v>257</v>
      </c>
      <c r="F8" s="11"/>
      <c r="G8" s="11">
        <v>46</v>
      </c>
      <c r="H8" s="11">
        <v>61</v>
      </c>
      <c r="I8" s="11">
        <v>65</v>
      </c>
      <c r="J8" s="11">
        <v>86</v>
      </c>
      <c r="K8" s="11">
        <v>88</v>
      </c>
      <c r="L8" s="11">
        <v>156</v>
      </c>
      <c r="M8" s="11"/>
      <c r="N8" s="11">
        <v>323</v>
      </c>
      <c r="O8" s="11">
        <v>179</v>
      </c>
      <c r="P8" s="11"/>
      <c r="Q8" s="11">
        <v>10</v>
      </c>
      <c r="R8" s="11">
        <v>54</v>
      </c>
      <c r="S8" s="11">
        <v>64</v>
      </c>
      <c r="T8" s="11">
        <v>116</v>
      </c>
      <c r="U8" s="11">
        <v>78</v>
      </c>
      <c r="V8" s="11">
        <v>58</v>
      </c>
      <c r="W8" s="11">
        <v>72</v>
      </c>
      <c r="X8" s="11">
        <v>4</v>
      </c>
      <c r="Y8" s="11">
        <v>2</v>
      </c>
      <c r="Z8" s="11">
        <v>45</v>
      </c>
      <c r="AA8" s="11"/>
      <c r="AB8" s="11">
        <v>63</v>
      </c>
      <c r="AC8" s="11">
        <v>297</v>
      </c>
      <c r="AD8" s="11">
        <v>107</v>
      </c>
      <c r="AE8" s="11"/>
      <c r="AF8" s="11">
        <v>86</v>
      </c>
      <c r="AG8" s="11">
        <v>76</v>
      </c>
      <c r="AH8" s="11">
        <v>46</v>
      </c>
      <c r="AI8" s="11">
        <v>21</v>
      </c>
      <c r="AJ8" s="11">
        <v>15</v>
      </c>
      <c r="AK8" s="11">
        <v>96</v>
      </c>
      <c r="AL8" s="11">
        <v>21</v>
      </c>
      <c r="AM8" s="11">
        <v>77</v>
      </c>
      <c r="AN8" s="11"/>
      <c r="AO8" s="11">
        <v>57</v>
      </c>
      <c r="AP8" s="11">
        <v>69</v>
      </c>
      <c r="AQ8" s="11">
        <v>28</v>
      </c>
      <c r="AR8" s="11">
        <v>17</v>
      </c>
      <c r="AS8" s="11">
        <v>16</v>
      </c>
      <c r="AT8" s="11">
        <v>81</v>
      </c>
      <c r="AU8" s="11">
        <v>21</v>
      </c>
      <c r="AV8" s="11">
        <v>44</v>
      </c>
      <c r="AW8" s="11"/>
      <c r="AX8" s="11">
        <v>29</v>
      </c>
      <c r="AY8" s="11">
        <v>207</v>
      </c>
      <c r="AZ8" s="11">
        <v>210</v>
      </c>
      <c r="BA8" s="11"/>
      <c r="BB8" s="11">
        <v>71</v>
      </c>
      <c r="BC8" s="11">
        <v>253</v>
      </c>
      <c r="BD8" s="11">
        <v>114</v>
      </c>
      <c r="BE8" s="11"/>
      <c r="BF8" s="11">
        <v>32</v>
      </c>
      <c r="BG8" s="11">
        <v>204</v>
      </c>
      <c r="BH8" s="11">
        <v>184</v>
      </c>
      <c r="BI8" s="11"/>
      <c r="BJ8" s="11">
        <v>98</v>
      </c>
      <c r="BK8" s="11">
        <v>394</v>
      </c>
      <c r="BL8" s="11"/>
      <c r="BM8" s="11">
        <v>129</v>
      </c>
      <c r="BN8" s="11">
        <v>332</v>
      </c>
      <c r="BO8" s="11"/>
      <c r="BP8" s="11">
        <v>96</v>
      </c>
      <c r="BQ8" s="11">
        <v>27</v>
      </c>
      <c r="BR8" s="11">
        <v>12</v>
      </c>
      <c r="BS8" s="11">
        <v>95</v>
      </c>
      <c r="BT8" s="11">
        <v>167</v>
      </c>
      <c r="BU8" s="11">
        <v>60</v>
      </c>
      <c r="BV8" s="11">
        <v>10</v>
      </c>
      <c r="BW8" s="11">
        <v>35</v>
      </c>
    </row>
    <row r="9" spans="2:75" x14ac:dyDescent="0.35">
      <c r="B9" s="15" t="s">
        <v>194</v>
      </c>
      <c r="C9" s="14">
        <v>2.35009038335929E-2</v>
      </c>
      <c r="D9" s="14">
        <v>3.0339784722707298E-2</v>
      </c>
      <c r="E9" s="14">
        <v>1.6953267677570001E-2</v>
      </c>
      <c r="F9" s="14"/>
      <c r="G9" s="14">
        <v>0</v>
      </c>
      <c r="H9" s="14">
        <v>3.6850620522638801E-2</v>
      </c>
      <c r="I9" s="14">
        <v>4.54606323030965E-2</v>
      </c>
      <c r="J9" s="14">
        <v>1.6803914249848902E-2</v>
      </c>
      <c r="K9" s="14">
        <v>4.2766077754975498E-2</v>
      </c>
      <c r="L9" s="14">
        <v>8.8495561232075099E-3</v>
      </c>
      <c r="M9" s="14"/>
      <c r="N9" s="14">
        <v>2.8477778388220399E-2</v>
      </c>
      <c r="O9" s="14">
        <v>1.4534976730020299E-2</v>
      </c>
      <c r="P9" s="14"/>
      <c r="Q9" s="14">
        <v>0</v>
      </c>
      <c r="R9" s="14">
        <v>4.2636810629429901E-2</v>
      </c>
      <c r="S9" s="14">
        <v>9.8194881494488503E-3</v>
      </c>
      <c r="T9" s="14">
        <v>1.9322692264381301E-2</v>
      </c>
      <c r="U9" s="14">
        <v>0</v>
      </c>
      <c r="V9" s="14">
        <v>6.4776381707928807E-2</v>
      </c>
      <c r="W9" s="14">
        <v>0</v>
      </c>
      <c r="X9" s="14">
        <v>0</v>
      </c>
      <c r="Y9" s="14">
        <v>0</v>
      </c>
      <c r="Z9" s="14">
        <v>6.4958410853599199E-2</v>
      </c>
      <c r="AA9" s="14"/>
      <c r="AB9" s="14">
        <v>1.3384123464769899E-2</v>
      </c>
      <c r="AC9" s="14">
        <v>2.5408466791281399E-2</v>
      </c>
      <c r="AD9" s="14">
        <v>3.2082430015045599E-2</v>
      </c>
      <c r="AE9" s="14"/>
      <c r="AF9" s="14">
        <v>2.73198995620163E-2</v>
      </c>
      <c r="AG9" s="14">
        <v>2.9876366728367701E-2</v>
      </c>
      <c r="AH9" s="14">
        <v>0</v>
      </c>
      <c r="AI9" s="14">
        <v>0</v>
      </c>
      <c r="AJ9" s="14">
        <v>0</v>
      </c>
      <c r="AK9" s="14">
        <v>6.2475185452610403E-2</v>
      </c>
      <c r="AL9" s="14">
        <v>0</v>
      </c>
      <c r="AM9" s="14">
        <v>8.1603956087217093E-3</v>
      </c>
      <c r="AN9" s="14"/>
      <c r="AO9" s="14">
        <v>0</v>
      </c>
      <c r="AP9" s="14">
        <v>2.0976530760853498E-2</v>
      </c>
      <c r="AQ9" s="14">
        <v>2.25853715703805E-2</v>
      </c>
      <c r="AR9" s="14">
        <v>0</v>
      </c>
      <c r="AS9" s="14">
        <v>0</v>
      </c>
      <c r="AT9" s="14">
        <v>5.5746314099034799E-2</v>
      </c>
      <c r="AU9" s="14">
        <v>6.9922688644627695E-2</v>
      </c>
      <c r="AV9" s="14">
        <v>0</v>
      </c>
      <c r="AW9" s="14"/>
      <c r="AX9" s="14">
        <v>0.22792262857710599</v>
      </c>
      <c r="AY9" s="14">
        <v>7.0104932807477502E-3</v>
      </c>
      <c r="AZ9" s="14">
        <v>1.7853248366679501E-2</v>
      </c>
      <c r="BA9" s="14"/>
      <c r="BB9" s="14">
        <v>0.112622292733392</v>
      </c>
      <c r="BC9" s="14">
        <v>0</v>
      </c>
      <c r="BD9" s="14">
        <v>1.3178622878125301E-2</v>
      </c>
      <c r="BE9" s="14"/>
      <c r="BF9" s="14">
        <v>0.153104467308597</v>
      </c>
      <c r="BG9" s="14">
        <v>2.2677463143072299E-2</v>
      </c>
      <c r="BH9" s="14">
        <v>1.22668471473212E-2</v>
      </c>
      <c r="BI9" s="14"/>
      <c r="BJ9" s="14">
        <v>0</v>
      </c>
      <c r="BK9" s="14">
        <v>2.99930835838839E-2</v>
      </c>
      <c r="BL9" s="14"/>
      <c r="BM9" s="14">
        <v>2.4775426468014901E-2</v>
      </c>
      <c r="BN9" s="14">
        <v>2.59406491131767E-2</v>
      </c>
      <c r="BO9" s="14"/>
      <c r="BP9" s="14">
        <v>5.3014005894628201E-2</v>
      </c>
      <c r="BQ9" s="14">
        <v>0</v>
      </c>
      <c r="BR9" s="14">
        <v>0.13011878147806399</v>
      </c>
      <c r="BS9" s="14">
        <v>0</v>
      </c>
      <c r="BT9" s="14">
        <v>2.24265362476333E-2</v>
      </c>
      <c r="BU9" s="14">
        <v>2.4245674404814999E-2</v>
      </c>
      <c r="BV9" s="14">
        <v>0</v>
      </c>
      <c r="BW9" s="14">
        <v>0</v>
      </c>
    </row>
    <row r="10" spans="2:75" x14ac:dyDescent="0.35">
      <c r="B10" s="15" t="s">
        <v>195</v>
      </c>
      <c r="C10" s="14">
        <v>0.14872407354815401</v>
      </c>
      <c r="D10" s="14">
        <v>0.17998845253760801</v>
      </c>
      <c r="E10" s="14">
        <v>0.11879113838140901</v>
      </c>
      <c r="F10" s="14"/>
      <c r="G10" s="14">
        <v>0.30298739489860199</v>
      </c>
      <c r="H10" s="14">
        <v>9.3514408568447796E-2</v>
      </c>
      <c r="I10" s="14">
        <v>0.17665436651949701</v>
      </c>
      <c r="J10" s="14">
        <v>8.6982373364521498E-2</v>
      </c>
      <c r="K10" s="14">
        <v>0.159391569994497</v>
      </c>
      <c r="L10" s="14">
        <v>0.141752112096837</v>
      </c>
      <c r="M10" s="14"/>
      <c r="N10" s="14">
        <v>0.16991522088449901</v>
      </c>
      <c r="O10" s="14">
        <v>0.110547848655751</v>
      </c>
      <c r="P10" s="14"/>
      <c r="Q10" s="14">
        <v>0.230676908084119</v>
      </c>
      <c r="R10" s="14">
        <v>9.3657231744077502E-2</v>
      </c>
      <c r="S10" s="14">
        <v>0.118763002669544</v>
      </c>
      <c r="T10" s="14">
        <v>0.157810876794611</v>
      </c>
      <c r="U10" s="14">
        <v>0.109221942594313</v>
      </c>
      <c r="V10" s="14">
        <v>0.17083988597257899</v>
      </c>
      <c r="W10" s="14">
        <v>0.24849371980339699</v>
      </c>
      <c r="X10" s="14">
        <v>0.32880298516752698</v>
      </c>
      <c r="Y10" s="14">
        <v>1</v>
      </c>
      <c r="Z10" s="14">
        <v>3.2346389024617603E-2</v>
      </c>
      <c r="AA10" s="14"/>
      <c r="AB10" s="14">
        <v>0.19344604831489401</v>
      </c>
      <c r="AC10" s="14">
        <v>0.117310535238511</v>
      </c>
      <c r="AD10" s="14">
        <v>0.24233002998234399</v>
      </c>
      <c r="AE10" s="14"/>
      <c r="AF10" s="14">
        <v>8.1120637201437099E-2</v>
      </c>
      <c r="AG10" s="14">
        <v>0.180900255417554</v>
      </c>
      <c r="AH10" s="14">
        <v>0.10535039280648199</v>
      </c>
      <c r="AI10" s="14">
        <v>4.9755026196151103E-2</v>
      </c>
      <c r="AJ10" s="14">
        <v>0.182310258566064</v>
      </c>
      <c r="AK10" s="14">
        <v>0.31635307248668199</v>
      </c>
      <c r="AL10" s="14">
        <v>0.10470835629787099</v>
      </c>
      <c r="AM10" s="14">
        <v>6.5451420287392204E-2</v>
      </c>
      <c r="AN10" s="14"/>
      <c r="AO10" s="14">
        <v>0.13301276352202901</v>
      </c>
      <c r="AP10" s="14">
        <v>0.16022174659397301</v>
      </c>
      <c r="AQ10" s="14">
        <v>0.156351029910066</v>
      </c>
      <c r="AR10" s="14">
        <v>0.132465512752411</v>
      </c>
      <c r="AS10" s="14">
        <v>0.21619200192586099</v>
      </c>
      <c r="AT10" s="14">
        <v>0.36322012345716997</v>
      </c>
      <c r="AU10" s="14">
        <v>8.1751259164391202E-2</v>
      </c>
      <c r="AV10" s="14">
        <v>4.9589228029489299E-2</v>
      </c>
      <c r="AW10" s="14"/>
      <c r="AX10" s="14">
        <v>0.53680029209609303</v>
      </c>
      <c r="AY10" s="14">
        <v>0.21153442484499799</v>
      </c>
      <c r="AZ10" s="14">
        <v>5.7159023469178699E-2</v>
      </c>
      <c r="BA10" s="14"/>
      <c r="BB10" s="14">
        <v>0.27918883286172702</v>
      </c>
      <c r="BC10" s="14">
        <v>0.168067919921919</v>
      </c>
      <c r="BD10" s="14">
        <v>9.5989495493744997E-2</v>
      </c>
      <c r="BE10" s="14"/>
      <c r="BF10" s="14">
        <v>0.33834610461110398</v>
      </c>
      <c r="BG10" s="14">
        <v>0.206969433269929</v>
      </c>
      <c r="BH10" s="14">
        <v>0.109182768162271</v>
      </c>
      <c r="BI10" s="14"/>
      <c r="BJ10" s="14">
        <v>0.22096523220201</v>
      </c>
      <c r="BK10" s="14">
        <v>0.131967597080521</v>
      </c>
      <c r="BL10" s="14"/>
      <c r="BM10" s="14">
        <v>0.210408077007122</v>
      </c>
      <c r="BN10" s="14">
        <v>0.125732518751761</v>
      </c>
      <c r="BO10" s="14"/>
      <c r="BP10" s="14">
        <v>0.21601001683985599</v>
      </c>
      <c r="BQ10" s="14">
        <v>0.145051921458795</v>
      </c>
      <c r="BR10" s="14">
        <v>7.7535391695897404E-2</v>
      </c>
      <c r="BS10" s="14">
        <v>9.0189077560947295E-2</v>
      </c>
      <c r="BT10" s="14">
        <v>0.125786166460744</v>
      </c>
      <c r="BU10" s="14">
        <v>0.18828871334845601</v>
      </c>
      <c r="BV10" s="14">
        <v>0.30973810286575798</v>
      </c>
      <c r="BW10" s="14">
        <v>0.14494291979016299</v>
      </c>
    </row>
    <row r="11" spans="2:75" x14ac:dyDescent="0.35">
      <c r="B11" s="15" t="s">
        <v>88</v>
      </c>
      <c r="C11" s="14">
        <v>0.24531394549773</v>
      </c>
      <c r="D11" s="14">
        <v>0.16928818927518999</v>
      </c>
      <c r="E11" s="14">
        <v>0.318102022714286</v>
      </c>
      <c r="F11" s="14"/>
      <c r="G11" s="14">
        <v>0.22468126615738701</v>
      </c>
      <c r="H11" s="14">
        <v>0.28022570541560898</v>
      </c>
      <c r="I11" s="14">
        <v>0.183311703530913</v>
      </c>
      <c r="J11" s="14">
        <v>0.205643209745452</v>
      </c>
      <c r="K11" s="14">
        <v>0.253875302457303</v>
      </c>
      <c r="L11" s="14">
        <v>0.28046715301904801</v>
      </c>
      <c r="M11" s="14"/>
      <c r="N11" s="14">
        <v>0.231906389247406</v>
      </c>
      <c r="O11" s="14">
        <v>0.26946789405680799</v>
      </c>
      <c r="P11" s="14"/>
      <c r="Q11" s="14">
        <v>0.125560378927289</v>
      </c>
      <c r="R11" s="14">
        <v>0.21674145509005999</v>
      </c>
      <c r="S11" s="14">
        <v>0.31247268274961398</v>
      </c>
      <c r="T11" s="14">
        <v>0.28540372284990201</v>
      </c>
      <c r="U11" s="14">
        <v>0.26435737567373402</v>
      </c>
      <c r="V11" s="14">
        <v>0.28470348940832901</v>
      </c>
      <c r="W11" s="14">
        <v>0.184324391723344</v>
      </c>
      <c r="X11" s="14">
        <v>0</v>
      </c>
      <c r="Y11" s="14">
        <v>0</v>
      </c>
      <c r="Z11" s="14">
        <v>0.15436586815946901</v>
      </c>
      <c r="AA11" s="14"/>
      <c r="AB11" s="14">
        <v>0.16477235514878699</v>
      </c>
      <c r="AC11" s="14">
        <v>0.27110381073578799</v>
      </c>
      <c r="AD11" s="14">
        <v>0.22317848094641199</v>
      </c>
      <c r="AE11" s="14"/>
      <c r="AF11" s="14">
        <v>0.290292274915597</v>
      </c>
      <c r="AG11" s="14">
        <v>0.15239215220694699</v>
      </c>
      <c r="AH11" s="14">
        <v>0.26781544789312201</v>
      </c>
      <c r="AI11" s="14">
        <v>0.141472997404478</v>
      </c>
      <c r="AJ11" s="14">
        <v>0.43692343471043699</v>
      </c>
      <c r="AK11" s="14">
        <v>0.29059241060970897</v>
      </c>
      <c r="AL11" s="14">
        <v>0.15168855261446201</v>
      </c>
      <c r="AM11" s="14">
        <v>0.249985899468287</v>
      </c>
      <c r="AN11" s="14"/>
      <c r="AO11" s="14">
        <v>0.26788257101763102</v>
      </c>
      <c r="AP11" s="14">
        <v>0.18049400600378601</v>
      </c>
      <c r="AQ11" s="14">
        <v>0.363568347499033</v>
      </c>
      <c r="AR11" s="14">
        <v>8.4615050792045496E-2</v>
      </c>
      <c r="AS11" s="14">
        <v>0.359888097039753</v>
      </c>
      <c r="AT11" s="14">
        <v>0.20667718146305</v>
      </c>
      <c r="AU11" s="14">
        <v>0.170989412504749</v>
      </c>
      <c r="AV11" s="14">
        <v>0.22692962324149399</v>
      </c>
      <c r="AW11" s="14"/>
      <c r="AX11" s="14">
        <v>0.11245643879867399</v>
      </c>
      <c r="AY11" s="14">
        <v>0.37636753335437001</v>
      </c>
      <c r="AZ11" s="14">
        <v>0.103242312636472</v>
      </c>
      <c r="BA11" s="14"/>
      <c r="BB11" s="14">
        <v>0.19667981901173001</v>
      </c>
      <c r="BC11" s="14">
        <v>0.286372948139065</v>
      </c>
      <c r="BD11" s="14">
        <v>0.16918374091883501</v>
      </c>
      <c r="BE11" s="14"/>
      <c r="BF11" s="14">
        <v>0.199433959654823</v>
      </c>
      <c r="BG11" s="14">
        <v>0.28337129258091398</v>
      </c>
      <c r="BH11" s="14">
        <v>0.13663316923214</v>
      </c>
      <c r="BI11" s="14"/>
      <c r="BJ11" s="14">
        <v>0.19701522784401301</v>
      </c>
      <c r="BK11" s="14">
        <v>0.25599995035537398</v>
      </c>
      <c r="BL11" s="14"/>
      <c r="BM11" s="14">
        <v>0.22800675058061501</v>
      </c>
      <c r="BN11" s="14">
        <v>0.25476980199353999</v>
      </c>
      <c r="BO11" s="14"/>
      <c r="BP11" s="14">
        <v>0.185581398299933</v>
      </c>
      <c r="BQ11" s="14">
        <v>0.230117490717961</v>
      </c>
      <c r="BR11" s="14">
        <v>4.5824126443385502E-2</v>
      </c>
      <c r="BS11" s="14">
        <v>0.23343595973473799</v>
      </c>
      <c r="BT11" s="14">
        <v>0.29142053091615999</v>
      </c>
      <c r="BU11" s="14">
        <v>0.26288579092622899</v>
      </c>
      <c r="BV11" s="14">
        <v>0.37885907963321402</v>
      </c>
      <c r="BW11" s="14">
        <v>0.230515290599594</v>
      </c>
    </row>
    <row r="12" spans="2:75" x14ac:dyDescent="0.35">
      <c r="B12" s="15" t="s">
        <v>196</v>
      </c>
      <c r="C12" s="14">
        <v>0.297665707052582</v>
      </c>
      <c r="D12" s="14">
        <v>0.311902299473168</v>
      </c>
      <c r="E12" s="14">
        <v>0.28403540279915201</v>
      </c>
      <c r="F12" s="14"/>
      <c r="G12" s="14">
        <v>0.18412323783600201</v>
      </c>
      <c r="H12" s="14">
        <v>0.28018171371188799</v>
      </c>
      <c r="I12" s="14">
        <v>0.26731213306907098</v>
      </c>
      <c r="J12" s="14">
        <v>0.29094809200035798</v>
      </c>
      <c r="K12" s="14">
        <v>0.34164559806121497</v>
      </c>
      <c r="L12" s="14">
        <v>0.32925278099269201</v>
      </c>
      <c r="M12" s="14"/>
      <c r="N12" s="14">
        <v>0.31896216087933199</v>
      </c>
      <c r="O12" s="14">
        <v>0.25929977066430998</v>
      </c>
      <c r="P12" s="14"/>
      <c r="Q12" s="14">
        <v>0.123803194660962</v>
      </c>
      <c r="R12" s="14">
        <v>0.27833504909768803</v>
      </c>
      <c r="S12" s="14">
        <v>0.27448195795482699</v>
      </c>
      <c r="T12" s="14">
        <v>0.29185568695591901</v>
      </c>
      <c r="U12" s="14">
        <v>0.36980332329347798</v>
      </c>
      <c r="V12" s="14">
        <v>0.22527982393979201</v>
      </c>
      <c r="W12" s="14">
        <v>0.39301475684183501</v>
      </c>
      <c r="X12" s="14">
        <v>0.23305442567540099</v>
      </c>
      <c r="Y12" s="14">
        <v>0</v>
      </c>
      <c r="Z12" s="14">
        <v>0.24244157553333201</v>
      </c>
      <c r="AA12" s="14"/>
      <c r="AB12" s="14">
        <v>0.32303001357188799</v>
      </c>
      <c r="AC12" s="14">
        <v>0.31325346224891298</v>
      </c>
      <c r="AD12" s="14">
        <v>0.26763105931619102</v>
      </c>
      <c r="AE12" s="14"/>
      <c r="AF12" s="14">
        <v>0.38726189901688701</v>
      </c>
      <c r="AG12" s="14">
        <v>0.30033401927049802</v>
      </c>
      <c r="AH12" s="14">
        <v>0.42596132402331</v>
      </c>
      <c r="AI12" s="14">
        <v>0.36743893717230602</v>
      </c>
      <c r="AJ12" s="14">
        <v>0.38076630672349798</v>
      </c>
      <c r="AK12" s="14">
        <v>0.208331224480299</v>
      </c>
      <c r="AL12" s="14">
        <v>0.25617409581482697</v>
      </c>
      <c r="AM12" s="14">
        <v>0.239226287662124</v>
      </c>
      <c r="AN12" s="14"/>
      <c r="AO12" s="14">
        <v>0.421003276752905</v>
      </c>
      <c r="AP12" s="14">
        <v>0.32189243988715399</v>
      </c>
      <c r="AQ12" s="14">
        <v>0.275617562442806</v>
      </c>
      <c r="AR12" s="14">
        <v>0.45689944028413798</v>
      </c>
      <c r="AS12" s="14">
        <v>0.42391990103438698</v>
      </c>
      <c r="AT12" s="14">
        <v>0.24563685281252101</v>
      </c>
      <c r="AU12" s="14">
        <v>0.191743063251678</v>
      </c>
      <c r="AV12" s="14">
        <v>0.30221533554990498</v>
      </c>
      <c r="AW12" s="14"/>
      <c r="AX12" s="14">
        <v>1.35005440973072E-2</v>
      </c>
      <c r="AY12" s="14">
        <v>0.31230195808465</v>
      </c>
      <c r="AZ12" s="14">
        <v>0.32731620041397802</v>
      </c>
      <c r="BA12" s="14"/>
      <c r="BB12" s="14">
        <v>0.221559930778679</v>
      </c>
      <c r="BC12" s="14">
        <v>0.343762771440277</v>
      </c>
      <c r="BD12" s="14">
        <v>0.26664943181765899</v>
      </c>
      <c r="BE12" s="14"/>
      <c r="BF12" s="14">
        <v>0.16784895198399299</v>
      </c>
      <c r="BG12" s="14">
        <v>0.31519879415352098</v>
      </c>
      <c r="BH12" s="14">
        <v>0.33355226259680198</v>
      </c>
      <c r="BI12" s="14"/>
      <c r="BJ12" s="14">
        <v>0.36764906580097101</v>
      </c>
      <c r="BK12" s="14">
        <v>0.28163392617586602</v>
      </c>
      <c r="BL12" s="14"/>
      <c r="BM12" s="14">
        <v>0.26293851732738399</v>
      </c>
      <c r="BN12" s="14">
        <v>0.32398008907876802</v>
      </c>
      <c r="BO12" s="14"/>
      <c r="BP12" s="14">
        <v>0.25926888084153399</v>
      </c>
      <c r="BQ12" s="14">
        <v>0.426113745985647</v>
      </c>
      <c r="BR12" s="14">
        <v>0.342730035957243</v>
      </c>
      <c r="BS12" s="14">
        <v>0.34930278664798903</v>
      </c>
      <c r="BT12" s="14">
        <v>0.30872733751773601</v>
      </c>
      <c r="BU12" s="14">
        <v>0.236792407211732</v>
      </c>
      <c r="BV12" s="14">
        <v>0.105400848444147</v>
      </c>
      <c r="BW12" s="14">
        <v>0.25350310431293099</v>
      </c>
    </row>
    <row r="13" spans="2:75" x14ac:dyDescent="0.35">
      <c r="B13" s="15" t="s">
        <v>197</v>
      </c>
      <c r="C13" s="14">
        <v>0.23481942510881401</v>
      </c>
      <c r="D13" s="14">
        <v>0.29102257102065898</v>
      </c>
      <c r="E13" s="14">
        <v>0.181009780486932</v>
      </c>
      <c r="F13" s="14"/>
      <c r="G13" s="14">
        <v>0.26134690597277999</v>
      </c>
      <c r="H13" s="14">
        <v>0.26698994085949601</v>
      </c>
      <c r="I13" s="14">
        <v>0.26814007118999</v>
      </c>
      <c r="J13" s="14">
        <v>0.34745390997062398</v>
      </c>
      <c r="K13" s="14">
        <v>0.17070248677889099</v>
      </c>
      <c r="L13" s="14">
        <v>0.17446269818215199</v>
      </c>
      <c r="M13" s="14"/>
      <c r="N13" s="14">
        <v>0.21601802251223301</v>
      </c>
      <c r="O13" s="14">
        <v>0.26869048279282298</v>
      </c>
      <c r="P13" s="14"/>
      <c r="Q13" s="14">
        <v>0.51995951832762999</v>
      </c>
      <c r="R13" s="14">
        <v>0.31601667196338601</v>
      </c>
      <c r="S13" s="14">
        <v>0.24693941209145201</v>
      </c>
      <c r="T13" s="14">
        <v>0.19692536521111401</v>
      </c>
      <c r="U13" s="14">
        <v>0.24423042025561301</v>
      </c>
      <c r="V13" s="14">
        <v>0.24699876161974299</v>
      </c>
      <c r="W13" s="14">
        <v>0.165573645809239</v>
      </c>
      <c r="X13" s="14">
        <v>0.43814258915707199</v>
      </c>
      <c r="Y13" s="14">
        <v>0</v>
      </c>
      <c r="Z13" s="14">
        <v>0.23160678533391199</v>
      </c>
      <c r="AA13" s="14"/>
      <c r="AB13" s="14">
        <v>0.30536745949966199</v>
      </c>
      <c r="AC13" s="14">
        <v>0.20904448001613299</v>
      </c>
      <c r="AD13" s="14">
        <v>0.22616183012413699</v>
      </c>
      <c r="AE13" s="14"/>
      <c r="AF13" s="14">
        <v>0.20743736260229301</v>
      </c>
      <c r="AG13" s="14">
        <v>0.31300003491552197</v>
      </c>
      <c r="AH13" s="14">
        <v>0.20087283527708599</v>
      </c>
      <c r="AI13" s="14">
        <v>0.44133303922706502</v>
      </c>
      <c r="AJ13" s="14">
        <v>0</v>
      </c>
      <c r="AK13" s="14">
        <v>5.7557941178711797E-2</v>
      </c>
      <c r="AL13" s="14">
        <v>0.48742899527284</v>
      </c>
      <c r="AM13" s="14">
        <v>0.281467757204372</v>
      </c>
      <c r="AN13" s="14"/>
      <c r="AO13" s="14">
        <v>0.168196904324735</v>
      </c>
      <c r="AP13" s="14">
        <v>0.30810633453063402</v>
      </c>
      <c r="AQ13" s="14">
        <v>0.181877688577714</v>
      </c>
      <c r="AR13" s="14">
        <v>0.32601999617140498</v>
      </c>
      <c r="AS13" s="14">
        <v>0</v>
      </c>
      <c r="AT13" s="14">
        <v>6.7830521396106805E-2</v>
      </c>
      <c r="AU13" s="14">
        <v>0.48559357643455398</v>
      </c>
      <c r="AV13" s="14">
        <v>0.346316555831789</v>
      </c>
      <c r="AW13" s="14"/>
      <c r="AX13" s="14">
        <v>0</v>
      </c>
      <c r="AY13" s="14">
        <v>7.4877362342988502E-2</v>
      </c>
      <c r="AZ13" s="14">
        <v>0.456945006447879</v>
      </c>
      <c r="BA13" s="14"/>
      <c r="BB13" s="14">
        <v>0.14567955093763399</v>
      </c>
      <c r="BC13" s="14">
        <v>0.18540440034726199</v>
      </c>
      <c r="BD13" s="14">
        <v>0.41232419415982202</v>
      </c>
      <c r="BE13" s="14"/>
      <c r="BF13" s="14">
        <v>0.123800460743378</v>
      </c>
      <c r="BG13" s="14">
        <v>0.12878687968927899</v>
      </c>
      <c r="BH13" s="14">
        <v>0.37673263262918499</v>
      </c>
      <c r="BI13" s="14"/>
      <c r="BJ13" s="14">
        <v>0.20804908453728399</v>
      </c>
      <c r="BK13" s="14">
        <v>0.243124900246076</v>
      </c>
      <c r="BL13" s="14"/>
      <c r="BM13" s="14">
        <v>0.245060280678807</v>
      </c>
      <c r="BN13" s="14">
        <v>0.220229138979255</v>
      </c>
      <c r="BO13" s="14"/>
      <c r="BP13" s="14">
        <v>0.19970918799753701</v>
      </c>
      <c r="BQ13" s="14">
        <v>0.14890630383943401</v>
      </c>
      <c r="BR13" s="14">
        <v>0.21125202090826301</v>
      </c>
      <c r="BS13" s="14">
        <v>0.31663482377430702</v>
      </c>
      <c r="BT13" s="14">
        <v>0.220097175270143</v>
      </c>
      <c r="BU13" s="14">
        <v>0.26056212668034601</v>
      </c>
      <c r="BV13" s="14">
        <v>0.20600196905688101</v>
      </c>
      <c r="BW13" s="14">
        <v>0.21751597878367701</v>
      </c>
    </row>
    <row r="14" spans="2:75" x14ac:dyDescent="0.35">
      <c r="B14" s="15" t="s">
        <v>92</v>
      </c>
      <c r="C14" s="20">
        <v>4.9975944959127501E-2</v>
      </c>
      <c r="D14" s="20">
        <v>1.7458702970667601E-2</v>
      </c>
      <c r="E14" s="20">
        <v>8.1108387940651006E-2</v>
      </c>
      <c r="F14" s="20"/>
      <c r="G14" s="20">
        <v>2.6861195135228701E-2</v>
      </c>
      <c r="H14" s="20">
        <v>4.2237610921920403E-2</v>
      </c>
      <c r="I14" s="20">
        <v>5.9121093387432801E-2</v>
      </c>
      <c r="J14" s="20">
        <v>5.2168500669195698E-2</v>
      </c>
      <c r="K14" s="20">
        <v>3.1618964953117702E-2</v>
      </c>
      <c r="L14" s="20">
        <v>6.5215699586062797E-2</v>
      </c>
      <c r="M14" s="20"/>
      <c r="N14" s="20">
        <v>3.4720428088309697E-2</v>
      </c>
      <c r="O14" s="20">
        <v>7.7459027100287001E-2</v>
      </c>
      <c r="P14" s="20"/>
      <c r="Q14" s="20">
        <v>0</v>
      </c>
      <c r="R14" s="20">
        <v>5.2612781475358701E-2</v>
      </c>
      <c r="S14" s="20">
        <v>3.7523456385113597E-2</v>
      </c>
      <c r="T14" s="20">
        <v>4.86816559240731E-2</v>
      </c>
      <c r="U14" s="20">
        <v>1.2386938182862E-2</v>
      </c>
      <c r="V14" s="20">
        <v>7.4016573516286098E-3</v>
      </c>
      <c r="W14" s="20">
        <v>8.5934858221862198E-3</v>
      </c>
      <c r="X14" s="20">
        <v>0</v>
      </c>
      <c r="Y14" s="20">
        <v>0</v>
      </c>
      <c r="Z14" s="20">
        <v>0.27428097109506999</v>
      </c>
      <c r="AA14" s="20"/>
      <c r="AB14" s="20">
        <v>0</v>
      </c>
      <c r="AC14" s="20">
        <v>6.3879244969373306E-2</v>
      </c>
      <c r="AD14" s="20">
        <v>8.61616961587045E-3</v>
      </c>
      <c r="AE14" s="20"/>
      <c r="AF14" s="20">
        <v>6.5679267017695999E-3</v>
      </c>
      <c r="AG14" s="20">
        <v>2.34971714611115E-2</v>
      </c>
      <c r="AH14" s="20">
        <v>0</v>
      </c>
      <c r="AI14" s="20">
        <v>0</v>
      </c>
      <c r="AJ14" s="20">
        <v>0</v>
      </c>
      <c r="AK14" s="20">
        <v>6.4690165791988205E-2</v>
      </c>
      <c r="AL14" s="20">
        <v>0</v>
      </c>
      <c r="AM14" s="20">
        <v>0.155708239769104</v>
      </c>
      <c r="AN14" s="20"/>
      <c r="AO14" s="20">
        <v>9.9044843826998994E-3</v>
      </c>
      <c r="AP14" s="20">
        <v>8.3089422235999907E-3</v>
      </c>
      <c r="AQ14" s="20">
        <v>0</v>
      </c>
      <c r="AR14" s="20">
        <v>0</v>
      </c>
      <c r="AS14" s="20">
        <v>0</v>
      </c>
      <c r="AT14" s="20">
        <v>6.0889006772117699E-2</v>
      </c>
      <c r="AU14" s="20">
        <v>0</v>
      </c>
      <c r="AV14" s="20">
        <v>7.49492573473233E-2</v>
      </c>
      <c r="AW14" s="20"/>
      <c r="AX14" s="20">
        <v>0.109320096430819</v>
      </c>
      <c r="AY14" s="20">
        <v>1.79082280922448E-2</v>
      </c>
      <c r="AZ14" s="20">
        <v>3.7484208665812903E-2</v>
      </c>
      <c r="BA14" s="20"/>
      <c r="BB14" s="20">
        <v>4.4269573676837398E-2</v>
      </c>
      <c r="BC14" s="20">
        <v>1.6391960151477598E-2</v>
      </c>
      <c r="BD14" s="20">
        <v>4.2674514731813398E-2</v>
      </c>
      <c r="BE14" s="20"/>
      <c r="BF14" s="20">
        <v>1.74660556981063E-2</v>
      </c>
      <c r="BG14" s="20">
        <v>4.2996137163284001E-2</v>
      </c>
      <c r="BH14" s="20">
        <v>3.1632320232279902E-2</v>
      </c>
      <c r="BI14" s="20"/>
      <c r="BJ14" s="20">
        <v>6.3213896157224099E-3</v>
      </c>
      <c r="BK14" s="20">
        <v>5.7280542558280197E-2</v>
      </c>
      <c r="BL14" s="20"/>
      <c r="BM14" s="20">
        <v>2.8810947938057399E-2</v>
      </c>
      <c r="BN14" s="20">
        <v>4.9347802083499703E-2</v>
      </c>
      <c r="BO14" s="20"/>
      <c r="BP14" s="20">
        <v>8.6416510126511997E-2</v>
      </c>
      <c r="BQ14" s="20">
        <v>4.9810537998162999E-2</v>
      </c>
      <c r="BR14" s="20">
        <v>0.192539643517148</v>
      </c>
      <c r="BS14" s="20">
        <v>1.0437352282019001E-2</v>
      </c>
      <c r="BT14" s="20">
        <v>3.1542253587583599E-2</v>
      </c>
      <c r="BU14" s="20">
        <v>2.7225287428422201E-2</v>
      </c>
      <c r="BV14" s="20">
        <v>0</v>
      </c>
      <c r="BW14" s="20">
        <v>0.153522706513635</v>
      </c>
    </row>
    <row r="15" spans="2:75" x14ac:dyDescent="0.35">
      <c r="B15" s="16" t="s">
        <v>135</v>
      </c>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Q17"/>
  <sheetViews>
    <sheetView showGridLines="0" workbookViewId="0">
      <pane xSplit="2" topLeftCell="C1" activePane="topRight" state="frozen"/>
      <selection pane="topRight" activeCell="B17" sqref="B17"/>
    </sheetView>
  </sheetViews>
  <sheetFormatPr defaultColWidth="11.54296875" defaultRowHeight="14.5" x14ac:dyDescent="0.35"/>
  <cols>
    <col min="2" max="2" width="25.6328125" customWidth="1"/>
    <col min="3" max="17" width="20.6328125" customWidth="1"/>
  </cols>
  <sheetData>
    <row r="2" spans="2:17" ht="40" customHeight="1" x14ac:dyDescent="0.35">
      <c r="D2" s="28" t="s">
        <v>222</v>
      </c>
      <c r="E2" s="25"/>
      <c r="F2" s="25"/>
      <c r="G2" s="25"/>
      <c r="H2" s="25"/>
      <c r="I2" s="25"/>
      <c r="J2" s="25"/>
      <c r="K2" s="25"/>
      <c r="L2" s="25"/>
      <c r="M2" s="25"/>
      <c r="N2" s="25"/>
      <c r="O2" s="25"/>
      <c r="P2" s="25"/>
      <c r="Q2" s="25"/>
    </row>
    <row r="6" spans="2:17" ht="50" customHeight="1" x14ac:dyDescent="0.35">
      <c r="B6" s="17" t="s">
        <v>14</v>
      </c>
      <c r="C6" s="17" t="s">
        <v>205</v>
      </c>
      <c r="D6" s="17" t="s">
        <v>206</v>
      </c>
      <c r="E6" s="17" t="s">
        <v>207</v>
      </c>
      <c r="F6" s="17" t="s">
        <v>208</v>
      </c>
      <c r="G6" s="17" t="s">
        <v>209</v>
      </c>
      <c r="H6" s="17" t="s">
        <v>210</v>
      </c>
      <c r="I6" s="17" t="s">
        <v>211</v>
      </c>
      <c r="J6" s="17" t="s">
        <v>212</v>
      </c>
      <c r="K6" s="17" t="s">
        <v>213</v>
      </c>
      <c r="L6" s="17" t="s">
        <v>214</v>
      </c>
      <c r="M6" s="17" t="s">
        <v>215</v>
      </c>
      <c r="N6" s="17" t="s">
        <v>216</v>
      </c>
      <c r="O6" s="17" t="s">
        <v>217</v>
      </c>
      <c r="P6" s="17" t="s">
        <v>218</v>
      </c>
    </row>
    <row r="7" spans="2:17" x14ac:dyDescent="0.35">
      <c r="B7" s="15" t="s">
        <v>219</v>
      </c>
      <c r="C7" s="14">
        <v>5.0773475926121497E-2</v>
      </c>
      <c r="D7" s="14">
        <v>4.2243550775342198E-2</v>
      </c>
      <c r="E7" s="14">
        <v>9.0863909975669302E-2</v>
      </c>
      <c r="F7" s="14">
        <v>9.5032037820196202E-2</v>
      </c>
      <c r="G7" s="14">
        <v>8.1776219930563707E-2</v>
      </c>
      <c r="H7" s="14">
        <v>0.14344580232038501</v>
      </c>
      <c r="I7" s="14">
        <v>9.0084009121126102E-2</v>
      </c>
      <c r="J7" s="14">
        <v>0.14520594251768401</v>
      </c>
      <c r="K7" s="14">
        <v>0.114051857836184</v>
      </c>
      <c r="L7" s="14">
        <v>0.18260659047212799</v>
      </c>
      <c r="M7" s="14">
        <v>3.8376192057435803E-2</v>
      </c>
      <c r="N7" s="14">
        <v>5.3816827455983998E-2</v>
      </c>
      <c r="O7" s="14">
        <v>3.2322053117593098E-2</v>
      </c>
      <c r="P7" s="14">
        <v>0.113572435061622</v>
      </c>
    </row>
    <row r="8" spans="2:17" x14ac:dyDescent="0.35">
      <c r="B8" s="15" t="s">
        <v>220</v>
      </c>
      <c r="C8" s="14">
        <v>0.40902766789791201</v>
      </c>
      <c r="D8" s="14">
        <v>0.45088836598750798</v>
      </c>
      <c r="E8" s="14">
        <v>0.50707002217916597</v>
      </c>
      <c r="F8" s="14">
        <v>0.59382450103352302</v>
      </c>
      <c r="G8" s="14">
        <v>0.43246729549743401</v>
      </c>
      <c r="H8" s="14">
        <v>0.49529770114731803</v>
      </c>
      <c r="I8" s="14">
        <v>0.59803008179655404</v>
      </c>
      <c r="J8" s="14">
        <v>0.558091059444216</v>
      </c>
      <c r="K8" s="14">
        <v>0.58349162293081303</v>
      </c>
      <c r="L8" s="14">
        <v>0.58123431897429201</v>
      </c>
      <c r="M8" s="14">
        <v>0.19568066020167499</v>
      </c>
      <c r="N8" s="14">
        <v>0.40678243061598202</v>
      </c>
      <c r="O8" s="14">
        <v>0.240301547357956</v>
      </c>
      <c r="P8" s="14">
        <v>0.63331833380920499</v>
      </c>
    </row>
    <row r="9" spans="2:17" x14ac:dyDescent="0.35">
      <c r="B9" s="15" t="s">
        <v>221</v>
      </c>
      <c r="C9" s="14">
        <v>0.41907521466403802</v>
      </c>
      <c r="D9" s="14">
        <v>0.23619568996920401</v>
      </c>
      <c r="E9" s="14">
        <v>0.212904092276124</v>
      </c>
      <c r="F9" s="14">
        <v>0.165703526247096</v>
      </c>
      <c r="G9" s="14">
        <v>0.30839219054154299</v>
      </c>
      <c r="H9" s="14">
        <v>0.227359291123578</v>
      </c>
      <c r="I9" s="14">
        <v>0.19348041320407</v>
      </c>
      <c r="J9" s="14">
        <v>0.17625725141229201</v>
      </c>
      <c r="K9" s="14">
        <v>0.14561848375333999</v>
      </c>
      <c r="L9" s="14">
        <v>0.11717183113278699</v>
      </c>
      <c r="M9" s="14">
        <v>0.60132791901800597</v>
      </c>
      <c r="N9" s="14">
        <v>0.37989144650532097</v>
      </c>
      <c r="O9" s="14">
        <v>0.55350885449759102</v>
      </c>
      <c r="P9" s="14">
        <v>0.111695917528827</v>
      </c>
    </row>
    <row r="10" spans="2:17" x14ac:dyDescent="0.35">
      <c r="B10" s="15" t="s">
        <v>92</v>
      </c>
      <c r="C10" s="14">
        <v>0.121123641511928</v>
      </c>
      <c r="D10" s="14">
        <v>0.27067239326794601</v>
      </c>
      <c r="E10" s="14">
        <v>0.18916197556904099</v>
      </c>
      <c r="F10" s="14">
        <v>0.145439934899184</v>
      </c>
      <c r="G10" s="14">
        <v>0.17736429403046</v>
      </c>
      <c r="H10" s="14">
        <v>0.133897205408718</v>
      </c>
      <c r="I10" s="14">
        <v>0.11840549587825</v>
      </c>
      <c r="J10" s="14">
        <v>0.120445746625807</v>
      </c>
      <c r="K10" s="14">
        <v>0.15683803547966299</v>
      </c>
      <c r="L10" s="14">
        <v>0.118987259420793</v>
      </c>
      <c r="M10" s="14">
        <v>0.16461522872288301</v>
      </c>
      <c r="N10" s="14">
        <v>0.159509295422713</v>
      </c>
      <c r="O10" s="14">
        <v>0.173867545026861</v>
      </c>
      <c r="P10" s="14">
        <v>0.14141331360034601</v>
      </c>
    </row>
    <row r="11" spans="2:17" x14ac:dyDescent="0.35">
      <c r="B11" s="16"/>
      <c r="C11" s="16"/>
      <c r="D11" s="16"/>
      <c r="E11" s="16"/>
      <c r="F11" s="16"/>
      <c r="G11" s="16"/>
      <c r="H11" s="16"/>
      <c r="I11" s="16"/>
      <c r="J11" s="16"/>
      <c r="K11" s="16"/>
      <c r="L11" s="16"/>
      <c r="M11" s="16"/>
      <c r="N11" s="16"/>
      <c r="O11" s="16"/>
      <c r="P11" s="16"/>
    </row>
    <row r="12" spans="2:17" x14ac:dyDescent="0.35">
      <c r="B12" t="s">
        <v>94</v>
      </c>
    </row>
    <row r="13" spans="2:17" x14ac:dyDescent="0.35">
      <c r="B13" t="s">
        <v>95</v>
      </c>
    </row>
    <row r="17" spans="2:2" x14ac:dyDescent="0.35">
      <c r="B17" s="8" t="str">
        <f>HYPERLINK("#'Contents'!A1", "Return to Contents")</f>
        <v>Return to Contents</v>
      </c>
    </row>
  </sheetData>
  <mergeCells count="1">
    <mergeCell ref="D2:Q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W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223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219</v>
      </c>
      <c r="C9" s="14">
        <v>5.0773475926121497E-2</v>
      </c>
      <c r="D9" s="14">
        <v>5.69362221144456E-2</v>
      </c>
      <c r="E9" s="14">
        <v>4.4957360504011702E-2</v>
      </c>
      <c r="F9" s="14"/>
      <c r="G9" s="14">
        <v>8.7714464951249294E-2</v>
      </c>
      <c r="H9" s="14">
        <v>3.9477895484930497E-2</v>
      </c>
      <c r="I9" s="14">
        <v>4.4352628387122298E-2</v>
      </c>
      <c r="J9" s="14">
        <v>1.51986656871119E-2</v>
      </c>
      <c r="K9" s="14">
        <v>6.9248501478468297E-2</v>
      </c>
      <c r="L9" s="14">
        <v>5.8540781836627802E-2</v>
      </c>
      <c r="M9" s="14"/>
      <c r="N9" s="14">
        <v>4.9047733062055197E-2</v>
      </c>
      <c r="O9" s="14">
        <v>5.4003080428874001E-2</v>
      </c>
      <c r="P9" s="14"/>
      <c r="Q9" s="14">
        <v>4.5329939959506502E-2</v>
      </c>
      <c r="R9" s="14">
        <v>6.1431054222747902E-2</v>
      </c>
      <c r="S9" s="14">
        <v>5.1844938749751698E-2</v>
      </c>
      <c r="T9" s="14">
        <v>4.77489634052864E-2</v>
      </c>
      <c r="U9" s="14">
        <v>3.8037156278911903E-2</v>
      </c>
      <c r="V9" s="14">
        <v>3.7023190915760597E-2</v>
      </c>
      <c r="W9" s="14">
        <v>7.12850288946556E-2</v>
      </c>
      <c r="X9" s="14">
        <v>8.53678270928626E-2</v>
      </c>
      <c r="Y9" s="14">
        <v>0</v>
      </c>
      <c r="Z9" s="14">
        <v>5.91250712018455E-2</v>
      </c>
      <c r="AA9" s="14"/>
      <c r="AB9" s="14">
        <v>4.77127043563794E-2</v>
      </c>
      <c r="AC9" s="14">
        <v>4.6042176494592399E-2</v>
      </c>
      <c r="AD9" s="14">
        <v>7.1150563650248799E-2</v>
      </c>
      <c r="AE9" s="14"/>
      <c r="AF9" s="14">
        <v>3.4576485065088702E-2</v>
      </c>
      <c r="AG9" s="14">
        <v>4.77891449583705E-2</v>
      </c>
      <c r="AH9" s="14">
        <v>3.8206757968071499E-2</v>
      </c>
      <c r="AI9" s="14">
        <v>1.17905743076679E-2</v>
      </c>
      <c r="AJ9" s="14">
        <v>7.8561567498663998E-2</v>
      </c>
      <c r="AK9" s="14">
        <v>0.12546305557278201</v>
      </c>
      <c r="AL9" s="14">
        <v>6.2118393775113896E-3</v>
      </c>
      <c r="AM9" s="14">
        <v>8.1168904330881399E-3</v>
      </c>
      <c r="AN9" s="14"/>
      <c r="AO9" s="14">
        <v>3.82530844018098E-2</v>
      </c>
      <c r="AP9" s="14">
        <v>4.0392068518956097E-2</v>
      </c>
      <c r="AQ9" s="14">
        <v>4.9259658294868801E-2</v>
      </c>
      <c r="AR9" s="14">
        <v>5.9938038138330103E-2</v>
      </c>
      <c r="AS9" s="14">
        <v>6.2679400261034801E-2</v>
      </c>
      <c r="AT9" s="14">
        <v>0.15455738556446899</v>
      </c>
      <c r="AU9" s="14">
        <v>3.3916762288626202E-2</v>
      </c>
      <c r="AV9" s="14">
        <v>0</v>
      </c>
      <c r="AW9" s="14"/>
      <c r="AX9" s="14">
        <v>1</v>
      </c>
      <c r="AY9" s="14">
        <v>0</v>
      </c>
      <c r="AZ9" s="14">
        <v>0</v>
      </c>
      <c r="BA9" s="14"/>
      <c r="BB9" s="14">
        <v>0.197401294115709</v>
      </c>
      <c r="BC9" s="14">
        <v>3.3145144039707197E-2</v>
      </c>
      <c r="BD9" s="14">
        <v>1.9970953319593198E-3</v>
      </c>
      <c r="BE9" s="14"/>
      <c r="BF9" s="14">
        <v>0.21601935181999801</v>
      </c>
      <c r="BG9" s="14">
        <v>7.9903044928196096E-2</v>
      </c>
      <c r="BH9" s="14">
        <v>1.3054968291906501E-2</v>
      </c>
      <c r="BI9" s="14"/>
      <c r="BJ9" s="14">
        <v>6.4200806742591904E-2</v>
      </c>
      <c r="BK9" s="14">
        <v>4.82824072036575E-2</v>
      </c>
      <c r="BL9" s="14"/>
      <c r="BM9" s="14">
        <v>8.9928444012507006E-2</v>
      </c>
      <c r="BN9" s="14">
        <v>3.5510653976573103E-2</v>
      </c>
      <c r="BO9" s="14"/>
      <c r="BP9" s="14">
        <v>8.4751464314921601E-2</v>
      </c>
      <c r="BQ9" s="14">
        <v>3.8726604756685302E-2</v>
      </c>
      <c r="BR9" s="14">
        <v>1.2766513035959E-2</v>
      </c>
      <c r="BS9" s="14">
        <v>4.97463902973167E-2</v>
      </c>
      <c r="BT9" s="14">
        <v>4.6917297208030499E-2</v>
      </c>
      <c r="BU9" s="14">
        <v>3.5132213166506103E-2</v>
      </c>
      <c r="BV9" s="14">
        <v>3.9861528775410097E-2</v>
      </c>
      <c r="BW9" s="14">
        <v>5.144738570488E-2</v>
      </c>
    </row>
    <row r="10" spans="2:75" x14ac:dyDescent="0.35">
      <c r="B10" s="15" t="s">
        <v>220</v>
      </c>
      <c r="C10" s="14">
        <v>0.40902766789791201</v>
      </c>
      <c r="D10" s="14">
        <v>0.43882528896332501</v>
      </c>
      <c r="E10" s="14">
        <v>0.38090604839181003</v>
      </c>
      <c r="F10" s="14"/>
      <c r="G10" s="14">
        <v>0.325592159583725</v>
      </c>
      <c r="H10" s="14">
        <v>0.31493313750720597</v>
      </c>
      <c r="I10" s="14">
        <v>0.27845171113108103</v>
      </c>
      <c r="J10" s="14">
        <v>0.46364268443991302</v>
      </c>
      <c r="K10" s="14">
        <v>0.36689001143650701</v>
      </c>
      <c r="L10" s="14">
        <v>0.50442869881951102</v>
      </c>
      <c r="M10" s="14"/>
      <c r="N10" s="14">
        <v>0.44026495000611798</v>
      </c>
      <c r="O10" s="14">
        <v>0.35056932566684001</v>
      </c>
      <c r="P10" s="14"/>
      <c r="Q10" s="14">
        <v>0.16428892307583601</v>
      </c>
      <c r="R10" s="14">
        <v>0.31353769464191</v>
      </c>
      <c r="S10" s="14">
        <v>0.46278358220441301</v>
      </c>
      <c r="T10" s="14">
        <v>0.44704247795559698</v>
      </c>
      <c r="U10" s="14">
        <v>0.46364711498651201</v>
      </c>
      <c r="V10" s="14">
        <v>0.370145737452861</v>
      </c>
      <c r="W10" s="14">
        <v>0.452202777767374</v>
      </c>
      <c r="X10" s="14">
        <v>0.49419579592049001</v>
      </c>
      <c r="Y10" s="14">
        <v>0.57049239310669397</v>
      </c>
      <c r="Z10" s="14">
        <v>0.29992136852090501</v>
      </c>
      <c r="AA10" s="14"/>
      <c r="AB10" s="14">
        <v>0.43835820447127199</v>
      </c>
      <c r="AC10" s="14">
        <v>0.38847935131692402</v>
      </c>
      <c r="AD10" s="14">
        <v>0.49453362691541097</v>
      </c>
      <c r="AE10" s="14"/>
      <c r="AF10" s="14">
        <v>0.49516891516690398</v>
      </c>
      <c r="AG10" s="14">
        <v>0.371510253897682</v>
      </c>
      <c r="AH10" s="14">
        <v>0.53702647939181802</v>
      </c>
      <c r="AI10" s="14">
        <v>0.34046676401923898</v>
      </c>
      <c r="AJ10" s="14">
        <v>0.52892683171594002</v>
      </c>
      <c r="AK10" s="14">
        <v>0.56648955577987103</v>
      </c>
      <c r="AL10" s="14">
        <v>0.206775468130794</v>
      </c>
      <c r="AM10" s="14">
        <v>0.25192974142480901</v>
      </c>
      <c r="AN10" s="14"/>
      <c r="AO10" s="14">
        <v>0.55558221768750904</v>
      </c>
      <c r="AP10" s="14">
        <v>0.41397054132223299</v>
      </c>
      <c r="AQ10" s="14">
        <v>0.54466004949809199</v>
      </c>
      <c r="AR10" s="14">
        <v>0.30103750445764899</v>
      </c>
      <c r="AS10" s="14">
        <v>0.54744272111256598</v>
      </c>
      <c r="AT10" s="14">
        <v>0.66657602992342302</v>
      </c>
      <c r="AU10" s="14">
        <v>0.17186224428024799</v>
      </c>
      <c r="AV10" s="14">
        <v>0.21726525770892599</v>
      </c>
      <c r="AW10" s="14"/>
      <c r="AX10" s="14">
        <v>0</v>
      </c>
      <c r="AY10" s="14">
        <v>1</v>
      </c>
      <c r="AZ10" s="14">
        <v>0</v>
      </c>
      <c r="BA10" s="14"/>
      <c r="BB10" s="14">
        <v>0.49743452627978502</v>
      </c>
      <c r="BC10" s="14">
        <v>0.52735284338337796</v>
      </c>
      <c r="BD10" s="14">
        <v>0.24243617833550099</v>
      </c>
      <c r="BE10" s="14"/>
      <c r="BF10" s="14">
        <v>0.46390910475865998</v>
      </c>
      <c r="BG10" s="14">
        <v>0.573384971306656</v>
      </c>
      <c r="BH10" s="14">
        <v>0.30541698232430697</v>
      </c>
      <c r="BI10" s="14"/>
      <c r="BJ10" s="14">
        <v>0.52494283426636401</v>
      </c>
      <c r="BK10" s="14">
        <v>0.38254708592519099</v>
      </c>
      <c r="BL10" s="14"/>
      <c r="BM10" s="14">
        <v>0.45139161953747198</v>
      </c>
      <c r="BN10" s="14">
        <v>0.39970399528584499</v>
      </c>
      <c r="BO10" s="14"/>
      <c r="BP10" s="14">
        <v>0.40427999386920899</v>
      </c>
      <c r="BQ10" s="14">
        <v>0.34602771301212698</v>
      </c>
      <c r="BR10" s="14">
        <v>0.34016524215322602</v>
      </c>
      <c r="BS10" s="14">
        <v>0.33926393781129299</v>
      </c>
      <c r="BT10" s="14">
        <v>0.49371084764426199</v>
      </c>
      <c r="BU10" s="14">
        <v>0.37080910739947498</v>
      </c>
      <c r="BV10" s="14">
        <v>0.45207665433210997</v>
      </c>
      <c r="BW10" s="14">
        <v>0.31886448024427</v>
      </c>
    </row>
    <row r="11" spans="2:75" x14ac:dyDescent="0.35">
      <c r="B11" s="15" t="s">
        <v>221</v>
      </c>
      <c r="C11" s="14">
        <v>0.41907521466403802</v>
      </c>
      <c r="D11" s="14">
        <v>0.41937112957821299</v>
      </c>
      <c r="E11" s="14">
        <v>0.41879594382545898</v>
      </c>
      <c r="F11" s="14"/>
      <c r="G11" s="14">
        <v>0.46014959657669802</v>
      </c>
      <c r="H11" s="14">
        <v>0.52537718199760897</v>
      </c>
      <c r="I11" s="14">
        <v>0.50710176940621599</v>
      </c>
      <c r="J11" s="14">
        <v>0.40068740722109503</v>
      </c>
      <c r="K11" s="14">
        <v>0.463948186375224</v>
      </c>
      <c r="L11" s="14">
        <v>0.32662478532803502</v>
      </c>
      <c r="M11" s="14"/>
      <c r="N11" s="14">
        <v>0.406576294726195</v>
      </c>
      <c r="O11" s="14">
        <v>0.44246605054771698</v>
      </c>
      <c r="P11" s="14"/>
      <c r="Q11" s="14">
        <v>0.59858222205145595</v>
      </c>
      <c r="R11" s="14">
        <v>0.425399486891332</v>
      </c>
      <c r="S11" s="14">
        <v>0.36971817684094799</v>
      </c>
      <c r="T11" s="14">
        <v>0.408700019349026</v>
      </c>
      <c r="U11" s="14">
        <v>0.40925023183102899</v>
      </c>
      <c r="V11" s="14">
        <v>0.45126089966500998</v>
      </c>
      <c r="W11" s="14">
        <v>0.376690567797142</v>
      </c>
      <c r="X11" s="14">
        <v>0.42043637698664699</v>
      </c>
      <c r="Y11" s="14">
        <v>0.42950760689330603</v>
      </c>
      <c r="Z11" s="14">
        <v>0.48680510244928699</v>
      </c>
      <c r="AA11" s="14"/>
      <c r="AB11" s="14">
        <v>0.477741054754723</v>
      </c>
      <c r="AC11" s="14">
        <v>0.40257756736383399</v>
      </c>
      <c r="AD11" s="14">
        <v>0.39359432716090798</v>
      </c>
      <c r="AE11" s="14"/>
      <c r="AF11" s="14">
        <v>0.37115891196261602</v>
      </c>
      <c r="AG11" s="14">
        <v>0.479522251195244</v>
      </c>
      <c r="AH11" s="14">
        <v>0.37720991502900197</v>
      </c>
      <c r="AI11" s="14">
        <v>0.55710034577307899</v>
      </c>
      <c r="AJ11" s="14">
        <v>0.18360255041696499</v>
      </c>
      <c r="AK11" s="14">
        <v>0.23653611023109899</v>
      </c>
      <c r="AL11" s="14">
        <v>0.70887158189063204</v>
      </c>
      <c r="AM11" s="14">
        <v>0.54872100838323801</v>
      </c>
      <c r="AN11" s="14"/>
      <c r="AO11" s="14">
        <v>0.32921959291471797</v>
      </c>
      <c r="AP11" s="14">
        <v>0.47115833371778398</v>
      </c>
      <c r="AQ11" s="14">
        <v>0.33819180032622398</v>
      </c>
      <c r="AR11" s="14">
        <v>0.53770765548389099</v>
      </c>
      <c r="AS11" s="14">
        <v>0.15001809214520301</v>
      </c>
      <c r="AT11" s="14">
        <v>0.14370314480409599</v>
      </c>
      <c r="AU11" s="14">
        <v>0.71046806576021604</v>
      </c>
      <c r="AV11" s="14">
        <v>0.65279005884252095</v>
      </c>
      <c r="AW11" s="14"/>
      <c r="AX11" s="14">
        <v>0</v>
      </c>
      <c r="AY11" s="14">
        <v>0</v>
      </c>
      <c r="AZ11" s="14">
        <v>1</v>
      </c>
      <c r="BA11" s="14"/>
      <c r="BB11" s="14">
        <v>0.24334537529351999</v>
      </c>
      <c r="BC11" s="14">
        <v>0.35413791564215102</v>
      </c>
      <c r="BD11" s="14">
        <v>0.71863186761710895</v>
      </c>
      <c r="BE11" s="14"/>
      <c r="BF11" s="14">
        <v>0.27786109981766599</v>
      </c>
      <c r="BG11" s="14">
        <v>0.28401726439271102</v>
      </c>
      <c r="BH11" s="14">
        <v>0.64350276633689996</v>
      </c>
      <c r="BI11" s="14"/>
      <c r="BJ11" s="14">
        <v>0.34269459149597897</v>
      </c>
      <c r="BK11" s="14">
        <v>0.44525434894200999</v>
      </c>
      <c r="BL11" s="14"/>
      <c r="BM11" s="14">
        <v>0.40900430970948598</v>
      </c>
      <c r="BN11" s="14">
        <v>0.41190121341140201</v>
      </c>
      <c r="BO11" s="14"/>
      <c r="BP11" s="14">
        <v>0.39080326008121102</v>
      </c>
      <c r="BQ11" s="14">
        <v>0.52717739035512101</v>
      </c>
      <c r="BR11" s="14">
        <v>0.56940278479546802</v>
      </c>
      <c r="BS11" s="14">
        <v>0.47946894648961502</v>
      </c>
      <c r="BT11" s="14">
        <v>0.33398750319265202</v>
      </c>
      <c r="BU11" s="14">
        <v>0.46285872342335799</v>
      </c>
      <c r="BV11" s="14">
        <v>0.386790050579851</v>
      </c>
      <c r="BW11" s="14">
        <v>0.51774016026029601</v>
      </c>
    </row>
    <row r="12" spans="2:75" x14ac:dyDescent="0.35">
      <c r="B12" s="15" t="s">
        <v>92</v>
      </c>
      <c r="C12" s="20">
        <v>0.121123641511928</v>
      </c>
      <c r="D12" s="20">
        <v>8.4867359344016305E-2</v>
      </c>
      <c r="E12" s="20">
        <v>0.15534064727871899</v>
      </c>
      <c r="F12" s="20"/>
      <c r="G12" s="20">
        <v>0.12654377888832699</v>
      </c>
      <c r="H12" s="20">
        <v>0.12021178501025399</v>
      </c>
      <c r="I12" s="20">
        <v>0.17009389107558101</v>
      </c>
      <c r="J12" s="20">
        <v>0.12047124265188</v>
      </c>
      <c r="K12" s="20">
        <v>9.9913300709800895E-2</v>
      </c>
      <c r="L12" s="20">
        <v>0.110405734015827</v>
      </c>
      <c r="M12" s="20"/>
      <c r="N12" s="20">
        <v>0.104111022205632</v>
      </c>
      <c r="O12" s="20">
        <v>0.152961543356569</v>
      </c>
      <c r="P12" s="20"/>
      <c r="Q12" s="20">
        <v>0.191798914913202</v>
      </c>
      <c r="R12" s="20">
        <v>0.19963176424401</v>
      </c>
      <c r="S12" s="20">
        <v>0.115653302204887</v>
      </c>
      <c r="T12" s="20">
        <v>9.6508539290090095E-2</v>
      </c>
      <c r="U12" s="20">
        <v>8.9065496903546995E-2</v>
      </c>
      <c r="V12" s="20">
        <v>0.14157017196636901</v>
      </c>
      <c r="W12" s="20">
        <v>9.9821625540828504E-2</v>
      </c>
      <c r="X12" s="20">
        <v>0</v>
      </c>
      <c r="Y12" s="20">
        <v>0</v>
      </c>
      <c r="Z12" s="20">
        <v>0.15414845782796299</v>
      </c>
      <c r="AA12" s="20"/>
      <c r="AB12" s="20">
        <v>3.6188036417625503E-2</v>
      </c>
      <c r="AC12" s="20">
        <v>0.162900904824649</v>
      </c>
      <c r="AD12" s="20">
        <v>4.0721482273432197E-2</v>
      </c>
      <c r="AE12" s="20"/>
      <c r="AF12" s="20">
        <v>9.9095687805391006E-2</v>
      </c>
      <c r="AG12" s="20">
        <v>0.10117834994870301</v>
      </c>
      <c r="AH12" s="20">
        <v>4.7556847611109003E-2</v>
      </c>
      <c r="AI12" s="20">
        <v>9.06423159000143E-2</v>
      </c>
      <c r="AJ12" s="20">
        <v>0.20890905036843199</v>
      </c>
      <c r="AK12" s="20">
        <v>7.15112784162482E-2</v>
      </c>
      <c r="AL12" s="20">
        <v>7.8141110601062297E-2</v>
      </c>
      <c r="AM12" s="20">
        <v>0.19123235975886399</v>
      </c>
      <c r="AN12" s="20"/>
      <c r="AO12" s="20">
        <v>7.6945104995963506E-2</v>
      </c>
      <c r="AP12" s="20">
        <v>7.4479056441026995E-2</v>
      </c>
      <c r="AQ12" s="20">
        <v>6.7888491880815596E-2</v>
      </c>
      <c r="AR12" s="20">
        <v>0.10131680192013</v>
      </c>
      <c r="AS12" s="20">
        <v>0.23985978648119699</v>
      </c>
      <c r="AT12" s="20">
        <v>3.5163439708011703E-2</v>
      </c>
      <c r="AU12" s="20">
        <v>8.3752927670910304E-2</v>
      </c>
      <c r="AV12" s="20">
        <v>0.12994468344855301</v>
      </c>
      <c r="AW12" s="20"/>
      <c r="AX12" s="20">
        <v>0</v>
      </c>
      <c r="AY12" s="20">
        <v>0</v>
      </c>
      <c r="AZ12" s="20">
        <v>0</v>
      </c>
      <c r="BA12" s="20"/>
      <c r="BB12" s="20">
        <v>6.1818804310986797E-2</v>
      </c>
      <c r="BC12" s="20">
        <v>8.5364096934764197E-2</v>
      </c>
      <c r="BD12" s="20">
        <v>3.6934858715430202E-2</v>
      </c>
      <c r="BE12" s="20"/>
      <c r="BF12" s="20">
        <v>4.2210443603676102E-2</v>
      </c>
      <c r="BG12" s="20">
        <v>6.2694719372436605E-2</v>
      </c>
      <c r="BH12" s="20">
        <v>3.80252830468873E-2</v>
      </c>
      <c r="BI12" s="20"/>
      <c r="BJ12" s="20">
        <v>6.8161767495065598E-2</v>
      </c>
      <c r="BK12" s="20">
        <v>0.123916157929142</v>
      </c>
      <c r="BL12" s="20"/>
      <c r="BM12" s="20">
        <v>4.9675626740535099E-2</v>
      </c>
      <c r="BN12" s="20">
        <v>0.152884137326179</v>
      </c>
      <c r="BO12" s="20"/>
      <c r="BP12" s="20">
        <v>0.120165281734659</v>
      </c>
      <c r="BQ12" s="20">
        <v>8.8068291876067295E-2</v>
      </c>
      <c r="BR12" s="20">
        <v>7.7665460015346993E-2</v>
      </c>
      <c r="BS12" s="20">
        <v>0.13152072540177501</v>
      </c>
      <c r="BT12" s="20">
        <v>0.12538435195505601</v>
      </c>
      <c r="BU12" s="20">
        <v>0.13119995601066001</v>
      </c>
      <c r="BV12" s="20">
        <v>0.121271766312629</v>
      </c>
      <c r="BW12" s="20">
        <v>0.111947973790554</v>
      </c>
    </row>
    <row r="13" spans="2:75" x14ac:dyDescent="0.35">
      <c r="B13" s="16"/>
    </row>
    <row r="14" spans="2:75" x14ac:dyDescent="0.35">
      <c r="B14" t="s">
        <v>94</v>
      </c>
    </row>
    <row r="15" spans="2:75" x14ac:dyDescent="0.35">
      <c r="B15" t="s">
        <v>95</v>
      </c>
    </row>
    <row r="17" spans="2:2" x14ac:dyDescent="0.35">
      <c r="B17"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W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224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219</v>
      </c>
      <c r="C9" s="14">
        <v>4.2243550775342198E-2</v>
      </c>
      <c r="D9" s="14">
        <v>5.5010391882516801E-2</v>
      </c>
      <c r="E9" s="14">
        <v>3.0194795368906398E-2</v>
      </c>
      <c r="F9" s="14"/>
      <c r="G9" s="14">
        <v>6.8578787797024504E-2</v>
      </c>
      <c r="H9" s="14">
        <v>5.2038726651218101E-2</v>
      </c>
      <c r="I9" s="14">
        <v>7.0598312231364202E-2</v>
      </c>
      <c r="J9" s="14">
        <v>1.85753914966614E-2</v>
      </c>
      <c r="K9" s="14">
        <v>3.1769985423301297E-2</v>
      </c>
      <c r="L9" s="14">
        <v>3.8078127902832798E-2</v>
      </c>
      <c r="M9" s="14"/>
      <c r="N9" s="14">
        <v>4.8891527224249498E-2</v>
      </c>
      <c r="O9" s="14">
        <v>2.9802337706672899E-2</v>
      </c>
      <c r="P9" s="14"/>
      <c r="Q9" s="14">
        <v>0</v>
      </c>
      <c r="R9" s="14">
        <v>2.2998333793530199E-2</v>
      </c>
      <c r="S9" s="14">
        <v>6.2525617922720905E-2</v>
      </c>
      <c r="T9" s="14">
        <v>2.9944436084979702E-2</v>
      </c>
      <c r="U9" s="14">
        <v>6.4883785229707405E-2</v>
      </c>
      <c r="V9" s="14">
        <v>8.2718144614278392E-3</v>
      </c>
      <c r="W9" s="14">
        <v>6.1717699768322802E-2</v>
      </c>
      <c r="X9" s="14">
        <v>0</v>
      </c>
      <c r="Y9" s="14">
        <v>0</v>
      </c>
      <c r="Z9" s="14">
        <v>5.1857402780017298E-2</v>
      </c>
      <c r="AA9" s="14"/>
      <c r="AB9" s="14">
        <v>8.2848962787076999E-2</v>
      </c>
      <c r="AC9" s="14">
        <v>3.3796583989963401E-2</v>
      </c>
      <c r="AD9" s="14">
        <v>4.4447273604832298E-2</v>
      </c>
      <c r="AE9" s="14"/>
      <c r="AF9" s="14">
        <v>3.0625014226881301E-2</v>
      </c>
      <c r="AG9" s="14">
        <v>4.8787839319128501E-2</v>
      </c>
      <c r="AH9" s="14">
        <v>0</v>
      </c>
      <c r="AI9" s="14">
        <v>3.2911691825926903E-2</v>
      </c>
      <c r="AJ9" s="14">
        <v>0.14518110515447699</v>
      </c>
      <c r="AK9" s="14">
        <v>9.1106988685595997E-2</v>
      </c>
      <c r="AL9" s="14">
        <v>6.8501846486624399E-2</v>
      </c>
      <c r="AM9" s="14">
        <v>2.2547577826508399E-2</v>
      </c>
      <c r="AN9" s="14"/>
      <c r="AO9" s="14">
        <v>1.7955421458900899E-2</v>
      </c>
      <c r="AP9" s="14">
        <v>5.2782942729472197E-2</v>
      </c>
      <c r="AQ9" s="14">
        <v>2.4541146011600901E-2</v>
      </c>
      <c r="AR9" s="14">
        <v>4.2815394743863998E-2</v>
      </c>
      <c r="AS9" s="14">
        <v>0.112720089317271</v>
      </c>
      <c r="AT9" s="14">
        <v>8.2796712030988706E-2</v>
      </c>
      <c r="AU9" s="14">
        <v>0.13241391253506399</v>
      </c>
      <c r="AV9" s="14">
        <v>3.5977543614382802E-2</v>
      </c>
      <c r="AW9" s="14"/>
      <c r="AX9" s="14">
        <v>0.159512210432013</v>
      </c>
      <c r="AY9" s="14">
        <v>5.4012750170013502E-2</v>
      </c>
      <c r="AZ9" s="14">
        <v>2.22875646291507E-2</v>
      </c>
      <c r="BA9" s="14"/>
      <c r="BB9" s="14">
        <v>0.15714307885213499</v>
      </c>
      <c r="BC9" s="14">
        <v>3.07117110416582E-2</v>
      </c>
      <c r="BD9" s="14">
        <v>1.8138742926405198E-2</v>
      </c>
      <c r="BE9" s="14"/>
      <c r="BF9" s="14">
        <v>0.2328701823099</v>
      </c>
      <c r="BG9" s="14">
        <v>5.3667591825811399E-2</v>
      </c>
      <c r="BH9" s="14">
        <v>1.9080594502879501E-2</v>
      </c>
      <c r="BI9" s="14"/>
      <c r="BJ9" s="14">
        <v>7.4541352808180902E-2</v>
      </c>
      <c r="BK9" s="14">
        <v>2.9144994016716799E-2</v>
      </c>
      <c r="BL9" s="14"/>
      <c r="BM9" s="14">
        <v>0.10178163177003299</v>
      </c>
      <c r="BN9" s="14">
        <v>1.65462014379688E-2</v>
      </c>
      <c r="BO9" s="14"/>
      <c r="BP9" s="14">
        <v>3.4609237576466202E-2</v>
      </c>
      <c r="BQ9" s="14">
        <v>9.6782806056208204E-2</v>
      </c>
      <c r="BR9" s="14">
        <v>2.5533026071918E-2</v>
      </c>
      <c r="BS9" s="14">
        <v>4.2481296566195197E-2</v>
      </c>
      <c r="BT9" s="14">
        <v>4.58553514074111E-2</v>
      </c>
      <c r="BU9" s="14">
        <v>1.28563078340373E-2</v>
      </c>
      <c r="BV9" s="14">
        <v>0.12099254878608801</v>
      </c>
      <c r="BW9" s="14">
        <v>2.0782172778795498E-2</v>
      </c>
    </row>
    <row r="10" spans="2:75" x14ac:dyDescent="0.35">
      <c r="B10" s="15" t="s">
        <v>220</v>
      </c>
      <c r="C10" s="14">
        <v>0.45088836598750798</v>
      </c>
      <c r="D10" s="14">
        <v>0.48211259147323798</v>
      </c>
      <c r="E10" s="14">
        <v>0.42142038307186402</v>
      </c>
      <c r="F10" s="14"/>
      <c r="G10" s="14">
        <v>0.42257121367811501</v>
      </c>
      <c r="H10" s="14">
        <v>0.37289345701840798</v>
      </c>
      <c r="I10" s="14">
        <v>0.36846268700416002</v>
      </c>
      <c r="J10" s="14">
        <v>0.48524879435669099</v>
      </c>
      <c r="K10" s="14">
        <v>0.46714222904021702</v>
      </c>
      <c r="L10" s="14">
        <v>0.493041794251388</v>
      </c>
      <c r="M10" s="14"/>
      <c r="N10" s="14">
        <v>0.50265771038520302</v>
      </c>
      <c r="O10" s="14">
        <v>0.35400573575753602</v>
      </c>
      <c r="P10" s="14"/>
      <c r="Q10" s="14">
        <v>0.32838172176333402</v>
      </c>
      <c r="R10" s="14">
        <v>0.45603104332365801</v>
      </c>
      <c r="S10" s="14">
        <v>0.41044886516836099</v>
      </c>
      <c r="T10" s="14">
        <v>0.497128214207464</v>
      </c>
      <c r="U10" s="14">
        <v>0.50063678525196198</v>
      </c>
      <c r="V10" s="14">
        <v>0.45496596793966598</v>
      </c>
      <c r="W10" s="14">
        <v>0.47141655610702998</v>
      </c>
      <c r="X10" s="14">
        <v>0.50704825614999904</v>
      </c>
      <c r="Y10" s="14">
        <v>0.57049239310669397</v>
      </c>
      <c r="Z10" s="14">
        <v>0.28912006189776501</v>
      </c>
      <c r="AA10" s="14"/>
      <c r="AB10" s="14">
        <v>0.56964234392115898</v>
      </c>
      <c r="AC10" s="14">
        <v>0.42568831006485303</v>
      </c>
      <c r="AD10" s="14">
        <v>0.45786803506308299</v>
      </c>
      <c r="AE10" s="14"/>
      <c r="AF10" s="14">
        <v>0.58285918840930095</v>
      </c>
      <c r="AG10" s="14">
        <v>0.46775725182168798</v>
      </c>
      <c r="AH10" s="14">
        <v>0.54436418735026904</v>
      </c>
      <c r="AI10" s="14">
        <v>0.53567858680164104</v>
      </c>
      <c r="AJ10" s="14">
        <v>0.41755285477732601</v>
      </c>
      <c r="AK10" s="14">
        <v>0.52223287899711701</v>
      </c>
      <c r="AL10" s="14">
        <v>0.26737824389034998</v>
      </c>
      <c r="AM10" s="14">
        <v>0.32474229867951998</v>
      </c>
      <c r="AN10" s="14"/>
      <c r="AO10" s="14">
        <v>0.66893470782929099</v>
      </c>
      <c r="AP10" s="14">
        <v>0.43976528794008701</v>
      </c>
      <c r="AQ10" s="14">
        <v>0.58735257573310096</v>
      </c>
      <c r="AR10" s="14">
        <v>0.56318014051855803</v>
      </c>
      <c r="AS10" s="14">
        <v>0.473730758164295</v>
      </c>
      <c r="AT10" s="14">
        <v>0.59199694571881001</v>
      </c>
      <c r="AU10" s="14">
        <v>0.254917299409399</v>
      </c>
      <c r="AV10" s="14">
        <v>0.23655212891559799</v>
      </c>
      <c r="AW10" s="14"/>
      <c r="AX10" s="14">
        <v>0.67143571376070599</v>
      </c>
      <c r="AY10" s="14">
        <v>0.63167678130774396</v>
      </c>
      <c r="AZ10" s="14">
        <v>0.33067184406720601</v>
      </c>
      <c r="BA10" s="14"/>
      <c r="BB10" s="14">
        <v>0.65189369219563498</v>
      </c>
      <c r="BC10" s="14">
        <v>0.59269302511766297</v>
      </c>
      <c r="BD10" s="14">
        <v>0.23020286979494101</v>
      </c>
      <c r="BE10" s="14"/>
      <c r="BF10" s="14">
        <v>0.499855901424756</v>
      </c>
      <c r="BG10" s="14">
        <v>0.63670729829072803</v>
      </c>
      <c r="BH10" s="14">
        <v>0.35439916523187998</v>
      </c>
      <c r="BI10" s="14"/>
      <c r="BJ10" s="14">
        <v>0.58950675303225997</v>
      </c>
      <c r="BK10" s="14">
        <v>0.420485070989075</v>
      </c>
      <c r="BL10" s="14"/>
      <c r="BM10" s="14">
        <v>0.470402518315991</v>
      </c>
      <c r="BN10" s="14">
        <v>0.44179344305173701</v>
      </c>
      <c r="BO10" s="14"/>
      <c r="BP10" s="14">
        <v>0.54601074760384904</v>
      </c>
      <c r="BQ10" s="14">
        <v>0.38725282332515898</v>
      </c>
      <c r="BR10" s="14">
        <v>0.35213863093828801</v>
      </c>
      <c r="BS10" s="14">
        <v>0.40919939326343502</v>
      </c>
      <c r="BT10" s="14">
        <v>0.472945504905603</v>
      </c>
      <c r="BU10" s="14">
        <v>0.44701250508913998</v>
      </c>
      <c r="BV10" s="14">
        <v>0.28405462898734701</v>
      </c>
      <c r="BW10" s="14">
        <v>0.40563796905987398</v>
      </c>
    </row>
    <row r="11" spans="2:75" x14ac:dyDescent="0.35">
      <c r="B11" s="15" t="s">
        <v>221</v>
      </c>
      <c r="C11" s="14">
        <v>0.23619568996920401</v>
      </c>
      <c r="D11" s="14">
        <v>0.26590982206929697</v>
      </c>
      <c r="E11" s="14">
        <v>0.208152863495288</v>
      </c>
      <c r="F11" s="14"/>
      <c r="G11" s="14">
        <v>0.21134258977266901</v>
      </c>
      <c r="H11" s="14">
        <v>0.24703441093923401</v>
      </c>
      <c r="I11" s="14">
        <v>0.27487773395204901</v>
      </c>
      <c r="J11" s="14">
        <v>0.2545235613315</v>
      </c>
      <c r="K11" s="14">
        <v>0.260897332776306</v>
      </c>
      <c r="L11" s="14">
        <v>0.20225669734325799</v>
      </c>
      <c r="M11" s="14"/>
      <c r="N11" s="14">
        <v>0.226477937010126</v>
      </c>
      <c r="O11" s="14">
        <v>0.25438177050690702</v>
      </c>
      <c r="P11" s="14"/>
      <c r="Q11" s="14">
        <v>0.155234892213756</v>
      </c>
      <c r="R11" s="14">
        <v>0.20921271583123399</v>
      </c>
      <c r="S11" s="14">
        <v>0.24635606371740701</v>
      </c>
      <c r="T11" s="14">
        <v>0.210228281030336</v>
      </c>
      <c r="U11" s="14">
        <v>0.25777724671105201</v>
      </c>
      <c r="V11" s="14">
        <v>0.226813764386741</v>
      </c>
      <c r="W11" s="14">
        <v>0.30962072752661701</v>
      </c>
      <c r="X11" s="14">
        <v>0.243932132258352</v>
      </c>
      <c r="Y11" s="14">
        <v>0.42950760689330603</v>
      </c>
      <c r="Z11" s="14">
        <v>0.18542122295232499</v>
      </c>
      <c r="AA11" s="14"/>
      <c r="AB11" s="14">
        <v>0.20127828929028699</v>
      </c>
      <c r="AC11" s="14">
        <v>0.20779061531294099</v>
      </c>
      <c r="AD11" s="14">
        <v>0.34791772561462703</v>
      </c>
      <c r="AE11" s="14"/>
      <c r="AF11" s="14">
        <v>0.18449609339988701</v>
      </c>
      <c r="AG11" s="14">
        <v>0.22795622324407999</v>
      </c>
      <c r="AH11" s="14">
        <v>0.29910148681695797</v>
      </c>
      <c r="AI11" s="14">
        <v>0.137200910800334</v>
      </c>
      <c r="AJ11" s="14">
        <v>0.12259726481651</v>
      </c>
      <c r="AK11" s="14">
        <v>0.18000364782336101</v>
      </c>
      <c r="AL11" s="14">
        <v>0.43015912965853897</v>
      </c>
      <c r="AM11" s="14">
        <v>0.226117429984004</v>
      </c>
      <c r="AN11" s="14"/>
      <c r="AO11" s="14">
        <v>0.16827459446576801</v>
      </c>
      <c r="AP11" s="14">
        <v>0.25610178533247002</v>
      </c>
      <c r="AQ11" s="14">
        <v>0.19388364783513201</v>
      </c>
      <c r="AR11" s="14">
        <v>6.8046014726863502E-2</v>
      </c>
      <c r="AS11" s="14">
        <v>0.122472358649219</v>
      </c>
      <c r="AT11" s="14">
        <v>0.15465513485155</v>
      </c>
      <c r="AU11" s="14">
        <v>0.35784804660383501</v>
      </c>
      <c r="AV11" s="14">
        <v>0.35391682542371999</v>
      </c>
      <c r="AW11" s="14"/>
      <c r="AX11" s="14">
        <v>6.8646564576797395E-2</v>
      </c>
      <c r="AY11" s="14">
        <v>0.15371213329404801</v>
      </c>
      <c r="AZ11" s="14">
        <v>0.39539148613264202</v>
      </c>
      <c r="BA11" s="14"/>
      <c r="BB11" s="14">
        <v>6.7372602244958599E-2</v>
      </c>
      <c r="BC11" s="14">
        <v>0.146731551662835</v>
      </c>
      <c r="BD11" s="14">
        <v>0.62377225462140196</v>
      </c>
      <c r="BE11" s="14"/>
      <c r="BF11" s="14">
        <v>7.3193714439387395E-2</v>
      </c>
      <c r="BG11" s="14">
        <v>0.14649605917995401</v>
      </c>
      <c r="BH11" s="14">
        <v>0.42778072460902</v>
      </c>
      <c r="BI11" s="14"/>
      <c r="BJ11" s="14">
        <v>0.23149981079693699</v>
      </c>
      <c r="BK11" s="14">
        <v>0.24162246533790099</v>
      </c>
      <c r="BL11" s="14"/>
      <c r="BM11" s="14">
        <v>0.222289874734967</v>
      </c>
      <c r="BN11" s="14">
        <v>0.233344006348086</v>
      </c>
      <c r="BO11" s="14"/>
      <c r="BP11" s="14">
        <v>0.13934264365603799</v>
      </c>
      <c r="BQ11" s="14">
        <v>0.29589845823568001</v>
      </c>
      <c r="BR11" s="14">
        <v>0.34181185168665701</v>
      </c>
      <c r="BS11" s="14">
        <v>0.26874770664233499</v>
      </c>
      <c r="BT11" s="14">
        <v>0.25392143366122899</v>
      </c>
      <c r="BU11" s="14">
        <v>0.25816843704668901</v>
      </c>
      <c r="BV11" s="14">
        <v>0.123119069322187</v>
      </c>
      <c r="BW11" s="14">
        <v>0.204685457267751</v>
      </c>
    </row>
    <row r="12" spans="2:75" x14ac:dyDescent="0.35">
      <c r="B12" s="15" t="s">
        <v>92</v>
      </c>
      <c r="C12" s="20">
        <v>0.27067239326794601</v>
      </c>
      <c r="D12" s="20">
        <v>0.19696719457494799</v>
      </c>
      <c r="E12" s="20">
        <v>0.34023195806394202</v>
      </c>
      <c r="F12" s="20"/>
      <c r="G12" s="20">
        <v>0.297507408752191</v>
      </c>
      <c r="H12" s="20">
        <v>0.32803340539114001</v>
      </c>
      <c r="I12" s="20">
        <v>0.286061266812427</v>
      </c>
      <c r="J12" s="20">
        <v>0.24165225281514799</v>
      </c>
      <c r="K12" s="20">
        <v>0.24019045276017501</v>
      </c>
      <c r="L12" s="20">
        <v>0.26662338050252099</v>
      </c>
      <c r="M12" s="20"/>
      <c r="N12" s="20">
        <v>0.22197282538042201</v>
      </c>
      <c r="O12" s="20">
        <v>0.361810156028884</v>
      </c>
      <c r="P12" s="20"/>
      <c r="Q12" s="20">
        <v>0.51638338602291001</v>
      </c>
      <c r="R12" s="20">
        <v>0.31175790705157802</v>
      </c>
      <c r="S12" s="20">
        <v>0.28066945319151099</v>
      </c>
      <c r="T12" s="20">
        <v>0.26269906867721998</v>
      </c>
      <c r="U12" s="20">
        <v>0.17670218280727801</v>
      </c>
      <c r="V12" s="20">
        <v>0.30994845321216502</v>
      </c>
      <c r="W12" s="20">
        <v>0.15724501659803</v>
      </c>
      <c r="X12" s="20">
        <v>0.24901961159165001</v>
      </c>
      <c r="Y12" s="20">
        <v>0</v>
      </c>
      <c r="Z12" s="20">
        <v>0.473601312369893</v>
      </c>
      <c r="AA12" s="20"/>
      <c r="AB12" s="20">
        <v>0.14623040400147699</v>
      </c>
      <c r="AC12" s="20">
        <v>0.33272449063224302</v>
      </c>
      <c r="AD12" s="20">
        <v>0.14976696571745701</v>
      </c>
      <c r="AE12" s="20"/>
      <c r="AF12" s="20">
        <v>0.20201970396393101</v>
      </c>
      <c r="AG12" s="20">
        <v>0.25549868561510403</v>
      </c>
      <c r="AH12" s="20">
        <v>0.15653432583277299</v>
      </c>
      <c r="AI12" s="20">
        <v>0.29420881057209902</v>
      </c>
      <c r="AJ12" s="20">
        <v>0.31466877525168602</v>
      </c>
      <c r="AK12" s="20">
        <v>0.20665648449392601</v>
      </c>
      <c r="AL12" s="20">
        <v>0.233960779964487</v>
      </c>
      <c r="AM12" s="20">
        <v>0.42659269350996698</v>
      </c>
      <c r="AN12" s="20"/>
      <c r="AO12" s="20">
        <v>0.14483527624604101</v>
      </c>
      <c r="AP12" s="20">
        <v>0.25134998399797098</v>
      </c>
      <c r="AQ12" s="20">
        <v>0.19422263042016599</v>
      </c>
      <c r="AR12" s="20">
        <v>0.325958450010715</v>
      </c>
      <c r="AS12" s="20">
        <v>0.29107679386921498</v>
      </c>
      <c r="AT12" s="20">
        <v>0.17055120739865101</v>
      </c>
      <c r="AU12" s="20">
        <v>0.25482074145170203</v>
      </c>
      <c r="AV12" s="20">
        <v>0.3735535020463</v>
      </c>
      <c r="AW12" s="20"/>
      <c r="AX12" s="20">
        <v>0.100405511230483</v>
      </c>
      <c r="AY12" s="20">
        <v>0.160598335228194</v>
      </c>
      <c r="AZ12" s="20">
        <v>0.25164910517100098</v>
      </c>
      <c r="BA12" s="20"/>
      <c r="BB12" s="20">
        <v>0.123590626707271</v>
      </c>
      <c r="BC12" s="20">
        <v>0.22986371217784399</v>
      </c>
      <c r="BD12" s="20">
        <v>0.12788613265725199</v>
      </c>
      <c r="BE12" s="20"/>
      <c r="BF12" s="20">
        <v>0.19408020182595601</v>
      </c>
      <c r="BG12" s="20">
        <v>0.163129050703507</v>
      </c>
      <c r="BH12" s="20">
        <v>0.19873951565622</v>
      </c>
      <c r="BI12" s="20"/>
      <c r="BJ12" s="20">
        <v>0.104452083362622</v>
      </c>
      <c r="BK12" s="20">
        <v>0.30874746965630701</v>
      </c>
      <c r="BL12" s="20"/>
      <c r="BM12" s="20">
        <v>0.205525975179009</v>
      </c>
      <c r="BN12" s="20">
        <v>0.30831634916220801</v>
      </c>
      <c r="BO12" s="20"/>
      <c r="BP12" s="20">
        <v>0.28003737116364702</v>
      </c>
      <c r="BQ12" s="20">
        <v>0.22006591238295301</v>
      </c>
      <c r="BR12" s="20">
        <v>0.28051649130313699</v>
      </c>
      <c r="BS12" s="20">
        <v>0.27957160352803401</v>
      </c>
      <c r="BT12" s="20">
        <v>0.227277710025757</v>
      </c>
      <c r="BU12" s="20">
        <v>0.28196275003013399</v>
      </c>
      <c r="BV12" s="20">
        <v>0.47183375290437701</v>
      </c>
      <c r="BW12" s="20">
        <v>0.36889440089358</v>
      </c>
    </row>
    <row r="13" spans="2:75" x14ac:dyDescent="0.35">
      <c r="B13" s="16"/>
    </row>
    <row r="14" spans="2:75" x14ac:dyDescent="0.35">
      <c r="B14" t="s">
        <v>94</v>
      </c>
    </row>
    <row r="15" spans="2:75" x14ac:dyDescent="0.35">
      <c r="B15" t="s">
        <v>95</v>
      </c>
    </row>
    <row r="17" spans="2:2" x14ac:dyDescent="0.35">
      <c r="B17"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W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225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219</v>
      </c>
      <c r="C9" s="14">
        <v>9.0863909975669302E-2</v>
      </c>
      <c r="D9" s="14">
        <v>0.104865945353093</v>
      </c>
      <c r="E9" s="14">
        <v>7.7649435225135205E-2</v>
      </c>
      <c r="F9" s="14"/>
      <c r="G9" s="14">
        <v>0.13169543029585701</v>
      </c>
      <c r="H9" s="14">
        <v>0.104306734415739</v>
      </c>
      <c r="I9" s="14">
        <v>7.2289335658662607E-2</v>
      </c>
      <c r="J9" s="14">
        <v>8.21644724081904E-2</v>
      </c>
      <c r="K9" s="14">
        <v>5.4232740770256402E-2</v>
      </c>
      <c r="L9" s="14">
        <v>0.105217746351172</v>
      </c>
      <c r="M9" s="14"/>
      <c r="N9" s="14">
        <v>9.53036768138254E-2</v>
      </c>
      <c r="O9" s="14">
        <v>8.25552034642629E-2</v>
      </c>
      <c r="P9" s="14"/>
      <c r="Q9" s="14">
        <v>4.5329939959506502E-2</v>
      </c>
      <c r="R9" s="14">
        <v>8.7377382234106904E-2</v>
      </c>
      <c r="S9" s="14">
        <v>0.112727837440926</v>
      </c>
      <c r="T9" s="14">
        <v>9.9763497850138494E-2</v>
      </c>
      <c r="U9" s="14">
        <v>8.6427300297642701E-2</v>
      </c>
      <c r="V9" s="14">
        <v>7.2912432595170801E-2</v>
      </c>
      <c r="W9" s="14">
        <v>0.103399655542309</v>
      </c>
      <c r="X9" s="14">
        <v>0</v>
      </c>
      <c r="Y9" s="14">
        <v>0</v>
      </c>
      <c r="Z9" s="14">
        <v>8.2946871145175793E-2</v>
      </c>
      <c r="AA9" s="14"/>
      <c r="AB9" s="14">
        <v>7.6020549662331502E-2</v>
      </c>
      <c r="AC9" s="14">
        <v>8.8501671549997801E-2</v>
      </c>
      <c r="AD9" s="14">
        <v>0.110897481431979</v>
      </c>
      <c r="AE9" s="14"/>
      <c r="AF9" s="14">
        <v>0.13984647232411199</v>
      </c>
      <c r="AG9" s="14">
        <v>0.13093673671549</v>
      </c>
      <c r="AH9" s="14">
        <v>9.5098950292659107E-2</v>
      </c>
      <c r="AI9" s="14">
        <v>6.24514888694922E-2</v>
      </c>
      <c r="AJ9" s="14">
        <v>0.18569383624160599</v>
      </c>
      <c r="AK9" s="14">
        <v>0.12975426822861599</v>
      </c>
      <c r="AL9" s="14">
        <v>0</v>
      </c>
      <c r="AM9" s="14">
        <v>3.0527046436457199E-2</v>
      </c>
      <c r="AN9" s="14"/>
      <c r="AO9" s="14">
        <v>0.13291905792533501</v>
      </c>
      <c r="AP9" s="14">
        <v>0.106078416614261</v>
      </c>
      <c r="AQ9" s="14">
        <v>0.10635592228110401</v>
      </c>
      <c r="AR9" s="14">
        <v>6.7007757754285399E-2</v>
      </c>
      <c r="AS9" s="14">
        <v>0.132294770300911</v>
      </c>
      <c r="AT9" s="14">
        <v>0.156666220839209</v>
      </c>
      <c r="AU9" s="14">
        <v>0.121500610888537</v>
      </c>
      <c r="AV9" s="14">
        <v>3.08594627968087E-2</v>
      </c>
      <c r="AW9" s="14"/>
      <c r="AX9" s="14">
        <v>0.42095092534108702</v>
      </c>
      <c r="AY9" s="14">
        <v>0.12667031522634001</v>
      </c>
      <c r="AZ9" s="14">
        <v>3.1066163485681201E-2</v>
      </c>
      <c r="BA9" s="14"/>
      <c r="BB9" s="14">
        <v>0.32736533775325199</v>
      </c>
      <c r="BC9" s="14">
        <v>7.0255403770289299E-2</v>
      </c>
      <c r="BD9" s="14">
        <v>3.7617463700842499E-2</v>
      </c>
      <c r="BE9" s="14"/>
      <c r="BF9" s="14">
        <v>0.50944383362166001</v>
      </c>
      <c r="BG9" s="14">
        <v>0.110783098439595</v>
      </c>
      <c r="BH9" s="14">
        <v>3.1458826580183098E-2</v>
      </c>
      <c r="BI9" s="14"/>
      <c r="BJ9" s="14">
        <v>0.14733418166527201</v>
      </c>
      <c r="BK9" s="14">
        <v>7.0896375589261706E-2</v>
      </c>
      <c r="BL9" s="14"/>
      <c r="BM9" s="14">
        <v>0.14073715899612499</v>
      </c>
      <c r="BN9" s="14">
        <v>6.9941489703610193E-2</v>
      </c>
      <c r="BO9" s="14"/>
      <c r="BP9" s="14">
        <v>0.1004699445031</v>
      </c>
      <c r="BQ9" s="14">
        <v>6.1700228687220797E-2</v>
      </c>
      <c r="BR9" s="14">
        <v>1.2766513035959E-2</v>
      </c>
      <c r="BS9" s="14">
        <v>9.4675862657426293E-2</v>
      </c>
      <c r="BT9" s="14">
        <v>9.0467485864415498E-2</v>
      </c>
      <c r="BU9" s="14">
        <v>0.106575056082142</v>
      </c>
      <c r="BV9" s="14">
        <v>0.162648417637272</v>
      </c>
      <c r="BW9" s="14">
        <v>7.2658243570087697E-2</v>
      </c>
    </row>
    <row r="10" spans="2:75" x14ac:dyDescent="0.35">
      <c r="B10" s="15" t="s">
        <v>220</v>
      </c>
      <c r="C10" s="14">
        <v>0.50707002217916597</v>
      </c>
      <c r="D10" s="14">
        <v>0.53787027585938996</v>
      </c>
      <c r="E10" s="14">
        <v>0.47800216428590397</v>
      </c>
      <c r="F10" s="14"/>
      <c r="G10" s="14">
        <v>0.39081928451369902</v>
      </c>
      <c r="H10" s="14">
        <v>0.46552849863774398</v>
      </c>
      <c r="I10" s="14">
        <v>0.44968323456802101</v>
      </c>
      <c r="J10" s="14">
        <v>0.46698537076188201</v>
      </c>
      <c r="K10" s="14">
        <v>0.60209341340442801</v>
      </c>
      <c r="L10" s="14">
        <v>0.54811669136149599</v>
      </c>
      <c r="M10" s="14"/>
      <c r="N10" s="14">
        <v>0.53532566602123599</v>
      </c>
      <c r="O10" s="14">
        <v>0.45419160298900502</v>
      </c>
      <c r="P10" s="14"/>
      <c r="Q10" s="14">
        <v>0.39554925507317101</v>
      </c>
      <c r="R10" s="14">
        <v>0.44547689752117198</v>
      </c>
      <c r="S10" s="14">
        <v>0.50705200415688001</v>
      </c>
      <c r="T10" s="14">
        <v>0.53233181424813403</v>
      </c>
      <c r="U10" s="14">
        <v>0.58620607991596296</v>
      </c>
      <c r="V10" s="14">
        <v>0.46480697950126199</v>
      </c>
      <c r="W10" s="14">
        <v>0.544761218396703</v>
      </c>
      <c r="X10" s="14">
        <v>0.91334800059728605</v>
      </c>
      <c r="Y10" s="14">
        <v>0.57049239310669397</v>
      </c>
      <c r="Z10" s="14">
        <v>0.36909518635532701</v>
      </c>
      <c r="AA10" s="14"/>
      <c r="AB10" s="14">
        <v>0.62647677598463103</v>
      </c>
      <c r="AC10" s="14">
        <v>0.47495485859778702</v>
      </c>
      <c r="AD10" s="14">
        <v>0.54574535123802104</v>
      </c>
      <c r="AE10" s="14"/>
      <c r="AF10" s="14">
        <v>0.60537143698013396</v>
      </c>
      <c r="AG10" s="14">
        <v>0.52338468636683</v>
      </c>
      <c r="AH10" s="14">
        <v>0.44497585308334903</v>
      </c>
      <c r="AI10" s="14">
        <v>0.56252113710620499</v>
      </c>
      <c r="AJ10" s="14">
        <v>0.501135728629727</v>
      </c>
      <c r="AK10" s="14">
        <v>0.56805800405751505</v>
      </c>
      <c r="AL10" s="14">
        <v>0.47133250725756698</v>
      </c>
      <c r="AM10" s="14">
        <v>0.41640583624754801</v>
      </c>
      <c r="AN10" s="14"/>
      <c r="AO10" s="14">
        <v>0.67821032631346101</v>
      </c>
      <c r="AP10" s="14">
        <v>0.56917195551677202</v>
      </c>
      <c r="AQ10" s="14">
        <v>0.464411870826757</v>
      </c>
      <c r="AR10" s="14">
        <v>0.61069172685023498</v>
      </c>
      <c r="AS10" s="14">
        <v>0.52616776766206197</v>
      </c>
      <c r="AT10" s="14">
        <v>0.59901432785047404</v>
      </c>
      <c r="AU10" s="14">
        <v>0.423319272541408</v>
      </c>
      <c r="AV10" s="14">
        <v>0.340748856606856</v>
      </c>
      <c r="AW10" s="14"/>
      <c r="AX10" s="14">
        <v>0.47994988149731499</v>
      </c>
      <c r="AY10" s="14">
        <v>0.69383548437556997</v>
      </c>
      <c r="AZ10" s="14">
        <v>0.40559228758141003</v>
      </c>
      <c r="BA10" s="14"/>
      <c r="BB10" s="14">
        <v>0.55309294057606295</v>
      </c>
      <c r="BC10" s="14">
        <v>0.68400983754050604</v>
      </c>
      <c r="BD10" s="14">
        <v>0.26511874798826202</v>
      </c>
      <c r="BE10" s="14"/>
      <c r="BF10" s="14">
        <v>0.391299680394395</v>
      </c>
      <c r="BG10" s="14">
        <v>0.71372488129654199</v>
      </c>
      <c r="BH10" s="14">
        <v>0.42347172486609502</v>
      </c>
      <c r="BI10" s="14"/>
      <c r="BJ10" s="14">
        <v>0.56879983498826303</v>
      </c>
      <c r="BK10" s="14">
        <v>0.49904565757227898</v>
      </c>
      <c r="BL10" s="14"/>
      <c r="BM10" s="14">
        <v>0.57838909321951404</v>
      </c>
      <c r="BN10" s="14">
        <v>0.48665556228228601</v>
      </c>
      <c r="BO10" s="14"/>
      <c r="BP10" s="14">
        <v>0.56370154591028698</v>
      </c>
      <c r="BQ10" s="14">
        <v>0.54464413146497204</v>
      </c>
      <c r="BR10" s="14">
        <v>0.51946492348635898</v>
      </c>
      <c r="BS10" s="14">
        <v>0.37011631204121798</v>
      </c>
      <c r="BT10" s="14">
        <v>0.56820284933791498</v>
      </c>
      <c r="BU10" s="14">
        <v>0.449259577036414</v>
      </c>
      <c r="BV10" s="14">
        <v>0.44949054414058198</v>
      </c>
      <c r="BW10" s="14">
        <v>0.49920966421139201</v>
      </c>
    </row>
    <row r="11" spans="2:75" x14ac:dyDescent="0.35">
      <c r="B11" s="15" t="s">
        <v>221</v>
      </c>
      <c r="C11" s="14">
        <v>0.212904092276124</v>
      </c>
      <c r="D11" s="14">
        <v>0.21975924941783101</v>
      </c>
      <c r="E11" s="14">
        <v>0.20643451135318999</v>
      </c>
      <c r="F11" s="14"/>
      <c r="G11" s="14">
        <v>0.215877676771972</v>
      </c>
      <c r="H11" s="14">
        <v>0.26458072453001702</v>
      </c>
      <c r="I11" s="14">
        <v>0.27893482082020499</v>
      </c>
      <c r="J11" s="14">
        <v>0.274901069891962</v>
      </c>
      <c r="K11" s="14">
        <v>0.21619437947723499</v>
      </c>
      <c r="L11" s="14">
        <v>0.135277315245768</v>
      </c>
      <c r="M11" s="14"/>
      <c r="N11" s="14">
        <v>0.209638430002558</v>
      </c>
      <c r="O11" s="14">
        <v>0.219015545959512</v>
      </c>
      <c r="P11" s="14"/>
      <c r="Q11" s="14">
        <v>0.26614688470960002</v>
      </c>
      <c r="R11" s="14">
        <v>0.19963120110794899</v>
      </c>
      <c r="S11" s="14">
        <v>0.171961918548171</v>
      </c>
      <c r="T11" s="14">
        <v>0.19690916428913599</v>
      </c>
      <c r="U11" s="14">
        <v>0.19379952231980799</v>
      </c>
      <c r="V11" s="14">
        <v>0.232483116181042</v>
      </c>
      <c r="W11" s="14">
        <v>0.25303404900401899</v>
      </c>
      <c r="X11" s="14">
        <v>8.66519994027138E-2</v>
      </c>
      <c r="Y11" s="14">
        <v>0.42950760689330603</v>
      </c>
      <c r="Z11" s="14">
        <v>0.25233383197088499</v>
      </c>
      <c r="AA11" s="14"/>
      <c r="AB11" s="14">
        <v>0.22467891559957301</v>
      </c>
      <c r="AC11" s="14">
        <v>0.18760049969845799</v>
      </c>
      <c r="AD11" s="14">
        <v>0.28304624569291498</v>
      </c>
      <c r="AE11" s="14"/>
      <c r="AF11" s="14">
        <v>8.37020734417422E-2</v>
      </c>
      <c r="AG11" s="14">
        <v>0.258285588780925</v>
      </c>
      <c r="AH11" s="14">
        <v>0.364851499458624</v>
      </c>
      <c r="AI11" s="14">
        <v>0.23217630789059299</v>
      </c>
      <c r="AJ11" s="14">
        <v>0.13006927601193699</v>
      </c>
      <c r="AK11" s="14">
        <v>0.15641624917041499</v>
      </c>
      <c r="AL11" s="14">
        <v>0.34980524385202999</v>
      </c>
      <c r="AM11" s="14">
        <v>0.203866032212386</v>
      </c>
      <c r="AN11" s="14"/>
      <c r="AO11" s="14">
        <v>8.7370111932285902E-2</v>
      </c>
      <c r="AP11" s="14">
        <v>0.224425084806611</v>
      </c>
      <c r="AQ11" s="14">
        <v>0.34180157868425198</v>
      </c>
      <c r="AR11" s="14">
        <v>0.12553156228996201</v>
      </c>
      <c r="AS11" s="14">
        <v>0.11396188624978899</v>
      </c>
      <c r="AT11" s="14">
        <v>0.12641201555634801</v>
      </c>
      <c r="AU11" s="14">
        <v>0.29063725230278398</v>
      </c>
      <c r="AV11" s="14">
        <v>0.30499709986798201</v>
      </c>
      <c r="AW11" s="14"/>
      <c r="AX11" s="14">
        <v>2.5683763466233599E-2</v>
      </c>
      <c r="AY11" s="14">
        <v>8.9280508422137597E-2</v>
      </c>
      <c r="AZ11" s="14">
        <v>0.41317440152319401</v>
      </c>
      <c r="BA11" s="14"/>
      <c r="BB11" s="14">
        <v>3.8024868695672197E-2</v>
      </c>
      <c r="BC11" s="14">
        <v>0.10595466176910701</v>
      </c>
      <c r="BD11" s="14">
        <v>0.62618142095459906</v>
      </c>
      <c r="BE11" s="14"/>
      <c r="BF11" s="14">
        <v>7.5663333101891703E-2</v>
      </c>
      <c r="BG11" s="14">
        <v>0.103374242571732</v>
      </c>
      <c r="BH11" s="14">
        <v>0.40522991289355997</v>
      </c>
      <c r="BI11" s="14"/>
      <c r="BJ11" s="14">
        <v>0.208506782070391</v>
      </c>
      <c r="BK11" s="14">
        <v>0.21400975774848799</v>
      </c>
      <c r="BL11" s="14"/>
      <c r="BM11" s="14">
        <v>0.163361032361236</v>
      </c>
      <c r="BN11" s="14">
        <v>0.225872975537001</v>
      </c>
      <c r="BO11" s="14"/>
      <c r="BP11" s="14">
        <v>0.15090877233001801</v>
      </c>
      <c r="BQ11" s="14">
        <v>0.19801040220910701</v>
      </c>
      <c r="BR11" s="14">
        <v>0.26449967210869701</v>
      </c>
      <c r="BS11" s="14">
        <v>0.31953198064154498</v>
      </c>
      <c r="BT11" s="14">
        <v>0.19041801923251001</v>
      </c>
      <c r="BU11" s="14">
        <v>0.24566842282756801</v>
      </c>
      <c r="BV11" s="14">
        <v>8.7135352202939997E-2</v>
      </c>
      <c r="BW11" s="14">
        <v>0.185567137889978</v>
      </c>
    </row>
    <row r="12" spans="2:75" x14ac:dyDescent="0.35">
      <c r="B12" s="15" t="s">
        <v>92</v>
      </c>
      <c r="C12" s="20">
        <v>0.18916197556904099</v>
      </c>
      <c r="D12" s="20">
        <v>0.13750452936968699</v>
      </c>
      <c r="E12" s="20">
        <v>0.23791388913577</v>
      </c>
      <c r="F12" s="20"/>
      <c r="G12" s="20">
        <v>0.26160760841847203</v>
      </c>
      <c r="H12" s="20">
        <v>0.16558404241649899</v>
      </c>
      <c r="I12" s="20">
        <v>0.19909260895311101</v>
      </c>
      <c r="J12" s="20">
        <v>0.17594908693796599</v>
      </c>
      <c r="K12" s="20">
        <v>0.12747946634807999</v>
      </c>
      <c r="L12" s="20">
        <v>0.211388247041564</v>
      </c>
      <c r="M12" s="20"/>
      <c r="N12" s="20">
        <v>0.15973222716238</v>
      </c>
      <c r="O12" s="20">
        <v>0.24423764758722</v>
      </c>
      <c r="P12" s="20"/>
      <c r="Q12" s="20">
        <v>0.29297392025772201</v>
      </c>
      <c r="R12" s="20">
        <v>0.26751451913677099</v>
      </c>
      <c r="S12" s="20">
        <v>0.208258239854023</v>
      </c>
      <c r="T12" s="20">
        <v>0.17099552361259099</v>
      </c>
      <c r="U12" s="20">
        <v>0.13356709746658699</v>
      </c>
      <c r="V12" s="20">
        <v>0.22979747172252499</v>
      </c>
      <c r="W12" s="20">
        <v>9.8805077056970003E-2</v>
      </c>
      <c r="X12" s="20">
        <v>0</v>
      </c>
      <c r="Y12" s="20">
        <v>0</v>
      </c>
      <c r="Z12" s="20">
        <v>0.29562411052861298</v>
      </c>
      <c r="AA12" s="20"/>
      <c r="AB12" s="20">
        <v>7.2823758753465306E-2</v>
      </c>
      <c r="AC12" s="20">
        <v>0.24894297015375699</v>
      </c>
      <c r="AD12" s="20">
        <v>6.0310921637084597E-2</v>
      </c>
      <c r="AE12" s="20"/>
      <c r="AF12" s="20">
        <v>0.17108001725401201</v>
      </c>
      <c r="AG12" s="20">
        <v>8.7392988136754099E-2</v>
      </c>
      <c r="AH12" s="20">
        <v>9.5073697165367496E-2</v>
      </c>
      <c r="AI12" s="20">
        <v>0.14285106613370899</v>
      </c>
      <c r="AJ12" s="20">
        <v>0.183101159116729</v>
      </c>
      <c r="AK12" s="20">
        <v>0.14577147854345399</v>
      </c>
      <c r="AL12" s="20">
        <v>0.178862248890403</v>
      </c>
      <c r="AM12" s="20">
        <v>0.34920108510360898</v>
      </c>
      <c r="AN12" s="20"/>
      <c r="AO12" s="20">
        <v>0.101500503828918</v>
      </c>
      <c r="AP12" s="20">
        <v>0.100324543062356</v>
      </c>
      <c r="AQ12" s="20">
        <v>8.7430628207887301E-2</v>
      </c>
      <c r="AR12" s="20">
        <v>0.19676895310551701</v>
      </c>
      <c r="AS12" s="20">
        <v>0.227575575787239</v>
      </c>
      <c r="AT12" s="20">
        <v>0.11790743575397</v>
      </c>
      <c r="AU12" s="20">
        <v>0.16454286426727199</v>
      </c>
      <c r="AV12" s="20">
        <v>0.32339458072835298</v>
      </c>
      <c r="AW12" s="20"/>
      <c r="AX12" s="20">
        <v>7.3415429695364201E-2</v>
      </c>
      <c r="AY12" s="20">
        <v>9.0213691975951693E-2</v>
      </c>
      <c r="AZ12" s="20">
        <v>0.15016714740971501</v>
      </c>
      <c r="BA12" s="20"/>
      <c r="BB12" s="20">
        <v>8.1516852975012405E-2</v>
      </c>
      <c r="BC12" s="20">
        <v>0.13978009692009799</v>
      </c>
      <c r="BD12" s="20">
        <v>7.1082367356296403E-2</v>
      </c>
      <c r="BE12" s="20"/>
      <c r="BF12" s="20">
        <v>2.3593152882053998E-2</v>
      </c>
      <c r="BG12" s="20">
        <v>7.2117777692131305E-2</v>
      </c>
      <c r="BH12" s="20">
        <v>0.139839535660162</v>
      </c>
      <c r="BI12" s="20"/>
      <c r="BJ12" s="20">
        <v>7.5359201276072804E-2</v>
      </c>
      <c r="BK12" s="20">
        <v>0.21604820908997099</v>
      </c>
      <c r="BL12" s="20"/>
      <c r="BM12" s="20">
        <v>0.117512715423125</v>
      </c>
      <c r="BN12" s="20">
        <v>0.21752997247710301</v>
      </c>
      <c r="BO12" s="20"/>
      <c r="BP12" s="20">
        <v>0.184919737256595</v>
      </c>
      <c r="BQ12" s="20">
        <v>0.19564523763870001</v>
      </c>
      <c r="BR12" s="20">
        <v>0.20326889136898499</v>
      </c>
      <c r="BS12" s="20">
        <v>0.21567584465981099</v>
      </c>
      <c r="BT12" s="20">
        <v>0.15091164556515901</v>
      </c>
      <c r="BU12" s="20">
        <v>0.19849694405387699</v>
      </c>
      <c r="BV12" s="20">
        <v>0.30072568601920602</v>
      </c>
      <c r="BW12" s="20">
        <v>0.242564954328542</v>
      </c>
    </row>
    <row r="13" spans="2:75" x14ac:dyDescent="0.35">
      <c r="B13" s="16"/>
    </row>
    <row r="14" spans="2:75" x14ac:dyDescent="0.35">
      <c r="B14" t="s">
        <v>94</v>
      </c>
    </row>
    <row r="15" spans="2:75" x14ac:dyDescent="0.35">
      <c r="B15" t="s">
        <v>95</v>
      </c>
    </row>
    <row r="17" spans="2:2" x14ac:dyDescent="0.35">
      <c r="B17"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W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226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219</v>
      </c>
      <c r="C9" s="14">
        <v>9.5032037820196202E-2</v>
      </c>
      <c r="D9" s="14">
        <v>0.12145770691916501</v>
      </c>
      <c r="E9" s="14">
        <v>7.0092710953665996E-2</v>
      </c>
      <c r="F9" s="14"/>
      <c r="G9" s="14">
        <v>0.170856128082159</v>
      </c>
      <c r="H9" s="14">
        <v>0.109073454085569</v>
      </c>
      <c r="I9" s="14">
        <v>8.8694444578052603E-2</v>
      </c>
      <c r="J9" s="14">
        <v>5.7342721455610701E-2</v>
      </c>
      <c r="K9" s="14">
        <v>9.1672808490283197E-2</v>
      </c>
      <c r="L9" s="14">
        <v>9.6049435201889105E-2</v>
      </c>
      <c r="M9" s="14"/>
      <c r="N9" s="14">
        <v>9.2371115952396401E-2</v>
      </c>
      <c r="O9" s="14">
        <v>0.100011763029936</v>
      </c>
      <c r="P9" s="14"/>
      <c r="Q9" s="14">
        <v>6.6211396571324105E-2</v>
      </c>
      <c r="R9" s="14">
        <v>0.130775019108473</v>
      </c>
      <c r="S9" s="14">
        <v>0.12515723333088299</v>
      </c>
      <c r="T9" s="14">
        <v>9.1605771529513005E-2</v>
      </c>
      <c r="U9" s="14">
        <v>8.3979495411518404E-2</v>
      </c>
      <c r="V9" s="14">
        <v>6.9236275605688499E-2</v>
      </c>
      <c r="W9" s="14">
        <v>0.10816222134657801</v>
      </c>
      <c r="X9" s="14">
        <v>0.26187207182115801</v>
      </c>
      <c r="Y9" s="14">
        <v>0</v>
      </c>
      <c r="Z9" s="14">
        <v>6.1588977766515798E-2</v>
      </c>
      <c r="AA9" s="14"/>
      <c r="AB9" s="14">
        <v>0.118244947918326</v>
      </c>
      <c r="AC9" s="14">
        <v>8.3914701129485098E-2</v>
      </c>
      <c r="AD9" s="14">
        <v>0.133473973017842</v>
      </c>
      <c r="AE9" s="14"/>
      <c r="AF9" s="14">
        <v>9.0950155896483906E-2</v>
      </c>
      <c r="AG9" s="14">
        <v>0.122993251918058</v>
      </c>
      <c r="AH9" s="14">
        <v>5.4336266410592998E-2</v>
      </c>
      <c r="AI9" s="14">
        <v>0.157661423080174</v>
      </c>
      <c r="AJ9" s="14">
        <v>0.15614038593351401</v>
      </c>
      <c r="AK9" s="14">
        <v>0.14075570364562301</v>
      </c>
      <c r="AL9" s="14">
        <v>7.1613620643000295E-2</v>
      </c>
      <c r="AM9" s="14">
        <v>7.0827745688424801E-2</v>
      </c>
      <c r="AN9" s="14"/>
      <c r="AO9" s="14">
        <v>7.6013597468784097E-2</v>
      </c>
      <c r="AP9" s="14">
        <v>0.13477953284493799</v>
      </c>
      <c r="AQ9" s="14">
        <v>4.7628675404367E-2</v>
      </c>
      <c r="AR9" s="14">
        <v>0.13023188219804099</v>
      </c>
      <c r="AS9" s="14">
        <v>7.8599394995546704E-2</v>
      </c>
      <c r="AT9" s="14">
        <v>0.16250002553111401</v>
      </c>
      <c r="AU9" s="14">
        <v>0.102521800661193</v>
      </c>
      <c r="AV9" s="14">
        <v>8.1064588867999596E-2</v>
      </c>
      <c r="AW9" s="14"/>
      <c r="AX9" s="14">
        <v>0.42337708243896199</v>
      </c>
      <c r="AY9" s="14">
        <v>0.11072909887499301</v>
      </c>
      <c r="AZ9" s="14">
        <v>5.7382637916462698E-2</v>
      </c>
      <c r="BA9" s="14"/>
      <c r="BB9" s="14">
        <v>0.27863992158110901</v>
      </c>
      <c r="BC9" s="14">
        <v>8.2703031809408398E-2</v>
      </c>
      <c r="BD9" s="14">
        <v>4.6749283380271602E-2</v>
      </c>
      <c r="BE9" s="14"/>
      <c r="BF9" s="14">
        <v>0.44910848982677698</v>
      </c>
      <c r="BG9" s="14">
        <v>0.115550350138479</v>
      </c>
      <c r="BH9" s="14">
        <v>5.2455586045683997E-2</v>
      </c>
      <c r="BI9" s="14"/>
      <c r="BJ9" s="14">
        <v>0.12363862935287501</v>
      </c>
      <c r="BK9" s="14">
        <v>8.4378631615454405E-2</v>
      </c>
      <c r="BL9" s="14"/>
      <c r="BM9" s="14">
        <v>0.15026686043503301</v>
      </c>
      <c r="BN9" s="14">
        <v>7.7785703496896896E-2</v>
      </c>
      <c r="BO9" s="14"/>
      <c r="BP9" s="14">
        <v>0.118047118612774</v>
      </c>
      <c r="BQ9" s="14">
        <v>0.14488774604351601</v>
      </c>
      <c r="BR9" s="14">
        <v>6.6995278428387303E-2</v>
      </c>
      <c r="BS9" s="14">
        <v>9.0927889701136203E-2</v>
      </c>
      <c r="BT9" s="14">
        <v>9.0518401582701996E-2</v>
      </c>
      <c r="BU9" s="14">
        <v>5.5985691104749997E-2</v>
      </c>
      <c r="BV9" s="14">
        <v>0.14879723438822301</v>
      </c>
      <c r="BW9" s="14">
        <v>8.6636157921666804E-2</v>
      </c>
    </row>
    <row r="10" spans="2:75" x14ac:dyDescent="0.35">
      <c r="B10" s="15" t="s">
        <v>220</v>
      </c>
      <c r="C10" s="14">
        <v>0.59382450103352302</v>
      </c>
      <c r="D10" s="14">
        <v>0.60591839874785203</v>
      </c>
      <c r="E10" s="14">
        <v>0.58241083854276698</v>
      </c>
      <c r="F10" s="14"/>
      <c r="G10" s="14">
        <v>0.60684634480411503</v>
      </c>
      <c r="H10" s="14">
        <v>0.56361114056389205</v>
      </c>
      <c r="I10" s="14">
        <v>0.55364666058965295</v>
      </c>
      <c r="J10" s="14">
        <v>0.59325207658038503</v>
      </c>
      <c r="K10" s="14">
        <v>0.57485792309327099</v>
      </c>
      <c r="L10" s="14">
        <v>0.62633059230565902</v>
      </c>
      <c r="M10" s="14"/>
      <c r="N10" s="14">
        <v>0.62109791560697303</v>
      </c>
      <c r="O10" s="14">
        <v>0.542784253760352</v>
      </c>
      <c r="P10" s="14"/>
      <c r="Q10" s="14">
        <v>0.45027248568656097</v>
      </c>
      <c r="R10" s="14">
        <v>0.52070250038389598</v>
      </c>
      <c r="S10" s="14">
        <v>0.59933734434150598</v>
      </c>
      <c r="T10" s="14">
        <v>0.65395006898950203</v>
      </c>
      <c r="U10" s="14">
        <v>0.61389525565050196</v>
      </c>
      <c r="V10" s="14">
        <v>0.58417628560690404</v>
      </c>
      <c r="W10" s="14">
        <v>0.63879503074497601</v>
      </c>
      <c r="X10" s="14">
        <v>0.402456317184478</v>
      </c>
      <c r="Y10" s="14">
        <v>0.57049239310669397</v>
      </c>
      <c r="Z10" s="14">
        <v>0.49725590019973498</v>
      </c>
      <c r="AA10" s="14"/>
      <c r="AB10" s="14">
        <v>0.66446091112489403</v>
      </c>
      <c r="AC10" s="14">
        <v>0.57383794359289497</v>
      </c>
      <c r="AD10" s="14">
        <v>0.61234852235413595</v>
      </c>
      <c r="AE10" s="14"/>
      <c r="AF10" s="14">
        <v>0.67666062630297696</v>
      </c>
      <c r="AG10" s="14">
        <v>0.65468849354900105</v>
      </c>
      <c r="AH10" s="14">
        <v>0.57823366109517704</v>
      </c>
      <c r="AI10" s="14">
        <v>0.51138115623694302</v>
      </c>
      <c r="AJ10" s="14">
        <v>0.59868748366093705</v>
      </c>
      <c r="AK10" s="14">
        <v>0.65337770127928196</v>
      </c>
      <c r="AL10" s="14">
        <v>0.49530073880427</v>
      </c>
      <c r="AM10" s="14">
        <v>0.50015650257807498</v>
      </c>
      <c r="AN10" s="14"/>
      <c r="AO10" s="14">
        <v>0.74727064360857098</v>
      </c>
      <c r="AP10" s="14">
        <v>0.61009109358471503</v>
      </c>
      <c r="AQ10" s="14">
        <v>0.62181888548629305</v>
      </c>
      <c r="AR10" s="14">
        <v>0.62634264961173203</v>
      </c>
      <c r="AS10" s="14">
        <v>0.57491237713745402</v>
      </c>
      <c r="AT10" s="14">
        <v>0.66569719839059105</v>
      </c>
      <c r="AU10" s="14">
        <v>0.52459111843071005</v>
      </c>
      <c r="AV10" s="14">
        <v>0.41474115749910101</v>
      </c>
      <c r="AW10" s="14"/>
      <c r="AX10" s="14">
        <v>0.54245829977367199</v>
      </c>
      <c r="AY10" s="14">
        <v>0.77515627727409098</v>
      </c>
      <c r="AZ10" s="14">
        <v>0.51349392163422503</v>
      </c>
      <c r="BA10" s="14"/>
      <c r="BB10" s="14">
        <v>0.63362372112736398</v>
      </c>
      <c r="BC10" s="14">
        <v>0.72923299597699998</v>
      </c>
      <c r="BD10" s="14">
        <v>0.41720303154888599</v>
      </c>
      <c r="BE10" s="14"/>
      <c r="BF10" s="14">
        <v>0.47817453726976</v>
      </c>
      <c r="BG10" s="14">
        <v>0.75937594102930395</v>
      </c>
      <c r="BH10" s="14">
        <v>0.50939400806452495</v>
      </c>
      <c r="BI10" s="14"/>
      <c r="BJ10" s="14">
        <v>0.62040098052576498</v>
      </c>
      <c r="BK10" s="14">
        <v>0.59821076393690897</v>
      </c>
      <c r="BL10" s="14"/>
      <c r="BM10" s="14">
        <v>0.63063915125558201</v>
      </c>
      <c r="BN10" s="14">
        <v>0.57441374374869603</v>
      </c>
      <c r="BO10" s="14"/>
      <c r="BP10" s="14">
        <v>0.64808902869489404</v>
      </c>
      <c r="BQ10" s="14">
        <v>0.54193334507123303</v>
      </c>
      <c r="BR10" s="14">
        <v>0.64598114868888601</v>
      </c>
      <c r="BS10" s="14">
        <v>0.53943196464413301</v>
      </c>
      <c r="BT10" s="14">
        <v>0.60477209948375199</v>
      </c>
      <c r="BU10" s="14">
        <v>0.58317477124900496</v>
      </c>
      <c r="BV10" s="14">
        <v>0.51582440783049699</v>
      </c>
      <c r="BW10" s="14">
        <v>0.61089276656787295</v>
      </c>
    </row>
    <row r="11" spans="2:75" x14ac:dyDescent="0.35">
      <c r="B11" s="15" t="s">
        <v>221</v>
      </c>
      <c r="C11" s="14">
        <v>0.165703526247096</v>
      </c>
      <c r="D11" s="14">
        <v>0.172287591714678</v>
      </c>
      <c r="E11" s="14">
        <v>0.159489789134455</v>
      </c>
      <c r="F11" s="14"/>
      <c r="G11" s="14">
        <v>0.13960736952885899</v>
      </c>
      <c r="H11" s="14">
        <v>0.21106856978182301</v>
      </c>
      <c r="I11" s="14">
        <v>0.21300165139338501</v>
      </c>
      <c r="J11" s="14">
        <v>0.21877063444335401</v>
      </c>
      <c r="K11" s="14">
        <v>0.181821202655118</v>
      </c>
      <c r="L11" s="14">
        <v>0.103019695921143</v>
      </c>
      <c r="M11" s="14"/>
      <c r="N11" s="14">
        <v>0.16430884331256501</v>
      </c>
      <c r="O11" s="14">
        <v>0.16831357573886199</v>
      </c>
      <c r="P11" s="14"/>
      <c r="Q11" s="14">
        <v>0.20927641105953801</v>
      </c>
      <c r="R11" s="14">
        <v>0.12757681902113499</v>
      </c>
      <c r="S11" s="14">
        <v>9.0329589637697605E-2</v>
      </c>
      <c r="T11" s="14">
        <v>0.13657589454014199</v>
      </c>
      <c r="U11" s="14">
        <v>0.215391202521835</v>
      </c>
      <c r="V11" s="14">
        <v>0.171075977177188</v>
      </c>
      <c r="W11" s="14">
        <v>0.19793056729963601</v>
      </c>
      <c r="X11" s="14">
        <v>0.33567161099436399</v>
      </c>
      <c r="Y11" s="14">
        <v>0.42950760689330603</v>
      </c>
      <c r="Z11" s="14">
        <v>0.18491847125807301</v>
      </c>
      <c r="AA11" s="14"/>
      <c r="AB11" s="14">
        <v>0.16166289190187499</v>
      </c>
      <c r="AC11" s="14">
        <v>0.153568445946765</v>
      </c>
      <c r="AD11" s="14">
        <v>0.20452064391913799</v>
      </c>
      <c r="AE11" s="14"/>
      <c r="AF11" s="14">
        <v>6.7649936772474703E-2</v>
      </c>
      <c r="AG11" s="14">
        <v>0.13673340183103</v>
      </c>
      <c r="AH11" s="14">
        <v>0.28963170926859999</v>
      </c>
      <c r="AI11" s="14">
        <v>0.26102166113748898</v>
      </c>
      <c r="AJ11" s="14">
        <v>1.36142618542128E-2</v>
      </c>
      <c r="AK11" s="14">
        <v>0.11661461912641601</v>
      </c>
      <c r="AL11" s="14">
        <v>0.351057362297577</v>
      </c>
      <c r="AM11" s="14">
        <v>0.22327881191461199</v>
      </c>
      <c r="AN11" s="14"/>
      <c r="AO11" s="14">
        <v>6.4763682087024904E-2</v>
      </c>
      <c r="AP11" s="14">
        <v>0.147465113312956</v>
      </c>
      <c r="AQ11" s="14">
        <v>0.23375454885469099</v>
      </c>
      <c r="AR11" s="14">
        <v>0.102834313017918</v>
      </c>
      <c r="AS11" s="14">
        <v>7.0957369215094199E-2</v>
      </c>
      <c r="AT11" s="14">
        <v>0.109463904528808</v>
      </c>
      <c r="AU11" s="14">
        <v>0.26247199298818802</v>
      </c>
      <c r="AV11" s="14">
        <v>0.29689054770710499</v>
      </c>
      <c r="AW11" s="14"/>
      <c r="AX11" s="14">
        <v>0</v>
      </c>
      <c r="AY11" s="14">
        <v>7.0179924335133995E-2</v>
      </c>
      <c r="AZ11" s="14">
        <v>0.31754583903720901</v>
      </c>
      <c r="BA11" s="14"/>
      <c r="BB11" s="14">
        <v>4.2669172652482899E-2</v>
      </c>
      <c r="BC11" s="14">
        <v>8.5836119708267294E-2</v>
      </c>
      <c r="BD11" s="14">
        <v>0.46911238438285202</v>
      </c>
      <c r="BE11" s="14"/>
      <c r="BF11" s="14">
        <v>0</v>
      </c>
      <c r="BG11" s="14">
        <v>6.19698189815776E-2</v>
      </c>
      <c r="BH11" s="14">
        <v>0.34497845598712501</v>
      </c>
      <c r="BI11" s="14"/>
      <c r="BJ11" s="14">
        <v>0.18283909250517399</v>
      </c>
      <c r="BK11" s="14">
        <v>0.161510806109497</v>
      </c>
      <c r="BL11" s="14"/>
      <c r="BM11" s="14">
        <v>0.14606710086583199</v>
      </c>
      <c r="BN11" s="14">
        <v>0.17172974272587499</v>
      </c>
      <c r="BO11" s="14"/>
      <c r="BP11" s="14">
        <v>9.6807427677107996E-2</v>
      </c>
      <c r="BQ11" s="14">
        <v>0.186649032966761</v>
      </c>
      <c r="BR11" s="14">
        <v>8.8956907820422801E-2</v>
      </c>
      <c r="BS11" s="14">
        <v>0.22543021600444099</v>
      </c>
      <c r="BT11" s="14">
        <v>0.16807422245435399</v>
      </c>
      <c r="BU11" s="14">
        <v>0.16747962295070201</v>
      </c>
      <c r="BV11" s="14">
        <v>0.230584727683288</v>
      </c>
      <c r="BW11" s="14">
        <v>0.164489349682296</v>
      </c>
    </row>
    <row r="12" spans="2:75" x14ac:dyDescent="0.35">
      <c r="B12" s="15" t="s">
        <v>92</v>
      </c>
      <c r="C12" s="20">
        <v>0.145439934899184</v>
      </c>
      <c r="D12" s="20">
        <v>0.10033630261830601</v>
      </c>
      <c r="E12" s="20">
        <v>0.18800666136911201</v>
      </c>
      <c r="F12" s="20"/>
      <c r="G12" s="20">
        <v>8.2690157584867294E-2</v>
      </c>
      <c r="H12" s="20">
        <v>0.116246835568716</v>
      </c>
      <c r="I12" s="20">
        <v>0.14465724343891001</v>
      </c>
      <c r="J12" s="20">
        <v>0.13063456752065</v>
      </c>
      <c r="K12" s="20">
        <v>0.151648065761328</v>
      </c>
      <c r="L12" s="20">
        <v>0.174600276571309</v>
      </c>
      <c r="M12" s="20"/>
      <c r="N12" s="20">
        <v>0.122222125128065</v>
      </c>
      <c r="O12" s="20">
        <v>0.18889040747085001</v>
      </c>
      <c r="P12" s="20"/>
      <c r="Q12" s="20">
        <v>0.27423970668257602</v>
      </c>
      <c r="R12" s="20">
        <v>0.220945661486496</v>
      </c>
      <c r="S12" s="20">
        <v>0.185175832689914</v>
      </c>
      <c r="T12" s="20">
        <v>0.117868264940843</v>
      </c>
      <c r="U12" s="20">
        <v>8.6734046416144295E-2</v>
      </c>
      <c r="V12" s="20">
        <v>0.17551146161021899</v>
      </c>
      <c r="W12" s="20">
        <v>5.5112180608810797E-2</v>
      </c>
      <c r="X12" s="20">
        <v>0</v>
      </c>
      <c r="Y12" s="20">
        <v>0</v>
      </c>
      <c r="Z12" s="20">
        <v>0.25623665077567698</v>
      </c>
      <c r="AA12" s="20"/>
      <c r="AB12" s="20">
        <v>5.5631249054905602E-2</v>
      </c>
      <c r="AC12" s="20">
        <v>0.18867890933085399</v>
      </c>
      <c r="AD12" s="20">
        <v>4.96568607088839E-2</v>
      </c>
      <c r="AE12" s="20"/>
      <c r="AF12" s="20">
        <v>0.16473928102806501</v>
      </c>
      <c r="AG12" s="20">
        <v>8.5584852701910796E-2</v>
      </c>
      <c r="AH12" s="20">
        <v>7.7798363225630093E-2</v>
      </c>
      <c r="AI12" s="20">
        <v>6.9935759545394702E-2</v>
      </c>
      <c r="AJ12" s="20">
        <v>0.231557868551336</v>
      </c>
      <c r="AK12" s="20">
        <v>8.9251975948678702E-2</v>
      </c>
      <c r="AL12" s="20">
        <v>8.2028278255152506E-2</v>
      </c>
      <c r="AM12" s="20">
        <v>0.20573693981888799</v>
      </c>
      <c r="AN12" s="20"/>
      <c r="AO12" s="20">
        <v>0.11195207683562</v>
      </c>
      <c r="AP12" s="20">
        <v>0.107664260257391</v>
      </c>
      <c r="AQ12" s="20">
        <v>9.67978902546488E-2</v>
      </c>
      <c r="AR12" s="20">
        <v>0.140591155172309</v>
      </c>
      <c r="AS12" s="20">
        <v>0.27553085865190502</v>
      </c>
      <c r="AT12" s="20">
        <v>6.23388715494868E-2</v>
      </c>
      <c r="AU12" s="20">
        <v>0.11041508791990901</v>
      </c>
      <c r="AV12" s="20">
        <v>0.207303705925794</v>
      </c>
      <c r="AW12" s="20"/>
      <c r="AX12" s="20">
        <v>3.4164617787366097E-2</v>
      </c>
      <c r="AY12" s="20">
        <v>4.3934699515782598E-2</v>
      </c>
      <c r="AZ12" s="20">
        <v>0.111577601412104</v>
      </c>
      <c r="BA12" s="20"/>
      <c r="BB12" s="20">
        <v>4.5067184639043599E-2</v>
      </c>
      <c r="BC12" s="20">
        <v>0.102227852505324</v>
      </c>
      <c r="BD12" s="20">
        <v>6.6935300687990404E-2</v>
      </c>
      <c r="BE12" s="20"/>
      <c r="BF12" s="20">
        <v>7.2716972903463004E-2</v>
      </c>
      <c r="BG12" s="20">
        <v>6.3103889850639305E-2</v>
      </c>
      <c r="BH12" s="20">
        <v>9.3171949902666806E-2</v>
      </c>
      <c r="BI12" s="20"/>
      <c r="BJ12" s="20">
        <v>7.3121297616186798E-2</v>
      </c>
      <c r="BK12" s="20">
        <v>0.155899798338139</v>
      </c>
      <c r="BL12" s="20"/>
      <c r="BM12" s="20">
        <v>7.3026887443552999E-2</v>
      </c>
      <c r="BN12" s="20">
        <v>0.176070810028532</v>
      </c>
      <c r="BO12" s="20"/>
      <c r="BP12" s="20">
        <v>0.137056425015224</v>
      </c>
      <c r="BQ12" s="20">
        <v>0.12652987591848999</v>
      </c>
      <c r="BR12" s="20">
        <v>0.198066665062304</v>
      </c>
      <c r="BS12" s="20">
        <v>0.14420992965029</v>
      </c>
      <c r="BT12" s="20">
        <v>0.13663527647919199</v>
      </c>
      <c r="BU12" s="20">
        <v>0.19335991469554301</v>
      </c>
      <c r="BV12" s="20">
        <v>0.104793630097993</v>
      </c>
      <c r="BW12" s="20">
        <v>0.13798172582816401</v>
      </c>
    </row>
    <row r="13" spans="2:75" x14ac:dyDescent="0.35">
      <c r="B13" s="16"/>
    </row>
    <row r="14" spans="2:75" x14ac:dyDescent="0.35">
      <c r="B14" t="s">
        <v>94</v>
      </c>
    </row>
    <row r="15" spans="2:75" x14ac:dyDescent="0.35">
      <c r="B15" t="s">
        <v>95</v>
      </c>
    </row>
    <row r="17" spans="2:2" x14ac:dyDescent="0.35">
      <c r="B17"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W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227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219</v>
      </c>
      <c r="C9" s="14">
        <v>8.1776219930563707E-2</v>
      </c>
      <c r="D9" s="14">
        <v>9.0052030449137302E-2</v>
      </c>
      <c r="E9" s="14">
        <v>7.3965891918235993E-2</v>
      </c>
      <c r="F9" s="14"/>
      <c r="G9" s="14">
        <v>0.210703356356128</v>
      </c>
      <c r="H9" s="14">
        <v>6.4332976857861907E-2</v>
      </c>
      <c r="I9" s="14">
        <v>3.7923268805189397E-2</v>
      </c>
      <c r="J9" s="14">
        <v>8.1714324576680097E-2</v>
      </c>
      <c r="K9" s="14">
        <v>6.9109291970819595E-2</v>
      </c>
      <c r="L9" s="14">
        <v>8.2296682712417302E-2</v>
      </c>
      <c r="M9" s="14"/>
      <c r="N9" s="14">
        <v>8.7297817624900506E-2</v>
      </c>
      <c r="O9" s="14">
        <v>7.1442944245447698E-2</v>
      </c>
      <c r="P9" s="14"/>
      <c r="Q9" s="14">
        <v>4.5329939959506502E-2</v>
      </c>
      <c r="R9" s="14">
        <v>4.1656613693086597E-2</v>
      </c>
      <c r="S9" s="14">
        <v>0.13681573656593601</v>
      </c>
      <c r="T9" s="14">
        <v>0.10647728256981499</v>
      </c>
      <c r="U9" s="14">
        <v>6.6108227817602699E-2</v>
      </c>
      <c r="V9" s="14">
        <v>7.7623063929661895E-2</v>
      </c>
      <c r="W9" s="14">
        <v>7.5899613766941695E-2</v>
      </c>
      <c r="X9" s="14">
        <v>0</v>
      </c>
      <c r="Y9" s="14">
        <v>0</v>
      </c>
      <c r="Z9" s="14">
        <v>6.3811845667385902E-2</v>
      </c>
      <c r="AA9" s="14"/>
      <c r="AB9" s="14">
        <v>0.16135384385462001</v>
      </c>
      <c r="AC9" s="14">
        <v>6.08216582851882E-2</v>
      </c>
      <c r="AD9" s="14">
        <v>9.7934147959289897E-2</v>
      </c>
      <c r="AE9" s="14"/>
      <c r="AF9" s="14">
        <v>0.10862081830569401</v>
      </c>
      <c r="AG9" s="14">
        <v>9.45915467434119E-2</v>
      </c>
      <c r="AH9" s="14">
        <v>0.139846274531017</v>
      </c>
      <c r="AI9" s="14">
        <v>6.9477351574739402E-2</v>
      </c>
      <c r="AJ9" s="14">
        <v>7.8276554983183005E-2</v>
      </c>
      <c r="AK9" s="14">
        <v>0.10507901301826</v>
      </c>
      <c r="AL9" s="14">
        <v>1.3104833431700999E-2</v>
      </c>
      <c r="AM9" s="14">
        <v>2.38462025226302E-2</v>
      </c>
      <c r="AN9" s="14"/>
      <c r="AO9" s="14">
        <v>0.148293803958823</v>
      </c>
      <c r="AP9" s="14">
        <v>7.9147438783464003E-2</v>
      </c>
      <c r="AQ9" s="14">
        <v>8.8296166334770596E-2</v>
      </c>
      <c r="AR9" s="14">
        <v>0.13695324282092</v>
      </c>
      <c r="AS9" s="14">
        <v>7.7484125449815699E-2</v>
      </c>
      <c r="AT9" s="14">
        <v>0.13991944101856599</v>
      </c>
      <c r="AU9" s="14">
        <v>6.5686103813864097E-2</v>
      </c>
      <c r="AV9" s="14">
        <v>1.7889769897632201E-2</v>
      </c>
      <c r="AW9" s="14"/>
      <c r="AX9" s="14">
        <v>0.45470106769959601</v>
      </c>
      <c r="AY9" s="14">
        <v>0.102420323081092</v>
      </c>
      <c r="AZ9" s="14">
        <v>3.90614243639551E-2</v>
      </c>
      <c r="BA9" s="14"/>
      <c r="BB9" s="14">
        <v>0.29389198414954099</v>
      </c>
      <c r="BC9" s="14">
        <v>5.7293977546415902E-2</v>
      </c>
      <c r="BD9" s="14">
        <v>2.91804091435293E-2</v>
      </c>
      <c r="BE9" s="14"/>
      <c r="BF9" s="14">
        <v>0.30817675173176401</v>
      </c>
      <c r="BG9" s="14">
        <v>0.13181234461319299</v>
      </c>
      <c r="BH9" s="14">
        <v>2.67230258007458E-2</v>
      </c>
      <c r="BI9" s="14"/>
      <c r="BJ9" s="14">
        <v>0.14051251761290701</v>
      </c>
      <c r="BK9" s="14">
        <v>6.7288556152261703E-2</v>
      </c>
      <c r="BL9" s="14"/>
      <c r="BM9" s="14">
        <v>0.15032923487186001</v>
      </c>
      <c r="BN9" s="14">
        <v>5.4455209046765603E-2</v>
      </c>
      <c r="BO9" s="14"/>
      <c r="BP9" s="14">
        <v>0.15159905661463999</v>
      </c>
      <c r="BQ9" s="14">
        <v>5.1714712188533699E-2</v>
      </c>
      <c r="BR9" s="14">
        <v>9.7996259780583697E-2</v>
      </c>
      <c r="BS9" s="14">
        <v>7.0238638375738294E-2</v>
      </c>
      <c r="BT9" s="14">
        <v>6.5876476876579604E-2</v>
      </c>
      <c r="BU9" s="14">
        <v>5.5083088256641301E-2</v>
      </c>
      <c r="BV9" s="14">
        <v>3.59566517445725E-2</v>
      </c>
      <c r="BW9" s="14">
        <v>9.7979291011294503E-2</v>
      </c>
    </row>
    <row r="10" spans="2:75" x14ac:dyDescent="0.35">
      <c r="B10" s="15" t="s">
        <v>220</v>
      </c>
      <c r="C10" s="14">
        <v>0.43246729549743401</v>
      </c>
      <c r="D10" s="14">
        <v>0.43721007452273802</v>
      </c>
      <c r="E10" s="14">
        <v>0.42799127954776001</v>
      </c>
      <c r="F10" s="14"/>
      <c r="G10" s="14">
        <v>0.32101907570712102</v>
      </c>
      <c r="H10" s="14">
        <v>0.399454682925176</v>
      </c>
      <c r="I10" s="14">
        <v>0.36476336568017098</v>
      </c>
      <c r="J10" s="14">
        <v>0.35769704236144001</v>
      </c>
      <c r="K10" s="14">
        <v>0.43914158791979502</v>
      </c>
      <c r="L10" s="14">
        <v>0.53045000204467296</v>
      </c>
      <c r="M10" s="14"/>
      <c r="N10" s="14">
        <v>0.45628956100535101</v>
      </c>
      <c r="O10" s="14">
        <v>0.38788562718976</v>
      </c>
      <c r="P10" s="14"/>
      <c r="Q10" s="14">
        <v>0.28011232606908898</v>
      </c>
      <c r="R10" s="14">
        <v>0.44100995403959697</v>
      </c>
      <c r="S10" s="14">
        <v>0.46476415858986703</v>
      </c>
      <c r="T10" s="14">
        <v>0.40313483429643898</v>
      </c>
      <c r="U10" s="14">
        <v>0.464023774121467</v>
      </c>
      <c r="V10" s="14">
        <v>0.38766293636698002</v>
      </c>
      <c r="W10" s="14">
        <v>0.52626252291883402</v>
      </c>
      <c r="X10" s="14">
        <v>0.57956362301335296</v>
      </c>
      <c r="Y10" s="14">
        <v>0.57049239310669397</v>
      </c>
      <c r="Z10" s="14">
        <v>0.331480546564135</v>
      </c>
      <c r="AA10" s="14"/>
      <c r="AB10" s="14">
        <v>0.53285397827464098</v>
      </c>
      <c r="AC10" s="14">
        <v>0.43417466033185198</v>
      </c>
      <c r="AD10" s="14">
        <v>0.39952420111730902</v>
      </c>
      <c r="AE10" s="14"/>
      <c r="AF10" s="14">
        <v>0.53437284171308097</v>
      </c>
      <c r="AG10" s="14">
        <v>0.43743747999711402</v>
      </c>
      <c r="AH10" s="14">
        <v>0.43020606383267501</v>
      </c>
      <c r="AI10" s="14">
        <v>0.484320803766221</v>
      </c>
      <c r="AJ10" s="14">
        <v>0.49715281377014098</v>
      </c>
      <c r="AK10" s="14">
        <v>0.50795514471005798</v>
      </c>
      <c r="AL10" s="14">
        <v>0.27043689614356298</v>
      </c>
      <c r="AM10" s="14">
        <v>0.32880572202140002</v>
      </c>
      <c r="AN10" s="14"/>
      <c r="AO10" s="14">
        <v>0.57520615694008304</v>
      </c>
      <c r="AP10" s="14">
        <v>0.46177809791498797</v>
      </c>
      <c r="AQ10" s="14">
        <v>0.55894122143270397</v>
      </c>
      <c r="AR10" s="14">
        <v>0.40139027844939201</v>
      </c>
      <c r="AS10" s="14">
        <v>0.42620276805827101</v>
      </c>
      <c r="AT10" s="14">
        <v>0.54005587518320997</v>
      </c>
      <c r="AU10" s="14">
        <v>0.35957355284855902</v>
      </c>
      <c r="AV10" s="14">
        <v>0.23348307833882401</v>
      </c>
      <c r="AW10" s="14"/>
      <c r="AX10" s="14">
        <v>0.47562932336701003</v>
      </c>
      <c r="AY10" s="14">
        <v>0.66534018257915095</v>
      </c>
      <c r="AZ10" s="14">
        <v>0.26279776040636998</v>
      </c>
      <c r="BA10" s="14"/>
      <c r="BB10" s="14">
        <v>0.527152569847541</v>
      </c>
      <c r="BC10" s="14">
        <v>0.61039474879725397</v>
      </c>
      <c r="BD10" s="14">
        <v>0.177163796292748</v>
      </c>
      <c r="BE10" s="14"/>
      <c r="BF10" s="14">
        <v>0.38994664311744198</v>
      </c>
      <c r="BG10" s="14">
        <v>0.61401335699466297</v>
      </c>
      <c r="BH10" s="14">
        <v>0.33023216809350903</v>
      </c>
      <c r="BI10" s="14"/>
      <c r="BJ10" s="14">
        <v>0.51447697620444499</v>
      </c>
      <c r="BK10" s="14">
        <v>0.41461117076467102</v>
      </c>
      <c r="BL10" s="14"/>
      <c r="BM10" s="14">
        <v>0.485437315637128</v>
      </c>
      <c r="BN10" s="14">
        <v>0.42223879909248602</v>
      </c>
      <c r="BO10" s="14"/>
      <c r="BP10" s="14">
        <v>0.43974963533378397</v>
      </c>
      <c r="BQ10" s="14">
        <v>0.52750873497286199</v>
      </c>
      <c r="BR10" s="14">
        <v>0.329023550850156</v>
      </c>
      <c r="BS10" s="14">
        <v>0.308094683265418</v>
      </c>
      <c r="BT10" s="14">
        <v>0.48686499046572801</v>
      </c>
      <c r="BU10" s="14">
        <v>0.42957384025715301</v>
      </c>
      <c r="BV10" s="14">
        <v>0.59323559197260101</v>
      </c>
      <c r="BW10" s="14">
        <v>0.38233831097489601</v>
      </c>
    </row>
    <row r="11" spans="2:75" x14ac:dyDescent="0.35">
      <c r="B11" s="15" t="s">
        <v>221</v>
      </c>
      <c r="C11" s="14">
        <v>0.30839219054154299</v>
      </c>
      <c r="D11" s="14">
        <v>0.35895442748578699</v>
      </c>
      <c r="E11" s="14">
        <v>0.26067388492237997</v>
      </c>
      <c r="F11" s="14"/>
      <c r="G11" s="14">
        <v>0.204452603925802</v>
      </c>
      <c r="H11" s="14">
        <v>0.35381581480776703</v>
      </c>
      <c r="I11" s="14">
        <v>0.40063138622160499</v>
      </c>
      <c r="J11" s="14">
        <v>0.37183703264854501</v>
      </c>
      <c r="K11" s="14">
        <v>0.35140882031819798</v>
      </c>
      <c r="L11" s="14">
        <v>0.227866680015196</v>
      </c>
      <c r="M11" s="14"/>
      <c r="N11" s="14">
        <v>0.31240258486489297</v>
      </c>
      <c r="O11" s="14">
        <v>0.30088702402213102</v>
      </c>
      <c r="P11" s="14"/>
      <c r="Q11" s="14">
        <v>0.33859994546731498</v>
      </c>
      <c r="R11" s="14">
        <v>0.28377099929224903</v>
      </c>
      <c r="S11" s="14">
        <v>0.24818743878399599</v>
      </c>
      <c r="T11" s="14">
        <v>0.297039805142984</v>
      </c>
      <c r="U11" s="14">
        <v>0.34743855653978001</v>
      </c>
      <c r="V11" s="14">
        <v>0.34224099260329</v>
      </c>
      <c r="W11" s="14">
        <v>0.32628112165506301</v>
      </c>
      <c r="X11" s="14">
        <v>0.42043637698664699</v>
      </c>
      <c r="Y11" s="14">
        <v>0.42950760689330603</v>
      </c>
      <c r="Z11" s="14">
        <v>0.27145320910836701</v>
      </c>
      <c r="AA11" s="14"/>
      <c r="AB11" s="14">
        <v>0.25507377490274302</v>
      </c>
      <c r="AC11" s="14">
        <v>0.26211058461834702</v>
      </c>
      <c r="AD11" s="14">
        <v>0.46679311420895903</v>
      </c>
      <c r="AE11" s="14"/>
      <c r="AF11" s="14">
        <v>0.18767775059737801</v>
      </c>
      <c r="AG11" s="14">
        <v>0.370807346096093</v>
      </c>
      <c r="AH11" s="14">
        <v>0.36824474600042101</v>
      </c>
      <c r="AI11" s="14">
        <v>0.27699266226221297</v>
      </c>
      <c r="AJ11" s="14">
        <v>0.130172489545612</v>
      </c>
      <c r="AK11" s="14">
        <v>0.25509466466443598</v>
      </c>
      <c r="AL11" s="14">
        <v>0.54749165638054997</v>
      </c>
      <c r="AM11" s="14">
        <v>0.32782693500857901</v>
      </c>
      <c r="AN11" s="14"/>
      <c r="AO11" s="14">
        <v>0.16655634349708701</v>
      </c>
      <c r="AP11" s="14">
        <v>0.33175228942414298</v>
      </c>
      <c r="AQ11" s="14">
        <v>0.30537525443514701</v>
      </c>
      <c r="AR11" s="14">
        <v>0.278182641711062</v>
      </c>
      <c r="AS11" s="14">
        <v>0.13656536149412399</v>
      </c>
      <c r="AT11" s="14">
        <v>0.21584810297164</v>
      </c>
      <c r="AU11" s="14">
        <v>0.4629680960484</v>
      </c>
      <c r="AV11" s="14">
        <v>0.47261806594674999</v>
      </c>
      <c r="AW11" s="14"/>
      <c r="AX11" s="14">
        <v>4.2159856938607701E-2</v>
      </c>
      <c r="AY11" s="14">
        <v>0.14483055158445499</v>
      </c>
      <c r="AZ11" s="14">
        <v>0.56122013605013898</v>
      </c>
      <c r="BA11" s="14"/>
      <c r="BB11" s="14">
        <v>8.7423035966309404E-2</v>
      </c>
      <c r="BC11" s="14">
        <v>0.20488632426502601</v>
      </c>
      <c r="BD11" s="14">
        <v>0.75702029557059003</v>
      </c>
      <c r="BE11" s="14"/>
      <c r="BF11" s="14">
        <v>0.19354314541997</v>
      </c>
      <c r="BG11" s="14">
        <v>0.18383703764710399</v>
      </c>
      <c r="BH11" s="14">
        <v>0.53855117427461396</v>
      </c>
      <c r="BI11" s="14"/>
      <c r="BJ11" s="14">
        <v>0.29703199199025998</v>
      </c>
      <c r="BK11" s="14">
        <v>0.31428240323735201</v>
      </c>
      <c r="BL11" s="14"/>
      <c r="BM11" s="14">
        <v>0.26085794724780798</v>
      </c>
      <c r="BN11" s="14">
        <v>0.31174898821115199</v>
      </c>
      <c r="BO11" s="14"/>
      <c r="BP11" s="14">
        <v>0.246209498101536</v>
      </c>
      <c r="BQ11" s="14">
        <v>0.30791898089132902</v>
      </c>
      <c r="BR11" s="14">
        <v>0.39200814546261797</v>
      </c>
      <c r="BS11" s="14">
        <v>0.44212086477976198</v>
      </c>
      <c r="BT11" s="14">
        <v>0.28424344530143902</v>
      </c>
      <c r="BU11" s="14">
        <v>0.294087996065998</v>
      </c>
      <c r="BV11" s="14">
        <v>0.205993552905262</v>
      </c>
      <c r="BW11" s="14">
        <v>0.25645059309593299</v>
      </c>
    </row>
    <row r="12" spans="2:75" x14ac:dyDescent="0.35">
      <c r="B12" s="15" t="s">
        <v>92</v>
      </c>
      <c r="C12" s="20">
        <v>0.17736429403046</v>
      </c>
      <c r="D12" s="20">
        <v>0.11378346754233799</v>
      </c>
      <c r="E12" s="20">
        <v>0.237368943611624</v>
      </c>
      <c r="F12" s="20"/>
      <c r="G12" s="20">
        <v>0.26382496401094802</v>
      </c>
      <c r="H12" s="20">
        <v>0.18239652540919499</v>
      </c>
      <c r="I12" s="20">
        <v>0.19668197929303399</v>
      </c>
      <c r="J12" s="20">
        <v>0.188751600413335</v>
      </c>
      <c r="K12" s="20">
        <v>0.14034029979118701</v>
      </c>
      <c r="L12" s="20">
        <v>0.15938663522771401</v>
      </c>
      <c r="M12" s="20"/>
      <c r="N12" s="20">
        <v>0.144010036504856</v>
      </c>
      <c r="O12" s="20">
        <v>0.23978440454266101</v>
      </c>
      <c r="P12" s="20"/>
      <c r="Q12" s="20">
        <v>0.33595778850409003</v>
      </c>
      <c r="R12" s="20">
        <v>0.23356243297506701</v>
      </c>
      <c r="S12" s="20">
        <v>0.150232666060202</v>
      </c>
      <c r="T12" s="20">
        <v>0.19334807799076201</v>
      </c>
      <c r="U12" s="20">
        <v>0.12242944152115</v>
      </c>
      <c r="V12" s="20">
        <v>0.19247300710006801</v>
      </c>
      <c r="W12" s="20">
        <v>7.1556741659161205E-2</v>
      </c>
      <c r="X12" s="20">
        <v>0</v>
      </c>
      <c r="Y12" s="20">
        <v>0</v>
      </c>
      <c r="Z12" s="20">
        <v>0.33325439866011197</v>
      </c>
      <c r="AA12" s="20"/>
      <c r="AB12" s="20">
        <v>5.0718402967996103E-2</v>
      </c>
      <c r="AC12" s="20">
        <v>0.24289309676461299</v>
      </c>
      <c r="AD12" s="20">
        <v>3.5748536714441601E-2</v>
      </c>
      <c r="AE12" s="20"/>
      <c r="AF12" s="20">
        <v>0.16932858938384801</v>
      </c>
      <c r="AG12" s="20">
        <v>9.7163627163380797E-2</v>
      </c>
      <c r="AH12" s="20">
        <v>6.1702915635886903E-2</v>
      </c>
      <c r="AI12" s="20">
        <v>0.169209182396826</v>
      </c>
      <c r="AJ12" s="20">
        <v>0.29439814170106399</v>
      </c>
      <c r="AK12" s="20">
        <v>0.13187117760724601</v>
      </c>
      <c r="AL12" s="20">
        <v>0.168966614044186</v>
      </c>
      <c r="AM12" s="20">
        <v>0.31952114044739</v>
      </c>
      <c r="AN12" s="20"/>
      <c r="AO12" s="20">
        <v>0.10994369560400701</v>
      </c>
      <c r="AP12" s="20">
        <v>0.12732217387740499</v>
      </c>
      <c r="AQ12" s="20">
        <v>4.7387357797377697E-2</v>
      </c>
      <c r="AR12" s="20">
        <v>0.18347383701862599</v>
      </c>
      <c r="AS12" s="20">
        <v>0.359747744997789</v>
      </c>
      <c r="AT12" s="20">
        <v>0.104176580826585</v>
      </c>
      <c r="AU12" s="20">
        <v>0.11177224728917701</v>
      </c>
      <c r="AV12" s="20">
        <v>0.27600908581679401</v>
      </c>
      <c r="AW12" s="20"/>
      <c r="AX12" s="20">
        <v>2.75097519947867E-2</v>
      </c>
      <c r="AY12" s="20">
        <v>8.7408942755301797E-2</v>
      </c>
      <c r="AZ12" s="20">
        <v>0.13692067917953599</v>
      </c>
      <c r="BA12" s="20"/>
      <c r="BB12" s="20">
        <v>9.15324100366081E-2</v>
      </c>
      <c r="BC12" s="20">
        <v>0.127424949391304</v>
      </c>
      <c r="BD12" s="20">
        <v>3.6635498993133099E-2</v>
      </c>
      <c r="BE12" s="20"/>
      <c r="BF12" s="20">
        <v>0.10833345973082401</v>
      </c>
      <c r="BG12" s="20">
        <v>7.0337260745040597E-2</v>
      </c>
      <c r="BH12" s="20">
        <v>0.104493631831131</v>
      </c>
      <c r="BI12" s="20"/>
      <c r="BJ12" s="20">
        <v>4.7978514192388397E-2</v>
      </c>
      <c r="BK12" s="20">
        <v>0.20381786984571501</v>
      </c>
      <c r="BL12" s="20"/>
      <c r="BM12" s="20">
        <v>0.10337550224320401</v>
      </c>
      <c r="BN12" s="20">
        <v>0.21155700364959601</v>
      </c>
      <c r="BO12" s="20"/>
      <c r="BP12" s="20">
        <v>0.16244180995004001</v>
      </c>
      <c r="BQ12" s="20">
        <v>0.112857571947275</v>
      </c>
      <c r="BR12" s="20">
        <v>0.18097204390664301</v>
      </c>
      <c r="BS12" s="20">
        <v>0.179545813579082</v>
      </c>
      <c r="BT12" s="20">
        <v>0.163015087356253</v>
      </c>
      <c r="BU12" s="20">
        <v>0.221255075420207</v>
      </c>
      <c r="BV12" s="20">
        <v>0.164814203377565</v>
      </c>
      <c r="BW12" s="20">
        <v>0.26323180491787601</v>
      </c>
    </row>
    <row r="13" spans="2:75" x14ac:dyDescent="0.35">
      <c r="B13" s="16"/>
    </row>
    <row r="14" spans="2:75" x14ac:dyDescent="0.35">
      <c r="B14" t="s">
        <v>94</v>
      </c>
    </row>
    <row r="15" spans="2:75" x14ac:dyDescent="0.35">
      <c r="B15" t="s">
        <v>95</v>
      </c>
    </row>
    <row r="17" spans="2:2" x14ac:dyDescent="0.35">
      <c r="B17"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W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228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219</v>
      </c>
      <c r="C9" s="14">
        <v>0.14344580232038501</v>
      </c>
      <c r="D9" s="14">
        <v>0.15868585425194101</v>
      </c>
      <c r="E9" s="14">
        <v>0.12906294468448101</v>
      </c>
      <c r="F9" s="14"/>
      <c r="G9" s="14">
        <v>8.6826829436439698E-2</v>
      </c>
      <c r="H9" s="14">
        <v>9.885039676698E-2</v>
      </c>
      <c r="I9" s="14">
        <v>0.15142251749783001</v>
      </c>
      <c r="J9" s="14">
        <v>0.11398874949271599</v>
      </c>
      <c r="K9" s="14">
        <v>0.153905485307467</v>
      </c>
      <c r="L9" s="14">
        <v>0.178516806100118</v>
      </c>
      <c r="M9" s="14"/>
      <c r="N9" s="14">
        <v>0.147774348840328</v>
      </c>
      <c r="O9" s="14">
        <v>0.13534523669020701</v>
      </c>
      <c r="P9" s="14"/>
      <c r="Q9" s="14">
        <v>7.6045384843611993E-2</v>
      </c>
      <c r="R9" s="14">
        <v>0.121047261799476</v>
      </c>
      <c r="S9" s="14">
        <v>0.14680622032476201</v>
      </c>
      <c r="T9" s="14">
        <v>0.15558396571243199</v>
      </c>
      <c r="U9" s="14">
        <v>0.17630957408754699</v>
      </c>
      <c r="V9" s="14">
        <v>0.127764327106591</v>
      </c>
      <c r="W9" s="14">
        <v>0.13453725345178399</v>
      </c>
      <c r="X9" s="14">
        <v>0</v>
      </c>
      <c r="Y9" s="14">
        <v>0</v>
      </c>
      <c r="Z9" s="14">
        <v>0.141043280420134</v>
      </c>
      <c r="AA9" s="14"/>
      <c r="AB9" s="14">
        <v>0.21733873910693699</v>
      </c>
      <c r="AC9" s="14">
        <v>0.13122624056815699</v>
      </c>
      <c r="AD9" s="14">
        <v>0.124816714396317</v>
      </c>
      <c r="AE9" s="14"/>
      <c r="AF9" s="14">
        <v>0.23614585689607101</v>
      </c>
      <c r="AG9" s="14">
        <v>0.12891492207342001</v>
      </c>
      <c r="AH9" s="14">
        <v>7.0200549128891301E-2</v>
      </c>
      <c r="AI9" s="14">
        <v>0.31203457404684798</v>
      </c>
      <c r="AJ9" s="14">
        <v>0.17964918784383899</v>
      </c>
      <c r="AK9" s="14">
        <v>0.19902327467842301</v>
      </c>
      <c r="AL9" s="14">
        <v>8.2506175496592699E-2</v>
      </c>
      <c r="AM9" s="14">
        <v>4.8144954645729203E-2</v>
      </c>
      <c r="AN9" s="14"/>
      <c r="AO9" s="14">
        <v>0.25236727828549999</v>
      </c>
      <c r="AP9" s="14">
        <v>0.104499770177784</v>
      </c>
      <c r="AQ9" s="14">
        <v>0.17102475455240901</v>
      </c>
      <c r="AR9" s="14">
        <v>0.36341565671582798</v>
      </c>
      <c r="AS9" s="14">
        <v>0.19681199935525701</v>
      </c>
      <c r="AT9" s="14">
        <v>0.21617261450535599</v>
      </c>
      <c r="AU9" s="14">
        <v>0.13019730013088199</v>
      </c>
      <c r="AV9" s="14">
        <v>2.71102145269893E-2</v>
      </c>
      <c r="AW9" s="14"/>
      <c r="AX9" s="14">
        <v>0.55770038385223597</v>
      </c>
      <c r="AY9" s="14">
        <v>0.174450044151717</v>
      </c>
      <c r="AZ9" s="14">
        <v>8.3295006190996501E-2</v>
      </c>
      <c r="BA9" s="14"/>
      <c r="BB9" s="14">
        <v>1</v>
      </c>
      <c r="BC9" s="14">
        <v>0</v>
      </c>
      <c r="BD9" s="14">
        <v>0</v>
      </c>
      <c r="BE9" s="14"/>
      <c r="BF9" s="14">
        <v>0.52829329483195198</v>
      </c>
      <c r="BG9" s="14">
        <v>0.202749577275012</v>
      </c>
      <c r="BH9" s="14">
        <v>7.00588105944175E-2</v>
      </c>
      <c r="BI9" s="14"/>
      <c r="BJ9" s="14">
        <v>0.19895066302074599</v>
      </c>
      <c r="BK9" s="14">
        <v>0.126318185983301</v>
      </c>
      <c r="BL9" s="14"/>
      <c r="BM9" s="14">
        <v>0.200024584327502</v>
      </c>
      <c r="BN9" s="14">
        <v>0.11916469994024401</v>
      </c>
      <c r="BO9" s="14"/>
      <c r="BP9" s="14">
        <v>0.20542436866465599</v>
      </c>
      <c r="BQ9" s="14">
        <v>0.18257857090045199</v>
      </c>
      <c r="BR9" s="14">
        <v>0.158009429362342</v>
      </c>
      <c r="BS9" s="14">
        <v>9.3616160163936493E-2</v>
      </c>
      <c r="BT9" s="14">
        <v>0.158990426208032</v>
      </c>
      <c r="BU9" s="14">
        <v>9.5970853727568098E-2</v>
      </c>
      <c r="BV9" s="14">
        <v>5.0385837822380999E-2</v>
      </c>
      <c r="BW9" s="14">
        <v>0.12006253166535499</v>
      </c>
    </row>
    <row r="10" spans="2:75" x14ac:dyDescent="0.35">
      <c r="B10" s="15" t="s">
        <v>220</v>
      </c>
      <c r="C10" s="14">
        <v>0.49529770114731803</v>
      </c>
      <c r="D10" s="14">
        <v>0.50380923129472399</v>
      </c>
      <c r="E10" s="14">
        <v>0.487264911828512</v>
      </c>
      <c r="F10" s="14"/>
      <c r="G10" s="14">
        <v>0.51103502748503504</v>
      </c>
      <c r="H10" s="14">
        <v>0.39963360929103697</v>
      </c>
      <c r="I10" s="14">
        <v>0.37888500206696302</v>
      </c>
      <c r="J10" s="14">
        <v>0.495262605238179</v>
      </c>
      <c r="K10" s="14">
        <v>0.52437004620752603</v>
      </c>
      <c r="L10" s="14">
        <v>0.558844207520237</v>
      </c>
      <c r="M10" s="14"/>
      <c r="N10" s="14">
        <v>0.51966209359611804</v>
      </c>
      <c r="O10" s="14">
        <v>0.449701480993136</v>
      </c>
      <c r="P10" s="14"/>
      <c r="Q10" s="14">
        <v>0.43750891795251801</v>
      </c>
      <c r="R10" s="14">
        <v>0.55282499985648403</v>
      </c>
      <c r="S10" s="14">
        <v>0.46613733883616698</v>
      </c>
      <c r="T10" s="14">
        <v>0.49367105728110799</v>
      </c>
      <c r="U10" s="14">
        <v>0.52268291380746801</v>
      </c>
      <c r="V10" s="14">
        <v>0.40113149032825901</v>
      </c>
      <c r="W10" s="14">
        <v>0.56025710674384199</v>
      </c>
      <c r="X10" s="14">
        <v>0.67070004064878597</v>
      </c>
      <c r="Y10" s="14">
        <v>0.57049239310669397</v>
      </c>
      <c r="Z10" s="14">
        <v>0.44929353158473601</v>
      </c>
      <c r="AA10" s="14"/>
      <c r="AB10" s="14">
        <v>0.510560546046811</v>
      </c>
      <c r="AC10" s="14">
        <v>0.52498693701740495</v>
      </c>
      <c r="AD10" s="14">
        <v>0.43872238349011</v>
      </c>
      <c r="AE10" s="14"/>
      <c r="AF10" s="14">
        <v>0.55818480229496403</v>
      </c>
      <c r="AG10" s="14">
        <v>0.50030494716173102</v>
      </c>
      <c r="AH10" s="14">
        <v>0.566471063592348</v>
      </c>
      <c r="AI10" s="14">
        <v>0.41353691756931599</v>
      </c>
      <c r="AJ10" s="14">
        <v>0.56594804492803197</v>
      </c>
      <c r="AK10" s="14">
        <v>0.57644969256007805</v>
      </c>
      <c r="AL10" s="14">
        <v>0.41918245198197401</v>
      </c>
      <c r="AM10" s="14">
        <v>0.40597648220299398</v>
      </c>
      <c r="AN10" s="14"/>
      <c r="AO10" s="14">
        <v>0.56402296206258695</v>
      </c>
      <c r="AP10" s="14">
        <v>0.53524577167891496</v>
      </c>
      <c r="AQ10" s="14">
        <v>0.54959837104843801</v>
      </c>
      <c r="AR10" s="14">
        <v>0.478417800081121</v>
      </c>
      <c r="AS10" s="14">
        <v>0.50177664110884201</v>
      </c>
      <c r="AT10" s="14">
        <v>0.58756464654207297</v>
      </c>
      <c r="AU10" s="14">
        <v>0.39927516148379799</v>
      </c>
      <c r="AV10" s="14">
        <v>0.34752020918545701</v>
      </c>
      <c r="AW10" s="14"/>
      <c r="AX10" s="14">
        <v>0.32333247522684899</v>
      </c>
      <c r="AY10" s="14">
        <v>0.63857942022269298</v>
      </c>
      <c r="AZ10" s="14">
        <v>0.41854943783129001</v>
      </c>
      <c r="BA10" s="14"/>
      <c r="BB10" s="14">
        <v>0</v>
      </c>
      <c r="BC10" s="14">
        <v>1</v>
      </c>
      <c r="BD10" s="14">
        <v>0</v>
      </c>
      <c r="BE10" s="14"/>
      <c r="BF10" s="14">
        <v>0.36360294138215499</v>
      </c>
      <c r="BG10" s="14">
        <v>0.622099292821224</v>
      </c>
      <c r="BH10" s="14">
        <v>0.41980642398885398</v>
      </c>
      <c r="BI10" s="14"/>
      <c r="BJ10" s="14">
        <v>0.51778698714367699</v>
      </c>
      <c r="BK10" s="14">
        <v>0.49640874038913102</v>
      </c>
      <c r="BL10" s="14"/>
      <c r="BM10" s="14">
        <v>0.529157864282917</v>
      </c>
      <c r="BN10" s="14">
        <v>0.49389201386898002</v>
      </c>
      <c r="BO10" s="14"/>
      <c r="BP10" s="14">
        <v>0.52697173040646705</v>
      </c>
      <c r="BQ10" s="14">
        <v>0.56393190670571303</v>
      </c>
      <c r="BR10" s="14">
        <v>0.26979210597801301</v>
      </c>
      <c r="BS10" s="14">
        <v>0.47348332973472701</v>
      </c>
      <c r="BT10" s="14">
        <v>0.48633847050309298</v>
      </c>
      <c r="BU10" s="14">
        <v>0.53065478013304901</v>
      </c>
      <c r="BV10" s="14">
        <v>0.75082409877171297</v>
      </c>
      <c r="BW10" s="14">
        <v>0.42460189345424598</v>
      </c>
    </row>
    <row r="11" spans="2:75" x14ac:dyDescent="0.35">
      <c r="B11" s="15" t="s">
        <v>221</v>
      </c>
      <c r="C11" s="14">
        <v>0.227359291123578</v>
      </c>
      <c r="D11" s="14">
        <v>0.227532534370253</v>
      </c>
      <c r="E11" s="14">
        <v>0.22719579214309599</v>
      </c>
      <c r="F11" s="14"/>
      <c r="G11" s="14">
        <v>0.273785821177914</v>
      </c>
      <c r="H11" s="14">
        <v>0.31597164005816902</v>
      </c>
      <c r="I11" s="14">
        <v>0.347015353708787</v>
      </c>
      <c r="J11" s="14">
        <v>0.27255583759200802</v>
      </c>
      <c r="K11" s="14">
        <v>0.18635374354361001</v>
      </c>
      <c r="L11" s="14">
        <v>0.133830566823708</v>
      </c>
      <c r="M11" s="14"/>
      <c r="N11" s="14">
        <v>0.23538214655297701</v>
      </c>
      <c r="O11" s="14">
        <v>0.21234509024856099</v>
      </c>
      <c r="P11" s="14"/>
      <c r="Q11" s="14">
        <v>0.246228274119484</v>
      </c>
      <c r="R11" s="14">
        <v>0.18247015364233701</v>
      </c>
      <c r="S11" s="14">
        <v>0.21667894921220199</v>
      </c>
      <c r="T11" s="14">
        <v>0.21946663693982599</v>
      </c>
      <c r="U11" s="14">
        <v>0.21558560324273501</v>
      </c>
      <c r="V11" s="14">
        <v>0.29633914193988298</v>
      </c>
      <c r="W11" s="14">
        <v>0.25030443843695499</v>
      </c>
      <c r="X11" s="14">
        <v>0.2426479599485</v>
      </c>
      <c r="Y11" s="14">
        <v>0.42950760689330603</v>
      </c>
      <c r="Z11" s="14">
        <v>0.192321531119207</v>
      </c>
      <c r="AA11" s="14"/>
      <c r="AB11" s="14">
        <v>0.16590098708095599</v>
      </c>
      <c r="AC11" s="14">
        <v>0.19020181715764001</v>
      </c>
      <c r="AD11" s="14">
        <v>0.35178275957855898</v>
      </c>
      <c r="AE11" s="14"/>
      <c r="AF11" s="14">
        <v>8.4739555106254999E-2</v>
      </c>
      <c r="AG11" s="14">
        <v>0.26583524979349299</v>
      </c>
      <c r="AH11" s="14">
        <v>0.28487399337535402</v>
      </c>
      <c r="AI11" s="14">
        <v>0.15020362033910001</v>
      </c>
      <c r="AJ11" s="14">
        <v>2.7043689346117401E-2</v>
      </c>
      <c r="AK11" s="14">
        <v>0.14387526625373601</v>
      </c>
      <c r="AL11" s="14">
        <v>0.44649187149136099</v>
      </c>
      <c r="AM11" s="14">
        <v>0.323518195173224</v>
      </c>
      <c r="AN11" s="14"/>
      <c r="AO11" s="14">
        <v>8.7179164319609606E-2</v>
      </c>
      <c r="AP11" s="14">
        <v>0.27484099851418498</v>
      </c>
      <c r="AQ11" s="14">
        <v>0.227304650693572</v>
      </c>
      <c r="AR11" s="14">
        <v>5.7135262229143897E-2</v>
      </c>
      <c r="AS11" s="14">
        <v>8.3583231147302706E-2</v>
      </c>
      <c r="AT11" s="14">
        <v>0.135067126843956</v>
      </c>
      <c r="AU11" s="14">
        <v>0.40444208749761301</v>
      </c>
      <c r="AV11" s="14">
        <v>0.41931792905985199</v>
      </c>
      <c r="AW11" s="14"/>
      <c r="AX11" s="14">
        <v>8.9428224225018907E-3</v>
      </c>
      <c r="AY11" s="14">
        <v>0.134758897686174</v>
      </c>
      <c r="AZ11" s="14">
        <v>0.38987662902284198</v>
      </c>
      <c r="BA11" s="14"/>
      <c r="BB11" s="14">
        <v>0</v>
      </c>
      <c r="BC11" s="14">
        <v>0</v>
      </c>
      <c r="BD11" s="14">
        <v>1</v>
      </c>
      <c r="BE11" s="14"/>
      <c r="BF11" s="14">
        <v>7.5050122043414005E-2</v>
      </c>
      <c r="BG11" s="14">
        <v>0.116682262472278</v>
      </c>
      <c r="BH11" s="14">
        <v>0.42999246705616501</v>
      </c>
      <c r="BI11" s="14"/>
      <c r="BJ11" s="14">
        <v>0.228882496176535</v>
      </c>
      <c r="BK11" s="14">
        <v>0.22878289620967701</v>
      </c>
      <c r="BL11" s="14"/>
      <c r="BM11" s="14">
        <v>0.20459957631787701</v>
      </c>
      <c r="BN11" s="14">
        <v>0.22281434013989401</v>
      </c>
      <c r="BO11" s="14"/>
      <c r="BP11" s="14">
        <v>0.12045184520001501</v>
      </c>
      <c r="BQ11" s="14">
        <v>0.173485981343517</v>
      </c>
      <c r="BR11" s="14">
        <v>0.31435994977244902</v>
      </c>
      <c r="BS11" s="14">
        <v>0.30185833610002599</v>
      </c>
      <c r="BT11" s="14">
        <v>0.23704278196766501</v>
      </c>
      <c r="BU11" s="14">
        <v>0.225311129977908</v>
      </c>
      <c r="BV11" s="14">
        <v>0.167973564184286</v>
      </c>
      <c r="BW11" s="14">
        <v>0.271943477557545</v>
      </c>
    </row>
    <row r="12" spans="2:75" x14ac:dyDescent="0.35">
      <c r="B12" s="15" t="s">
        <v>92</v>
      </c>
      <c r="C12" s="20">
        <v>0.133897205408718</v>
      </c>
      <c r="D12" s="20">
        <v>0.10997238008308199</v>
      </c>
      <c r="E12" s="20">
        <v>0.15647635134391</v>
      </c>
      <c r="F12" s="20"/>
      <c r="G12" s="20">
        <v>0.12835232190061099</v>
      </c>
      <c r="H12" s="20">
        <v>0.18554435388381399</v>
      </c>
      <c r="I12" s="20">
        <v>0.12267712672642</v>
      </c>
      <c r="J12" s="20">
        <v>0.118192807677097</v>
      </c>
      <c r="K12" s="20">
        <v>0.13537072494139701</v>
      </c>
      <c r="L12" s="20">
        <v>0.128808419555937</v>
      </c>
      <c r="M12" s="20"/>
      <c r="N12" s="20">
        <v>9.7181411010577604E-2</v>
      </c>
      <c r="O12" s="20">
        <v>0.20260819206809599</v>
      </c>
      <c r="P12" s="20"/>
      <c r="Q12" s="20">
        <v>0.24021742308438601</v>
      </c>
      <c r="R12" s="20">
        <v>0.14365758470170301</v>
      </c>
      <c r="S12" s="20">
        <v>0.17037749162686899</v>
      </c>
      <c r="T12" s="20">
        <v>0.131278340066634</v>
      </c>
      <c r="U12" s="20">
        <v>8.5421908862250706E-2</v>
      </c>
      <c r="V12" s="20">
        <v>0.17476504062526699</v>
      </c>
      <c r="W12" s="20">
        <v>5.4901201367419897E-2</v>
      </c>
      <c r="X12" s="20">
        <v>8.66519994027138E-2</v>
      </c>
      <c r="Y12" s="20">
        <v>0</v>
      </c>
      <c r="Z12" s="20">
        <v>0.21734165687592399</v>
      </c>
      <c r="AA12" s="20"/>
      <c r="AB12" s="20">
        <v>0.106199727765296</v>
      </c>
      <c r="AC12" s="20">
        <v>0.153585005256798</v>
      </c>
      <c r="AD12" s="20">
        <v>8.4678142535013601E-2</v>
      </c>
      <c r="AE12" s="20"/>
      <c r="AF12" s="20">
        <v>0.12092978570271</v>
      </c>
      <c r="AG12" s="20">
        <v>0.104944880971356</v>
      </c>
      <c r="AH12" s="20">
        <v>7.8454393903406902E-2</v>
      </c>
      <c r="AI12" s="20">
        <v>0.124224888044735</v>
      </c>
      <c r="AJ12" s="20">
        <v>0.22735907788201201</v>
      </c>
      <c r="AK12" s="20">
        <v>8.0651766507763206E-2</v>
      </c>
      <c r="AL12" s="20">
        <v>5.1819501030072601E-2</v>
      </c>
      <c r="AM12" s="20">
        <v>0.222360367978052</v>
      </c>
      <c r="AN12" s="20"/>
      <c r="AO12" s="20">
        <v>9.6430595332303207E-2</v>
      </c>
      <c r="AP12" s="20">
        <v>8.5413459629116104E-2</v>
      </c>
      <c r="AQ12" s="20">
        <v>5.2072223705581698E-2</v>
      </c>
      <c r="AR12" s="20">
        <v>0.101031280973907</v>
      </c>
      <c r="AS12" s="20">
        <v>0.217828128388598</v>
      </c>
      <c r="AT12" s="20">
        <v>6.1195612108614801E-2</v>
      </c>
      <c r="AU12" s="20">
        <v>6.6085450887707203E-2</v>
      </c>
      <c r="AV12" s="20">
        <v>0.206051647227702</v>
      </c>
      <c r="AW12" s="20"/>
      <c r="AX12" s="20">
        <v>0.110024318498413</v>
      </c>
      <c r="AY12" s="20">
        <v>5.2211637939416702E-2</v>
      </c>
      <c r="AZ12" s="20">
        <v>0.108278926954872</v>
      </c>
      <c r="BA12" s="20"/>
      <c r="BB12" s="20">
        <v>0</v>
      </c>
      <c r="BC12" s="20">
        <v>0</v>
      </c>
      <c r="BD12" s="20">
        <v>0</v>
      </c>
      <c r="BE12" s="20"/>
      <c r="BF12" s="20">
        <v>3.3053641742478997E-2</v>
      </c>
      <c r="BG12" s="20">
        <v>5.8468867431487E-2</v>
      </c>
      <c r="BH12" s="20">
        <v>8.0142298360563496E-2</v>
      </c>
      <c r="BI12" s="20"/>
      <c r="BJ12" s="20">
        <v>5.4379853659041903E-2</v>
      </c>
      <c r="BK12" s="20">
        <v>0.148490177417892</v>
      </c>
      <c r="BL12" s="20"/>
      <c r="BM12" s="20">
        <v>6.6217975071704294E-2</v>
      </c>
      <c r="BN12" s="20">
        <v>0.16412894605088199</v>
      </c>
      <c r="BO12" s="20"/>
      <c r="BP12" s="20">
        <v>0.147152055728862</v>
      </c>
      <c r="BQ12" s="20">
        <v>8.0003541050319094E-2</v>
      </c>
      <c r="BR12" s="20">
        <v>0.257838514887196</v>
      </c>
      <c r="BS12" s="20">
        <v>0.13104217400130999</v>
      </c>
      <c r="BT12" s="20">
        <v>0.11762832132121</v>
      </c>
      <c r="BU12" s="20">
        <v>0.14806323616147499</v>
      </c>
      <c r="BV12" s="20">
        <v>3.0816499221619699E-2</v>
      </c>
      <c r="BW12" s="20">
        <v>0.183392097322854</v>
      </c>
    </row>
    <row r="13" spans="2:75" x14ac:dyDescent="0.35">
      <c r="B13" s="16"/>
    </row>
    <row r="14" spans="2:75" x14ac:dyDescent="0.35">
      <c r="B14" t="s">
        <v>94</v>
      </c>
    </row>
    <row r="15" spans="2:75" x14ac:dyDescent="0.35">
      <c r="B15" t="s">
        <v>95</v>
      </c>
    </row>
    <row r="17" spans="2:2" x14ac:dyDescent="0.35">
      <c r="B17"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W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229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219</v>
      </c>
      <c r="C9" s="14">
        <v>9.0084009121126102E-2</v>
      </c>
      <c r="D9" s="14">
        <v>0.10152932474772999</v>
      </c>
      <c r="E9" s="14">
        <v>7.9282448470628694E-2</v>
      </c>
      <c r="F9" s="14"/>
      <c r="G9" s="14">
        <v>0.22647909863860499</v>
      </c>
      <c r="H9" s="14">
        <v>5.30901298047717E-2</v>
      </c>
      <c r="I9" s="14">
        <v>4.5022957636302201E-2</v>
      </c>
      <c r="J9" s="14">
        <v>8.0851548088616401E-2</v>
      </c>
      <c r="K9" s="14">
        <v>0.101760365088954</v>
      </c>
      <c r="L9" s="14">
        <v>8.9934559202384703E-2</v>
      </c>
      <c r="M9" s="14"/>
      <c r="N9" s="14">
        <v>9.3642039129186297E-2</v>
      </c>
      <c r="O9" s="14">
        <v>8.3425410106041903E-2</v>
      </c>
      <c r="P9" s="14"/>
      <c r="Q9" s="14">
        <v>2.89383095158341E-2</v>
      </c>
      <c r="R9" s="14">
        <v>0.143615683569152</v>
      </c>
      <c r="S9" s="14">
        <v>0.105821250784217</v>
      </c>
      <c r="T9" s="14">
        <v>9.8837345457168893E-2</v>
      </c>
      <c r="U9" s="14">
        <v>5.6913460439677703E-2</v>
      </c>
      <c r="V9" s="14">
        <v>0.139841698972164</v>
      </c>
      <c r="W9" s="14">
        <v>7.7077500765786205E-2</v>
      </c>
      <c r="X9" s="14">
        <v>0</v>
      </c>
      <c r="Y9" s="14">
        <v>0</v>
      </c>
      <c r="Z9" s="14">
        <v>3.6574176546923597E-2</v>
      </c>
      <c r="AA9" s="14"/>
      <c r="AB9" s="14">
        <v>0.14219248528543499</v>
      </c>
      <c r="AC9" s="14">
        <v>6.9569393881465796E-2</v>
      </c>
      <c r="AD9" s="14">
        <v>8.8108018901804905E-2</v>
      </c>
      <c r="AE9" s="14"/>
      <c r="AF9" s="14">
        <v>0.102676506240569</v>
      </c>
      <c r="AG9" s="14">
        <v>9.5023425990787294E-2</v>
      </c>
      <c r="AH9" s="14">
        <v>0.10762584356956</v>
      </c>
      <c r="AI9" s="14">
        <v>7.5029412243659402E-2</v>
      </c>
      <c r="AJ9" s="14">
        <v>0.169464694664446</v>
      </c>
      <c r="AK9" s="14">
        <v>0.132579422190642</v>
      </c>
      <c r="AL9" s="14">
        <v>4.5508128235043598E-2</v>
      </c>
      <c r="AM9" s="14">
        <v>3.8893497603668802E-2</v>
      </c>
      <c r="AN9" s="14"/>
      <c r="AO9" s="14">
        <v>0.13381353408680699</v>
      </c>
      <c r="AP9" s="14">
        <v>7.3426845984781997E-2</v>
      </c>
      <c r="AQ9" s="14">
        <v>0.11898483957931</v>
      </c>
      <c r="AR9" s="14">
        <v>0.12797007204534799</v>
      </c>
      <c r="AS9" s="14">
        <v>0.18078923365010499</v>
      </c>
      <c r="AT9" s="14">
        <v>0.14071234835552601</v>
      </c>
      <c r="AU9" s="14">
        <v>5.5457962902112801E-2</v>
      </c>
      <c r="AV9" s="14">
        <v>5.1479046852508099E-2</v>
      </c>
      <c r="AW9" s="14"/>
      <c r="AX9" s="14">
        <v>0.63435926678502796</v>
      </c>
      <c r="AY9" s="14">
        <v>0.107031568153607</v>
      </c>
      <c r="AZ9" s="14">
        <v>3.21675669037833E-2</v>
      </c>
      <c r="BA9" s="14"/>
      <c r="BB9" s="14">
        <v>0.29487033644187899</v>
      </c>
      <c r="BC9" s="14">
        <v>7.6269923587983596E-2</v>
      </c>
      <c r="BD9" s="14">
        <v>1.6416785513630901E-2</v>
      </c>
      <c r="BE9" s="14"/>
      <c r="BF9" s="14">
        <v>0.27285181797096802</v>
      </c>
      <c r="BG9" s="14">
        <v>0.13592312445775501</v>
      </c>
      <c r="BH9" s="14">
        <v>3.8116870816207502E-2</v>
      </c>
      <c r="BI9" s="14"/>
      <c r="BJ9" s="14">
        <v>0.103689231986451</v>
      </c>
      <c r="BK9" s="14">
        <v>8.8229289026586305E-2</v>
      </c>
      <c r="BL9" s="14"/>
      <c r="BM9" s="14">
        <v>0.15057104608025401</v>
      </c>
      <c r="BN9" s="14">
        <v>5.6895637400449499E-2</v>
      </c>
      <c r="BO9" s="14"/>
      <c r="BP9" s="14">
        <v>0.15098581216690099</v>
      </c>
      <c r="BQ9" s="14">
        <v>8.0487266314024503E-2</v>
      </c>
      <c r="BR9" s="14">
        <v>0.117119497283455</v>
      </c>
      <c r="BS9" s="14">
        <v>7.7364126291085203E-2</v>
      </c>
      <c r="BT9" s="14">
        <v>8.76972820886118E-2</v>
      </c>
      <c r="BU9" s="14">
        <v>4.8038264219228299E-2</v>
      </c>
      <c r="BV9" s="14">
        <v>6.1966997270933903E-2</v>
      </c>
      <c r="BW9" s="14">
        <v>5.9297801890236403E-2</v>
      </c>
    </row>
    <row r="10" spans="2:75" x14ac:dyDescent="0.35">
      <c r="B10" s="15" t="s">
        <v>220</v>
      </c>
      <c r="C10" s="14">
        <v>0.59803008179655404</v>
      </c>
      <c r="D10" s="14">
        <v>0.59259344668400604</v>
      </c>
      <c r="E10" s="14">
        <v>0.60316092709769298</v>
      </c>
      <c r="F10" s="14"/>
      <c r="G10" s="14">
        <v>0.444272779696259</v>
      </c>
      <c r="H10" s="14">
        <v>0.57829645249571204</v>
      </c>
      <c r="I10" s="14">
        <v>0.58609734231178601</v>
      </c>
      <c r="J10" s="14">
        <v>0.52132406666833297</v>
      </c>
      <c r="K10" s="14">
        <v>0.585346844024629</v>
      </c>
      <c r="L10" s="14">
        <v>0.68810836692174804</v>
      </c>
      <c r="M10" s="14"/>
      <c r="N10" s="14">
        <v>0.62341906638895594</v>
      </c>
      <c r="O10" s="14">
        <v>0.55051641063077295</v>
      </c>
      <c r="P10" s="14"/>
      <c r="Q10" s="14">
        <v>0.39546455419461102</v>
      </c>
      <c r="R10" s="14">
        <v>0.55403726032970202</v>
      </c>
      <c r="S10" s="14">
        <v>0.618567589806301</v>
      </c>
      <c r="T10" s="14">
        <v>0.59778845232738798</v>
      </c>
      <c r="U10" s="14">
        <v>0.62170187761108997</v>
      </c>
      <c r="V10" s="14">
        <v>0.55907691071658305</v>
      </c>
      <c r="W10" s="14">
        <v>0.71299421655288597</v>
      </c>
      <c r="X10" s="14">
        <v>0.91463217290713705</v>
      </c>
      <c r="Y10" s="14">
        <v>0.57049239310669397</v>
      </c>
      <c r="Z10" s="14">
        <v>0.49776097641313799</v>
      </c>
      <c r="AA10" s="14"/>
      <c r="AB10" s="14">
        <v>0.63605155093977594</v>
      </c>
      <c r="AC10" s="14">
        <v>0.59654940706013704</v>
      </c>
      <c r="AD10" s="14">
        <v>0.64043564783078699</v>
      </c>
      <c r="AE10" s="14"/>
      <c r="AF10" s="14">
        <v>0.70894392636996795</v>
      </c>
      <c r="AG10" s="14">
        <v>0.59994576288133505</v>
      </c>
      <c r="AH10" s="14">
        <v>0.57058648581512394</v>
      </c>
      <c r="AI10" s="14">
        <v>0.63010844761347995</v>
      </c>
      <c r="AJ10" s="14">
        <v>0.54997436951397005</v>
      </c>
      <c r="AK10" s="14">
        <v>0.70536683918566701</v>
      </c>
      <c r="AL10" s="14">
        <v>0.54536680389362902</v>
      </c>
      <c r="AM10" s="14">
        <v>0.47299439503403601</v>
      </c>
      <c r="AN10" s="14"/>
      <c r="AO10" s="14">
        <v>0.72244106319591705</v>
      </c>
      <c r="AP10" s="14">
        <v>0.61227210032787804</v>
      </c>
      <c r="AQ10" s="14">
        <v>0.50347535317908398</v>
      </c>
      <c r="AR10" s="14">
        <v>0.65679205020390197</v>
      </c>
      <c r="AS10" s="14">
        <v>0.48618966900983701</v>
      </c>
      <c r="AT10" s="14">
        <v>0.71554279165507095</v>
      </c>
      <c r="AU10" s="14">
        <v>0.59545832079211802</v>
      </c>
      <c r="AV10" s="14">
        <v>0.37020331069421902</v>
      </c>
      <c r="AW10" s="14"/>
      <c r="AX10" s="14">
        <v>0.33537653014762703</v>
      </c>
      <c r="AY10" s="14">
        <v>0.81460092574387599</v>
      </c>
      <c r="AZ10" s="14">
        <v>0.484175960032519</v>
      </c>
      <c r="BA10" s="14"/>
      <c r="BB10" s="14">
        <v>0.62170014679084196</v>
      </c>
      <c r="BC10" s="14">
        <v>0.73172420463818599</v>
      </c>
      <c r="BD10" s="14">
        <v>0.453549367146033</v>
      </c>
      <c r="BE10" s="14"/>
      <c r="BF10" s="14">
        <v>0.57685063424903305</v>
      </c>
      <c r="BG10" s="14">
        <v>0.73165165322941095</v>
      </c>
      <c r="BH10" s="14">
        <v>0.53861723936386396</v>
      </c>
      <c r="BI10" s="14"/>
      <c r="BJ10" s="14">
        <v>0.67170692568400103</v>
      </c>
      <c r="BK10" s="14">
        <v>0.58385920260690805</v>
      </c>
      <c r="BL10" s="14"/>
      <c r="BM10" s="14">
        <v>0.597049238134152</v>
      </c>
      <c r="BN10" s="14">
        <v>0.61053877373920795</v>
      </c>
      <c r="BO10" s="14"/>
      <c r="BP10" s="14">
        <v>0.59041807643254796</v>
      </c>
      <c r="BQ10" s="14">
        <v>0.64257568262397502</v>
      </c>
      <c r="BR10" s="14">
        <v>0.60683389174051094</v>
      </c>
      <c r="BS10" s="14">
        <v>0.51858079457213802</v>
      </c>
      <c r="BT10" s="14">
        <v>0.61385732078187305</v>
      </c>
      <c r="BU10" s="14">
        <v>0.63561892546198195</v>
      </c>
      <c r="BV10" s="14">
        <v>0.65557765787036304</v>
      </c>
      <c r="BW10" s="14">
        <v>0.61438557495742296</v>
      </c>
    </row>
    <row r="11" spans="2:75" x14ac:dyDescent="0.35">
      <c r="B11" s="15" t="s">
        <v>221</v>
      </c>
      <c r="C11" s="14">
        <v>0.19348041320407</v>
      </c>
      <c r="D11" s="14">
        <v>0.214909085103517</v>
      </c>
      <c r="E11" s="14">
        <v>0.173257021667059</v>
      </c>
      <c r="F11" s="14"/>
      <c r="G11" s="14">
        <v>0.216805330593278</v>
      </c>
      <c r="H11" s="14">
        <v>0.24841603616989799</v>
      </c>
      <c r="I11" s="14">
        <v>0.23964367159752201</v>
      </c>
      <c r="J11" s="14">
        <v>0.26172113952909998</v>
      </c>
      <c r="K11" s="14">
        <v>0.19363061784744001</v>
      </c>
      <c r="L11" s="14">
        <v>0.116413617910279</v>
      </c>
      <c r="M11" s="14"/>
      <c r="N11" s="14">
        <v>0.18620562175692701</v>
      </c>
      <c r="O11" s="14">
        <v>0.207094665769439</v>
      </c>
      <c r="P11" s="14"/>
      <c r="Q11" s="14">
        <v>0.26477683809911801</v>
      </c>
      <c r="R11" s="14">
        <v>0.20188950432177499</v>
      </c>
      <c r="S11" s="14">
        <v>0.147067099017687</v>
      </c>
      <c r="T11" s="14">
        <v>0.182957529821964</v>
      </c>
      <c r="U11" s="14">
        <v>0.24610291002276</v>
      </c>
      <c r="V11" s="14">
        <v>0.13637686866802901</v>
      </c>
      <c r="W11" s="14">
        <v>0.18312285957316601</v>
      </c>
      <c r="X11" s="14">
        <v>8.53678270928626E-2</v>
      </c>
      <c r="Y11" s="14">
        <v>0.42950760689330603</v>
      </c>
      <c r="Z11" s="14">
        <v>0.22884822807337901</v>
      </c>
      <c r="AA11" s="14"/>
      <c r="AB11" s="14">
        <v>0.169867885567728</v>
      </c>
      <c r="AC11" s="14">
        <v>0.186310029446524</v>
      </c>
      <c r="AD11" s="14">
        <v>0.21147419104144399</v>
      </c>
      <c r="AE11" s="14"/>
      <c r="AF11" s="14">
        <v>7.8412525626925106E-2</v>
      </c>
      <c r="AG11" s="14">
        <v>0.221728978440663</v>
      </c>
      <c r="AH11" s="14">
        <v>0.300344263538325</v>
      </c>
      <c r="AI11" s="14">
        <v>0.24829881294753001</v>
      </c>
      <c r="AJ11" s="14">
        <v>5.7104136557391799E-2</v>
      </c>
      <c r="AK11" s="14">
        <v>0.108585903823795</v>
      </c>
      <c r="AL11" s="14">
        <v>0.333389016857425</v>
      </c>
      <c r="AM11" s="14">
        <v>0.28654880339685701</v>
      </c>
      <c r="AN11" s="14"/>
      <c r="AO11" s="14">
        <v>7.6529107404277805E-2</v>
      </c>
      <c r="AP11" s="14">
        <v>0.22624658740416201</v>
      </c>
      <c r="AQ11" s="14">
        <v>0.31038283753870199</v>
      </c>
      <c r="AR11" s="14">
        <v>0.15263717796797099</v>
      </c>
      <c r="AS11" s="14">
        <v>4.7385000972118702E-2</v>
      </c>
      <c r="AT11" s="14">
        <v>0.10150037312834</v>
      </c>
      <c r="AU11" s="14">
        <v>0.28146718527203302</v>
      </c>
      <c r="AV11" s="14">
        <v>0.41744481177925902</v>
      </c>
      <c r="AW11" s="14"/>
      <c r="AX11" s="14">
        <v>1.84956419527634E-2</v>
      </c>
      <c r="AY11" s="14">
        <v>5.1558750670469701E-2</v>
      </c>
      <c r="AZ11" s="14">
        <v>0.393797211345847</v>
      </c>
      <c r="BA11" s="14"/>
      <c r="BB11" s="14">
        <v>5.8026106844773398E-2</v>
      </c>
      <c r="BC11" s="14">
        <v>0.14065795466817199</v>
      </c>
      <c r="BD11" s="14">
        <v>0.46929582065950298</v>
      </c>
      <c r="BE11" s="14"/>
      <c r="BF11" s="14">
        <v>9.5118161590210207E-2</v>
      </c>
      <c r="BG11" s="14">
        <v>9.8041244678830894E-2</v>
      </c>
      <c r="BH11" s="14">
        <v>0.36521892510853599</v>
      </c>
      <c r="BI11" s="14"/>
      <c r="BJ11" s="14">
        <v>0.17291791655809899</v>
      </c>
      <c r="BK11" s="14">
        <v>0.19777069427542801</v>
      </c>
      <c r="BL11" s="14"/>
      <c r="BM11" s="14">
        <v>0.198072391557512</v>
      </c>
      <c r="BN11" s="14">
        <v>0.18660071315663301</v>
      </c>
      <c r="BO11" s="14"/>
      <c r="BP11" s="14">
        <v>0.177647951864951</v>
      </c>
      <c r="BQ11" s="14">
        <v>0.18205021259100901</v>
      </c>
      <c r="BR11" s="14">
        <v>6.6867828639000898E-2</v>
      </c>
      <c r="BS11" s="14">
        <v>0.26317276435631898</v>
      </c>
      <c r="BT11" s="14">
        <v>0.19575411317451999</v>
      </c>
      <c r="BU11" s="14">
        <v>0.15502963448960499</v>
      </c>
      <c r="BV11" s="14">
        <v>0.163810531511662</v>
      </c>
      <c r="BW11" s="14">
        <v>0.19907020576776899</v>
      </c>
    </row>
    <row r="12" spans="2:75" x14ac:dyDescent="0.35">
      <c r="B12" s="15" t="s">
        <v>92</v>
      </c>
      <c r="C12" s="20">
        <v>0.11840549587825</v>
      </c>
      <c r="D12" s="20">
        <v>9.0968143464746298E-2</v>
      </c>
      <c r="E12" s="20">
        <v>0.14429960276462001</v>
      </c>
      <c r="F12" s="20"/>
      <c r="G12" s="20">
        <v>0.11244279107185801</v>
      </c>
      <c r="H12" s="20">
        <v>0.12019738152961799</v>
      </c>
      <c r="I12" s="20">
        <v>0.129236028454389</v>
      </c>
      <c r="J12" s="20">
        <v>0.13610324571395099</v>
      </c>
      <c r="K12" s="20">
        <v>0.119262173038976</v>
      </c>
      <c r="L12" s="20">
        <v>0.10554345596558801</v>
      </c>
      <c r="M12" s="20"/>
      <c r="N12" s="20">
        <v>9.6733272724930805E-2</v>
      </c>
      <c r="O12" s="20">
        <v>0.15896351349374599</v>
      </c>
      <c r="P12" s="20"/>
      <c r="Q12" s="20">
        <v>0.31082029819043699</v>
      </c>
      <c r="R12" s="20">
        <v>0.100457551779371</v>
      </c>
      <c r="S12" s="20">
        <v>0.128544060391794</v>
      </c>
      <c r="T12" s="20">
        <v>0.120416672393479</v>
      </c>
      <c r="U12" s="20">
        <v>7.5281751926472101E-2</v>
      </c>
      <c r="V12" s="20">
        <v>0.16470452164322399</v>
      </c>
      <c r="W12" s="20">
        <v>2.6805423108161901E-2</v>
      </c>
      <c r="X12" s="20">
        <v>0</v>
      </c>
      <c r="Y12" s="20">
        <v>0</v>
      </c>
      <c r="Z12" s="20">
        <v>0.23681661896655901</v>
      </c>
      <c r="AA12" s="20"/>
      <c r="AB12" s="20">
        <v>5.1888078207061303E-2</v>
      </c>
      <c r="AC12" s="20">
        <v>0.147571169611873</v>
      </c>
      <c r="AD12" s="20">
        <v>5.9982142225963903E-2</v>
      </c>
      <c r="AE12" s="20"/>
      <c r="AF12" s="20">
        <v>0.10996704176253801</v>
      </c>
      <c r="AG12" s="20">
        <v>8.3301832687214999E-2</v>
      </c>
      <c r="AH12" s="20">
        <v>2.14434070769908E-2</v>
      </c>
      <c r="AI12" s="20">
        <v>4.65633271953311E-2</v>
      </c>
      <c r="AJ12" s="20">
        <v>0.22345679926419301</v>
      </c>
      <c r="AK12" s="20">
        <v>5.3467834799895399E-2</v>
      </c>
      <c r="AL12" s="20">
        <v>7.5736051013902198E-2</v>
      </c>
      <c r="AM12" s="20">
        <v>0.20156330396543901</v>
      </c>
      <c r="AN12" s="20"/>
      <c r="AO12" s="20">
        <v>6.7216295312998095E-2</v>
      </c>
      <c r="AP12" s="20">
        <v>8.8054466283177604E-2</v>
      </c>
      <c r="AQ12" s="20">
        <v>6.7156969702904301E-2</v>
      </c>
      <c r="AR12" s="20">
        <v>6.2600699782779004E-2</v>
      </c>
      <c r="AS12" s="20">
        <v>0.28563609636794002</v>
      </c>
      <c r="AT12" s="20">
        <v>4.2244486861062899E-2</v>
      </c>
      <c r="AU12" s="20">
        <v>6.7616531033736299E-2</v>
      </c>
      <c r="AV12" s="20">
        <v>0.16087283067401401</v>
      </c>
      <c r="AW12" s="20"/>
      <c r="AX12" s="20">
        <v>1.1768561114581501E-2</v>
      </c>
      <c r="AY12" s="20">
        <v>2.6808755432046801E-2</v>
      </c>
      <c r="AZ12" s="20">
        <v>8.9859261717849803E-2</v>
      </c>
      <c r="BA12" s="20"/>
      <c r="BB12" s="20">
        <v>2.54034099225054E-2</v>
      </c>
      <c r="BC12" s="20">
        <v>5.13479171056581E-2</v>
      </c>
      <c r="BD12" s="20">
        <v>6.0738026680833702E-2</v>
      </c>
      <c r="BE12" s="20"/>
      <c r="BF12" s="20">
        <v>5.5179386189789098E-2</v>
      </c>
      <c r="BG12" s="20">
        <v>3.4383977634003603E-2</v>
      </c>
      <c r="BH12" s="20">
        <v>5.8046964711393E-2</v>
      </c>
      <c r="BI12" s="20"/>
      <c r="BJ12" s="20">
        <v>5.16859257714486E-2</v>
      </c>
      <c r="BK12" s="20">
        <v>0.130140814091079</v>
      </c>
      <c r="BL12" s="20"/>
      <c r="BM12" s="20">
        <v>5.4307324228082099E-2</v>
      </c>
      <c r="BN12" s="20">
        <v>0.145964875703709</v>
      </c>
      <c r="BO12" s="20"/>
      <c r="BP12" s="20">
        <v>8.0948159535600403E-2</v>
      </c>
      <c r="BQ12" s="20">
        <v>9.4886838470991303E-2</v>
      </c>
      <c r="BR12" s="20">
        <v>0.20917878233703199</v>
      </c>
      <c r="BS12" s="20">
        <v>0.14088231478045701</v>
      </c>
      <c r="BT12" s="20">
        <v>0.10269128395499599</v>
      </c>
      <c r="BU12" s="20">
        <v>0.161313175829185</v>
      </c>
      <c r="BV12" s="20">
        <v>0.11864481334704199</v>
      </c>
      <c r="BW12" s="20">
        <v>0.12724641738457099</v>
      </c>
    </row>
    <row r="13" spans="2:75" x14ac:dyDescent="0.35">
      <c r="B13" s="16"/>
    </row>
    <row r="14" spans="2:75" x14ac:dyDescent="0.35">
      <c r="B14" t="s">
        <v>94</v>
      </c>
    </row>
    <row r="15" spans="2:75" x14ac:dyDescent="0.35">
      <c r="B15" t="s">
        <v>95</v>
      </c>
    </row>
    <row r="17" spans="2:2" x14ac:dyDescent="0.35">
      <c r="B17"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W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230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219</v>
      </c>
      <c r="C9" s="14">
        <v>0.14520594251768401</v>
      </c>
      <c r="D9" s="14">
        <v>0.14408657791967799</v>
      </c>
      <c r="E9" s="14">
        <v>0.14626234716302899</v>
      </c>
      <c r="F9" s="14"/>
      <c r="G9" s="14">
        <v>0.17961782398474099</v>
      </c>
      <c r="H9" s="14">
        <v>9.37732418914132E-2</v>
      </c>
      <c r="I9" s="14">
        <v>0.123563909612036</v>
      </c>
      <c r="J9" s="14">
        <v>9.3763913129373405E-2</v>
      </c>
      <c r="K9" s="14">
        <v>0.159789328484435</v>
      </c>
      <c r="L9" s="14">
        <v>0.183315638777308</v>
      </c>
      <c r="M9" s="14"/>
      <c r="N9" s="14">
        <v>0.154543031726802</v>
      </c>
      <c r="O9" s="14">
        <v>0.127732246997763</v>
      </c>
      <c r="P9" s="14"/>
      <c r="Q9" s="14">
        <v>0.130384825666466</v>
      </c>
      <c r="R9" s="14">
        <v>0.15846044011027399</v>
      </c>
      <c r="S9" s="14">
        <v>0.15002616567930699</v>
      </c>
      <c r="T9" s="14">
        <v>0.137850914451633</v>
      </c>
      <c r="U9" s="14">
        <v>0.15408389166660399</v>
      </c>
      <c r="V9" s="14">
        <v>0.10443253678583</v>
      </c>
      <c r="W9" s="14">
        <v>0.14514768484114701</v>
      </c>
      <c r="X9" s="14">
        <v>0.24517618432884</v>
      </c>
      <c r="Y9" s="14">
        <v>0.57049239310669397</v>
      </c>
      <c r="Z9" s="14">
        <v>0.154935514604959</v>
      </c>
      <c r="AA9" s="14"/>
      <c r="AB9" s="14">
        <v>0.107275143163808</v>
      </c>
      <c r="AC9" s="14">
        <v>0.13231138633248701</v>
      </c>
      <c r="AD9" s="14">
        <v>0.20661799031011299</v>
      </c>
      <c r="AE9" s="14"/>
      <c r="AF9" s="14">
        <v>0.141753236871726</v>
      </c>
      <c r="AG9" s="14">
        <v>0.156132339031582</v>
      </c>
      <c r="AH9" s="14">
        <v>0.112481217674126</v>
      </c>
      <c r="AI9" s="14">
        <v>8.9762776574841704E-2</v>
      </c>
      <c r="AJ9" s="14">
        <v>0.14470979790721</v>
      </c>
      <c r="AK9" s="14">
        <v>0.23924036802342599</v>
      </c>
      <c r="AL9" s="14">
        <v>7.6624033080342505E-2</v>
      </c>
      <c r="AM9" s="14">
        <v>0.107954739718377</v>
      </c>
      <c r="AN9" s="14"/>
      <c r="AO9" s="14">
        <v>0.18343396651864399</v>
      </c>
      <c r="AP9" s="14">
        <v>0.16971168129565101</v>
      </c>
      <c r="AQ9" s="14">
        <v>6.9908967023035201E-2</v>
      </c>
      <c r="AR9" s="14">
        <v>0.16334290651612501</v>
      </c>
      <c r="AS9" s="14">
        <v>0.13253003782497599</v>
      </c>
      <c r="AT9" s="14">
        <v>0.31070279561361602</v>
      </c>
      <c r="AU9" s="14">
        <v>8.0477345381427604E-2</v>
      </c>
      <c r="AV9" s="14">
        <v>8.5427050268279195E-2</v>
      </c>
      <c r="AW9" s="14"/>
      <c r="AX9" s="14">
        <v>0.659888276734793</v>
      </c>
      <c r="AY9" s="14">
        <v>0.20756929921546699</v>
      </c>
      <c r="AZ9" s="14">
        <v>4.84178598938826E-2</v>
      </c>
      <c r="BA9" s="14"/>
      <c r="BB9" s="14">
        <v>0.38667695127238499</v>
      </c>
      <c r="BC9" s="14">
        <v>0.13331825188914201</v>
      </c>
      <c r="BD9" s="14">
        <v>7.0787884425431102E-2</v>
      </c>
      <c r="BE9" s="14"/>
      <c r="BF9" s="14">
        <v>0.44668592585998101</v>
      </c>
      <c r="BG9" s="14">
        <v>0.19531433963230599</v>
      </c>
      <c r="BH9" s="14">
        <v>7.5760806941773895E-2</v>
      </c>
      <c r="BI9" s="14"/>
      <c r="BJ9" s="14">
        <v>0.15721067279892501</v>
      </c>
      <c r="BK9" s="14">
        <v>0.14222263453204301</v>
      </c>
      <c r="BL9" s="14"/>
      <c r="BM9" s="14">
        <v>0.178082890411142</v>
      </c>
      <c r="BN9" s="14">
        <v>0.13015257222904</v>
      </c>
      <c r="BO9" s="14"/>
      <c r="BP9" s="14">
        <v>0.21153720515261801</v>
      </c>
      <c r="BQ9" s="14">
        <v>6.5750605072070201E-2</v>
      </c>
      <c r="BR9" s="14">
        <v>7.1975768866971102E-2</v>
      </c>
      <c r="BS9" s="14">
        <v>0.16263399358945399</v>
      </c>
      <c r="BT9" s="14">
        <v>0.16637528913184299</v>
      </c>
      <c r="BU9" s="14">
        <v>8.1779906542273795E-2</v>
      </c>
      <c r="BV9" s="14">
        <v>5.7246918927354097E-2</v>
      </c>
      <c r="BW9" s="14">
        <v>8.4144291330759902E-2</v>
      </c>
    </row>
    <row r="10" spans="2:75" x14ac:dyDescent="0.35">
      <c r="B10" s="15" t="s">
        <v>220</v>
      </c>
      <c r="C10" s="14">
        <v>0.558091059444216</v>
      </c>
      <c r="D10" s="14">
        <v>0.56155422135014899</v>
      </c>
      <c r="E10" s="14">
        <v>0.554822687073386</v>
      </c>
      <c r="F10" s="14"/>
      <c r="G10" s="14">
        <v>0.54003600633493198</v>
      </c>
      <c r="H10" s="14">
        <v>0.51939668558267504</v>
      </c>
      <c r="I10" s="14">
        <v>0.42349508762936799</v>
      </c>
      <c r="J10" s="14">
        <v>0.57061769581913302</v>
      </c>
      <c r="K10" s="14">
        <v>0.59811218437854496</v>
      </c>
      <c r="L10" s="14">
        <v>0.60543901108562204</v>
      </c>
      <c r="M10" s="14"/>
      <c r="N10" s="14">
        <v>0.58200127336966401</v>
      </c>
      <c r="O10" s="14">
        <v>0.51334480195516397</v>
      </c>
      <c r="P10" s="14"/>
      <c r="Q10" s="14">
        <v>0.41622176857239002</v>
      </c>
      <c r="R10" s="14">
        <v>0.53782578030759898</v>
      </c>
      <c r="S10" s="14">
        <v>0.61421248743179402</v>
      </c>
      <c r="T10" s="14">
        <v>0.59513139777828605</v>
      </c>
      <c r="U10" s="14">
        <v>0.58666892908367296</v>
      </c>
      <c r="V10" s="14">
        <v>0.55637891248069005</v>
      </c>
      <c r="W10" s="14">
        <v>0.57414399170612496</v>
      </c>
      <c r="X10" s="14">
        <v>0.66817181626844602</v>
      </c>
      <c r="Y10" s="14">
        <v>0</v>
      </c>
      <c r="Z10" s="14">
        <v>0.40694143333483201</v>
      </c>
      <c r="AA10" s="14"/>
      <c r="AB10" s="14">
        <v>0.65944249575290304</v>
      </c>
      <c r="AC10" s="14">
        <v>0.54607161540716098</v>
      </c>
      <c r="AD10" s="14">
        <v>0.57862699623436697</v>
      </c>
      <c r="AE10" s="14"/>
      <c r="AF10" s="14">
        <v>0.66350921642785099</v>
      </c>
      <c r="AG10" s="14">
        <v>0.56656043087419505</v>
      </c>
      <c r="AH10" s="14">
        <v>0.66188741890620595</v>
      </c>
      <c r="AI10" s="14">
        <v>0.53462906572669899</v>
      </c>
      <c r="AJ10" s="14">
        <v>0.57646345843660296</v>
      </c>
      <c r="AK10" s="14">
        <v>0.58222858803378796</v>
      </c>
      <c r="AL10" s="14">
        <v>0.50587024417348803</v>
      </c>
      <c r="AM10" s="14">
        <v>0.46437343257955499</v>
      </c>
      <c r="AN10" s="14"/>
      <c r="AO10" s="14">
        <v>0.64799243863865097</v>
      </c>
      <c r="AP10" s="14">
        <v>0.58865469707374496</v>
      </c>
      <c r="AQ10" s="14">
        <v>0.66635591342519596</v>
      </c>
      <c r="AR10" s="14">
        <v>0.56269755244490105</v>
      </c>
      <c r="AS10" s="14">
        <v>0.58663364695006004</v>
      </c>
      <c r="AT10" s="14">
        <v>0.55719839772681601</v>
      </c>
      <c r="AU10" s="14">
        <v>0.52383096736672397</v>
      </c>
      <c r="AV10" s="14">
        <v>0.43227570626931999</v>
      </c>
      <c r="AW10" s="14"/>
      <c r="AX10" s="14">
        <v>0.236943987527063</v>
      </c>
      <c r="AY10" s="14">
        <v>0.71838197603964904</v>
      </c>
      <c r="AZ10" s="14">
        <v>0.49951528695191</v>
      </c>
      <c r="BA10" s="14"/>
      <c r="BB10" s="14">
        <v>0.50076679693124504</v>
      </c>
      <c r="BC10" s="14">
        <v>0.70404024729513404</v>
      </c>
      <c r="BD10" s="14">
        <v>0.44066828454677498</v>
      </c>
      <c r="BE10" s="14"/>
      <c r="BF10" s="14">
        <v>0.37573870041933799</v>
      </c>
      <c r="BG10" s="14">
        <v>0.67840942906114399</v>
      </c>
      <c r="BH10" s="14">
        <v>0.52123194638368098</v>
      </c>
      <c r="BI10" s="14"/>
      <c r="BJ10" s="14">
        <v>0.61291765679812504</v>
      </c>
      <c r="BK10" s="14">
        <v>0.55344483203150097</v>
      </c>
      <c r="BL10" s="14"/>
      <c r="BM10" s="14">
        <v>0.56464421082313598</v>
      </c>
      <c r="BN10" s="14">
        <v>0.57314428516494098</v>
      </c>
      <c r="BO10" s="14"/>
      <c r="BP10" s="14">
        <v>0.53060915819443799</v>
      </c>
      <c r="BQ10" s="14">
        <v>0.59227698440135801</v>
      </c>
      <c r="BR10" s="14">
        <v>0.69452022293293803</v>
      </c>
      <c r="BS10" s="14">
        <v>0.489158263550311</v>
      </c>
      <c r="BT10" s="14">
        <v>0.57309378974038006</v>
      </c>
      <c r="BU10" s="14">
        <v>0.58358679280653702</v>
      </c>
      <c r="BV10" s="14">
        <v>0.65804411416675301</v>
      </c>
      <c r="BW10" s="14">
        <v>0.53739169253048102</v>
      </c>
    </row>
    <row r="11" spans="2:75" x14ac:dyDescent="0.35">
      <c r="B11" s="15" t="s">
        <v>221</v>
      </c>
      <c r="C11" s="14">
        <v>0.17625725141229201</v>
      </c>
      <c r="D11" s="14">
        <v>0.19470314294007501</v>
      </c>
      <c r="E11" s="14">
        <v>0.158848870325211</v>
      </c>
      <c r="F11" s="14"/>
      <c r="G11" s="14">
        <v>0.16588031449460899</v>
      </c>
      <c r="H11" s="14">
        <v>0.22170648171368801</v>
      </c>
      <c r="I11" s="14">
        <v>0.27769356849759402</v>
      </c>
      <c r="J11" s="14">
        <v>0.212127507194074</v>
      </c>
      <c r="K11" s="14">
        <v>0.13769940072824399</v>
      </c>
      <c r="L11" s="14">
        <v>0.121367441234113</v>
      </c>
      <c r="M11" s="14"/>
      <c r="N11" s="14">
        <v>0.14771773025964099</v>
      </c>
      <c r="O11" s="14">
        <v>0.229666926712254</v>
      </c>
      <c r="P11" s="14"/>
      <c r="Q11" s="14">
        <v>0.198579863635615</v>
      </c>
      <c r="R11" s="14">
        <v>0.188970778646536</v>
      </c>
      <c r="S11" s="14">
        <v>0.15259681734363101</v>
      </c>
      <c r="T11" s="14">
        <v>0.14949917053300801</v>
      </c>
      <c r="U11" s="14">
        <v>0.177291583455707</v>
      </c>
      <c r="V11" s="14">
        <v>0.15727807367583499</v>
      </c>
      <c r="W11" s="14">
        <v>0.200795851919502</v>
      </c>
      <c r="X11" s="14">
        <v>8.66519994027138E-2</v>
      </c>
      <c r="Y11" s="14">
        <v>0.42950760689330603</v>
      </c>
      <c r="Z11" s="14">
        <v>0.22611590504094001</v>
      </c>
      <c r="AA11" s="14"/>
      <c r="AB11" s="14">
        <v>0.187489711787555</v>
      </c>
      <c r="AC11" s="14">
        <v>0.17042238582813199</v>
      </c>
      <c r="AD11" s="14">
        <v>0.17017991731183299</v>
      </c>
      <c r="AE11" s="14"/>
      <c r="AF11" s="14">
        <v>0.110269547084206</v>
      </c>
      <c r="AG11" s="14">
        <v>0.199448226207525</v>
      </c>
      <c r="AH11" s="14">
        <v>0.19233684003670801</v>
      </c>
      <c r="AI11" s="14">
        <v>0.278259645504563</v>
      </c>
      <c r="AJ11" s="14">
        <v>5.9406868088398297E-2</v>
      </c>
      <c r="AK11" s="14">
        <v>9.1520979184264703E-2</v>
      </c>
      <c r="AL11" s="14">
        <v>0.341627911990873</v>
      </c>
      <c r="AM11" s="14">
        <v>0.228766292277269</v>
      </c>
      <c r="AN11" s="14"/>
      <c r="AO11" s="14">
        <v>0.120989023070865</v>
      </c>
      <c r="AP11" s="14">
        <v>0.17226056010593699</v>
      </c>
      <c r="AQ11" s="14">
        <v>0.21526597797049499</v>
      </c>
      <c r="AR11" s="14">
        <v>0.19898635490060601</v>
      </c>
      <c r="AS11" s="14">
        <v>4.6194298838087802E-2</v>
      </c>
      <c r="AT11" s="14">
        <v>8.7809794119686604E-2</v>
      </c>
      <c r="AU11" s="14">
        <v>0.28020965184979901</v>
      </c>
      <c r="AV11" s="14">
        <v>0.29727045478868402</v>
      </c>
      <c r="AW11" s="14"/>
      <c r="AX11" s="14">
        <v>4.3319354484544499E-2</v>
      </c>
      <c r="AY11" s="14">
        <v>5.3903691629600903E-2</v>
      </c>
      <c r="AZ11" s="14">
        <v>0.34387754182143998</v>
      </c>
      <c r="BA11" s="14"/>
      <c r="BB11" s="14">
        <v>6.9741466224801901E-2</v>
      </c>
      <c r="BC11" s="14">
        <v>0.108063362313504</v>
      </c>
      <c r="BD11" s="14">
        <v>0.43307262140692299</v>
      </c>
      <c r="BE11" s="14"/>
      <c r="BF11" s="14">
        <v>8.35801223663315E-2</v>
      </c>
      <c r="BG11" s="14">
        <v>9.2013301945825299E-2</v>
      </c>
      <c r="BH11" s="14">
        <v>0.326306848560588</v>
      </c>
      <c r="BI11" s="14"/>
      <c r="BJ11" s="14">
        <v>0.15179472556902199</v>
      </c>
      <c r="BK11" s="14">
        <v>0.18357349558521199</v>
      </c>
      <c r="BL11" s="14"/>
      <c r="BM11" s="14">
        <v>0.201069630701913</v>
      </c>
      <c r="BN11" s="14">
        <v>0.15724403996768499</v>
      </c>
      <c r="BO11" s="14"/>
      <c r="BP11" s="14">
        <v>0.14937056520426001</v>
      </c>
      <c r="BQ11" s="14">
        <v>0.175300556461504</v>
      </c>
      <c r="BR11" s="14">
        <v>2.9747651989410699E-2</v>
      </c>
      <c r="BS11" s="14">
        <v>0.215695635286766</v>
      </c>
      <c r="BT11" s="14">
        <v>0.173363897171848</v>
      </c>
      <c r="BU11" s="14">
        <v>0.205518888474021</v>
      </c>
      <c r="BV11" s="14">
        <v>0.161344075215271</v>
      </c>
      <c r="BW11" s="14">
        <v>0.19827889681196001</v>
      </c>
    </row>
    <row r="12" spans="2:75" x14ac:dyDescent="0.35">
      <c r="B12" s="15" t="s">
        <v>92</v>
      </c>
      <c r="C12" s="20">
        <v>0.120445746625807</v>
      </c>
      <c r="D12" s="20">
        <v>9.9656057790097605E-2</v>
      </c>
      <c r="E12" s="20">
        <v>0.14006609543837401</v>
      </c>
      <c r="F12" s="20"/>
      <c r="G12" s="20">
        <v>0.114465855185718</v>
      </c>
      <c r="H12" s="20">
        <v>0.165123590812224</v>
      </c>
      <c r="I12" s="20">
        <v>0.175247434261003</v>
      </c>
      <c r="J12" s="20">
        <v>0.12349088385742001</v>
      </c>
      <c r="K12" s="20">
        <v>0.104399086408776</v>
      </c>
      <c r="L12" s="20">
        <v>8.9877908902956299E-2</v>
      </c>
      <c r="M12" s="20"/>
      <c r="N12" s="20">
        <v>0.11573796464389299</v>
      </c>
      <c r="O12" s="20">
        <v>0.129256024334819</v>
      </c>
      <c r="P12" s="20"/>
      <c r="Q12" s="20">
        <v>0.25481354212552898</v>
      </c>
      <c r="R12" s="20">
        <v>0.11474300093559001</v>
      </c>
      <c r="S12" s="20">
        <v>8.3164529545267998E-2</v>
      </c>
      <c r="T12" s="20">
        <v>0.117518517237072</v>
      </c>
      <c r="U12" s="20">
        <v>8.1955595794015401E-2</v>
      </c>
      <c r="V12" s="20">
        <v>0.18191047705764499</v>
      </c>
      <c r="W12" s="20">
        <v>7.9912471533225601E-2</v>
      </c>
      <c r="X12" s="20">
        <v>0</v>
      </c>
      <c r="Y12" s="20">
        <v>0</v>
      </c>
      <c r="Z12" s="20">
        <v>0.21200714701926901</v>
      </c>
      <c r="AA12" s="20"/>
      <c r="AB12" s="20">
        <v>4.5792649295733998E-2</v>
      </c>
      <c r="AC12" s="20">
        <v>0.15119461243221999</v>
      </c>
      <c r="AD12" s="20">
        <v>4.4575096143687501E-2</v>
      </c>
      <c r="AE12" s="20"/>
      <c r="AF12" s="20">
        <v>8.4467999616216996E-2</v>
      </c>
      <c r="AG12" s="20">
        <v>7.78590038866981E-2</v>
      </c>
      <c r="AH12" s="20">
        <v>3.3294523382959497E-2</v>
      </c>
      <c r="AI12" s="20">
        <v>9.7348512193896702E-2</v>
      </c>
      <c r="AJ12" s="20">
        <v>0.219419875567788</v>
      </c>
      <c r="AK12" s="20">
        <v>8.7010064758520994E-2</v>
      </c>
      <c r="AL12" s="20">
        <v>7.5877810755296704E-2</v>
      </c>
      <c r="AM12" s="20">
        <v>0.1989055354248</v>
      </c>
      <c r="AN12" s="20"/>
      <c r="AO12" s="20">
        <v>4.7584571771839397E-2</v>
      </c>
      <c r="AP12" s="20">
        <v>6.9373061524667406E-2</v>
      </c>
      <c r="AQ12" s="20">
        <v>4.8469141581273599E-2</v>
      </c>
      <c r="AR12" s="20">
        <v>7.4973186138367606E-2</v>
      </c>
      <c r="AS12" s="20">
        <v>0.23464201638687601</v>
      </c>
      <c r="AT12" s="20">
        <v>4.4289012539881399E-2</v>
      </c>
      <c r="AU12" s="20">
        <v>0.115482035402049</v>
      </c>
      <c r="AV12" s="20">
        <v>0.185026788673716</v>
      </c>
      <c r="AW12" s="20"/>
      <c r="AX12" s="20">
        <v>5.9848381253599599E-2</v>
      </c>
      <c r="AY12" s="20">
        <v>2.0145033115283199E-2</v>
      </c>
      <c r="AZ12" s="20">
        <v>0.108189311332768</v>
      </c>
      <c r="BA12" s="20"/>
      <c r="BB12" s="20">
        <v>4.2814785571567697E-2</v>
      </c>
      <c r="BC12" s="20">
        <v>5.4578138502219299E-2</v>
      </c>
      <c r="BD12" s="20">
        <v>5.5471209620871098E-2</v>
      </c>
      <c r="BE12" s="20"/>
      <c r="BF12" s="20">
        <v>9.3995251354349094E-2</v>
      </c>
      <c r="BG12" s="20">
        <v>3.4262929360724802E-2</v>
      </c>
      <c r="BH12" s="20">
        <v>7.6700398113957194E-2</v>
      </c>
      <c r="BI12" s="20"/>
      <c r="BJ12" s="20">
        <v>7.8076944833928505E-2</v>
      </c>
      <c r="BK12" s="20">
        <v>0.12075903785124401</v>
      </c>
      <c r="BL12" s="20"/>
      <c r="BM12" s="20">
        <v>5.6203268063809098E-2</v>
      </c>
      <c r="BN12" s="20">
        <v>0.139459102638334</v>
      </c>
      <c r="BO12" s="20"/>
      <c r="BP12" s="20">
        <v>0.10848307144868399</v>
      </c>
      <c r="BQ12" s="20">
        <v>0.16667185406506799</v>
      </c>
      <c r="BR12" s="20">
        <v>0.20375635621068</v>
      </c>
      <c r="BS12" s="20">
        <v>0.13251210757346901</v>
      </c>
      <c r="BT12" s="20">
        <v>8.7167023955929304E-2</v>
      </c>
      <c r="BU12" s="20">
        <v>0.12911441217716901</v>
      </c>
      <c r="BV12" s="20">
        <v>0.123364891690621</v>
      </c>
      <c r="BW12" s="20">
        <v>0.18018511932679801</v>
      </c>
    </row>
    <row r="13" spans="2:75" x14ac:dyDescent="0.35">
      <c r="B13" s="16"/>
    </row>
    <row r="14" spans="2:75" x14ac:dyDescent="0.35">
      <c r="B14" t="s">
        <v>94</v>
      </c>
    </row>
    <row r="15" spans="2:75" x14ac:dyDescent="0.35">
      <c r="B15" t="s">
        <v>95</v>
      </c>
    </row>
    <row r="17" spans="2:2" x14ac:dyDescent="0.35">
      <c r="B17"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W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231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219</v>
      </c>
      <c r="C9" s="14">
        <v>0.114051857836184</v>
      </c>
      <c r="D9" s="14">
        <v>0.13718501571950101</v>
      </c>
      <c r="E9" s="14">
        <v>9.2219851095071706E-2</v>
      </c>
      <c r="F9" s="14"/>
      <c r="G9" s="14">
        <v>0.25100360904221602</v>
      </c>
      <c r="H9" s="14">
        <v>9.8374002339026198E-2</v>
      </c>
      <c r="I9" s="14">
        <v>0.113291054919976</v>
      </c>
      <c r="J9" s="14">
        <v>6.7328788564493702E-2</v>
      </c>
      <c r="K9" s="14">
        <v>0.12762765969067399</v>
      </c>
      <c r="L9" s="14">
        <v>0.10646595285900901</v>
      </c>
      <c r="M9" s="14"/>
      <c r="N9" s="14">
        <v>0.12899390078232501</v>
      </c>
      <c r="O9" s="14">
        <v>8.6088891751263802E-2</v>
      </c>
      <c r="P9" s="14"/>
      <c r="Q9" s="14">
        <v>6.8320171678544497E-2</v>
      </c>
      <c r="R9" s="14">
        <v>7.1339509540756699E-2</v>
      </c>
      <c r="S9" s="14">
        <v>0.122404583877365</v>
      </c>
      <c r="T9" s="14">
        <v>0.144038288407351</v>
      </c>
      <c r="U9" s="14">
        <v>0.124021334620269</v>
      </c>
      <c r="V9" s="14">
        <v>0.11310619598511</v>
      </c>
      <c r="W9" s="14">
        <v>0.108950300992918</v>
      </c>
      <c r="X9" s="14">
        <v>0</v>
      </c>
      <c r="Y9" s="14">
        <v>0.57049239310669397</v>
      </c>
      <c r="Z9" s="14">
        <v>7.2759055182805205E-2</v>
      </c>
      <c r="AA9" s="14"/>
      <c r="AB9" s="14">
        <v>0.186556242943797</v>
      </c>
      <c r="AC9" s="14">
        <v>0.10133539709879399</v>
      </c>
      <c r="AD9" s="14">
        <v>0.122610644725935</v>
      </c>
      <c r="AE9" s="14"/>
      <c r="AF9" s="14">
        <v>0.15674852850486001</v>
      </c>
      <c r="AG9" s="14">
        <v>0.13090504870444999</v>
      </c>
      <c r="AH9" s="14">
        <v>8.7605463344704093E-2</v>
      </c>
      <c r="AI9" s="14">
        <v>6.3238837935991402E-2</v>
      </c>
      <c r="AJ9" s="14">
        <v>0.175024216962229</v>
      </c>
      <c r="AK9" s="14">
        <v>0.217899600380486</v>
      </c>
      <c r="AL9" s="14">
        <v>2.89026217920836E-2</v>
      </c>
      <c r="AM9" s="14">
        <v>2.8654543274000199E-2</v>
      </c>
      <c r="AN9" s="14"/>
      <c r="AO9" s="14">
        <v>0.18725944375202999</v>
      </c>
      <c r="AP9" s="14">
        <v>0.15449380369173499</v>
      </c>
      <c r="AQ9" s="14">
        <v>3.62455874609834E-2</v>
      </c>
      <c r="AR9" s="14">
        <v>6.8032033907017994E-2</v>
      </c>
      <c r="AS9" s="14">
        <v>8.48648765861022E-2</v>
      </c>
      <c r="AT9" s="14">
        <v>0.21021932077142799</v>
      </c>
      <c r="AU9" s="14">
        <v>9.3916080038742203E-2</v>
      </c>
      <c r="AV9" s="14">
        <v>1.3213354592090901E-2</v>
      </c>
      <c r="AW9" s="14"/>
      <c r="AX9" s="14">
        <v>0.447564409177724</v>
      </c>
      <c r="AY9" s="14">
        <v>0.154286622355986</v>
      </c>
      <c r="AZ9" s="14">
        <v>5.5034562444606097E-2</v>
      </c>
      <c r="BA9" s="14"/>
      <c r="BB9" s="14">
        <v>0.33232885448840299</v>
      </c>
      <c r="BC9" s="14">
        <v>0.106082674364988</v>
      </c>
      <c r="BD9" s="14">
        <v>2.16907626915516E-2</v>
      </c>
      <c r="BE9" s="14"/>
      <c r="BF9" s="14">
        <v>0.51271656931975296</v>
      </c>
      <c r="BG9" s="14">
        <v>0.13910921704611501</v>
      </c>
      <c r="BH9" s="14">
        <v>5.1976271377057702E-2</v>
      </c>
      <c r="BI9" s="14"/>
      <c r="BJ9" s="14">
        <v>0.19462576603736101</v>
      </c>
      <c r="BK9" s="14">
        <v>8.8803643605315799E-2</v>
      </c>
      <c r="BL9" s="14"/>
      <c r="BM9" s="14">
        <v>0.20969072512629999</v>
      </c>
      <c r="BN9" s="14">
        <v>7.7834445548592299E-2</v>
      </c>
      <c r="BO9" s="14"/>
      <c r="BP9" s="14">
        <v>0.14512945813196301</v>
      </c>
      <c r="BQ9" s="14">
        <v>0.120229747682066</v>
      </c>
      <c r="BR9" s="14">
        <v>0.1169756343306</v>
      </c>
      <c r="BS9" s="14">
        <v>9.3582219044621606E-2</v>
      </c>
      <c r="BT9" s="14">
        <v>0.110630966896236</v>
      </c>
      <c r="BU9" s="14">
        <v>0.110164059903536</v>
      </c>
      <c r="BV9" s="14">
        <v>0.11806681051828199</v>
      </c>
      <c r="BW9" s="14">
        <v>0.105618411471849</v>
      </c>
    </row>
    <row r="10" spans="2:75" x14ac:dyDescent="0.35">
      <c r="B10" s="15" t="s">
        <v>220</v>
      </c>
      <c r="C10" s="14">
        <v>0.58349162293081303</v>
      </c>
      <c r="D10" s="14">
        <v>0.59277947921519203</v>
      </c>
      <c r="E10" s="14">
        <v>0.57472617283386496</v>
      </c>
      <c r="F10" s="14"/>
      <c r="G10" s="14">
        <v>0.46141721705469901</v>
      </c>
      <c r="H10" s="14">
        <v>0.61252222388010102</v>
      </c>
      <c r="I10" s="14">
        <v>0.49707755612954502</v>
      </c>
      <c r="J10" s="14">
        <v>0.52937294719748096</v>
      </c>
      <c r="K10" s="14">
        <v>0.58922100282213596</v>
      </c>
      <c r="L10" s="14">
        <v>0.65981029730176899</v>
      </c>
      <c r="M10" s="14"/>
      <c r="N10" s="14">
        <v>0.63859352240862199</v>
      </c>
      <c r="O10" s="14">
        <v>0.48037235390805699</v>
      </c>
      <c r="P10" s="14"/>
      <c r="Q10" s="14">
        <v>0.50390828646796904</v>
      </c>
      <c r="R10" s="14">
        <v>0.56727456840827595</v>
      </c>
      <c r="S10" s="14">
        <v>0.56474492335654802</v>
      </c>
      <c r="T10" s="14">
        <v>0.57110746010579005</v>
      </c>
      <c r="U10" s="14">
        <v>0.607208396651297</v>
      </c>
      <c r="V10" s="14">
        <v>0.535174969627918</v>
      </c>
      <c r="W10" s="14">
        <v>0.72286441046538696</v>
      </c>
      <c r="X10" s="14">
        <v>1</v>
      </c>
      <c r="Y10" s="14">
        <v>0</v>
      </c>
      <c r="Z10" s="14">
        <v>0.49039553049710999</v>
      </c>
      <c r="AA10" s="14"/>
      <c r="AB10" s="14">
        <v>0.66662700210689596</v>
      </c>
      <c r="AC10" s="14">
        <v>0.53659034381214199</v>
      </c>
      <c r="AD10" s="14">
        <v>0.67411306711423002</v>
      </c>
      <c r="AE10" s="14"/>
      <c r="AF10" s="14">
        <v>0.63652853416260502</v>
      </c>
      <c r="AG10" s="14">
        <v>0.59175332499748401</v>
      </c>
      <c r="AH10" s="14">
        <v>0.66055413451720002</v>
      </c>
      <c r="AI10" s="14">
        <v>0.58917622889433796</v>
      </c>
      <c r="AJ10" s="14">
        <v>0.67276609217261596</v>
      </c>
      <c r="AK10" s="14">
        <v>0.58833460571151897</v>
      </c>
      <c r="AL10" s="14">
        <v>0.62519470960374302</v>
      </c>
      <c r="AM10" s="14">
        <v>0.50603212302447398</v>
      </c>
      <c r="AN10" s="14"/>
      <c r="AO10" s="14">
        <v>0.62916900098073403</v>
      </c>
      <c r="AP10" s="14">
        <v>0.59719314117778899</v>
      </c>
      <c r="AQ10" s="14">
        <v>0.72194632308962703</v>
      </c>
      <c r="AR10" s="14">
        <v>0.712736467787626</v>
      </c>
      <c r="AS10" s="14">
        <v>0.723785590010941</v>
      </c>
      <c r="AT10" s="14">
        <v>0.62709522538410301</v>
      </c>
      <c r="AU10" s="14">
        <v>0.55448901400703698</v>
      </c>
      <c r="AV10" s="14">
        <v>0.461176281813791</v>
      </c>
      <c r="AW10" s="14"/>
      <c r="AX10" s="14">
        <v>0.52334701406420803</v>
      </c>
      <c r="AY10" s="14">
        <v>0.73261605187424195</v>
      </c>
      <c r="AZ10" s="14">
        <v>0.515775293622589</v>
      </c>
      <c r="BA10" s="14"/>
      <c r="BB10" s="14">
        <v>0.556269319561012</v>
      </c>
      <c r="BC10" s="14">
        <v>0.71585574837327903</v>
      </c>
      <c r="BD10" s="14">
        <v>0.50165139279498105</v>
      </c>
      <c r="BE10" s="14"/>
      <c r="BF10" s="14">
        <v>0.38911324221752402</v>
      </c>
      <c r="BG10" s="14">
        <v>0.747401097561607</v>
      </c>
      <c r="BH10" s="14">
        <v>0.51522941286199297</v>
      </c>
      <c r="BI10" s="14"/>
      <c r="BJ10" s="14">
        <v>0.64700598259072595</v>
      </c>
      <c r="BK10" s="14">
        <v>0.57837749850866005</v>
      </c>
      <c r="BL10" s="14"/>
      <c r="BM10" s="14">
        <v>0.59074199419038598</v>
      </c>
      <c r="BN10" s="14">
        <v>0.58306860292140605</v>
      </c>
      <c r="BO10" s="14"/>
      <c r="BP10" s="14">
        <v>0.57269794633411997</v>
      </c>
      <c r="BQ10" s="14">
        <v>0.58032867668900201</v>
      </c>
      <c r="BR10" s="14">
        <v>0.55294227752057001</v>
      </c>
      <c r="BS10" s="14">
        <v>0.52537007318899498</v>
      </c>
      <c r="BT10" s="14">
        <v>0.630516174857227</v>
      </c>
      <c r="BU10" s="14">
        <v>0.60139083779825997</v>
      </c>
      <c r="BV10" s="14">
        <v>0.58251252865044401</v>
      </c>
      <c r="BW10" s="14">
        <v>0.51974537486563899</v>
      </c>
    </row>
    <row r="11" spans="2:75" x14ac:dyDescent="0.35">
      <c r="B11" s="15" t="s">
        <v>221</v>
      </c>
      <c r="C11" s="14">
        <v>0.14561848375333999</v>
      </c>
      <c r="D11" s="14">
        <v>0.16308096845494199</v>
      </c>
      <c r="E11" s="14">
        <v>0.12913819664144</v>
      </c>
      <c r="F11" s="14"/>
      <c r="G11" s="14">
        <v>0.134117647529089</v>
      </c>
      <c r="H11" s="14">
        <v>0.14235305181192801</v>
      </c>
      <c r="I11" s="14">
        <v>0.21026760332699401</v>
      </c>
      <c r="J11" s="14">
        <v>0.24457509178213999</v>
      </c>
      <c r="K11" s="14">
        <v>0.13433007133703101</v>
      </c>
      <c r="L11" s="14">
        <v>7.9000020077884106E-2</v>
      </c>
      <c r="M11" s="14"/>
      <c r="N11" s="14">
        <v>0.12131519855929</v>
      </c>
      <c r="O11" s="14">
        <v>0.19110034604506199</v>
      </c>
      <c r="P11" s="14"/>
      <c r="Q11" s="14">
        <v>0.17482255190775101</v>
      </c>
      <c r="R11" s="14">
        <v>0.169811810111927</v>
      </c>
      <c r="S11" s="14">
        <v>0.130939291120718</v>
      </c>
      <c r="T11" s="14">
        <v>0.13592225260121599</v>
      </c>
      <c r="U11" s="14">
        <v>0.162005620362519</v>
      </c>
      <c r="V11" s="14">
        <v>0.180405158276187</v>
      </c>
      <c r="W11" s="14">
        <v>8.1894744626810595E-2</v>
      </c>
      <c r="X11" s="14">
        <v>0</v>
      </c>
      <c r="Y11" s="14">
        <v>0.42950760689330603</v>
      </c>
      <c r="Z11" s="14">
        <v>0.16176087168698899</v>
      </c>
      <c r="AA11" s="14"/>
      <c r="AB11" s="14">
        <v>8.0722946122655695E-2</v>
      </c>
      <c r="AC11" s="14">
        <v>0.15666137318892201</v>
      </c>
      <c r="AD11" s="14">
        <v>0.15587152187755801</v>
      </c>
      <c r="AE11" s="14"/>
      <c r="AF11" s="14">
        <v>6.6281250361531499E-2</v>
      </c>
      <c r="AG11" s="14">
        <v>0.19499889904519799</v>
      </c>
      <c r="AH11" s="14">
        <v>0.18049338463275799</v>
      </c>
      <c r="AI11" s="14">
        <v>0.190590415229342</v>
      </c>
      <c r="AJ11" s="14">
        <v>3.8947807062162498E-2</v>
      </c>
      <c r="AK11" s="14">
        <v>0.11741919630280701</v>
      </c>
      <c r="AL11" s="14">
        <v>0.23167711446575401</v>
      </c>
      <c r="AM11" s="14">
        <v>0.16972128224972899</v>
      </c>
      <c r="AN11" s="14"/>
      <c r="AO11" s="14">
        <v>6.3537035257507299E-2</v>
      </c>
      <c r="AP11" s="14">
        <v>0.168592053170767</v>
      </c>
      <c r="AQ11" s="14">
        <v>0.14619013007002199</v>
      </c>
      <c r="AR11" s="14">
        <v>8.7233836392583697E-2</v>
      </c>
      <c r="AS11" s="14">
        <v>3.0550918144198299E-2</v>
      </c>
      <c r="AT11" s="14">
        <v>9.0274951791116401E-2</v>
      </c>
      <c r="AU11" s="14">
        <v>0.25474396551558698</v>
      </c>
      <c r="AV11" s="14">
        <v>0.26680919579212098</v>
      </c>
      <c r="AW11" s="14"/>
      <c r="AX11" s="14">
        <v>1.80759082448105E-2</v>
      </c>
      <c r="AY11" s="14">
        <v>5.0690228212949801E-2</v>
      </c>
      <c r="AZ11" s="14">
        <v>0.28261383361405501</v>
      </c>
      <c r="BA11" s="14"/>
      <c r="BB11" s="14">
        <v>4.1427594106029197E-2</v>
      </c>
      <c r="BC11" s="14">
        <v>7.6827676827431496E-2</v>
      </c>
      <c r="BD11" s="14">
        <v>0.40759913495622302</v>
      </c>
      <c r="BE11" s="14"/>
      <c r="BF11" s="14">
        <v>5.1056340950504001E-2</v>
      </c>
      <c r="BG11" s="14">
        <v>4.5436250090510999E-2</v>
      </c>
      <c r="BH11" s="14">
        <v>0.31088249168660298</v>
      </c>
      <c r="BI11" s="14"/>
      <c r="BJ11" s="14">
        <v>9.7400543036852402E-2</v>
      </c>
      <c r="BK11" s="14">
        <v>0.15942485868137099</v>
      </c>
      <c r="BL11" s="14"/>
      <c r="BM11" s="14">
        <v>0.115314573917204</v>
      </c>
      <c r="BN11" s="14">
        <v>0.15438636997969801</v>
      </c>
      <c r="BO11" s="14"/>
      <c r="BP11" s="14">
        <v>0.121174605780658</v>
      </c>
      <c r="BQ11" s="14">
        <v>0.111584713799463</v>
      </c>
      <c r="BR11" s="14">
        <v>4.8203856173745598E-2</v>
      </c>
      <c r="BS11" s="14">
        <v>0.24834527323287101</v>
      </c>
      <c r="BT11" s="14">
        <v>0.12271077788248801</v>
      </c>
      <c r="BU11" s="14">
        <v>0.10705237325500799</v>
      </c>
      <c r="BV11" s="14">
        <v>0.208127900989028</v>
      </c>
      <c r="BW11" s="14">
        <v>0.173800348029989</v>
      </c>
    </row>
    <row r="12" spans="2:75" x14ac:dyDescent="0.35">
      <c r="B12" s="15" t="s">
        <v>92</v>
      </c>
      <c r="C12" s="20">
        <v>0.15683803547966299</v>
      </c>
      <c r="D12" s="20">
        <v>0.106954536610365</v>
      </c>
      <c r="E12" s="20">
        <v>0.203915779429623</v>
      </c>
      <c r="F12" s="20"/>
      <c r="G12" s="20">
        <v>0.15346152637399599</v>
      </c>
      <c r="H12" s="20">
        <v>0.14675072196894501</v>
      </c>
      <c r="I12" s="20">
        <v>0.17936378562348501</v>
      </c>
      <c r="J12" s="20">
        <v>0.15872317245588499</v>
      </c>
      <c r="K12" s="20">
        <v>0.148821266150159</v>
      </c>
      <c r="L12" s="20">
        <v>0.154723729761338</v>
      </c>
      <c r="M12" s="20"/>
      <c r="N12" s="20">
        <v>0.111097378249763</v>
      </c>
      <c r="O12" s="20">
        <v>0.242438408295618</v>
      </c>
      <c r="P12" s="20"/>
      <c r="Q12" s="20">
        <v>0.252948989945736</v>
      </c>
      <c r="R12" s="20">
        <v>0.191574111939041</v>
      </c>
      <c r="S12" s="20">
        <v>0.181911201645369</v>
      </c>
      <c r="T12" s="20">
        <v>0.14893199888564301</v>
      </c>
      <c r="U12" s="20">
        <v>0.106764648365915</v>
      </c>
      <c r="V12" s="20">
        <v>0.17131367611078499</v>
      </c>
      <c r="W12" s="20">
        <v>8.6290543914885207E-2</v>
      </c>
      <c r="X12" s="20">
        <v>0</v>
      </c>
      <c r="Y12" s="20">
        <v>0</v>
      </c>
      <c r="Z12" s="20">
        <v>0.27508454263309601</v>
      </c>
      <c r="AA12" s="20"/>
      <c r="AB12" s="20">
        <v>6.6093808826652001E-2</v>
      </c>
      <c r="AC12" s="20">
        <v>0.20541288590014101</v>
      </c>
      <c r="AD12" s="20">
        <v>4.7404766282277203E-2</v>
      </c>
      <c r="AE12" s="20"/>
      <c r="AF12" s="20">
        <v>0.14044168697100401</v>
      </c>
      <c r="AG12" s="20">
        <v>8.2342727252867398E-2</v>
      </c>
      <c r="AH12" s="20">
        <v>7.1347017505337396E-2</v>
      </c>
      <c r="AI12" s="20">
        <v>0.15699451794032801</v>
      </c>
      <c r="AJ12" s="20">
        <v>0.113261883802992</v>
      </c>
      <c r="AK12" s="20">
        <v>7.6346597605188596E-2</v>
      </c>
      <c r="AL12" s="20">
        <v>0.11422555413841901</v>
      </c>
      <c r="AM12" s="20">
        <v>0.29559205145179601</v>
      </c>
      <c r="AN12" s="20"/>
      <c r="AO12" s="20">
        <v>0.120034520009729</v>
      </c>
      <c r="AP12" s="20">
        <v>7.9721001959708701E-2</v>
      </c>
      <c r="AQ12" s="20">
        <v>9.5617959379367498E-2</v>
      </c>
      <c r="AR12" s="20">
        <v>0.13199766191277201</v>
      </c>
      <c r="AS12" s="20">
        <v>0.16079861525875899</v>
      </c>
      <c r="AT12" s="20">
        <v>7.2410502053353004E-2</v>
      </c>
      <c r="AU12" s="20">
        <v>9.6850940438634098E-2</v>
      </c>
      <c r="AV12" s="20">
        <v>0.25880116780199702</v>
      </c>
      <c r="AW12" s="20"/>
      <c r="AX12" s="20">
        <v>1.1012668513258E-2</v>
      </c>
      <c r="AY12" s="20">
        <v>6.2407097556822402E-2</v>
      </c>
      <c r="AZ12" s="20">
        <v>0.14657631031875001</v>
      </c>
      <c r="BA12" s="20"/>
      <c r="BB12" s="20">
        <v>6.9974231844555895E-2</v>
      </c>
      <c r="BC12" s="20">
        <v>0.101233900434302</v>
      </c>
      <c r="BD12" s="20">
        <v>6.90587095572439E-2</v>
      </c>
      <c r="BE12" s="20"/>
      <c r="BF12" s="20">
        <v>4.7113847512218802E-2</v>
      </c>
      <c r="BG12" s="20">
        <v>6.8053435301767606E-2</v>
      </c>
      <c r="BH12" s="20">
        <v>0.121911824074347</v>
      </c>
      <c r="BI12" s="20"/>
      <c r="BJ12" s="20">
        <v>6.0967708335060197E-2</v>
      </c>
      <c r="BK12" s="20">
        <v>0.17339399920465301</v>
      </c>
      <c r="BL12" s="20"/>
      <c r="BM12" s="20">
        <v>8.4252706766110297E-2</v>
      </c>
      <c r="BN12" s="20">
        <v>0.18471058155030401</v>
      </c>
      <c r="BO12" s="20"/>
      <c r="BP12" s="20">
        <v>0.16099798975325999</v>
      </c>
      <c r="BQ12" s="20">
        <v>0.18785686182946901</v>
      </c>
      <c r="BR12" s="20">
        <v>0.28187823197508499</v>
      </c>
      <c r="BS12" s="20">
        <v>0.13270243453351199</v>
      </c>
      <c r="BT12" s="20">
        <v>0.13614208036404901</v>
      </c>
      <c r="BU12" s="20">
        <v>0.181392729043197</v>
      </c>
      <c r="BV12" s="20">
        <v>9.1292759842246204E-2</v>
      </c>
      <c r="BW12" s="20">
        <v>0.20083586563252301</v>
      </c>
    </row>
    <row r="13" spans="2:75" x14ac:dyDescent="0.35">
      <c r="B13" s="16"/>
    </row>
    <row r="14" spans="2:75" x14ac:dyDescent="0.35">
      <c r="B14" t="s">
        <v>94</v>
      </c>
    </row>
    <row r="15" spans="2:75" x14ac:dyDescent="0.35">
      <c r="B15" t="s">
        <v>95</v>
      </c>
    </row>
    <row r="17" spans="2:2" x14ac:dyDescent="0.35">
      <c r="B17"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W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232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219</v>
      </c>
      <c r="C9" s="14">
        <v>0.18260659047212799</v>
      </c>
      <c r="D9" s="14">
        <v>0.193170951586429</v>
      </c>
      <c r="E9" s="14">
        <v>0.17263643403147599</v>
      </c>
      <c r="F9" s="14"/>
      <c r="G9" s="14">
        <v>0.24935248586737699</v>
      </c>
      <c r="H9" s="14">
        <v>0.196699678348394</v>
      </c>
      <c r="I9" s="14">
        <v>0.14123718173315</v>
      </c>
      <c r="J9" s="14">
        <v>8.2069519177152397E-2</v>
      </c>
      <c r="K9" s="14">
        <v>0.17228693088219901</v>
      </c>
      <c r="L9" s="14">
        <v>0.23420715318528801</v>
      </c>
      <c r="M9" s="14"/>
      <c r="N9" s="14">
        <v>0.21141570698190301</v>
      </c>
      <c r="O9" s="14">
        <v>0.12869238671812</v>
      </c>
      <c r="P9" s="14"/>
      <c r="Q9" s="14">
        <v>0.11971856426350901</v>
      </c>
      <c r="R9" s="14">
        <v>0.15558835473330701</v>
      </c>
      <c r="S9" s="14">
        <v>0.22638483728844799</v>
      </c>
      <c r="T9" s="14">
        <v>0.20048008644162699</v>
      </c>
      <c r="U9" s="14">
        <v>0.16578046677771699</v>
      </c>
      <c r="V9" s="14">
        <v>0.158231852388343</v>
      </c>
      <c r="W9" s="14">
        <v>0.219596227716677</v>
      </c>
      <c r="X9" s="14">
        <v>0.50704825614999904</v>
      </c>
      <c r="Y9" s="14">
        <v>0</v>
      </c>
      <c r="Z9" s="14">
        <v>0.13431922188505199</v>
      </c>
      <c r="AA9" s="14"/>
      <c r="AB9" s="14">
        <v>0.35859085711489203</v>
      </c>
      <c r="AC9" s="14">
        <v>0.13041986556426</v>
      </c>
      <c r="AD9" s="14">
        <v>0.25393731528478303</v>
      </c>
      <c r="AE9" s="14"/>
      <c r="AF9" s="14">
        <v>0.21185802315244501</v>
      </c>
      <c r="AG9" s="14">
        <v>0.203091096481822</v>
      </c>
      <c r="AH9" s="14">
        <v>0.20204433487652201</v>
      </c>
      <c r="AI9" s="14">
        <v>0.33522678895504099</v>
      </c>
      <c r="AJ9" s="14">
        <v>0.12654479267817501</v>
      </c>
      <c r="AK9" s="14">
        <v>0.25113908974423499</v>
      </c>
      <c r="AL9" s="14">
        <v>0.17438392191541699</v>
      </c>
      <c r="AM9" s="14">
        <v>5.4017699295830203E-2</v>
      </c>
      <c r="AN9" s="14"/>
      <c r="AO9" s="14">
        <v>0.23258660745482199</v>
      </c>
      <c r="AP9" s="14">
        <v>0.212487548752749</v>
      </c>
      <c r="AQ9" s="14">
        <v>0.15855614863932699</v>
      </c>
      <c r="AR9" s="14">
        <v>0.31366299175414702</v>
      </c>
      <c r="AS9" s="14">
        <v>5.0158464322401002E-2</v>
      </c>
      <c r="AT9" s="14">
        <v>0.27877195883863298</v>
      </c>
      <c r="AU9" s="14">
        <v>0.211514948392965</v>
      </c>
      <c r="AV9" s="14">
        <v>2.0038606591682301E-2</v>
      </c>
      <c r="AW9" s="14"/>
      <c r="AX9" s="14">
        <v>0.53839345739696498</v>
      </c>
      <c r="AY9" s="14">
        <v>0.225926006702282</v>
      </c>
      <c r="AZ9" s="14">
        <v>0.147279588707735</v>
      </c>
      <c r="BA9" s="14"/>
      <c r="BB9" s="14">
        <v>0.51371819968287502</v>
      </c>
      <c r="BC9" s="14">
        <v>0.15263919704227999</v>
      </c>
      <c r="BD9" s="14">
        <v>0.119838385192148</v>
      </c>
      <c r="BE9" s="14"/>
      <c r="BF9" s="14">
        <v>0.56122675435803104</v>
      </c>
      <c r="BG9" s="14">
        <v>0.235646174081999</v>
      </c>
      <c r="BH9" s="14">
        <v>0.12748889621970999</v>
      </c>
      <c r="BI9" s="14"/>
      <c r="BJ9" s="14">
        <v>0.36531330982161198</v>
      </c>
      <c r="BK9" s="14">
        <v>0.134876364934578</v>
      </c>
      <c r="BL9" s="14"/>
      <c r="BM9" s="14">
        <v>0.30900340208706101</v>
      </c>
      <c r="BN9" s="14">
        <v>0.135906099586241</v>
      </c>
      <c r="BO9" s="14"/>
      <c r="BP9" s="14">
        <v>0.19419705009681301</v>
      </c>
      <c r="BQ9" s="14">
        <v>0.25131943376466398</v>
      </c>
      <c r="BR9" s="14">
        <v>0.19713738074805801</v>
      </c>
      <c r="BS9" s="14">
        <v>0.13499015650471199</v>
      </c>
      <c r="BT9" s="14">
        <v>0.20371790986813201</v>
      </c>
      <c r="BU9" s="14">
        <v>0.12391897446945099</v>
      </c>
      <c r="BV9" s="14">
        <v>0.23418796230783001</v>
      </c>
      <c r="BW9" s="14">
        <v>0.17990471423579699</v>
      </c>
    </row>
    <row r="10" spans="2:75" x14ac:dyDescent="0.35">
      <c r="B10" s="15" t="s">
        <v>220</v>
      </c>
      <c r="C10" s="14">
        <v>0.58123431897429201</v>
      </c>
      <c r="D10" s="14">
        <v>0.59808352554234001</v>
      </c>
      <c r="E10" s="14">
        <v>0.56533281546009695</v>
      </c>
      <c r="F10" s="14"/>
      <c r="G10" s="14">
        <v>0.46376748620423602</v>
      </c>
      <c r="H10" s="14">
        <v>0.50880744139851797</v>
      </c>
      <c r="I10" s="14">
        <v>0.49500744135528002</v>
      </c>
      <c r="J10" s="14">
        <v>0.65878236883070695</v>
      </c>
      <c r="K10" s="14">
        <v>0.637135261821835</v>
      </c>
      <c r="L10" s="14">
        <v>0.60359837497734403</v>
      </c>
      <c r="M10" s="14"/>
      <c r="N10" s="14">
        <v>0.59727006584937103</v>
      </c>
      <c r="O10" s="14">
        <v>0.55122456410807297</v>
      </c>
      <c r="P10" s="14"/>
      <c r="Q10" s="14">
        <v>0.46699997154529999</v>
      </c>
      <c r="R10" s="14">
        <v>0.57604787185176698</v>
      </c>
      <c r="S10" s="14">
        <v>0.47636828845457102</v>
      </c>
      <c r="T10" s="14">
        <v>0.62285869415308603</v>
      </c>
      <c r="U10" s="14">
        <v>0.63836148863195297</v>
      </c>
      <c r="V10" s="14">
        <v>0.56895354271842802</v>
      </c>
      <c r="W10" s="14">
        <v>0.62063439567734802</v>
      </c>
      <c r="X10" s="14">
        <v>0.33567161099436399</v>
      </c>
      <c r="Y10" s="14">
        <v>0.68232222267642095</v>
      </c>
      <c r="Z10" s="14">
        <v>0.52296679100341703</v>
      </c>
      <c r="AA10" s="14"/>
      <c r="AB10" s="14">
        <v>0.52678443750135096</v>
      </c>
      <c r="AC10" s="14">
        <v>0.58956669147298202</v>
      </c>
      <c r="AD10" s="14">
        <v>0.588482626587154</v>
      </c>
      <c r="AE10" s="14"/>
      <c r="AF10" s="14">
        <v>0.61445538591786597</v>
      </c>
      <c r="AG10" s="14">
        <v>0.62761690033357997</v>
      </c>
      <c r="AH10" s="14">
        <v>0.614680711702001</v>
      </c>
      <c r="AI10" s="14">
        <v>0.39716428112518198</v>
      </c>
      <c r="AJ10" s="14">
        <v>0.58221762660367204</v>
      </c>
      <c r="AK10" s="14">
        <v>0.55327912887474395</v>
      </c>
      <c r="AL10" s="14">
        <v>0.54272630169672997</v>
      </c>
      <c r="AM10" s="14">
        <v>0.56392113678011002</v>
      </c>
      <c r="AN10" s="14"/>
      <c r="AO10" s="14">
        <v>0.61678612743113703</v>
      </c>
      <c r="AP10" s="14">
        <v>0.62340370582832405</v>
      </c>
      <c r="AQ10" s="14">
        <v>0.65201975032573101</v>
      </c>
      <c r="AR10" s="14">
        <v>0.44304987915070898</v>
      </c>
      <c r="AS10" s="14">
        <v>0.591841014047498</v>
      </c>
      <c r="AT10" s="14">
        <v>0.55146497617883805</v>
      </c>
      <c r="AU10" s="14">
        <v>0.48108803612558698</v>
      </c>
      <c r="AV10" s="14">
        <v>0.53585360802575199</v>
      </c>
      <c r="AW10" s="14"/>
      <c r="AX10" s="14">
        <v>0.416643994011204</v>
      </c>
      <c r="AY10" s="14">
        <v>0.70611411545103497</v>
      </c>
      <c r="AZ10" s="14">
        <v>0.52351654542528403</v>
      </c>
      <c r="BA10" s="14"/>
      <c r="BB10" s="14">
        <v>0.38017857763916002</v>
      </c>
      <c r="BC10" s="14">
        <v>0.74363828307396396</v>
      </c>
      <c r="BD10" s="14">
        <v>0.46990704747981599</v>
      </c>
      <c r="BE10" s="14"/>
      <c r="BF10" s="14">
        <v>0.36025759908530702</v>
      </c>
      <c r="BG10" s="14">
        <v>0.69116288429358297</v>
      </c>
      <c r="BH10" s="14">
        <v>0.54192205241001301</v>
      </c>
      <c r="BI10" s="14"/>
      <c r="BJ10" s="14">
        <v>0.51640006259475901</v>
      </c>
      <c r="BK10" s="14">
        <v>0.61183879858809198</v>
      </c>
      <c r="BL10" s="14"/>
      <c r="BM10" s="14">
        <v>0.52577188501153505</v>
      </c>
      <c r="BN10" s="14">
        <v>0.60485514945817898</v>
      </c>
      <c r="BO10" s="14"/>
      <c r="BP10" s="14">
        <v>0.61173401677282002</v>
      </c>
      <c r="BQ10" s="14">
        <v>0.54904192638107896</v>
      </c>
      <c r="BR10" s="14">
        <v>0.69482886414206002</v>
      </c>
      <c r="BS10" s="14">
        <v>0.56114434158375204</v>
      </c>
      <c r="BT10" s="14">
        <v>0.58805057785086001</v>
      </c>
      <c r="BU10" s="14">
        <v>0.57530519533373004</v>
      </c>
      <c r="BV10" s="14">
        <v>0.48854211551177201</v>
      </c>
      <c r="BW10" s="14">
        <v>0.53673030254373999</v>
      </c>
    </row>
    <row r="11" spans="2:75" x14ac:dyDescent="0.35">
      <c r="B11" s="15" t="s">
        <v>221</v>
      </c>
      <c r="C11" s="14">
        <v>0.11717183113278699</v>
      </c>
      <c r="D11" s="14">
        <v>0.108222793517813</v>
      </c>
      <c r="E11" s="14">
        <v>0.125617519807115</v>
      </c>
      <c r="F11" s="14"/>
      <c r="G11" s="14">
        <v>0.178270342317741</v>
      </c>
      <c r="H11" s="14">
        <v>0.129956476328938</v>
      </c>
      <c r="I11" s="14">
        <v>0.208495698850584</v>
      </c>
      <c r="J11" s="14">
        <v>0.136151794779481</v>
      </c>
      <c r="K11" s="14">
        <v>0.10798517272649701</v>
      </c>
      <c r="L11" s="14">
        <v>5.7046628840950499E-2</v>
      </c>
      <c r="M11" s="14"/>
      <c r="N11" s="14">
        <v>9.8128501718260402E-2</v>
      </c>
      <c r="O11" s="14">
        <v>0.152810061894257</v>
      </c>
      <c r="P11" s="14"/>
      <c r="Q11" s="14">
        <v>0.123193457410971</v>
      </c>
      <c r="R11" s="14">
        <v>0.10402988612150001</v>
      </c>
      <c r="S11" s="14">
        <v>0.13417672554499999</v>
      </c>
      <c r="T11" s="14">
        <v>6.9410506403587799E-2</v>
      </c>
      <c r="U11" s="14">
        <v>0.13759524260050501</v>
      </c>
      <c r="V11" s="14">
        <v>0.152435854410054</v>
      </c>
      <c r="W11" s="14">
        <v>7.8285690853897402E-2</v>
      </c>
      <c r="X11" s="14">
        <v>0.15728013285563799</v>
      </c>
      <c r="Y11" s="14">
        <v>0.31767777732357899</v>
      </c>
      <c r="Z11" s="14">
        <v>0.17199469365157</v>
      </c>
      <c r="AA11" s="14"/>
      <c r="AB11" s="14">
        <v>6.6509122128498702E-2</v>
      </c>
      <c r="AC11" s="14">
        <v>0.12653885753375299</v>
      </c>
      <c r="AD11" s="14">
        <v>0.120110139357052</v>
      </c>
      <c r="AE11" s="14"/>
      <c r="AF11" s="14">
        <v>7.6394761764616001E-2</v>
      </c>
      <c r="AG11" s="14">
        <v>9.7281139106230902E-2</v>
      </c>
      <c r="AH11" s="14">
        <v>0.176571098189651</v>
      </c>
      <c r="AI11" s="14">
        <v>0.106628185163942</v>
      </c>
      <c r="AJ11" s="14">
        <v>8.9771284411672203E-2</v>
      </c>
      <c r="AK11" s="14">
        <v>8.9949454500294596E-2</v>
      </c>
      <c r="AL11" s="14">
        <v>0.202988947107688</v>
      </c>
      <c r="AM11" s="14">
        <v>0.17528179553083501</v>
      </c>
      <c r="AN11" s="14"/>
      <c r="AO11" s="14">
        <v>9.1285588841791998E-2</v>
      </c>
      <c r="AP11" s="14">
        <v>7.4424658073480504E-2</v>
      </c>
      <c r="AQ11" s="14">
        <v>0.13276559702148</v>
      </c>
      <c r="AR11" s="14">
        <v>4.1796698173862397E-2</v>
      </c>
      <c r="AS11" s="14">
        <v>0.14494968893584401</v>
      </c>
      <c r="AT11" s="14">
        <v>9.4465445754043198E-2</v>
      </c>
      <c r="AU11" s="14">
        <v>0.17953983152516401</v>
      </c>
      <c r="AV11" s="14">
        <v>0.26008330008950298</v>
      </c>
      <c r="AW11" s="14"/>
      <c r="AX11" s="14">
        <v>0</v>
      </c>
      <c r="AY11" s="14">
        <v>4.21905980397295E-2</v>
      </c>
      <c r="AZ11" s="14">
        <v>0.22946815071114901</v>
      </c>
      <c r="BA11" s="14"/>
      <c r="BB11" s="14">
        <v>4.9584256477886203E-2</v>
      </c>
      <c r="BC11" s="14">
        <v>4.8047322521499701E-2</v>
      </c>
      <c r="BD11" s="14">
        <v>0.35567740737703302</v>
      </c>
      <c r="BE11" s="14"/>
      <c r="BF11" s="14">
        <v>1.4900996923531499E-2</v>
      </c>
      <c r="BG11" s="14">
        <v>4.1692008542671001E-2</v>
      </c>
      <c r="BH11" s="14">
        <v>0.25048089209985802</v>
      </c>
      <c r="BI11" s="14"/>
      <c r="BJ11" s="14">
        <v>7.5707519677031695E-2</v>
      </c>
      <c r="BK11" s="14">
        <v>0.12275036587997</v>
      </c>
      <c r="BL11" s="14"/>
      <c r="BM11" s="14">
        <v>0.104580056018772</v>
      </c>
      <c r="BN11" s="14">
        <v>0.115743457398493</v>
      </c>
      <c r="BO11" s="14"/>
      <c r="BP11" s="14">
        <v>7.4084497023160903E-2</v>
      </c>
      <c r="BQ11" s="14">
        <v>8.8213595656301103E-2</v>
      </c>
      <c r="BR11" s="14">
        <v>5.1010746795647398E-2</v>
      </c>
      <c r="BS11" s="14">
        <v>0.17751339978528599</v>
      </c>
      <c r="BT11" s="14">
        <v>9.7711086412878304E-2</v>
      </c>
      <c r="BU11" s="14">
        <v>0.142624231518134</v>
      </c>
      <c r="BV11" s="14">
        <v>0.15390503048977699</v>
      </c>
      <c r="BW11" s="14">
        <v>0.16740291774345001</v>
      </c>
    </row>
    <row r="12" spans="2:75" x14ac:dyDescent="0.35">
      <c r="B12" s="15" t="s">
        <v>92</v>
      </c>
      <c r="C12" s="20">
        <v>0.118987259420793</v>
      </c>
      <c r="D12" s="20">
        <v>0.10052272935341899</v>
      </c>
      <c r="E12" s="20">
        <v>0.136413230701312</v>
      </c>
      <c r="F12" s="20"/>
      <c r="G12" s="20">
        <v>0.108609685610646</v>
      </c>
      <c r="H12" s="20">
        <v>0.16453640392415</v>
      </c>
      <c r="I12" s="20">
        <v>0.15525967806098601</v>
      </c>
      <c r="J12" s="20">
        <v>0.12299631721265999</v>
      </c>
      <c r="K12" s="20">
        <v>8.2592634569469095E-2</v>
      </c>
      <c r="L12" s="20">
        <v>0.105147842996417</v>
      </c>
      <c r="M12" s="20"/>
      <c r="N12" s="20">
        <v>9.3185725450464801E-2</v>
      </c>
      <c r="O12" s="20">
        <v>0.16727298727955001</v>
      </c>
      <c r="P12" s="20"/>
      <c r="Q12" s="20">
        <v>0.29008800678022001</v>
      </c>
      <c r="R12" s="20">
        <v>0.16433388729342599</v>
      </c>
      <c r="S12" s="20">
        <v>0.163070148711981</v>
      </c>
      <c r="T12" s="20">
        <v>0.107250713001699</v>
      </c>
      <c r="U12" s="20">
        <v>5.8262801989825398E-2</v>
      </c>
      <c r="V12" s="20">
        <v>0.12037875048317501</v>
      </c>
      <c r="W12" s="20">
        <v>8.1483685752077498E-2</v>
      </c>
      <c r="X12" s="20">
        <v>0</v>
      </c>
      <c r="Y12" s="20">
        <v>0</v>
      </c>
      <c r="Z12" s="20">
        <v>0.17071929345996101</v>
      </c>
      <c r="AA12" s="20"/>
      <c r="AB12" s="20">
        <v>4.8115583255257499E-2</v>
      </c>
      <c r="AC12" s="20">
        <v>0.15347458542900499</v>
      </c>
      <c r="AD12" s="20">
        <v>3.74699187710111E-2</v>
      </c>
      <c r="AE12" s="20"/>
      <c r="AF12" s="20">
        <v>9.7291829165073396E-2</v>
      </c>
      <c r="AG12" s="20">
        <v>7.2010864078367501E-2</v>
      </c>
      <c r="AH12" s="20">
        <v>6.7038552318256298E-3</v>
      </c>
      <c r="AI12" s="20">
        <v>0.16098074475583499</v>
      </c>
      <c r="AJ12" s="20">
        <v>0.20146629630648</v>
      </c>
      <c r="AK12" s="20">
        <v>0.105632326880726</v>
      </c>
      <c r="AL12" s="20">
        <v>7.99008292801653E-2</v>
      </c>
      <c r="AM12" s="20">
        <v>0.206779368393224</v>
      </c>
      <c r="AN12" s="20"/>
      <c r="AO12" s="20">
        <v>5.9341676272248997E-2</v>
      </c>
      <c r="AP12" s="20">
        <v>8.9684087345447194E-2</v>
      </c>
      <c r="AQ12" s="20">
        <v>5.6658504013462299E-2</v>
      </c>
      <c r="AR12" s="20">
        <v>0.20149043092128099</v>
      </c>
      <c r="AS12" s="20">
        <v>0.21305083269425601</v>
      </c>
      <c r="AT12" s="20">
        <v>7.5297619228486004E-2</v>
      </c>
      <c r="AU12" s="20">
        <v>0.12785718395628501</v>
      </c>
      <c r="AV12" s="20">
        <v>0.18402448529306201</v>
      </c>
      <c r="AW12" s="20"/>
      <c r="AX12" s="20">
        <v>4.4962548591830201E-2</v>
      </c>
      <c r="AY12" s="20">
        <v>2.57692798069535E-2</v>
      </c>
      <c r="AZ12" s="20">
        <v>9.9735715155832794E-2</v>
      </c>
      <c r="BA12" s="20"/>
      <c r="BB12" s="20">
        <v>5.6518966200079603E-2</v>
      </c>
      <c r="BC12" s="20">
        <v>5.5675197362256297E-2</v>
      </c>
      <c r="BD12" s="20">
        <v>5.4577159951001999E-2</v>
      </c>
      <c r="BE12" s="20"/>
      <c r="BF12" s="20">
        <v>6.3614649633130502E-2</v>
      </c>
      <c r="BG12" s="20">
        <v>3.1498933081746498E-2</v>
      </c>
      <c r="BH12" s="20">
        <v>8.01081592704187E-2</v>
      </c>
      <c r="BI12" s="20"/>
      <c r="BJ12" s="20">
        <v>4.2579107906596698E-2</v>
      </c>
      <c r="BK12" s="20">
        <v>0.13053447059736001</v>
      </c>
      <c r="BL12" s="20"/>
      <c r="BM12" s="20">
        <v>6.0644656882632403E-2</v>
      </c>
      <c r="BN12" s="20">
        <v>0.14349529355708801</v>
      </c>
      <c r="BO12" s="20"/>
      <c r="BP12" s="20">
        <v>0.11998443610720599</v>
      </c>
      <c r="BQ12" s="20">
        <v>0.111425044197956</v>
      </c>
      <c r="BR12" s="20">
        <v>5.7023008314235298E-2</v>
      </c>
      <c r="BS12" s="20">
        <v>0.12635210212624901</v>
      </c>
      <c r="BT12" s="20">
        <v>0.11052042586813</v>
      </c>
      <c r="BU12" s="20">
        <v>0.158151598678685</v>
      </c>
      <c r="BV12" s="20">
        <v>0.123364891690621</v>
      </c>
      <c r="BW12" s="20">
        <v>0.115962065477013</v>
      </c>
    </row>
    <row r="13" spans="2:75" x14ac:dyDescent="0.35">
      <c r="B13" s="16"/>
    </row>
    <row r="14" spans="2:75" x14ac:dyDescent="0.35">
      <c r="B14" t="s">
        <v>94</v>
      </c>
    </row>
    <row r="15" spans="2:75" x14ac:dyDescent="0.35">
      <c r="B15" t="s">
        <v>95</v>
      </c>
    </row>
    <row r="17" spans="2:2" x14ac:dyDescent="0.35">
      <c r="B17"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W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233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219</v>
      </c>
      <c r="C9" s="14">
        <v>3.8376192057435803E-2</v>
      </c>
      <c r="D9" s="14">
        <v>4.55518938822458E-2</v>
      </c>
      <c r="E9" s="14">
        <v>3.1604095856750301E-2</v>
      </c>
      <c r="F9" s="14"/>
      <c r="G9" s="14">
        <v>5.4973893676310399E-2</v>
      </c>
      <c r="H9" s="14">
        <v>4.0802797252486998E-2</v>
      </c>
      <c r="I9" s="14">
        <v>5.4107319395363798E-2</v>
      </c>
      <c r="J9" s="14">
        <v>2.3505716464144899E-2</v>
      </c>
      <c r="K9" s="14">
        <v>8.6492159290463E-3</v>
      </c>
      <c r="L9" s="14">
        <v>4.8235787933331303E-2</v>
      </c>
      <c r="M9" s="14"/>
      <c r="N9" s="14">
        <v>3.9240974293705003E-2</v>
      </c>
      <c r="O9" s="14">
        <v>3.6757813872417597E-2</v>
      </c>
      <c r="P9" s="14"/>
      <c r="Q9" s="14">
        <v>2.13048819464953E-2</v>
      </c>
      <c r="R9" s="14">
        <v>3.2135233831766301E-2</v>
      </c>
      <c r="S9" s="14">
        <v>2.8711177709541801E-2</v>
      </c>
      <c r="T9" s="14">
        <v>3.7222340102344702E-2</v>
      </c>
      <c r="U9" s="14">
        <v>4.4977783570900001E-2</v>
      </c>
      <c r="V9" s="14">
        <v>3.4599651191851703E-2</v>
      </c>
      <c r="W9" s="14">
        <v>6.7825527997086799E-2</v>
      </c>
      <c r="X9" s="14">
        <v>0</v>
      </c>
      <c r="Y9" s="14">
        <v>0</v>
      </c>
      <c r="Z9" s="14">
        <v>1.8080320365890499E-2</v>
      </c>
      <c r="AA9" s="14"/>
      <c r="AB9" s="14">
        <v>4.3120987649621301E-2</v>
      </c>
      <c r="AC9" s="14">
        <v>3.6370638670153797E-2</v>
      </c>
      <c r="AD9" s="14">
        <v>5.78557119576305E-2</v>
      </c>
      <c r="AE9" s="14"/>
      <c r="AF9" s="14">
        <v>2.73666144668736E-2</v>
      </c>
      <c r="AG9" s="14">
        <v>5.3186852647619798E-2</v>
      </c>
      <c r="AH9" s="14">
        <v>7.2600297359377494E-2</v>
      </c>
      <c r="AI9" s="14">
        <v>9.7284394514845392E-3</v>
      </c>
      <c r="AJ9" s="14">
        <v>9.0232621461752302E-2</v>
      </c>
      <c r="AK9" s="14">
        <v>4.7122067105342898E-2</v>
      </c>
      <c r="AL9" s="14">
        <v>7.3279358116966203E-2</v>
      </c>
      <c r="AM9" s="14">
        <v>1.1069611446917199E-2</v>
      </c>
      <c r="AN9" s="14"/>
      <c r="AO9" s="14">
        <v>3.4273371273017599E-2</v>
      </c>
      <c r="AP9" s="14">
        <v>3.5664825439705602E-2</v>
      </c>
      <c r="AQ9" s="14">
        <v>3.0075567418042602E-2</v>
      </c>
      <c r="AR9" s="14">
        <v>1.8634958273430199E-2</v>
      </c>
      <c r="AS9" s="14">
        <v>5.0470118288580702E-2</v>
      </c>
      <c r="AT9" s="14">
        <v>4.3505533962263601E-2</v>
      </c>
      <c r="AU9" s="14">
        <v>0.12789181226752599</v>
      </c>
      <c r="AV9" s="14">
        <v>6.1277538731153297E-3</v>
      </c>
      <c r="AW9" s="14"/>
      <c r="AX9" s="14">
        <v>0.178182002572145</v>
      </c>
      <c r="AY9" s="14">
        <v>4.6510135665233397E-2</v>
      </c>
      <c r="AZ9" s="14">
        <v>1.9066736431091E-2</v>
      </c>
      <c r="BA9" s="14"/>
      <c r="BB9" s="14">
        <v>0.10700169219521501</v>
      </c>
      <c r="BC9" s="14">
        <v>2.9077700817509801E-2</v>
      </c>
      <c r="BD9" s="14">
        <v>3.7936123299241301E-2</v>
      </c>
      <c r="BE9" s="14"/>
      <c r="BF9" s="14">
        <v>0.21286651411535901</v>
      </c>
      <c r="BG9" s="14">
        <v>4.6538419277869697E-2</v>
      </c>
      <c r="BH9" s="14">
        <v>1.33845476023303E-2</v>
      </c>
      <c r="BI9" s="14"/>
      <c r="BJ9" s="14">
        <v>4.2719756172911898E-2</v>
      </c>
      <c r="BK9" s="14">
        <v>3.4513480443474701E-2</v>
      </c>
      <c r="BL9" s="14"/>
      <c r="BM9" s="14">
        <v>7.77020918947737E-2</v>
      </c>
      <c r="BN9" s="14">
        <v>2.5602082947081401E-2</v>
      </c>
      <c r="BO9" s="14"/>
      <c r="BP9" s="14">
        <v>4.54303118747965E-2</v>
      </c>
      <c r="BQ9" s="14">
        <v>0</v>
      </c>
      <c r="BR9" s="14">
        <v>2.3006048172134499E-2</v>
      </c>
      <c r="BS9" s="14">
        <v>4.8870730370013903E-2</v>
      </c>
      <c r="BT9" s="14">
        <v>3.5578187491849801E-2</v>
      </c>
      <c r="BU9" s="14">
        <v>1.9275672077105999E-2</v>
      </c>
      <c r="BV9" s="14">
        <v>0.100681420366338</v>
      </c>
      <c r="BW9" s="14">
        <v>5.2664210889595602E-2</v>
      </c>
    </row>
    <row r="10" spans="2:75" x14ac:dyDescent="0.35">
      <c r="B10" s="15" t="s">
        <v>220</v>
      </c>
      <c r="C10" s="14">
        <v>0.19568066020167499</v>
      </c>
      <c r="D10" s="14">
        <v>0.20882780167706</v>
      </c>
      <c r="E10" s="14">
        <v>0.1832729948598</v>
      </c>
      <c r="F10" s="14"/>
      <c r="G10" s="14">
        <v>0.37153210698265998</v>
      </c>
      <c r="H10" s="14">
        <v>0.242821151649909</v>
      </c>
      <c r="I10" s="14">
        <v>0.24383504074700099</v>
      </c>
      <c r="J10" s="14">
        <v>0.18298904837806801</v>
      </c>
      <c r="K10" s="14">
        <v>0.14445231361978</v>
      </c>
      <c r="L10" s="14">
        <v>0.149837764433563</v>
      </c>
      <c r="M10" s="14"/>
      <c r="N10" s="14">
        <v>0.19911209695391199</v>
      </c>
      <c r="O10" s="14">
        <v>0.18925897142248799</v>
      </c>
      <c r="P10" s="14"/>
      <c r="Q10" s="14">
        <v>0.14892733928902499</v>
      </c>
      <c r="R10" s="14">
        <v>0.188305030901677</v>
      </c>
      <c r="S10" s="14">
        <v>0.19757821255149999</v>
      </c>
      <c r="T10" s="14">
        <v>0.23573287479491001</v>
      </c>
      <c r="U10" s="14">
        <v>0.13864915443065701</v>
      </c>
      <c r="V10" s="14">
        <v>0.31792365427990998</v>
      </c>
      <c r="W10" s="14">
        <v>0.15346091436784201</v>
      </c>
      <c r="X10" s="14">
        <v>0</v>
      </c>
      <c r="Y10" s="14">
        <v>0.57049239310669397</v>
      </c>
      <c r="Z10" s="14">
        <v>0.136139172835127</v>
      </c>
      <c r="AA10" s="14"/>
      <c r="AB10" s="14">
        <v>0.24312069109207499</v>
      </c>
      <c r="AC10" s="14">
        <v>0.17892025614680601</v>
      </c>
      <c r="AD10" s="14">
        <v>0.217602664303117</v>
      </c>
      <c r="AE10" s="14"/>
      <c r="AF10" s="14">
        <v>0.196043336668735</v>
      </c>
      <c r="AG10" s="14">
        <v>0.213934452799564</v>
      </c>
      <c r="AH10" s="14">
        <v>0.21131398479400501</v>
      </c>
      <c r="AI10" s="14">
        <v>0.215204244204967</v>
      </c>
      <c r="AJ10" s="14">
        <v>0.22801532863471799</v>
      </c>
      <c r="AK10" s="14">
        <v>0.21020335069204299</v>
      </c>
      <c r="AL10" s="14">
        <v>0.25846713416546502</v>
      </c>
      <c r="AM10" s="14">
        <v>0.17366369703781301</v>
      </c>
      <c r="AN10" s="14"/>
      <c r="AO10" s="14">
        <v>0.18580929327791601</v>
      </c>
      <c r="AP10" s="14">
        <v>0.23757946698368301</v>
      </c>
      <c r="AQ10" s="14">
        <v>0.326469157554379</v>
      </c>
      <c r="AR10" s="14">
        <v>0.176897876632511</v>
      </c>
      <c r="AS10" s="14">
        <v>0.28545812434805001</v>
      </c>
      <c r="AT10" s="14">
        <v>0.25747254758903798</v>
      </c>
      <c r="AU10" s="14">
        <v>0.23055294739038801</v>
      </c>
      <c r="AV10" s="14">
        <v>0.172980399130749</v>
      </c>
      <c r="AW10" s="14"/>
      <c r="AX10" s="14">
        <v>0.32195475208325097</v>
      </c>
      <c r="AY10" s="14">
        <v>0.267869200154988</v>
      </c>
      <c r="AZ10" s="14">
        <v>0.13778731572886799</v>
      </c>
      <c r="BA10" s="14"/>
      <c r="BB10" s="14">
        <v>0.21926630886190199</v>
      </c>
      <c r="BC10" s="14">
        <v>0.22092371998018501</v>
      </c>
      <c r="BD10" s="14">
        <v>0.181503266843418</v>
      </c>
      <c r="BE10" s="14"/>
      <c r="BF10" s="14">
        <v>0.25110623476392502</v>
      </c>
      <c r="BG10" s="14">
        <v>0.28926864734844199</v>
      </c>
      <c r="BH10" s="14">
        <v>0.138435735510544</v>
      </c>
      <c r="BI10" s="14"/>
      <c r="BJ10" s="14">
        <v>0.25608895627665201</v>
      </c>
      <c r="BK10" s="14">
        <v>0.17733888312787099</v>
      </c>
      <c r="BL10" s="14"/>
      <c r="BM10" s="14">
        <v>0.26399728755690999</v>
      </c>
      <c r="BN10" s="14">
        <v>0.168121659378175</v>
      </c>
      <c r="BO10" s="14"/>
      <c r="BP10" s="14">
        <v>0.292048016277343</v>
      </c>
      <c r="BQ10" s="14">
        <v>0.18118563004962501</v>
      </c>
      <c r="BR10" s="14">
        <v>0.13368797673624599</v>
      </c>
      <c r="BS10" s="14">
        <v>0.16972847655797199</v>
      </c>
      <c r="BT10" s="14">
        <v>0.20362896353993501</v>
      </c>
      <c r="BU10" s="14">
        <v>0.18413887447058599</v>
      </c>
      <c r="BV10" s="14">
        <v>3.9861528775410097E-2</v>
      </c>
      <c r="BW10" s="14">
        <v>0.122831102342779</v>
      </c>
    </row>
    <row r="11" spans="2:75" x14ac:dyDescent="0.35">
      <c r="B11" s="15" t="s">
        <v>221</v>
      </c>
      <c r="C11" s="14">
        <v>0.60132791901800597</v>
      </c>
      <c r="D11" s="14">
        <v>0.60232428879793998</v>
      </c>
      <c r="E11" s="14">
        <v>0.60038759120535301</v>
      </c>
      <c r="F11" s="14"/>
      <c r="G11" s="14">
        <v>0.45553967579353799</v>
      </c>
      <c r="H11" s="14">
        <v>0.50263191803268903</v>
      </c>
      <c r="I11" s="14">
        <v>0.55045184968760297</v>
      </c>
      <c r="J11" s="14">
        <v>0.63200310550587202</v>
      </c>
      <c r="K11" s="14">
        <v>0.66151591479660699</v>
      </c>
      <c r="L11" s="14">
        <v>0.64652710653716094</v>
      </c>
      <c r="M11" s="14"/>
      <c r="N11" s="14">
        <v>0.62028623093118596</v>
      </c>
      <c r="O11" s="14">
        <v>0.56584879243762498</v>
      </c>
      <c r="P11" s="14"/>
      <c r="Q11" s="14">
        <v>0.58036409795295596</v>
      </c>
      <c r="R11" s="14">
        <v>0.58638270294591899</v>
      </c>
      <c r="S11" s="14">
        <v>0.68005368369531505</v>
      </c>
      <c r="T11" s="14">
        <v>0.58651454338513598</v>
      </c>
      <c r="U11" s="14">
        <v>0.61338679408510499</v>
      </c>
      <c r="V11" s="14">
        <v>0.52688116488412595</v>
      </c>
      <c r="W11" s="14">
        <v>0.61947459448683795</v>
      </c>
      <c r="X11" s="14">
        <v>0.82349575527170404</v>
      </c>
      <c r="Y11" s="14">
        <v>0.42950760689330603</v>
      </c>
      <c r="Z11" s="14">
        <v>0.59394286747007197</v>
      </c>
      <c r="AA11" s="14"/>
      <c r="AB11" s="14">
        <v>0.63656614931993905</v>
      </c>
      <c r="AC11" s="14">
        <v>0.58819755254440298</v>
      </c>
      <c r="AD11" s="14">
        <v>0.63309699176204004</v>
      </c>
      <c r="AE11" s="14"/>
      <c r="AF11" s="14">
        <v>0.65006161881301205</v>
      </c>
      <c r="AG11" s="14">
        <v>0.60061080984873605</v>
      </c>
      <c r="AH11" s="14">
        <v>0.61324812960122699</v>
      </c>
      <c r="AI11" s="14">
        <v>0.734504473658802</v>
      </c>
      <c r="AJ11" s="14">
        <v>0.38321550335455901</v>
      </c>
      <c r="AK11" s="14">
        <v>0.62151197912907097</v>
      </c>
      <c r="AL11" s="14">
        <v>0.52387779989629901</v>
      </c>
      <c r="AM11" s="14">
        <v>0.56068817781517899</v>
      </c>
      <c r="AN11" s="14"/>
      <c r="AO11" s="14">
        <v>0.64885290173815402</v>
      </c>
      <c r="AP11" s="14">
        <v>0.61865465569927602</v>
      </c>
      <c r="AQ11" s="14">
        <v>0.50240160180706395</v>
      </c>
      <c r="AR11" s="14">
        <v>0.72423994837989802</v>
      </c>
      <c r="AS11" s="14">
        <v>0.31686977724075599</v>
      </c>
      <c r="AT11" s="14">
        <v>0.59082970845348304</v>
      </c>
      <c r="AU11" s="14">
        <v>0.52470549572172698</v>
      </c>
      <c r="AV11" s="14">
        <v>0.61177585047315697</v>
      </c>
      <c r="AW11" s="14"/>
      <c r="AX11" s="14">
        <v>0.32975624696502398</v>
      </c>
      <c r="AY11" s="14">
        <v>0.57378907371029297</v>
      </c>
      <c r="AZ11" s="14">
        <v>0.74105719145196702</v>
      </c>
      <c r="BA11" s="14"/>
      <c r="BB11" s="14">
        <v>0.49121940694617</v>
      </c>
      <c r="BC11" s="14">
        <v>0.620157542465119</v>
      </c>
      <c r="BD11" s="14">
        <v>0.73984795395804803</v>
      </c>
      <c r="BE11" s="14"/>
      <c r="BF11" s="14">
        <v>0.40927044289175901</v>
      </c>
      <c r="BG11" s="14">
        <v>0.52829628303791298</v>
      </c>
      <c r="BH11" s="14">
        <v>0.79228039442542297</v>
      </c>
      <c r="BI11" s="14"/>
      <c r="BJ11" s="14">
        <v>0.59417261588611803</v>
      </c>
      <c r="BK11" s="14">
        <v>0.61991921913256798</v>
      </c>
      <c r="BL11" s="14"/>
      <c r="BM11" s="14">
        <v>0.53490940021520195</v>
      </c>
      <c r="BN11" s="14">
        <v>0.62874873899966599</v>
      </c>
      <c r="BO11" s="14"/>
      <c r="BP11" s="14">
        <v>0.50677574239472201</v>
      </c>
      <c r="BQ11" s="14">
        <v>0.65195976157722002</v>
      </c>
      <c r="BR11" s="14">
        <v>0.69355664840526998</v>
      </c>
      <c r="BS11" s="14">
        <v>0.63366812509944304</v>
      </c>
      <c r="BT11" s="14">
        <v>0.59088298531222705</v>
      </c>
      <c r="BU11" s="14">
        <v>0.62086690995281202</v>
      </c>
      <c r="BV11" s="14">
        <v>0.57394908399681699</v>
      </c>
      <c r="BW11" s="14">
        <v>0.68395139489137402</v>
      </c>
    </row>
    <row r="12" spans="2:75" x14ac:dyDescent="0.35">
      <c r="B12" s="15" t="s">
        <v>92</v>
      </c>
      <c r="C12" s="20">
        <v>0.16461522872288301</v>
      </c>
      <c r="D12" s="20">
        <v>0.14329601564275399</v>
      </c>
      <c r="E12" s="20">
        <v>0.18473531807809801</v>
      </c>
      <c r="F12" s="20"/>
      <c r="G12" s="20">
        <v>0.117954323547492</v>
      </c>
      <c r="H12" s="20">
        <v>0.21374413306491499</v>
      </c>
      <c r="I12" s="20">
        <v>0.15160579017003201</v>
      </c>
      <c r="J12" s="20">
        <v>0.16150212965191499</v>
      </c>
      <c r="K12" s="20">
        <v>0.18538255565456699</v>
      </c>
      <c r="L12" s="20">
        <v>0.155399341095945</v>
      </c>
      <c r="M12" s="20"/>
      <c r="N12" s="20">
        <v>0.14136069782119601</v>
      </c>
      <c r="O12" s="20">
        <v>0.208134422267469</v>
      </c>
      <c r="P12" s="20"/>
      <c r="Q12" s="20">
        <v>0.249403680811524</v>
      </c>
      <c r="R12" s="20">
        <v>0.19317703232063699</v>
      </c>
      <c r="S12" s="20">
        <v>9.36569260436423E-2</v>
      </c>
      <c r="T12" s="20">
        <v>0.140530241717609</v>
      </c>
      <c r="U12" s="20">
        <v>0.20298626791333799</v>
      </c>
      <c r="V12" s="20">
        <v>0.12059552964411201</v>
      </c>
      <c r="W12" s="20">
        <v>0.15923896314823299</v>
      </c>
      <c r="X12" s="20">
        <v>0.17650424472829601</v>
      </c>
      <c r="Y12" s="20">
        <v>0</v>
      </c>
      <c r="Z12" s="20">
        <v>0.25183763932891101</v>
      </c>
      <c r="AA12" s="20"/>
      <c r="AB12" s="20">
        <v>7.7192171938364806E-2</v>
      </c>
      <c r="AC12" s="20">
        <v>0.19651155263863801</v>
      </c>
      <c r="AD12" s="20">
        <v>9.1444631977212601E-2</v>
      </c>
      <c r="AE12" s="20"/>
      <c r="AF12" s="20">
        <v>0.12652843005137901</v>
      </c>
      <c r="AG12" s="20">
        <v>0.13226788470407999</v>
      </c>
      <c r="AH12" s="20">
        <v>0.10283758824538999</v>
      </c>
      <c r="AI12" s="20">
        <v>4.05628426847464E-2</v>
      </c>
      <c r="AJ12" s="20">
        <v>0.29853654654896999</v>
      </c>
      <c r="AK12" s="20">
        <v>0.121162603073543</v>
      </c>
      <c r="AL12" s="20">
        <v>0.14437570782126899</v>
      </c>
      <c r="AM12" s="20">
        <v>0.25457851370008999</v>
      </c>
      <c r="AN12" s="20"/>
      <c r="AO12" s="20">
        <v>0.131064433710912</v>
      </c>
      <c r="AP12" s="20">
        <v>0.108101051877335</v>
      </c>
      <c r="AQ12" s="20">
        <v>0.14105367322051501</v>
      </c>
      <c r="AR12" s="20">
        <v>8.0227216714160804E-2</v>
      </c>
      <c r="AS12" s="20">
        <v>0.347201980122613</v>
      </c>
      <c r="AT12" s="20">
        <v>0.10819220999521501</v>
      </c>
      <c r="AU12" s="20">
        <v>0.11684974462035901</v>
      </c>
      <c r="AV12" s="20">
        <v>0.20911599652297799</v>
      </c>
      <c r="AW12" s="20"/>
      <c r="AX12" s="20">
        <v>0.17010699837957899</v>
      </c>
      <c r="AY12" s="20">
        <v>0.111831590469486</v>
      </c>
      <c r="AZ12" s="20">
        <v>0.10208875638807401</v>
      </c>
      <c r="BA12" s="20"/>
      <c r="BB12" s="20">
        <v>0.18251259199671299</v>
      </c>
      <c r="BC12" s="20">
        <v>0.129841036737186</v>
      </c>
      <c r="BD12" s="20">
        <v>4.0712655899293099E-2</v>
      </c>
      <c r="BE12" s="20"/>
      <c r="BF12" s="20">
        <v>0.12675680822895699</v>
      </c>
      <c r="BG12" s="20">
        <v>0.135896650335775</v>
      </c>
      <c r="BH12" s="20">
        <v>5.58993224617036E-2</v>
      </c>
      <c r="BI12" s="20"/>
      <c r="BJ12" s="20">
        <v>0.107018671664318</v>
      </c>
      <c r="BK12" s="20">
        <v>0.16822841729608601</v>
      </c>
      <c r="BL12" s="20"/>
      <c r="BM12" s="20">
        <v>0.123391220333114</v>
      </c>
      <c r="BN12" s="20">
        <v>0.17752751867507799</v>
      </c>
      <c r="BO12" s="20"/>
      <c r="BP12" s="20">
        <v>0.155745929453138</v>
      </c>
      <c r="BQ12" s="20">
        <v>0.16685460837315599</v>
      </c>
      <c r="BR12" s="20">
        <v>0.14974932668634899</v>
      </c>
      <c r="BS12" s="20">
        <v>0.14773266797257101</v>
      </c>
      <c r="BT12" s="20">
        <v>0.16990986365598901</v>
      </c>
      <c r="BU12" s="20">
        <v>0.17571854349949501</v>
      </c>
      <c r="BV12" s="20">
        <v>0.28550796686143498</v>
      </c>
      <c r="BW12" s="20">
        <v>0.14055329187625101</v>
      </c>
    </row>
    <row r="13" spans="2:75" x14ac:dyDescent="0.35">
      <c r="B13" s="16"/>
    </row>
    <row r="14" spans="2:75" x14ac:dyDescent="0.35">
      <c r="B14" t="s">
        <v>94</v>
      </c>
    </row>
    <row r="15" spans="2:75" x14ac:dyDescent="0.35">
      <c r="B15" t="s">
        <v>95</v>
      </c>
    </row>
    <row r="17" spans="2:2" x14ac:dyDescent="0.35">
      <c r="B17"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W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234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219</v>
      </c>
      <c r="C9" s="14">
        <v>5.3816827455983998E-2</v>
      </c>
      <c r="D9" s="14">
        <v>7.6516946316575601E-2</v>
      </c>
      <c r="E9" s="14">
        <v>3.23935029583848E-2</v>
      </c>
      <c r="F9" s="14"/>
      <c r="G9" s="14">
        <v>4.8471201123491001E-2</v>
      </c>
      <c r="H9" s="14">
        <v>7.9275902004573504E-2</v>
      </c>
      <c r="I9" s="14">
        <v>7.9466318562535596E-2</v>
      </c>
      <c r="J9" s="14">
        <v>4.6618695656812897E-2</v>
      </c>
      <c r="K9" s="14">
        <v>4.2945334788486902E-2</v>
      </c>
      <c r="L9" s="14">
        <v>4.4305965812076797E-2</v>
      </c>
      <c r="M9" s="14"/>
      <c r="N9" s="14">
        <v>4.8343394007305099E-2</v>
      </c>
      <c r="O9" s="14">
        <v>6.4059967195654696E-2</v>
      </c>
      <c r="P9" s="14"/>
      <c r="Q9" s="14">
        <v>7.9809897882788805E-2</v>
      </c>
      <c r="R9" s="14">
        <v>6.2617325446028896E-2</v>
      </c>
      <c r="S9" s="14">
        <v>4.8544676260442197E-2</v>
      </c>
      <c r="T9" s="14">
        <v>8.0408045272933798E-2</v>
      </c>
      <c r="U9" s="14">
        <v>5.8014155227644797E-2</v>
      </c>
      <c r="V9" s="14">
        <v>1.9675841140977299E-2</v>
      </c>
      <c r="W9" s="14">
        <v>2.8332656632044598E-2</v>
      </c>
      <c r="X9" s="14">
        <v>0.24517618432884</v>
      </c>
      <c r="Y9" s="14">
        <v>0</v>
      </c>
      <c r="Z9" s="14">
        <v>5.0188768309273497E-2</v>
      </c>
      <c r="AA9" s="14"/>
      <c r="AB9" s="14">
        <v>8.5674088706464299E-2</v>
      </c>
      <c r="AC9" s="14">
        <v>4.7670948769511598E-2</v>
      </c>
      <c r="AD9" s="14">
        <v>6.5388867422527003E-2</v>
      </c>
      <c r="AE9" s="14"/>
      <c r="AF9" s="14">
        <v>7.8845047111769997E-2</v>
      </c>
      <c r="AG9" s="14">
        <v>7.2108740108923999E-2</v>
      </c>
      <c r="AH9" s="14">
        <v>4.2324079048581403E-3</v>
      </c>
      <c r="AI9" s="14">
        <v>3.1306167954403302E-2</v>
      </c>
      <c r="AJ9" s="14">
        <v>0.112388141216543</v>
      </c>
      <c r="AK9" s="14">
        <v>6.2988017941676702E-2</v>
      </c>
      <c r="AL9" s="14">
        <v>2.5226580824822001E-2</v>
      </c>
      <c r="AM9" s="14">
        <v>4.9603070245261997E-2</v>
      </c>
      <c r="AN9" s="14"/>
      <c r="AO9" s="14">
        <v>6.4688988353198501E-2</v>
      </c>
      <c r="AP9" s="14">
        <v>7.3280136814942595E-2</v>
      </c>
      <c r="AQ9" s="14">
        <v>2.47185122832679E-2</v>
      </c>
      <c r="AR9" s="14">
        <v>4.0726740696738303E-2</v>
      </c>
      <c r="AS9" s="14">
        <v>5.3733273663709301E-2</v>
      </c>
      <c r="AT9" s="14">
        <v>6.8180216945851302E-2</v>
      </c>
      <c r="AU9" s="14">
        <v>7.8363278094473396E-2</v>
      </c>
      <c r="AV9" s="14">
        <v>4.14965524391342E-2</v>
      </c>
      <c r="AW9" s="14"/>
      <c r="AX9" s="14">
        <v>0.228967506596675</v>
      </c>
      <c r="AY9" s="14">
        <v>6.1037719952695399E-2</v>
      </c>
      <c r="AZ9" s="14">
        <v>3.5682384312814099E-2</v>
      </c>
      <c r="BA9" s="14"/>
      <c r="BB9" s="14">
        <v>0.19820077432885599</v>
      </c>
      <c r="BC9" s="14">
        <v>3.95074653355428E-2</v>
      </c>
      <c r="BD9" s="14">
        <v>1.7764655442937798E-2</v>
      </c>
      <c r="BE9" s="14"/>
      <c r="BF9" s="14">
        <v>1</v>
      </c>
      <c r="BG9" s="14">
        <v>0</v>
      </c>
      <c r="BH9" s="14">
        <v>0</v>
      </c>
      <c r="BI9" s="14"/>
      <c r="BJ9" s="14">
        <v>6.9159206318018904E-2</v>
      </c>
      <c r="BK9" s="14">
        <v>4.7561235538207298E-2</v>
      </c>
      <c r="BL9" s="14"/>
      <c r="BM9" s="14">
        <v>8.0094848737358601E-2</v>
      </c>
      <c r="BN9" s="14">
        <v>4.6816432042656002E-2</v>
      </c>
      <c r="BO9" s="14"/>
      <c r="BP9" s="14">
        <v>9.6351809403775801E-2</v>
      </c>
      <c r="BQ9" s="14">
        <v>6.16692300489112E-2</v>
      </c>
      <c r="BR9" s="14">
        <v>0</v>
      </c>
      <c r="BS9" s="14">
        <v>5.0050057193537403E-2</v>
      </c>
      <c r="BT9" s="14">
        <v>4.2965915216694801E-2</v>
      </c>
      <c r="BU9" s="14">
        <v>3.2706362828767203E-2</v>
      </c>
      <c r="BV9" s="14">
        <v>0.105401498709918</v>
      </c>
      <c r="BW9" s="14">
        <v>4.9748569024932597E-2</v>
      </c>
    </row>
    <row r="10" spans="2:75" x14ac:dyDescent="0.35">
      <c r="B10" s="15" t="s">
        <v>220</v>
      </c>
      <c r="C10" s="14">
        <v>0.40678243061598202</v>
      </c>
      <c r="D10" s="14">
        <v>0.39520715629657099</v>
      </c>
      <c r="E10" s="14">
        <v>0.41770664028274102</v>
      </c>
      <c r="F10" s="14"/>
      <c r="G10" s="14">
        <v>0.41522829752627</v>
      </c>
      <c r="H10" s="14">
        <v>0.29447347080495501</v>
      </c>
      <c r="I10" s="14">
        <v>0.28676507412387497</v>
      </c>
      <c r="J10" s="14">
        <v>0.36092427934706001</v>
      </c>
      <c r="K10" s="14">
        <v>0.46422483357585997</v>
      </c>
      <c r="L10" s="14">
        <v>0.48942576429928503</v>
      </c>
      <c r="M10" s="14"/>
      <c r="N10" s="14">
        <v>0.41341893515343098</v>
      </c>
      <c r="O10" s="14">
        <v>0.39436268641018302</v>
      </c>
      <c r="P10" s="14"/>
      <c r="Q10" s="14">
        <v>0.219381098820669</v>
      </c>
      <c r="R10" s="14">
        <v>0.38775360860978503</v>
      </c>
      <c r="S10" s="14">
        <v>0.35496742999624098</v>
      </c>
      <c r="T10" s="14">
        <v>0.42187499525558803</v>
      </c>
      <c r="U10" s="14">
        <v>0.42082282193163401</v>
      </c>
      <c r="V10" s="14">
        <v>0.44535703935357901</v>
      </c>
      <c r="W10" s="14">
        <v>0.49992614144631597</v>
      </c>
      <c r="X10" s="14">
        <v>8.66519994027138E-2</v>
      </c>
      <c r="Y10" s="14">
        <v>0.57049239310669397</v>
      </c>
      <c r="Z10" s="14">
        <v>0.314235889694299</v>
      </c>
      <c r="AA10" s="14"/>
      <c r="AB10" s="14">
        <v>0.60327603118184603</v>
      </c>
      <c r="AC10" s="14">
        <v>0.38697679548282798</v>
      </c>
      <c r="AD10" s="14">
        <v>0.374701807519492</v>
      </c>
      <c r="AE10" s="14"/>
      <c r="AF10" s="14">
        <v>0.56795338380568205</v>
      </c>
      <c r="AG10" s="14">
        <v>0.361076332309477</v>
      </c>
      <c r="AH10" s="14">
        <v>0.404753167220469</v>
      </c>
      <c r="AI10" s="14">
        <v>0.47540431045155801</v>
      </c>
      <c r="AJ10" s="14">
        <v>0.454376334675964</v>
      </c>
      <c r="AK10" s="14">
        <v>0.48296181667639998</v>
      </c>
      <c r="AL10" s="14">
        <v>0.35512485816803502</v>
      </c>
      <c r="AM10" s="14">
        <v>0.255267286293202</v>
      </c>
      <c r="AN10" s="14"/>
      <c r="AO10" s="14">
        <v>0.64413955787261401</v>
      </c>
      <c r="AP10" s="14">
        <v>0.378252536849562</v>
      </c>
      <c r="AQ10" s="14">
        <v>0.345885031922538</v>
      </c>
      <c r="AR10" s="14">
        <v>0.59585602529633397</v>
      </c>
      <c r="AS10" s="14">
        <v>0.463121324124117</v>
      </c>
      <c r="AT10" s="14">
        <v>0.518496060167426</v>
      </c>
      <c r="AU10" s="14">
        <v>0.34336808435705002</v>
      </c>
      <c r="AV10" s="14">
        <v>0.18365070220139701</v>
      </c>
      <c r="AW10" s="14"/>
      <c r="AX10" s="14">
        <v>0.64016012763836905</v>
      </c>
      <c r="AY10" s="14">
        <v>0.57023754286717598</v>
      </c>
      <c r="AZ10" s="14">
        <v>0.27568615156395998</v>
      </c>
      <c r="BA10" s="14"/>
      <c r="BB10" s="14">
        <v>0.57495558961066395</v>
      </c>
      <c r="BC10" s="14">
        <v>0.510923151535146</v>
      </c>
      <c r="BD10" s="14">
        <v>0.20876338109466799</v>
      </c>
      <c r="BE10" s="14"/>
      <c r="BF10" s="14">
        <v>0</v>
      </c>
      <c r="BG10" s="14">
        <v>1</v>
      </c>
      <c r="BH10" s="14">
        <v>0</v>
      </c>
      <c r="BI10" s="14"/>
      <c r="BJ10" s="14">
        <v>0.48934206630727101</v>
      </c>
      <c r="BK10" s="14">
        <v>0.38612167226705002</v>
      </c>
      <c r="BL10" s="14"/>
      <c r="BM10" s="14">
        <v>0.49043824794597102</v>
      </c>
      <c r="BN10" s="14">
        <v>0.382002203087485</v>
      </c>
      <c r="BO10" s="14"/>
      <c r="BP10" s="14">
        <v>0.49296290848786301</v>
      </c>
      <c r="BQ10" s="14">
        <v>0.45335883095533103</v>
      </c>
      <c r="BR10" s="14">
        <v>0.49289352655697499</v>
      </c>
      <c r="BS10" s="14">
        <v>0.23979065799337501</v>
      </c>
      <c r="BT10" s="14">
        <v>0.46070629403819202</v>
      </c>
      <c r="BU10" s="14">
        <v>0.35636122584655699</v>
      </c>
      <c r="BV10" s="14">
        <v>0.39297798009342</v>
      </c>
      <c r="BW10" s="14">
        <v>0.35968670823279802</v>
      </c>
    </row>
    <row r="11" spans="2:75" x14ac:dyDescent="0.35">
      <c r="B11" s="15" t="s">
        <v>221</v>
      </c>
      <c r="C11" s="14">
        <v>0.37989144650532097</v>
      </c>
      <c r="D11" s="14">
        <v>0.40779325788879101</v>
      </c>
      <c r="E11" s="14">
        <v>0.35355900467936202</v>
      </c>
      <c r="F11" s="14"/>
      <c r="G11" s="14">
        <v>0.35985804825206302</v>
      </c>
      <c r="H11" s="14">
        <v>0.38541754395433497</v>
      </c>
      <c r="I11" s="14">
        <v>0.47979161200903703</v>
      </c>
      <c r="J11" s="14">
        <v>0.42576532930970601</v>
      </c>
      <c r="K11" s="14">
        <v>0.37637418375807702</v>
      </c>
      <c r="L11" s="14">
        <v>0.32103454160397199</v>
      </c>
      <c r="M11" s="14"/>
      <c r="N11" s="14">
        <v>0.395144419550015</v>
      </c>
      <c r="O11" s="14">
        <v>0.351346596950251</v>
      </c>
      <c r="P11" s="14"/>
      <c r="Q11" s="14">
        <v>0.43858198717233299</v>
      </c>
      <c r="R11" s="14">
        <v>0.33222233258292999</v>
      </c>
      <c r="S11" s="14">
        <v>0.42340898636811097</v>
      </c>
      <c r="T11" s="14">
        <v>0.306878351074789</v>
      </c>
      <c r="U11" s="14">
        <v>0.440711016693209</v>
      </c>
      <c r="V11" s="14">
        <v>0.402727751181858</v>
      </c>
      <c r="W11" s="14">
        <v>0.38490979889489002</v>
      </c>
      <c r="X11" s="14">
        <v>0.510891683412808</v>
      </c>
      <c r="Y11" s="14">
        <v>0.42950760689330603</v>
      </c>
      <c r="Z11" s="14">
        <v>0.34998113638628697</v>
      </c>
      <c r="AA11" s="14"/>
      <c r="AB11" s="14">
        <v>0.25945293580248102</v>
      </c>
      <c r="AC11" s="14">
        <v>0.35891931314769498</v>
      </c>
      <c r="AD11" s="14">
        <v>0.50521848838454497</v>
      </c>
      <c r="AE11" s="14"/>
      <c r="AF11" s="14">
        <v>0.21670063609412599</v>
      </c>
      <c r="AG11" s="14">
        <v>0.46770853718656502</v>
      </c>
      <c r="AH11" s="14">
        <v>0.47569863433280801</v>
      </c>
      <c r="AI11" s="14">
        <v>0.37558841675549398</v>
      </c>
      <c r="AJ11" s="14">
        <v>0.184639302624516</v>
      </c>
      <c r="AK11" s="14">
        <v>0.36271490154400698</v>
      </c>
      <c r="AL11" s="14">
        <v>0.487165492930414</v>
      </c>
      <c r="AM11" s="14">
        <v>0.43793382157210298</v>
      </c>
      <c r="AN11" s="14"/>
      <c r="AO11" s="14">
        <v>0.22106237767933101</v>
      </c>
      <c r="AP11" s="14">
        <v>0.42593868227035198</v>
      </c>
      <c r="AQ11" s="14">
        <v>0.51058967343386197</v>
      </c>
      <c r="AR11" s="14">
        <v>0.246951154742587</v>
      </c>
      <c r="AS11" s="14">
        <v>0.243713143414514</v>
      </c>
      <c r="AT11" s="14">
        <v>0.35021195668545702</v>
      </c>
      <c r="AU11" s="14">
        <v>0.47841003148387101</v>
      </c>
      <c r="AV11" s="14">
        <v>0.57414325930247301</v>
      </c>
      <c r="AW11" s="14"/>
      <c r="AX11" s="14">
        <v>9.7678378287706896E-2</v>
      </c>
      <c r="AY11" s="14">
        <v>0.283661249124667</v>
      </c>
      <c r="AZ11" s="14">
        <v>0.58333489593241294</v>
      </c>
      <c r="BA11" s="14"/>
      <c r="BB11" s="14">
        <v>0.18553866663669699</v>
      </c>
      <c r="BC11" s="14">
        <v>0.32198992503281798</v>
      </c>
      <c r="BD11" s="14">
        <v>0.71846837439148803</v>
      </c>
      <c r="BE11" s="14"/>
      <c r="BF11" s="14">
        <v>0</v>
      </c>
      <c r="BG11" s="14">
        <v>0</v>
      </c>
      <c r="BH11" s="14">
        <v>1</v>
      </c>
      <c r="BI11" s="14"/>
      <c r="BJ11" s="14">
        <v>0.35385270231919502</v>
      </c>
      <c r="BK11" s="14">
        <v>0.39291532268363999</v>
      </c>
      <c r="BL11" s="14"/>
      <c r="BM11" s="14">
        <v>0.34984395809366797</v>
      </c>
      <c r="BN11" s="14">
        <v>0.38020054846760098</v>
      </c>
      <c r="BO11" s="14"/>
      <c r="BP11" s="14">
        <v>0.289650035036293</v>
      </c>
      <c r="BQ11" s="14">
        <v>0.32176117991467501</v>
      </c>
      <c r="BR11" s="14">
        <v>0.38884712899899299</v>
      </c>
      <c r="BS11" s="14">
        <v>0.50164397273462502</v>
      </c>
      <c r="BT11" s="14">
        <v>0.35321325680420501</v>
      </c>
      <c r="BU11" s="14">
        <v>0.40156816926146399</v>
      </c>
      <c r="BV11" s="14">
        <v>0.39156442308801098</v>
      </c>
      <c r="BW11" s="14">
        <v>0.421280474236781</v>
      </c>
    </row>
    <row r="12" spans="2:75" x14ac:dyDescent="0.35">
      <c r="B12" s="15" t="s">
        <v>92</v>
      </c>
      <c r="C12" s="20">
        <v>0.159509295422713</v>
      </c>
      <c r="D12" s="20">
        <v>0.120482639498063</v>
      </c>
      <c r="E12" s="20">
        <v>0.19634085207951199</v>
      </c>
      <c r="F12" s="20"/>
      <c r="G12" s="20">
        <v>0.17644245309817599</v>
      </c>
      <c r="H12" s="20">
        <v>0.240833083236136</v>
      </c>
      <c r="I12" s="20">
        <v>0.153976995304552</v>
      </c>
      <c r="J12" s="20">
        <v>0.166691695686422</v>
      </c>
      <c r="K12" s="20">
        <v>0.11645564787757599</v>
      </c>
      <c r="L12" s="20">
        <v>0.14523372828466599</v>
      </c>
      <c r="M12" s="20"/>
      <c r="N12" s="20">
        <v>0.14309325128924899</v>
      </c>
      <c r="O12" s="20">
        <v>0.190230749443911</v>
      </c>
      <c r="P12" s="20"/>
      <c r="Q12" s="20">
        <v>0.26222701612421001</v>
      </c>
      <c r="R12" s="20">
        <v>0.21740673336125599</v>
      </c>
      <c r="S12" s="20">
        <v>0.17307890737520601</v>
      </c>
      <c r="T12" s="20">
        <v>0.19083860839668901</v>
      </c>
      <c r="U12" s="20">
        <v>8.0452006147512301E-2</v>
      </c>
      <c r="V12" s="20">
        <v>0.13223936832358599</v>
      </c>
      <c r="W12" s="20">
        <v>8.6831403026748993E-2</v>
      </c>
      <c r="X12" s="20">
        <v>0.15728013285563799</v>
      </c>
      <c r="Y12" s="20">
        <v>0</v>
      </c>
      <c r="Z12" s="20">
        <v>0.28559420561013998</v>
      </c>
      <c r="AA12" s="20"/>
      <c r="AB12" s="20">
        <v>5.1596944309209199E-2</v>
      </c>
      <c r="AC12" s="20">
        <v>0.206432942599965</v>
      </c>
      <c r="AD12" s="20">
        <v>5.4690836673435703E-2</v>
      </c>
      <c r="AE12" s="20"/>
      <c r="AF12" s="20">
        <v>0.136500932988422</v>
      </c>
      <c r="AG12" s="20">
        <v>9.9106390395034202E-2</v>
      </c>
      <c r="AH12" s="20">
        <v>0.115315790541865</v>
      </c>
      <c r="AI12" s="20">
        <v>0.117701104838544</v>
      </c>
      <c r="AJ12" s="20">
        <v>0.248596221482977</v>
      </c>
      <c r="AK12" s="20">
        <v>9.1335263837915806E-2</v>
      </c>
      <c r="AL12" s="20">
        <v>0.13248306807672899</v>
      </c>
      <c r="AM12" s="20">
        <v>0.25719582188943302</v>
      </c>
      <c r="AN12" s="20"/>
      <c r="AO12" s="20">
        <v>7.0109076094856199E-2</v>
      </c>
      <c r="AP12" s="20">
        <v>0.12252864406514299</v>
      </c>
      <c r="AQ12" s="20">
        <v>0.118806782360332</v>
      </c>
      <c r="AR12" s="20">
        <v>0.11646607926434099</v>
      </c>
      <c r="AS12" s="20">
        <v>0.23943225879766</v>
      </c>
      <c r="AT12" s="20">
        <v>6.3111766201266503E-2</v>
      </c>
      <c r="AU12" s="20">
        <v>9.9858606064606406E-2</v>
      </c>
      <c r="AV12" s="20">
        <v>0.20070948605699601</v>
      </c>
      <c r="AW12" s="20"/>
      <c r="AX12" s="20">
        <v>3.3193987477248797E-2</v>
      </c>
      <c r="AY12" s="20">
        <v>8.5063488055462405E-2</v>
      </c>
      <c r="AZ12" s="20">
        <v>0.105296568190813</v>
      </c>
      <c r="BA12" s="20"/>
      <c r="BB12" s="20">
        <v>4.1304969423782097E-2</v>
      </c>
      <c r="BC12" s="20">
        <v>0.12757945809649299</v>
      </c>
      <c r="BD12" s="20">
        <v>5.5003589070906703E-2</v>
      </c>
      <c r="BE12" s="20"/>
      <c r="BF12" s="20">
        <v>0</v>
      </c>
      <c r="BG12" s="20">
        <v>0</v>
      </c>
      <c r="BH12" s="20">
        <v>0</v>
      </c>
      <c r="BI12" s="20"/>
      <c r="BJ12" s="20">
        <v>8.7646025055515303E-2</v>
      </c>
      <c r="BK12" s="20">
        <v>0.173401769511103</v>
      </c>
      <c r="BL12" s="20"/>
      <c r="BM12" s="20">
        <v>7.9622945223002298E-2</v>
      </c>
      <c r="BN12" s="20">
        <v>0.190980816402257</v>
      </c>
      <c r="BO12" s="20"/>
      <c r="BP12" s="20">
        <v>0.121035247072068</v>
      </c>
      <c r="BQ12" s="20">
        <v>0.16321075908108201</v>
      </c>
      <c r="BR12" s="20">
        <v>0.11825934444403199</v>
      </c>
      <c r="BS12" s="20">
        <v>0.20851531207846299</v>
      </c>
      <c r="BT12" s="20">
        <v>0.14311453394090801</v>
      </c>
      <c r="BU12" s="20">
        <v>0.209364242063212</v>
      </c>
      <c r="BV12" s="20">
        <v>0.110056098108651</v>
      </c>
      <c r="BW12" s="20">
        <v>0.16928424850548901</v>
      </c>
    </row>
    <row r="13" spans="2:75" x14ac:dyDescent="0.35">
      <c r="B13" s="16"/>
    </row>
    <row r="14" spans="2:75" x14ac:dyDescent="0.35">
      <c r="B14" t="s">
        <v>94</v>
      </c>
    </row>
    <row r="15" spans="2:75" x14ac:dyDescent="0.35">
      <c r="B15" t="s">
        <v>95</v>
      </c>
    </row>
    <row r="17" spans="2:2" x14ac:dyDescent="0.35">
      <c r="B17"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W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235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219</v>
      </c>
      <c r="C9" s="14">
        <v>3.2322053117593098E-2</v>
      </c>
      <c r="D9" s="14">
        <v>4.4478713561685097E-2</v>
      </c>
      <c r="E9" s="14">
        <v>2.0849158059186999E-2</v>
      </c>
      <c r="F9" s="14"/>
      <c r="G9" s="14">
        <v>0.118382379237688</v>
      </c>
      <c r="H9" s="14">
        <v>4.1674919497028201E-2</v>
      </c>
      <c r="I9" s="14">
        <v>5.6355584652709199E-2</v>
      </c>
      <c r="J9" s="14">
        <v>1.08516971363486E-2</v>
      </c>
      <c r="K9" s="14">
        <v>1.1833864983719701E-2</v>
      </c>
      <c r="L9" s="14">
        <v>2.0061896613056102E-2</v>
      </c>
      <c r="M9" s="14"/>
      <c r="N9" s="14">
        <v>2.6946373226304599E-2</v>
      </c>
      <c r="O9" s="14">
        <v>4.2382254057004298E-2</v>
      </c>
      <c r="P9" s="14"/>
      <c r="Q9" s="14">
        <v>2.89383095158341E-2</v>
      </c>
      <c r="R9" s="14">
        <v>2.54725224794684E-2</v>
      </c>
      <c r="S9" s="14">
        <v>5.0432969083789997E-2</v>
      </c>
      <c r="T9" s="14">
        <v>5.4864422295870699E-2</v>
      </c>
      <c r="U9" s="14">
        <v>2.6149427931568901E-2</v>
      </c>
      <c r="V9" s="14">
        <v>1.1239805457504901E-2</v>
      </c>
      <c r="W9" s="14">
        <v>3.49095882793947E-2</v>
      </c>
      <c r="X9" s="14">
        <v>0</v>
      </c>
      <c r="Y9" s="14">
        <v>0</v>
      </c>
      <c r="Z9" s="14">
        <v>6.53955039171182E-3</v>
      </c>
      <c r="AA9" s="14"/>
      <c r="AB9" s="14">
        <v>5.01517813009403E-2</v>
      </c>
      <c r="AC9" s="14">
        <v>2.4135201636746401E-2</v>
      </c>
      <c r="AD9" s="14">
        <v>4.5342665663115102E-2</v>
      </c>
      <c r="AE9" s="14"/>
      <c r="AF9" s="14">
        <v>1.5568593546270999E-2</v>
      </c>
      <c r="AG9" s="14">
        <v>6.1306426014423099E-2</v>
      </c>
      <c r="AH9" s="14">
        <v>2.77049028641888E-2</v>
      </c>
      <c r="AI9" s="14">
        <v>1.02276054512757E-2</v>
      </c>
      <c r="AJ9" s="14">
        <v>6.52083207789282E-2</v>
      </c>
      <c r="AK9" s="14">
        <v>4.4724533674391602E-2</v>
      </c>
      <c r="AL9" s="14">
        <v>0</v>
      </c>
      <c r="AM9" s="14">
        <v>1.45410260034345E-2</v>
      </c>
      <c r="AN9" s="14"/>
      <c r="AO9" s="14">
        <v>1.7752148685590101E-2</v>
      </c>
      <c r="AP9" s="14">
        <v>4.8261914636001303E-2</v>
      </c>
      <c r="AQ9" s="14">
        <v>3.28062079416791E-2</v>
      </c>
      <c r="AR9" s="14">
        <v>1.3305270570621299E-2</v>
      </c>
      <c r="AS9" s="14">
        <v>4.7551790442157099E-2</v>
      </c>
      <c r="AT9" s="14">
        <v>5.5216447264796999E-2</v>
      </c>
      <c r="AU9" s="14">
        <v>2.09911132173323E-2</v>
      </c>
      <c r="AV9" s="14">
        <v>7.6367120918076799E-3</v>
      </c>
      <c r="AW9" s="14"/>
      <c r="AX9" s="14">
        <v>0.26155294477165703</v>
      </c>
      <c r="AY9" s="14">
        <v>2.5614908857244899E-2</v>
      </c>
      <c r="AZ9" s="14">
        <v>7.9122010525991496E-3</v>
      </c>
      <c r="BA9" s="14"/>
      <c r="BB9" s="14">
        <v>9.3095863450826294E-2</v>
      </c>
      <c r="BC9" s="14">
        <v>1.65135997871221E-2</v>
      </c>
      <c r="BD9" s="14">
        <v>1.7828154918025901E-2</v>
      </c>
      <c r="BE9" s="14"/>
      <c r="BF9" s="14">
        <v>0.20626540403504201</v>
      </c>
      <c r="BG9" s="14">
        <v>3.4264083780500498E-2</v>
      </c>
      <c r="BH9" s="14">
        <v>4.8756888915887902E-3</v>
      </c>
      <c r="BI9" s="14"/>
      <c r="BJ9" s="14">
        <v>4.7806914334231197E-2</v>
      </c>
      <c r="BK9" s="14">
        <v>2.8633366103123701E-2</v>
      </c>
      <c r="BL9" s="14"/>
      <c r="BM9" s="14">
        <v>6.5104998274342393E-2</v>
      </c>
      <c r="BN9" s="14">
        <v>1.8669400389098499E-2</v>
      </c>
      <c r="BO9" s="14"/>
      <c r="BP9" s="14">
        <v>6.9237970050786607E-2</v>
      </c>
      <c r="BQ9" s="14">
        <v>2.3474464754183799E-2</v>
      </c>
      <c r="BR9" s="14">
        <v>3.5772561208093398E-2</v>
      </c>
      <c r="BS9" s="14">
        <v>3.00322123791479E-2</v>
      </c>
      <c r="BT9" s="14">
        <v>2.30957855945263E-2</v>
      </c>
      <c r="BU9" s="14">
        <v>2.39730080224522E-2</v>
      </c>
      <c r="BV9" s="14">
        <v>1.38511832490488E-2</v>
      </c>
      <c r="BW9" s="14">
        <v>2.0782172778795498E-2</v>
      </c>
    </row>
    <row r="10" spans="2:75" x14ac:dyDescent="0.35">
      <c r="B10" s="15" t="s">
        <v>220</v>
      </c>
      <c r="C10" s="14">
        <v>0.240301547357956</v>
      </c>
      <c r="D10" s="14">
        <v>0.257152748668803</v>
      </c>
      <c r="E10" s="14">
        <v>0.22439816129756801</v>
      </c>
      <c r="F10" s="14"/>
      <c r="G10" s="14">
        <v>0.287236726022222</v>
      </c>
      <c r="H10" s="14">
        <v>0.28401433789445102</v>
      </c>
      <c r="I10" s="14">
        <v>0.22708507461777599</v>
      </c>
      <c r="J10" s="14">
        <v>0.22142465399570599</v>
      </c>
      <c r="K10" s="14">
        <v>0.193715153436707</v>
      </c>
      <c r="L10" s="14">
        <v>0.25012009500844401</v>
      </c>
      <c r="M10" s="14"/>
      <c r="N10" s="14">
        <v>0.24262943841941501</v>
      </c>
      <c r="O10" s="14">
        <v>0.235945065514367</v>
      </c>
      <c r="P10" s="14"/>
      <c r="Q10" s="14">
        <v>0.14840270693334101</v>
      </c>
      <c r="R10" s="14">
        <v>0.22374514220772601</v>
      </c>
      <c r="S10" s="14">
        <v>0.19351397468900999</v>
      </c>
      <c r="T10" s="14">
        <v>0.27586613080071298</v>
      </c>
      <c r="U10" s="14">
        <v>0.24536335843000701</v>
      </c>
      <c r="V10" s="14">
        <v>0.25263531105433201</v>
      </c>
      <c r="W10" s="14">
        <v>0.29817230313697002</v>
      </c>
      <c r="X10" s="14">
        <v>0</v>
      </c>
      <c r="Y10" s="14">
        <v>0.57049239310669397</v>
      </c>
      <c r="Z10" s="14">
        <v>0.156722949102333</v>
      </c>
      <c r="AA10" s="14"/>
      <c r="AB10" s="14">
        <v>0.29389205332770202</v>
      </c>
      <c r="AC10" s="14">
        <v>0.22192252095993001</v>
      </c>
      <c r="AD10" s="14">
        <v>0.294249648016703</v>
      </c>
      <c r="AE10" s="14"/>
      <c r="AF10" s="14">
        <v>0.26617302385969099</v>
      </c>
      <c r="AG10" s="14">
        <v>0.27454895610497398</v>
      </c>
      <c r="AH10" s="14">
        <v>0.20875889699981001</v>
      </c>
      <c r="AI10" s="14">
        <v>0.24599177656754401</v>
      </c>
      <c r="AJ10" s="14">
        <v>0.289151127460338</v>
      </c>
      <c r="AK10" s="14">
        <v>0.333391936254266</v>
      </c>
      <c r="AL10" s="14">
        <v>0.16757130609242801</v>
      </c>
      <c r="AM10" s="14">
        <v>0.16584421046016401</v>
      </c>
      <c r="AN10" s="14"/>
      <c r="AO10" s="14">
        <v>0.24386135069921799</v>
      </c>
      <c r="AP10" s="14">
        <v>0.26033107298463098</v>
      </c>
      <c r="AQ10" s="14">
        <v>0.24715403775167899</v>
      </c>
      <c r="AR10" s="14">
        <v>0.273769047301542</v>
      </c>
      <c r="AS10" s="14">
        <v>0.29217461680447798</v>
      </c>
      <c r="AT10" s="14">
        <v>0.42099202440912498</v>
      </c>
      <c r="AU10" s="14">
        <v>0.16377903482444101</v>
      </c>
      <c r="AV10" s="14">
        <v>0.145829556000031</v>
      </c>
      <c r="AW10" s="14"/>
      <c r="AX10" s="14">
        <v>0.44745123465479603</v>
      </c>
      <c r="AY10" s="14">
        <v>0.431868805070386</v>
      </c>
      <c r="AZ10" s="14">
        <v>8.6803539565187701E-2</v>
      </c>
      <c r="BA10" s="14"/>
      <c r="BB10" s="14">
        <v>0.35622943305518101</v>
      </c>
      <c r="BC10" s="14">
        <v>0.28881663109654898</v>
      </c>
      <c r="BD10" s="14">
        <v>0.16566661538873301</v>
      </c>
      <c r="BE10" s="14"/>
      <c r="BF10" s="14">
        <v>0.42275498026251901</v>
      </c>
      <c r="BG10" s="14">
        <v>0.38091538160656702</v>
      </c>
      <c r="BH10" s="14">
        <v>0.13938776729497801</v>
      </c>
      <c r="BI10" s="14"/>
      <c r="BJ10" s="14">
        <v>0.30526798690616203</v>
      </c>
      <c r="BK10" s="14">
        <v>0.225749562514036</v>
      </c>
      <c r="BL10" s="14"/>
      <c r="BM10" s="14">
        <v>0.31613289443769998</v>
      </c>
      <c r="BN10" s="14">
        <v>0.213544548773692</v>
      </c>
      <c r="BO10" s="14"/>
      <c r="BP10" s="14">
        <v>0.27957930754260402</v>
      </c>
      <c r="BQ10" s="14">
        <v>0.30409371591934597</v>
      </c>
      <c r="BR10" s="14">
        <v>0.10868616550929799</v>
      </c>
      <c r="BS10" s="14">
        <v>0.23188819736731001</v>
      </c>
      <c r="BT10" s="14">
        <v>0.25861381170098302</v>
      </c>
      <c r="BU10" s="14">
        <v>0.19692461683104301</v>
      </c>
      <c r="BV10" s="14">
        <v>0.20891163285568201</v>
      </c>
      <c r="BW10" s="14">
        <v>0.18307830581439999</v>
      </c>
    </row>
    <row r="11" spans="2:75" x14ac:dyDescent="0.35">
      <c r="B11" s="15" t="s">
        <v>221</v>
      </c>
      <c r="C11" s="14">
        <v>0.55350885449759102</v>
      </c>
      <c r="D11" s="14">
        <v>0.57584512695113999</v>
      </c>
      <c r="E11" s="14">
        <v>0.53242891144628302</v>
      </c>
      <c r="F11" s="14"/>
      <c r="G11" s="14">
        <v>0.42601428068179598</v>
      </c>
      <c r="H11" s="14">
        <v>0.483734919958827</v>
      </c>
      <c r="I11" s="14">
        <v>0.612164538108947</v>
      </c>
      <c r="J11" s="14">
        <v>0.59270211554941099</v>
      </c>
      <c r="K11" s="14">
        <v>0.60011076313850398</v>
      </c>
      <c r="L11" s="14">
        <v>0.54242520839146302</v>
      </c>
      <c r="M11" s="14"/>
      <c r="N11" s="14">
        <v>0.56969538938915698</v>
      </c>
      <c r="O11" s="14">
        <v>0.52321691062908804</v>
      </c>
      <c r="P11" s="14"/>
      <c r="Q11" s="14">
        <v>0.615939361721073</v>
      </c>
      <c r="R11" s="14">
        <v>0.49054718334277198</v>
      </c>
      <c r="S11" s="14">
        <v>0.58065445888151701</v>
      </c>
      <c r="T11" s="14">
        <v>0.53373078591777401</v>
      </c>
      <c r="U11" s="14">
        <v>0.61962179806929796</v>
      </c>
      <c r="V11" s="14">
        <v>0.51453152022124204</v>
      </c>
      <c r="W11" s="14">
        <v>0.48583536167582397</v>
      </c>
      <c r="X11" s="14">
        <v>0.91334800059728605</v>
      </c>
      <c r="Y11" s="14">
        <v>0.42950760689330603</v>
      </c>
      <c r="Z11" s="14">
        <v>0.61832703753481699</v>
      </c>
      <c r="AA11" s="14"/>
      <c r="AB11" s="14">
        <v>0.56890193513280196</v>
      </c>
      <c r="AC11" s="14">
        <v>0.52435111767976705</v>
      </c>
      <c r="AD11" s="14">
        <v>0.59787224507776704</v>
      </c>
      <c r="AE11" s="14"/>
      <c r="AF11" s="14">
        <v>0.5312118703573</v>
      </c>
      <c r="AG11" s="14">
        <v>0.56290479454098896</v>
      </c>
      <c r="AH11" s="14">
        <v>0.61833793129815096</v>
      </c>
      <c r="AI11" s="14">
        <v>0.56590893528419395</v>
      </c>
      <c r="AJ11" s="14">
        <v>0.37697117357429799</v>
      </c>
      <c r="AK11" s="14">
        <v>0.491108068811696</v>
      </c>
      <c r="AL11" s="14">
        <v>0.65515201852136595</v>
      </c>
      <c r="AM11" s="14">
        <v>0.63114838242465898</v>
      </c>
      <c r="AN11" s="14"/>
      <c r="AO11" s="14">
        <v>0.55443046398611995</v>
      </c>
      <c r="AP11" s="14">
        <v>0.60038404292983905</v>
      </c>
      <c r="AQ11" s="14">
        <v>0.56969281502185298</v>
      </c>
      <c r="AR11" s="14">
        <v>0.54696747484163</v>
      </c>
      <c r="AS11" s="14">
        <v>0.40627590446032102</v>
      </c>
      <c r="AT11" s="14">
        <v>0.43668216881319699</v>
      </c>
      <c r="AU11" s="14">
        <v>0.66096762796792097</v>
      </c>
      <c r="AV11" s="14">
        <v>0.68797685614614201</v>
      </c>
      <c r="AW11" s="14"/>
      <c r="AX11" s="14">
        <v>0.12849881240540001</v>
      </c>
      <c r="AY11" s="14">
        <v>0.42305650580064902</v>
      </c>
      <c r="AZ11" s="14">
        <v>0.83710937970361299</v>
      </c>
      <c r="BA11" s="14"/>
      <c r="BB11" s="14">
        <v>0.39421548253570199</v>
      </c>
      <c r="BC11" s="14">
        <v>0.53690224823991795</v>
      </c>
      <c r="BD11" s="14">
        <v>0.77597325613368295</v>
      </c>
      <c r="BE11" s="14"/>
      <c r="BF11" s="14">
        <v>0.24770583969527099</v>
      </c>
      <c r="BG11" s="14">
        <v>0.448042310070773</v>
      </c>
      <c r="BH11" s="14">
        <v>0.81670754744848195</v>
      </c>
      <c r="BI11" s="14"/>
      <c r="BJ11" s="14">
        <v>0.511066422038158</v>
      </c>
      <c r="BK11" s="14">
        <v>0.56614678148126296</v>
      </c>
      <c r="BL11" s="14"/>
      <c r="BM11" s="14">
        <v>0.498774488047732</v>
      </c>
      <c r="BN11" s="14">
        <v>0.56383248761098503</v>
      </c>
      <c r="BO11" s="14"/>
      <c r="BP11" s="14">
        <v>0.48454023919256001</v>
      </c>
      <c r="BQ11" s="14">
        <v>0.49501647234496199</v>
      </c>
      <c r="BR11" s="14">
        <v>0.76894994350931001</v>
      </c>
      <c r="BS11" s="14">
        <v>0.56854686867547899</v>
      </c>
      <c r="BT11" s="14">
        <v>0.53894402742749203</v>
      </c>
      <c r="BU11" s="14">
        <v>0.60532999937328302</v>
      </c>
      <c r="BV11" s="14">
        <v>0.497258890342132</v>
      </c>
      <c r="BW11" s="14">
        <v>0.61900242141038198</v>
      </c>
    </row>
    <row r="12" spans="2:75" x14ac:dyDescent="0.35">
      <c r="B12" s="15" t="s">
        <v>92</v>
      </c>
      <c r="C12" s="20">
        <v>0.173867545026861</v>
      </c>
      <c r="D12" s="20">
        <v>0.122523410818371</v>
      </c>
      <c r="E12" s="20">
        <v>0.22232376919696201</v>
      </c>
      <c r="F12" s="20"/>
      <c r="G12" s="20">
        <v>0.16836661405829401</v>
      </c>
      <c r="H12" s="20">
        <v>0.190575822649693</v>
      </c>
      <c r="I12" s="20">
        <v>0.10439480262056799</v>
      </c>
      <c r="J12" s="20">
        <v>0.17502153331853401</v>
      </c>
      <c r="K12" s="20">
        <v>0.194340218441069</v>
      </c>
      <c r="L12" s="20">
        <v>0.18739279998703601</v>
      </c>
      <c r="M12" s="20"/>
      <c r="N12" s="20">
        <v>0.16072879896512299</v>
      </c>
      <c r="O12" s="20">
        <v>0.19845576979954099</v>
      </c>
      <c r="P12" s="20"/>
      <c r="Q12" s="20">
        <v>0.20671962182975101</v>
      </c>
      <c r="R12" s="20">
        <v>0.260235151970033</v>
      </c>
      <c r="S12" s="20">
        <v>0.175398597345682</v>
      </c>
      <c r="T12" s="20">
        <v>0.13553866098564199</v>
      </c>
      <c r="U12" s="20">
        <v>0.108865415569125</v>
      </c>
      <c r="V12" s="20">
        <v>0.221593363266922</v>
      </c>
      <c r="W12" s="20">
        <v>0.18108274690781101</v>
      </c>
      <c r="X12" s="20">
        <v>8.66519994027138E-2</v>
      </c>
      <c r="Y12" s="20">
        <v>0</v>
      </c>
      <c r="Z12" s="20">
        <v>0.218410462971138</v>
      </c>
      <c r="AA12" s="20"/>
      <c r="AB12" s="20">
        <v>8.7054230238556102E-2</v>
      </c>
      <c r="AC12" s="20">
        <v>0.22959115972355701</v>
      </c>
      <c r="AD12" s="20">
        <v>6.2535441242414599E-2</v>
      </c>
      <c r="AE12" s="20"/>
      <c r="AF12" s="20">
        <v>0.18704651223673799</v>
      </c>
      <c r="AG12" s="20">
        <v>0.101239823339614</v>
      </c>
      <c r="AH12" s="20">
        <v>0.14519826883785</v>
      </c>
      <c r="AI12" s="20">
        <v>0.177871682696986</v>
      </c>
      <c r="AJ12" s="20">
        <v>0.26866937818643499</v>
      </c>
      <c r="AK12" s="20">
        <v>0.13077546125964601</v>
      </c>
      <c r="AL12" s="20">
        <v>0.17727667538620601</v>
      </c>
      <c r="AM12" s="20">
        <v>0.18846638111174199</v>
      </c>
      <c r="AN12" s="20"/>
      <c r="AO12" s="20">
        <v>0.18395603662907201</v>
      </c>
      <c r="AP12" s="20">
        <v>9.1022969449527993E-2</v>
      </c>
      <c r="AQ12" s="20">
        <v>0.15034693928478901</v>
      </c>
      <c r="AR12" s="20">
        <v>0.165958207286206</v>
      </c>
      <c r="AS12" s="20">
        <v>0.25399768829304398</v>
      </c>
      <c r="AT12" s="20">
        <v>8.7109359512881804E-2</v>
      </c>
      <c r="AU12" s="20">
        <v>0.15426222399030601</v>
      </c>
      <c r="AV12" s="20">
        <v>0.15855687576201899</v>
      </c>
      <c r="AW12" s="20"/>
      <c r="AX12" s="20">
        <v>0.16249700816814699</v>
      </c>
      <c r="AY12" s="20">
        <v>0.11945978027172</v>
      </c>
      <c r="AZ12" s="20">
        <v>6.8174879678600503E-2</v>
      </c>
      <c r="BA12" s="20"/>
      <c r="BB12" s="20">
        <v>0.15645922095829001</v>
      </c>
      <c r="BC12" s="20">
        <v>0.15776752087641099</v>
      </c>
      <c r="BD12" s="20">
        <v>4.0531973559559002E-2</v>
      </c>
      <c r="BE12" s="20"/>
      <c r="BF12" s="20">
        <v>0.123273776007168</v>
      </c>
      <c r="BG12" s="20">
        <v>0.13677822454215899</v>
      </c>
      <c r="BH12" s="20">
        <v>3.90289963649511E-2</v>
      </c>
      <c r="BI12" s="20"/>
      <c r="BJ12" s="20">
        <v>0.135858676721448</v>
      </c>
      <c r="BK12" s="20">
        <v>0.17947028990157701</v>
      </c>
      <c r="BL12" s="20"/>
      <c r="BM12" s="20">
        <v>0.119987619240226</v>
      </c>
      <c r="BN12" s="20">
        <v>0.20395356322622399</v>
      </c>
      <c r="BO12" s="20"/>
      <c r="BP12" s="20">
        <v>0.16664248321405001</v>
      </c>
      <c r="BQ12" s="20">
        <v>0.17741534698150799</v>
      </c>
      <c r="BR12" s="20">
        <v>8.65913297732986E-2</v>
      </c>
      <c r="BS12" s="20">
        <v>0.16953272157806401</v>
      </c>
      <c r="BT12" s="20">
        <v>0.17934637527699801</v>
      </c>
      <c r="BU12" s="20">
        <v>0.17377237577322199</v>
      </c>
      <c r="BV12" s="20">
        <v>0.27997829355313703</v>
      </c>
      <c r="BW12" s="20">
        <v>0.17713709999642299</v>
      </c>
    </row>
    <row r="13" spans="2:75" x14ac:dyDescent="0.35">
      <c r="B13" s="16"/>
    </row>
    <row r="14" spans="2:75" x14ac:dyDescent="0.35">
      <c r="B14" t="s">
        <v>94</v>
      </c>
    </row>
    <row r="15" spans="2:75" x14ac:dyDescent="0.35">
      <c r="B15" t="s">
        <v>95</v>
      </c>
    </row>
    <row r="17" spans="2:2" x14ac:dyDescent="0.35">
      <c r="B17"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W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236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219</v>
      </c>
      <c r="C9" s="14">
        <v>0.113572435061622</v>
      </c>
      <c r="D9" s="14">
        <v>0.141577000173854</v>
      </c>
      <c r="E9" s="14">
        <v>8.7143019008869504E-2</v>
      </c>
      <c r="F9" s="14"/>
      <c r="G9" s="14">
        <v>0.10873928314167899</v>
      </c>
      <c r="H9" s="14">
        <v>0.100244683221468</v>
      </c>
      <c r="I9" s="14">
        <v>9.5545622871137798E-2</v>
      </c>
      <c r="J9" s="14">
        <v>6.4107306588292307E-2</v>
      </c>
      <c r="K9" s="14">
        <v>0.101039937354218</v>
      </c>
      <c r="L9" s="14">
        <v>0.15685864778827099</v>
      </c>
      <c r="M9" s="14"/>
      <c r="N9" s="14">
        <v>0.110383002127911</v>
      </c>
      <c r="O9" s="14">
        <v>0.119541230980424</v>
      </c>
      <c r="P9" s="14"/>
      <c r="Q9" s="14">
        <v>0.17437902917481199</v>
      </c>
      <c r="R9" s="14">
        <v>9.83157678366295E-2</v>
      </c>
      <c r="S9" s="14">
        <v>9.89175844163971E-2</v>
      </c>
      <c r="T9" s="14">
        <v>9.9651678818712702E-2</v>
      </c>
      <c r="U9" s="14">
        <v>0.113572252315712</v>
      </c>
      <c r="V9" s="14">
        <v>0.123606048679192</v>
      </c>
      <c r="W9" s="14">
        <v>0.14323321794104299</v>
      </c>
      <c r="X9" s="14">
        <v>0.26187207182115801</v>
      </c>
      <c r="Y9" s="14">
        <v>0</v>
      </c>
      <c r="Z9" s="14">
        <v>0.102325190697929</v>
      </c>
      <c r="AA9" s="14"/>
      <c r="AB9" s="14">
        <v>0.181621139797951</v>
      </c>
      <c r="AC9" s="14">
        <v>8.6938595741925598E-2</v>
      </c>
      <c r="AD9" s="14">
        <v>0.159621529303312</v>
      </c>
      <c r="AE9" s="14"/>
      <c r="AF9" s="14">
        <v>0.14224143330813299</v>
      </c>
      <c r="AG9" s="14">
        <v>9.4193888938433695E-2</v>
      </c>
      <c r="AH9" s="14">
        <v>0.13179721810766401</v>
      </c>
      <c r="AI9" s="14">
        <v>9.2240867472882099E-2</v>
      </c>
      <c r="AJ9" s="14">
        <v>0.16140995510801701</v>
      </c>
      <c r="AK9" s="14">
        <v>0.192201202992555</v>
      </c>
      <c r="AL9" s="14">
        <v>9.30436807652152E-2</v>
      </c>
      <c r="AM9" s="14">
        <v>3.5948620987253002E-2</v>
      </c>
      <c r="AN9" s="14"/>
      <c r="AO9" s="14">
        <v>0.171687376156934</v>
      </c>
      <c r="AP9" s="14">
        <v>5.9526278660378802E-2</v>
      </c>
      <c r="AQ9" s="14">
        <v>0.13118602496524101</v>
      </c>
      <c r="AR9" s="14">
        <v>0.12109984474678</v>
      </c>
      <c r="AS9" s="14">
        <v>8.4569178079659302E-2</v>
      </c>
      <c r="AT9" s="14">
        <v>0.18062347118267499</v>
      </c>
      <c r="AU9" s="14">
        <v>0.13738371084193601</v>
      </c>
      <c r="AV9" s="14">
        <v>7.6397694297244099E-3</v>
      </c>
      <c r="AW9" s="14"/>
      <c r="AX9" s="14">
        <v>0.495366578237322</v>
      </c>
      <c r="AY9" s="14">
        <v>0.116790260108093</v>
      </c>
      <c r="AZ9" s="14">
        <v>8.7167583889953104E-2</v>
      </c>
      <c r="BA9" s="14"/>
      <c r="BB9" s="14">
        <v>0.36350174163865701</v>
      </c>
      <c r="BC9" s="14">
        <v>9.8644900282657696E-2</v>
      </c>
      <c r="BD9" s="14">
        <v>3.9241616494961003E-2</v>
      </c>
      <c r="BE9" s="14"/>
      <c r="BF9" s="14">
        <v>0.41601742821717502</v>
      </c>
      <c r="BG9" s="14">
        <v>0.15769713821921899</v>
      </c>
      <c r="BH9" s="14">
        <v>5.4490748091299002E-2</v>
      </c>
      <c r="BI9" s="14"/>
      <c r="BJ9" s="14">
        <v>0.17650469862307999</v>
      </c>
      <c r="BK9" s="14">
        <v>9.3895423384512094E-2</v>
      </c>
      <c r="BL9" s="14"/>
      <c r="BM9" s="14">
        <v>0.20343152645257001</v>
      </c>
      <c r="BN9" s="14">
        <v>7.8416507631091897E-2</v>
      </c>
      <c r="BO9" s="14"/>
      <c r="BP9" s="14">
        <v>0.14765447857442099</v>
      </c>
      <c r="BQ9" s="14">
        <v>0.14345039010389901</v>
      </c>
      <c r="BR9" s="14">
        <v>0.162180967635564</v>
      </c>
      <c r="BS9" s="14">
        <v>7.8580949593218805E-2</v>
      </c>
      <c r="BT9" s="14">
        <v>0.119948923746853</v>
      </c>
      <c r="BU9" s="14">
        <v>9.0515939429544501E-2</v>
      </c>
      <c r="BV9" s="14">
        <v>0.130225972795594</v>
      </c>
      <c r="BW9" s="14">
        <v>6.7154697129029203E-2</v>
      </c>
    </row>
    <row r="10" spans="2:75" x14ac:dyDescent="0.35">
      <c r="B10" s="15" t="s">
        <v>220</v>
      </c>
      <c r="C10" s="14">
        <v>0.63331833380920499</v>
      </c>
      <c r="D10" s="14">
        <v>0.62092131777515502</v>
      </c>
      <c r="E10" s="14">
        <v>0.64501806538023498</v>
      </c>
      <c r="F10" s="14"/>
      <c r="G10" s="14">
        <v>0.65863826606236597</v>
      </c>
      <c r="H10" s="14">
        <v>0.59761908132382502</v>
      </c>
      <c r="I10" s="14">
        <v>0.56170774183501404</v>
      </c>
      <c r="J10" s="14">
        <v>0.62003189035246997</v>
      </c>
      <c r="K10" s="14">
        <v>0.66852808553576204</v>
      </c>
      <c r="L10" s="14">
        <v>0.65971460053449704</v>
      </c>
      <c r="M10" s="14"/>
      <c r="N10" s="14">
        <v>0.67730152289238599</v>
      </c>
      <c r="O10" s="14">
        <v>0.55100693709639503</v>
      </c>
      <c r="P10" s="14"/>
      <c r="Q10" s="14">
        <v>0.35221498677112101</v>
      </c>
      <c r="R10" s="14">
        <v>0.608533749221423</v>
      </c>
      <c r="S10" s="14">
        <v>0.66901578288966801</v>
      </c>
      <c r="T10" s="14">
        <v>0.68353082919338204</v>
      </c>
      <c r="U10" s="14">
        <v>0.60956236473362402</v>
      </c>
      <c r="V10" s="14">
        <v>0.61893023882531795</v>
      </c>
      <c r="W10" s="14">
        <v>0.72547255873822603</v>
      </c>
      <c r="X10" s="14">
        <v>0.73812792817884199</v>
      </c>
      <c r="Y10" s="14">
        <v>0.57049239310669397</v>
      </c>
      <c r="Z10" s="14">
        <v>0.51324816956748298</v>
      </c>
      <c r="AA10" s="14"/>
      <c r="AB10" s="14">
        <v>0.69529917297649502</v>
      </c>
      <c r="AC10" s="14">
        <v>0.61443865057295399</v>
      </c>
      <c r="AD10" s="14">
        <v>0.68830780980109196</v>
      </c>
      <c r="AE10" s="14"/>
      <c r="AF10" s="14">
        <v>0.70434329429807996</v>
      </c>
      <c r="AG10" s="14">
        <v>0.70910520034594304</v>
      </c>
      <c r="AH10" s="14">
        <v>0.68522091511365602</v>
      </c>
      <c r="AI10" s="14">
        <v>0.70866398939824404</v>
      </c>
      <c r="AJ10" s="14">
        <v>0.60611088303261496</v>
      </c>
      <c r="AK10" s="14">
        <v>0.614304882004574</v>
      </c>
      <c r="AL10" s="14">
        <v>0.640494774878416</v>
      </c>
      <c r="AM10" s="14">
        <v>0.53848858044279402</v>
      </c>
      <c r="AN10" s="14"/>
      <c r="AO10" s="14">
        <v>0.73307583022537703</v>
      </c>
      <c r="AP10" s="14">
        <v>0.74558480802111304</v>
      </c>
      <c r="AQ10" s="14">
        <v>0.64031309025875605</v>
      </c>
      <c r="AR10" s="14">
        <v>0.74094975155501797</v>
      </c>
      <c r="AS10" s="14">
        <v>0.61642116726532903</v>
      </c>
      <c r="AT10" s="14">
        <v>0.64134104103438105</v>
      </c>
      <c r="AU10" s="14">
        <v>0.62308020605412795</v>
      </c>
      <c r="AV10" s="14">
        <v>0.51454362842351198</v>
      </c>
      <c r="AW10" s="14"/>
      <c r="AX10" s="14">
        <v>0.444390863108032</v>
      </c>
      <c r="AY10" s="14">
        <v>0.80725957981486696</v>
      </c>
      <c r="AZ10" s="14">
        <v>0.57127310782941598</v>
      </c>
      <c r="BA10" s="14"/>
      <c r="BB10" s="14">
        <v>0.52465240349906095</v>
      </c>
      <c r="BC10" s="14">
        <v>0.75635670293774504</v>
      </c>
      <c r="BD10" s="14">
        <v>0.60030605134429305</v>
      </c>
      <c r="BE10" s="14"/>
      <c r="BF10" s="14">
        <v>0.43529054705772302</v>
      </c>
      <c r="BG10" s="14">
        <v>0.76697966861672395</v>
      </c>
      <c r="BH10" s="14">
        <v>0.59056659701127601</v>
      </c>
      <c r="BI10" s="14"/>
      <c r="BJ10" s="14">
        <v>0.62230696756479997</v>
      </c>
      <c r="BK10" s="14">
        <v>0.64858935952904695</v>
      </c>
      <c r="BL10" s="14"/>
      <c r="BM10" s="14">
        <v>0.65861983842586602</v>
      </c>
      <c r="BN10" s="14">
        <v>0.63085444325436502</v>
      </c>
      <c r="BO10" s="14"/>
      <c r="BP10" s="14">
        <v>0.61545143387631196</v>
      </c>
      <c r="BQ10" s="14">
        <v>0.69455380083228302</v>
      </c>
      <c r="BR10" s="14">
        <v>0.602447600119838</v>
      </c>
      <c r="BS10" s="14">
        <v>0.61892017589864601</v>
      </c>
      <c r="BT10" s="14">
        <v>0.640914202755408</v>
      </c>
      <c r="BU10" s="14">
        <v>0.65592590234131898</v>
      </c>
      <c r="BV10" s="14">
        <v>0.54873507763554197</v>
      </c>
      <c r="BW10" s="14">
        <v>0.64272647995482701</v>
      </c>
    </row>
    <row r="11" spans="2:75" x14ac:dyDescent="0.35">
      <c r="B11" s="15" t="s">
        <v>221</v>
      </c>
      <c r="C11" s="14">
        <v>0.111695917528827</v>
      </c>
      <c r="D11" s="14">
        <v>0.13174867073948099</v>
      </c>
      <c r="E11" s="14">
        <v>9.2771054547254303E-2</v>
      </c>
      <c r="F11" s="14"/>
      <c r="G11" s="14">
        <v>0.128396797793949</v>
      </c>
      <c r="H11" s="14">
        <v>0.15182417540704499</v>
      </c>
      <c r="I11" s="14">
        <v>0.185718528588389</v>
      </c>
      <c r="J11" s="14">
        <v>0.15793031218217099</v>
      </c>
      <c r="K11" s="14">
        <v>8.1448629701160402E-2</v>
      </c>
      <c r="L11" s="14">
        <v>5.4699715800573E-2</v>
      </c>
      <c r="M11" s="14"/>
      <c r="N11" s="14">
        <v>8.8624256323993997E-2</v>
      </c>
      <c r="O11" s="14">
        <v>0.15487288349787301</v>
      </c>
      <c r="P11" s="14"/>
      <c r="Q11" s="14">
        <v>0.17544579846855099</v>
      </c>
      <c r="R11" s="14">
        <v>0.138825853670938</v>
      </c>
      <c r="S11" s="14">
        <v>7.7983955256283599E-2</v>
      </c>
      <c r="T11" s="14">
        <v>8.5663397140369205E-2</v>
      </c>
      <c r="U11" s="14">
        <v>0.16798882688655101</v>
      </c>
      <c r="V11" s="14">
        <v>0.109451316057104</v>
      </c>
      <c r="W11" s="14">
        <v>4.9619930960544803E-2</v>
      </c>
      <c r="X11" s="14">
        <v>0</v>
      </c>
      <c r="Y11" s="14">
        <v>0.42950760689330603</v>
      </c>
      <c r="Z11" s="14">
        <v>0.13883220705496399</v>
      </c>
      <c r="AA11" s="14"/>
      <c r="AB11" s="14">
        <v>7.7291878495062999E-2</v>
      </c>
      <c r="AC11" s="14">
        <v>0.113361670567133</v>
      </c>
      <c r="AD11" s="14">
        <v>0.104182211081615</v>
      </c>
      <c r="AE11" s="14"/>
      <c r="AF11" s="14">
        <v>3.8495609946704902E-2</v>
      </c>
      <c r="AG11" s="14">
        <v>0.12986778679783201</v>
      </c>
      <c r="AH11" s="14">
        <v>0.123883108448472</v>
      </c>
      <c r="AI11" s="14">
        <v>0.112987048663617</v>
      </c>
      <c r="AJ11" s="14">
        <v>5.7104136557391799E-2</v>
      </c>
      <c r="AK11" s="14">
        <v>0.109907694516217</v>
      </c>
      <c r="AL11" s="14">
        <v>0.179747964088601</v>
      </c>
      <c r="AM11" s="14">
        <v>0.173888335035398</v>
      </c>
      <c r="AN11" s="14"/>
      <c r="AO11" s="14">
        <v>4.1449080191975698E-2</v>
      </c>
      <c r="AP11" s="14">
        <v>0.106222503758683</v>
      </c>
      <c r="AQ11" s="14">
        <v>0.14061742561844001</v>
      </c>
      <c r="AR11" s="14">
        <v>7.4172709555770294E-2</v>
      </c>
      <c r="AS11" s="14">
        <v>4.7385000972118702E-2</v>
      </c>
      <c r="AT11" s="14">
        <v>0.12296141715445499</v>
      </c>
      <c r="AU11" s="14">
        <v>0.14886880874775399</v>
      </c>
      <c r="AV11" s="14">
        <v>0.23175831840431099</v>
      </c>
      <c r="AW11" s="14"/>
      <c r="AX11" s="14">
        <v>2.6838800857310802E-2</v>
      </c>
      <c r="AY11" s="14">
        <v>4.0180313933947699E-2</v>
      </c>
      <c r="AZ11" s="14">
        <v>0.21865379545018401</v>
      </c>
      <c r="BA11" s="14"/>
      <c r="BB11" s="14">
        <v>4.1216366861301298E-2</v>
      </c>
      <c r="BC11" s="14">
        <v>6.07372932075574E-2</v>
      </c>
      <c r="BD11" s="14">
        <v>0.300505320373812</v>
      </c>
      <c r="BE11" s="14"/>
      <c r="BF11" s="14">
        <v>2.2942103397492399E-2</v>
      </c>
      <c r="BG11" s="14">
        <v>2.9343298911433099E-2</v>
      </c>
      <c r="BH11" s="14">
        <v>0.24991905760300501</v>
      </c>
      <c r="BI11" s="14"/>
      <c r="BJ11" s="14">
        <v>0.119570872757676</v>
      </c>
      <c r="BK11" s="14">
        <v>0.10936516451803199</v>
      </c>
      <c r="BL11" s="14"/>
      <c r="BM11" s="14">
        <v>7.7421359327415104E-2</v>
      </c>
      <c r="BN11" s="14">
        <v>0.116074587289916</v>
      </c>
      <c r="BO11" s="14"/>
      <c r="BP11" s="14">
        <v>0.111685297700803</v>
      </c>
      <c r="BQ11" s="14">
        <v>6.3363032465370006E-2</v>
      </c>
      <c r="BR11" s="14">
        <v>2.8415826598392101E-2</v>
      </c>
      <c r="BS11" s="14">
        <v>0.18667154311498901</v>
      </c>
      <c r="BT11" s="14">
        <v>0.104588256658193</v>
      </c>
      <c r="BU11" s="14">
        <v>6.2382200492503301E-2</v>
      </c>
      <c r="BV11" s="14">
        <v>0.144429674954316</v>
      </c>
      <c r="BW11" s="14">
        <v>0.10818798103444401</v>
      </c>
    </row>
    <row r="12" spans="2:75" x14ac:dyDescent="0.35">
      <c r="B12" s="15" t="s">
        <v>92</v>
      </c>
      <c r="C12" s="20">
        <v>0.14141331360034601</v>
      </c>
      <c r="D12" s="20">
        <v>0.10575301131150899</v>
      </c>
      <c r="E12" s="20">
        <v>0.175067861063642</v>
      </c>
      <c r="F12" s="20"/>
      <c r="G12" s="20">
        <v>0.10422565300200599</v>
      </c>
      <c r="H12" s="20">
        <v>0.15031206004766301</v>
      </c>
      <c r="I12" s="20">
        <v>0.157028106705458</v>
      </c>
      <c r="J12" s="20">
        <v>0.15793049087706701</v>
      </c>
      <c r="K12" s="20">
        <v>0.14898334740885899</v>
      </c>
      <c r="L12" s="20">
        <v>0.12872703587665801</v>
      </c>
      <c r="M12" s="20"/>
      <c r="N12" s="20">
        <v>0.12369121865570901</v>
      </c>
      <c r="O12" s="20">
        <v>0.17457894842530899</v>
      </c>
      <c r="P12" s="20"/>
      <c r="Q12" s="20">
        <v>0.29796018558551501</v>
      </c>
      <c r="R12" s="20">
        <v>0.15432462927101001</v>
      </c>
      <c r="S12" s="20">
        <v>0.154082677437651</v>
      </c>
      <c r="T12" s="20">
        <v>0.13115409484753601</v>
      </c>
      <c r="U12" s="20">
        <v>0.10887655606411301</v>
      </c>
      <c r="V12" s="20">
        <v>0.14801239643838601</v>
      </c>
      <c r="W12" s="20">
        <v>8.1674292360185793E-2</v>
      </c>
      <c r="X12" s="20">
        <v>0</v>
      </c>
      <c r="Y12" s="20">
        <v>0</v>
      </c>
      <c r="Z12" s="20">
        <v>0.245594432679625</v>
      </c>
      <c r="AA12" s="20"/>
      <c r="AB12" s="20">
        <v>4.5787808730491E-2</v>
      </c>
      <c r="AC12" s="20">
        <v>0.185261083117988</v>
      </c>
      <c r="AD12" s="20">
        <v>4.7888449813980799E-2</v>
      </c>
      <c r="AE12" s="20"/>
      <c r="AF12" s="20">
        <v>0.114919662447082</v>
      </c>
      <c r="AG12" s="20">
        <v>6.6833123917790699E-2</v>
      </c>
      <c r="AH12" s="20">
        <v>5.9098758330209201E-2</v>
      </c>
      <c r="AI12" s="20">
        <v>8.6108094465257398E-2</v>
      </c>
      <c r="AJ12" s="20">
        <v>0.17537502530197699</v>
      </c>
      <c r="AK12" s="20">
        <v>8.35862204866539E-2</v>
      </c>
      <c r="AL12" s="20">
        <v>8.67135802677685E-2</v>
      </c>
      <c r="AM12" s="20">
        <v>0.25167446353455503</v>
      </c>
      <c r="AN12" s="20"/>
      <c r="AO12" s="20">
        <v>5.3787713425713798E-2</v>
      </c>
      <c r="AP12" s="20">
        <v>8.8666409559825701E-2</v>
      </c>
      <c r="AQ12" s="20">
        <v>8.7883459157563001E-2</v>
      </c>
      <c r="AR12" s="20">
        <v>6.3777694142431396E-2</v>
      </c>
      <c r="AS12" s="20">
        <v>0.251624653682893</v>
      </c>
      <c r="AT12" s="20">
        <v>5.5074070628488403E-2</v>
      </c>
      <c r="AU12" s="20">
        <v>9.0667274356183006E-2</v>
      </c>
      <c r="AV12" s="20">
        <v>0.246058283742454</v>
      </c>
      <c r="AW12" s="20"/>
      <c r="AX12" s="20">
        <v>3.3403757797334802E-2</v>
      </c>
      <c r="AY12" s="20">
        <v>3.5769846143092802E-2</v>
      </c>
      <c r="AZ12" s="20">
        <v>0.122905512830447</v>
      </c>
      <c r="BA12" s="20"/>
      <c r="BB12" s="20">
        <v>7.0629488000981497E-2</v>
      </c>
      <c r="BC12" s="20">
        <v>8.4261103572040405E-2</v>
      </c>
      <c r="BD12" s="20">
        <v>5.9947011786933201E-2</v>
      </c>
      <c r="BE12" s="20"/>
      <c r="BF12" s="20">
        <v>0.12574992132760901</v>
      </c>
      <c r="BG12" s="20">
        <v>4.5979894252623499E-2</v>
      </c>
      <c r="BH12" s="20">
        <v>0.10502359729442</v>
      </c>
      <c r="BI12" s="20"/>
      <c r="BJ12" s="20">
        <v>8.1617461054443702E-2</v>
      </c>
      <c r="BK12" s="20">
        <v>0.14815005256840799</v>
      </c>
      <c r="BL12" s="20"/>
      <c r="BM12" s="20">
        <v>6.0527275794149502E-2</v>
      </c>
      <c r="BN12" s="20">
        <v>0.17465446182462699</v>
      </c>
      <c r="BO12" s="20"/>
      <c r="BP12" s="20">
        <v>0.12520878984846301</v>
      </c>
      <c r="BQ12" s="20">
        <v>9.8632776598448005E-2</v>
      </c>
      <c r="BR12" s="20">
        <v>0.20695560564620599</v>
      </c>
      <c r="BS12" s="20">
        <v>0.11582733139314599</v>
      </c>
      <c r="BT12" s="20">
        <v>0.134548616839546</v>
      </c>
      <c r="BU12" s="20">
        <v>0.19117595773663301</v>
      </c>
      <c r="BV12" s="20">
        <v>0.17660927461454801</v>
      </c>
      <c r="BW12" s="20">
        <v>0.1819308418817</v>
      </c>
    </row>
    <row r="13" spans="2:75" x14ac:dyDescent="0.35">
      <c r="B13" s="16"/>
    </row>
    <row r="14" spans="2:75" x14ac:dyDescent="0.35">
      <c r="B14" t="s">
        <v>94</v>
      </c>
    </row>
    <row r="15" spans="2:75" x14ac:dyDescent="0.35">
      <c r="B15" t="s">
        <v>95</v>
      </c>
    </row>
    <row r="17" spans="2:2" x14ac:dyDescent="0.35">
      <c r="B17"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W22"/>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245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237</v>
      </c>
      <c r="C9" s="14">
        <v>0.61952579115379802</v>
      </c>
      <c r="D9" s="14">
        <v>0.62406147455989402</v>
      </c>
      <c r="E9" s="14">
        <v>0.61524522249140801</v>
      </c>
      <c r="F9" s="14"/>
      <c r="G9" s="14">
        <v>0.31513693200641402</v>
      </c>
      <c r="H9" s="14">
        <v>0.42014121875245403</v>
      </c>
      <c r="I9" s="14">
        <v>0.60066367320885705</v>
      </c>
      <c r="J9" s="14">
        <v>0.54403685947083602</v>
      </c>
      <c r="K9" s="14">
        <v>0.74041158831055698</v>
      </c>
      <c r="L9" s="14">
        <v>0.74841147304200795</v>
      </c>
      <c r="M9" s="14"/>
      <c r="N9" s="14">
        <v>0.63237965576544597</v>
      </c>
      <c r="O9" s="14">
        <v>0.59547070166628602</v>
      </c>
      <c r="P9" s="14"/>
      <c r="Q9" s="14">
        <v>0.48729960060076799</v>
      </c>
      <c r="R9" s="14">
        <v>0.65292397193401197</v>
      </c>
      <c r="S9" s="14">
        <v>0.55439051560466601</v>
      </c>
      <c r="T9" s="14">
        <v>0.58402480951371705</v>
      </c>
      <c r="U9" s="14">
        <v>0.67696662129545104</v>
      </c>
      <c r="V9" s="14">
        <v>0.59648063054316502</v>
      </c>
      <c r="W9" s="14">
        <v>0.66173227798524403</v>
      </c>
      <c r="X9" s="14">
        <v>1</v>
      </c>
      <c r="Y9" s="14">
        <v>0.88817017043027202</v>
      </c>
      <c r="Z9" s="14">
        <v>0.60563104096301501</v>
      </c>
      <c r="AA9" s="14"/>
      <c r="AB9" s="14">
        <v>0.64317099136634204</v>
      </c>
      <c r="AC9" s="14">
        <v>0.59879788474892603</v>
      </c>
      <c r="AD9" s="14">
        <v>0.67587846834349297</v>
      </c>
      <c r="AE9" s="14"/>
      <c r="AF9" s="14">
        <v>0.68978788630548205</v>
      </c>
      <c r="AG9" s="14">
        <v>0.58342948579041098</v>
      </c>
      <c r="AH9" s="14">
        <v>0.61356173351403498</v>
      </c>
      <c r="AI9" s="14">
        <v>0.64301777591557396</v>
      </c>
      <c r="AJ9" s="14">
        <v>0.42485493111376099</v>
      </c>
      <c r="AK9" s="14">
        <v>0.684528527910514</v>
      </c>
      <c r="AL9" s="14">
        <v>0.56722174103582701</v>
      </c>
      <c r="AM9" s="14">
        <v>0.54436759978064897</v>
      </c>
      <c r="AN9" s="14"/>
      <c r="AO9" s="14">
        <v>0.76021826470708598</v>
      </c>
      <c r="AP9" s="14">
        <v>0.61931742608789497</v>
      </c>
      <c r="AQ9" s="14">
        <v>0.51967419102766599</v>
      </c>
      <c r="AR9" s="14">
        <v>0.75520421985319797</v>
      </c>
      <c r="AS9" s="14">
        <v>0.42777253231631102</v>
      </c>
      <c r="AT9" s="14">
        <v>0.69496585074179296</v>
      </c>
      <c r="AU9" s="14">
        <v>0.46987816278920802</v>
      </c>
      <c r="AV9" s="14">
        <v>0.54588436351057101</v>
      </c>
      <c r="AW9" s="14"/>
      <c r="AX9" s="14">
        <v>0.51539318523035405</v>
      </c>
      <c r="AY9" s="14">
        <v>0.65091576112526595</v>
      </c>
      <c r="AZ9" s="14">
        <v>0.63224724676838195</v>
      </c>
      <c r="BA9" s="14"/>
      <c r="BB9" s="14">
        <v>0.66277900701539805</v>
      </c>
      <c r="BC9" s="14">
        <v>0.65033666493735598</v>
      </c>
      <c r="BD9" s="14">
        <v>0.60351419196841005</v>
      </c>
      <c r="BE9" s="14"/>
      <c r="BF9" s="14">
        <v>0.66115835433954695</v>
      </c>
      <c r="BG9" s="14">
        <v>0.65057670256190603</v>
      </c>
      <c r="BH9" s="14">
        <v>0.62958981735889397</v>
      </c>
      <c r="BI9" s="14"/>
      <c r="BJ9" s="14">
        <v>0.72070078367211998</v>
      </c>
      <c r="BK9" s="14">
        <v>0.59992147536962803</v>
      </c>
      <c r="BL9" s="14"/>
      <c r="BM9" s="14">
        <v>0.61714814248313099</v>
      </c>
      <c r="BN9" s="14">
        <v>0.62041804571937997</v>
      </c>
      <c r="BO9" s="14"/>
      <c r="BP9" s="14">
        <v>0.54821826705507704</v>
      </c>
      <c r="BQ9" s="14">
        <v>0.509117782892472</v>
      </c>
      <c r="BR9" s="14">
        <v>0.73533027853892596</v>
      </c>
      <c r="BS9" s="14">
        <v>0.56217717323786198</v>
      </c>
      <c r="BT9" s="14">
        <v>0.641555529741625</v>
      </c>
      <c r="BU9" s="14">
        <v>0.74439731826657796</v>
      </c>
      <c r="BV9" s="14">
        <v>0.53817197985710097</v>
      </c>
      <c r="BW9" s="14">
        <v>0.68869683659722103</v>
      </c>
    </row>
    <row r="10" spans="2:75" x14ac:dyDescent="0.35">
      <c r="B10" s="15" t="s">
        <v>238</v>
      </c>
      <c r="C10" s="14">
        <v>0.23662274567175801</v>
      </c>
      <c r="D10" s="14">
        <v>0.23712303812566099</v>
      </c>
      <c r="E10" s="14">
        <v>0.23615059274385999</v>
      </c>
      <c r="F10" s="14"/>
      <c r="G10" s="14">
        <v>0.228923694946773</v>
      </c>
      <c r="H10" s="14">
        <v>0.28124081229023901</v>
      </c>
      <c r="I10" s="14">
        <v>0.26354805927677499</v>
      </c>
      <c r="J10" s="14">
        <v>0.28505615616138102</v>
      </c>
      <c r="K10" s="14">
        <v>0.20201972508058599</v>
      </c>
      <c r="L10" s="14">
        <v>0.203252910562914</v>
      </c>
      <c r="M10" s="14"/>
      <c r="N10" s="14">
        <v>0.23743805429227699</v>
      </c>
      <c r="O10" s="14">
        <v>0.23509695382478599</v>
      </c>
      <c r="P10" s="14"/>
      <c r="Q10" s="14">
        <v>0.220464422145042</v>
      </c>
      <c r="R10" s="14">
        <v>0.17695905972939899</v>
      </c>
      <c r="S10" s="14">
        <v>0.286958204467195</v>
      </c>
      <c r="T10" s="14">
        <v>0.29112451782842902</v>
      </c>
      <c r="U10" s="14">
        <v>0.18761668290702199</v>
      </c>
      <c r="V10" s="14">
        <v>0.24107269820736499</v>
      </c>
      <c r="W10" s="14">
        <v>0.253982894000227</v>
      </c>
      <c r="X10" s="14">
        <v>0</v>
      </c>
      <c r="Y10" s="14">
        <v>0.11182982956972801</v>
      </c>
      <c r="Z10" s="14">
        <v>0.20685691226346301</v>
      </c>
      <c r="AA10" s="14"/>
      <c r="AB10" s="14">
        <v>0.164108601990272</v>
      </c>
      <c r="AC10" s="14">
        <v>0.26819091671747303</v>
      </c>
      <c r="AD10" s="14">
        <v>0.20074266725911299</v>
      </c>
      <c r="AE10" s="14"/>
      <c r="AF10" s="14">
        <v>0.25461634361287799</v>
      </c>
      <c r="AG10" s="14">
        <v>0.26861445739054202</v>
      </c>
      <c r="AH10" s="14">
        <v>0.25774750918649902</v>
      </c>
      <c r="AI10" s="14">
        <v>0.19362815158145699</v>
      </c>
      <c r="AJ10" s="14">
        <v>0.29516819654134402</v>
      </c>
      <c r="AK10" s="14">
        <v>0.20470439635232099</v>
      </c>
      <c r="AL10" s="14">
        <v>0.32400319302887198</v>
      </c>
      <c r="AM10" s="14">
        <v>0.22142873001866001</v>
      </c>
      <c r="AN10" s="14"/>
      <c r="AO10" s="14">
        <v>0.15594952070579499</v>
      </c>
      <c r="AP10" s="14">
        <v>0.26532053214176399</v>
      </c>
      <c r="AQ10" s="14">
        <v>0.27681354505455402</v>
      </c>
      <c r="AR10" s="14">
        <v>0.142561145257494</v>
      </c>
      <c r="AS10" s="14">
        <v>0.27326729421692902</v>
      </c>
      <c r="AT10" s="14">
        <v>0.18728886525140201</v>
      </c>
      <c r="AU10" s="14">
        <v>0.36843694191211901</v>
      </c>
      <c r="AV10" s="14">
        <v>0.24420582196444901</v>
      </c>
      <c r="AW10" s="14"/>
      <c r="AX10" s="14">
        <v>0.24999040001424699</v>
      </c>
      <c r="AY10" s="14">
        <v>0.24019258998623599</v>
      </c>
      <c r="AZ10" s="14">
        <v>0.224787434102969</v>
      </c>
      <c r="BA10" s="14"/>
      <c r="BB10" s="14">
        <v>0.18158301956234699</v>
      </c>
      <c r="BC10" s="14">
        <v>0.24270258134657</v>
      </c>
      <c r="BD10" s="14">
        <v>0.22502666710937799</v>
      </c>
      <c r="BE10" s="14"/>
      <c r="BF10" s="14">
        <v>0.132210671934059</v>
      </c>
      <c r="BG10" s="14">
        <v>0.228859927882095</v>
      </c>
      <c r="BH10" s="14">
        <v>0.22498669845132199</v>
      </c>
      <c r="BI10" s="14"/>
      <c r="BJ10" s="14">
        <v>0.18601999666824401</v>
      </c>
      <c r="BK10" s="14">
        <v>0.25291255894803999</v>
      </c>
      <c r="BL10" s="14"/>
      <c r="BM10" s="14">
        <v>0.25983176224298699</v>
      </c>
      <c r="BN10" s="14">
        <v>0.22619076049620401</v>
      </c>
      <c r="BO10" s="14"/>
      <c r="BP10" s="14">
        <v>0.269398202247146</v>
      </c>
      <c r="BQ10" s="14">
        <v>0.32903243998946402</v>
      </c>
      <c r="BR10" s="14">
        <v>0.17120263415802101</v>
      </c>
      <c r="BS10" s="14">
        <v>0.26625332336521301</v>
      </c>
      <c r="BT10" s="14">
        <v>0.21374333495477199</v>
      </c>
      <c r="BU10" s="14">
        <v>0.186415574049722</v>
      </c>
      <c r="BV10" s="14">
        <v>0.29119351116852699</v>
      </c>
      <c r="BW10" s="14">
        <v>0.21251521055053799</v>
      </c>
    </row>
    <row r="11" spans="2:75" x14ac:dyDescent="0.35">
      <c r="B11" s="15" t="s">
        <v>239</v>
      </c>
      <c r="C11" s="14">
        <v>7.7186543110539296E-2</v>
      </c>
      <c r="D11" s="14">
        <v>7.7285165292722793E-2</v>
      </c>
      <c r="E11" s="14">
        <v>7.7093468046723401E-2</v>
      </c>
      <c r="F11" s="14"/>
      <c r="G11" s="14">
        <v>0.25557549453248202</v>
      </c>
      <c r="H11" s="14">
        <v>0.160008891116517</v>
      </c>
      <c r="I11" s="14">
        <v>3.9994897986288198E-2</v>
      </c>
      <c r="J11" s="14">
        <v>9.9787539048435694E-2</v>
      </c>
      <c r="K11" s="14">
        <v>2.8599948029017001E-2</v>
      </c>
      <c r="L11" s="14">
        <v>3.3728755986889201E-2</v>
      </c>
      <c r="M11" s="14"/>
      <c r="N11" s="14">
        <v>7.5673245497121497E-2</v>
      </c>
      <c r="O11" s="14">
        <v>8.00185715013641E-2</v>
      </c>
      <c r="P11" s="14"/>
      <c r="Q11" s="14">
        <v>8.0377710452710804E-2</v>
      </c>
      <c r="R11" s="14">
        <v>6.0394062784388698E-2</v>
      </c>
      <c r="S11" s="14">
        <v>8.7373593987805101E-2</v>
      </c>
      <c r="T11" s="14">
        <v>7.2777528725947296E-2</v>
      </c>
      <c r="U11" s="14">
        <v>6.2637516964535803E-2</v>
      </c>
      <c r="V11" s="14">
        <v>0.12558684171496701</v>
      </c>
      <c r="W11" s="14">
        <v>5.0455767514307602E-2</v>
      </c>
      <c r="X11" s="14">
        <v>0</v>
      </c>
      <c r="Y11" s="14">
        <v>0</v>
      </c>
      <c r="Z11" s="14">
        <v>0.104510560096241</v>
      </c>
      <c r="AA11" s="14"/>
      <c r="AB11" s="14">
        <v>0.12869881152548501</v>
      </c>
      <c r="AC11" s="14">
        <v>6.6423404429125393E-2</v>
      </c>
      <c r="AD11" s="14">
        <v>7.3483024201252106E-2</v>
      </c>
      <c r="AE11" s="14"/>
      <c r="AF11" s="14">
        <v>5.0649223512573303E-2</v>
      </c>
      <c r="AG11" s="14">
        <v>8.5934440536681395E-2</v>
      </c>
      <c r="AH11" s="14">
        <v>0.102952769837327</v>
      </c>
      <c r="AI11" s="14">
        <v>0.106646988032727</v>
      </c>
      <c r="AJ11" s="14">
        <v>0.126711616751157</v>
      </c>
      <c r="AK11" s="14">
        <v>7.0218949228497807E-2</v>
      </c>
      <c r="AL11" s="14">
        <v>9.6911859949450105E-2</v>
      </c>
      <c r="AM11" s="14">
        <v>5.5150813069380203E-2</v>
      </c>
      <c r="AN11" s="14"/>
      <c r="AO11" s="14">
        <v>6.3816091218755103E-2</v>
      </c>
      <c r="AP11" s="14">
        <v>5.71521128461863E-2</v>
      </c>
      <c r="AQ11" s="14">
        <v>0.121228982541448</v>
      </c>
      <c r="AR11" s="14">
        <v>8.90995401775935E-2</v>
      </c>
      <c r="AS11" s="14">
        <v>0.139263322078928</v>
      </c>
      <c r="AT11" s="14">
        <v>9.2063702797410302E-2</v>
      </c>
      <c r="AU11" s="14">
        <v>8.9779985500123394E-2</v>
      </c>
      <c r="AV11" s="14">
        <v>1.8614203760206699E-2</v>
      </c>
      <c r="AW11" s="14"/>
      <c r="AX11" s="14">
        <v>0.15648017081509899</v>
      </c>
      <c r="AY11" s="14">
        <v>7.0464401813514099E-2</v>
      </c>
      <c r="AZ11" s="14">
        <v>8.1999054933761903E-2</v>
      </c>
      <c r="BA11" s="14"/>
      <c r="BB11" s="14">
        <v>9.7123411998250406E-2</v>
      </c>
      <c r="BC11" s="14">
        <v>7.2396831995091199E-2</v>
      </c>
      <c r="BD11" s="14">
        <v>6.7115764625666097E-2</v>
      </c>
      <c r="BE11" s="14"/>
      <c r="BF11" s="14">
        <v>8.6386277817622106E-2</v>
      </c>
      <c r="BG11" s="14">
        <v>8.1437977667652997E-2</v>
      </c>
      <c r="BH11" s="14">
        <v>8.0321902061945394E-2</v>
      </c>
      <c r="BI11" s="14"/>
      <c r="BJ11" s="14">
        <v>7.0226844404022798E-2</v>
      </c>
      <c r="BK11" s="14">
        <v>7.9115646008273699E-2</v>
      </c>
      <c r="BL11" s="14"/>
      <c r="BM11" s="14">
        <v>8.4533668603422304E-2</v>
      </c>
      <c r="BN11" s="14">
        <v>7.7677832779679795E-2</v>
      </c>
      <c r="BO11" s="14"/>
      <c r="BP11" s="14">
        <v>0.10331634925076701</v>
      </c>
      <c r="BQ11" s="14">
        <v>0.104074806706319</v>
      </c>
      <c r="BR11" s="14">
        <v>4.2293525497527497E-2</v>
      </c>
      <c r="BS11" s="14">
        <v>8.4049881922193898E-2</v>
      </c>
      <c r="BT11" s="14">
        <v>8.3240385254421595E-2</v>
      </c>
      <c r="BU11" s="14">
        <v>3.6981993720537898E-2</v>
      </c>
      <c r="BV11" s="14">
        <v>3.7372715116969997E-2</v>
      </c>
      <c r="BW11" s="14">
        <v>4.64889296282242E-2</v>
      </c>
    </row>
    <row r="12" spans="2:75" x14ac:dyDescent="0.35">
      <c r="B12" s="15" t="s">
        <v>240</v>
      </c>
      <c r="C12" s="14">
        <v>1.75003727532974E-2</v>
      </c>
      <c r="D12" s="14">
        <v>1.6113748045332901E-2</v>
      </c>
      <c r="E12" s="14">
        <v>1.8809005155512801E-2</v>
      </c>
      <c r="F12" s="14"/>
      <c r="G12" s="14">
        <v>4.1582938494790597E-2</v>
      </c>
      <c r="H12" s="14">
        <v>4.4536653570945502E-2</v>
      </c>
      <c r="I12" s="14">
        <v>2.0943437845331599E-2</v>
      </c>
      <c r="J12" s="14">
        <v>6.1323887454713399E-3</v>
      </c>
      <c r="K12" s="14">
        <v>5.9130224525580401E-3</v>
      </c>
      <c r="L12" s="14">
        <v>1.21636362556682E-2</v>
      </c>
      <c r="M12" s="14"/>
      <c r="N12" s="14">
        <v>1.25471433391929E-2</v>
      </c>
      <c r="O12" s="14">
        <v>2.6769987799692901E-2</v>
      </c>
      <c r="P12" s="14"/>
      <c r="Q12" s="14">
        <v>1.49207069165497E-2</v>
      </c>
      <c r="R12" s="14">
        <v>1.03303580075907E-2</v>
      </c>
      <c r="S12" s="14">
        <v>1.90660789989789E-2</v>
      </c>
      <c r="T12" s="14">
        <v>1.15517018344159E-2</v>
      </c>
      <c r="U12" s="14">
        <v>4.6033513807961703E-2</v>
      </c>
      <c r="V12" s="14">
        <v>1.1127292709168001E-2</v>
      </c>
      <c r="W12" s="14">
        <v>0</v>
      </c>
      <c r="X12" s="14">
        <v>0</v>
      </c>
      <c r="Y12" s="14">
        <v>0</v>
      </c>
      <c r="Z12" s="14">
        <v>1.6628328757305601E-2</v>
      </c>
      <c r="AA12" s="14"/>
      <c r="AB12" s="14">
        <v>2.7416327811867799E-2</v>
      </c>
      <c r="AC12" s="14">
        <v>1.9009871764420299E-2</v>
      </c>
      <c r="AD12" s="14">
        <v>8.7368184440179408E-3</v>
      </c>
      <c r="AE12" s="14"/>
      <c r="AF12" s="14">
        <v>0</v>
      </c>
      <c r="AG12" s="14">
        <v>4.0890703755170003E-2</v>
      </c>
      <c r="AH12" s="14">
        <v>0</v>
      </c>
      <c r="AI12" s="14">
        <v>9.7284394514845392E-3</v>
      </c>
      <c r="AJ12" s="14">
        <v>8.6441479812889604E-2</v>
      </c>
      <c r="AK12" s="14">
        <v>9.9368181601175096E-3</v>
      </c>
      <c r="AL12" s="14">
        <v>0</v>
      </c>
      <c r="AM12" s="14">
        <v>3.9182105566256703E-2</v>
      </c>
      <c r="AN12" s="14"/>
      <c r="AO12" s="14">
        <v>0</v>
      </c>
      <c r="AP12" s="14">
        <v>2.07676750793181E-2</v>
      </c>
      <c r="AQ12" s="14">
        <v>4.2420209992695301E-2</v>
      </c>
      <c r="AR12" s="14">
        <v>0</v>
      </c>
      <c r="AS12" s="14">
        <v>3.1047604553389601E-2</v>
      </c>
      <c r="AT12" s="14">
        <v>6.72128299846918E-3</v>
      </c>
      <c r="AU12" s="14">
        <v>4.06735439067595E-2</v>
      </c>
      <c r="AV12" s="14">
        <v>1.5673543401741999E-2</v>
      </c>
      <c r="AW12" s="14"/>
      <c r="AX12" s="14">
        <v>2.89452953925213E-2</v>
      </c>
      <c r="AY12" s="14">
        <v>1.26004308149598E-2</v>
      </c>
      <c r="AZ12" s="14">
        <v>1.46545864506731E-2</v>
      </c>
      <c r="BA12" s="14"/>
      <c r="BB12" s="14">
        <v>3.1257691012182703E-2</v>
      </c>
      <c r="BC12" s="14">
        <v>1.99414365060076E-2</v>
      </c>
      <c r="BD12" s="14">
        <v>4.5064192006060303E-3</v>
      </c>
      <c r="BE12" s="14"/>
      <c r="BF12" s="14">
        <v>4.6299183241443602E-2</v>
      </c>
      <c r="BG12" s="14">
        <v>2.0068106252611399E-2</v>
      </c>
      <c r="BH12" s="14">
        <v>1.07848324403691E-2</v>
      </c>
      <c r="BI12" s="14"/>
      <c r="BJ12" s="14">
        <v>3.9728172167564002E-3</v>
      </c>
      <c r="BK12" s="14">
        <v>1.61487003632385E-2</v>
      </c>
      <c r="BL12" s="14"/>
      <c r="BM12" s="14">
        <v>2.3358125353625699E-2</v>
      </c>
      <c r="BN12" s="14">
        <v>1.50244754855158E-2</v>
      </c>
      <c r="BO12" s="14"/>
      <c r="BP12" s="14">
        <v>1.5540033910273299E-2</v>
      </c>
      <c r="BQ12" s="14">
        <v>0</v>
      </c>
      <c r="BR12" s="14">
        <v>0</v>
      </c>
      <c r="BS12" s="14">
        <v>2.4700044891338199E-2</v>
      </c>
      <c r="BT12" s="14">
        <v>1.44319124003546E-2</v>
      </c>
      <c r="BU12" s="14">
        <v>6.3036026646408503E-3</v>
      </c>
      <c r="BV12" s="14">
        <v>8.2110158773709294E-2</v>
      </c>
      <c r="BW12" s="14">
        <v>3.3584622990297401E-2</v>
      </c>
    </row>
    <row r="13" spans="2:75" x14ac:dyDescent="0.35">
      <c r="B13" s="15" t="s">
        <v>241</v>
      </c>
      <c r="C13" s="14">
        <v>1.2975446210224501E-2</v>
      </c>
      <c r="D13" s="14">
        <v>1.48649836624097E-2</v>
      </c>
      <c r="E13" s="14">
        <v>1.11921879710438E-2</v>
      </c>
      <c r="F13" s="14"/>
      <c r="G13" s="14">
        <v>5.5869542469703097E-2</v>
      </c>
      <c r="H13" s="14">
        <v>3.5418232672165602E-2</v>
      </c>
      <c r="I13" s="14">
        <v>1.8827818050399198E-2</v>
      </c>
      <c r="J13" s="14">
        <v>1.0986073973291099E-2</v>
      </c>
      <c r="K13" s="14">
        <v>0</v>
      </c>
      <c r="L13" s="14">
        <v>0</v>
      </c>
      <c r="M13" s="14"/>
      <c r="N13" s="14">
        <v>1.3966638109362699E-2</v>
      </c>
      <c r="O13" s="14">
        <v>1.1120501370408599E-2</v>
      </c>
      <c r="P13" s="14"/>
      <c r="Q13" s="14">
        <v>0</v>
      </c>
      <c r="R13" s="14">
        <v>2.40153002034817E-2</v>
      </c>
      <c r="S13" s="14">
        <v>3.1546227842985899E-2</v>
      </c>
      <c r="T13" s="14">
        <v>1.1306061612486099E-2</v>
      </c>
      <c r="U13" s="14">
        <v>2.33910254027975E-2</v>
      </c>
      <c r="V13" s="14">
        <v>0</v>
      </c>
      <c r="W13" s="14">
        <v>0</v>
      </c>
      <c r="X13" s="14">
        <v>0</v>
      </c>
      <c r="Y13" s="14">
        <v>0</v>
      </c>
      <c r="Z13" s="14">
        <v>0</v>
      </c>
      <c r="AA13" s="14"/>
      <c r="AB13" s="14">
        <v>2.6394506827309799E-2</v>
      </c>
      <c r="AC13" s="14">
        <v>9.9772126915558205E-3</v>
      </c>
      <c r="AD13" s="14">
        <v>8.3194705285173001E-3</v>
      </c>
      <c r="AE13" s="14"/>
      <c r="AF13" s="14">
        <v>0</v>
      </c>
      <c r="AG13" s="14">
        <v>4.2876370116899298E-3</v>
      </c>
      <c r="AH13" s="14">
        <v>0</v>
      </c>
      <c r="AI13" s="14">
        <v>3.6881851754500997E-2</v>
      </c>
      <c r="AJ13" s="14">
        <v>0</v>
      </c>
      <c r="AK13" s="14">
        <v>9.0045776558330404E-3</v>
      </c>
      <c r="AL13" s="14">
        <v>0</v>
      </c>
      <c r="AM13" s="14">
        <v>6.09301476825935E-2</v>
      </c>
      <c r="AN13" s="14"/>
      <c r="AO13" s="14">
        <v>1.3089283904644001E-2</v>
      </c>
      <c r="AP13" s="14">
        <v>2.0591909764142401E-2</v>
      </c>
      <c r="AQ13" s="14">
        <v>0</v>
      </c>
      <c r="AR13" s="14">
        <v>0</v>
      </c>
      <c r="AS13" s="14">
        <v>6.5230364311641406E-2</v>
      </c>
      <c r="AT13" s="14">
        <v>0</v>
      </c>
      <c r="AU13" s="14">
        <v>9.19994705039936E-3</v>
      </c>
      <c r="AV13" s="14">
        <v>2.4949995198332402E-2</v>
      </c>
      <c r="AW13" s="14"/>
      <c r="AX13" s="14">
        <v>0</v>
      </c>
      <c r="AY13" s="14">
        <v>1.6959041343846799E-2</v>
      </c>
      <c r="AZ13" s="14">
        <v>8.5676411108510792E-3</v>
      </c>
      <c r="BA13" s="14"/>
      <c r="BB13" s="14">
        <v>3.2129799831866301E-3</v>
      </c>
      <c r="BC13" s="14">
        <v>2.09842160254535E-3</v>
      </c>
      <c r="BD13" s="14">
        <v>4.5926232570382697E-2</v>
      </c>
      <c r="BE13" s="14"/>
      <c r="BF13" s="14">
        <v>3.3624287948735003E-2</v>
      </c>
      <c r="BG13" s="14">
        <v>9.1811051231664494E-3</v>
      </c>
      <c r="BH13" s="14">
        <v>1.7185120583264601E-2</v>
      </c>
      <c r="BI13" s="14"/>
      <c r="BJ13" s="14">
        <v>1.6890772024736302E-2</v>
      </c>
      <c r="BK13" s="14">
        <v>9.0188738342610493E-3</v>
      </c>
      <c r="BL13" s="14"/>
      <c r="BM13" s="14">
        <v>5.9746917987618404E-3</v>
      </c>
      <c r="BN13" s="14">
        <v>1.4732055214235901E-2</v>
      </c>
      <c r="BO13" s="14"/>
      <c r="BP13" s="14">
        <v>2.4490384362136901E-2</v>
      </c>
      <c r="BQ13" s="14">
        <v>0</v>
      </c>
      <c r="BR13" s="14">
        <v>0</v>
      </c>
      <c r="BS13" s="14">
        <v>1.38813127955101E-2</v>
      </c>
      <c r="BT13" s="14">
        <v>1.85815563866173E-2</v>
      </c>
      <c r="BU13" s="14">
        <v>0</v>
      </c>
      <c r="BV13" s="14">
        <v>0</v>
      </c>
      <c r="BW13" s="14">
        <v>0</v>
      </c>
    </row>
    <row r="14" spans="2:75" x14ac:dyDescent="0.35">
      <c r="B14" s="15" t="s">
        <v>242</v>
      </c>
      <c r="C14" s="14">
        <v>1.8482021539441499E-3</v>
      </c>
      <c r="D14" s="14">
        <v>8.2576636917646405E-4</v>
      </c>
      <c r="E14" s="14">
        <v>2.8131298589290899E-3</v>
      </c>
      <c r="F14" s="14"/>
      <c r="G14" s="14">
        <v>1.22851354189849E-2</v>
      </c>
      <c r="H14" s="14">
        <v>0</v>
      </c>
      <c r="I14" s="14">
        <v>3.68687780675238E-3</v>
      </c>
      <c r="J14" s="14">
        <v>0</v>
      </c>
      <c r="K14" s="14">
        <v>2.6181864610575999E-3</v>
      </c>
      <c r="L14" s="14">
        <v>0</v>
      </c>
      <c r="M14" s="14"/>
      <c r="N14" s="14">
        <v>0</v>
      </c>
      <c r="O14" s="14">
        <v>5.3069804706110703E-3</v>
      </c>
      <c r="P14" s="14"/>
      <c r="Q14" s="14">
        <v>0</v>
      </c>
      <c r="R14" s="14">
        <v>4.6086700051106398E-3</v>
      </c>
      <c r="S14" s="14">
        <v>0</v>
      </c>
      <c r="T14" s="14">
        <v>2.4940647665721398E-3</v>
      </c>
      <c r="U14" s="14">
        <v>0</v>
      </c>
      <c r="V14" s="14">
        <v>0</v>
      </c>
      <c r="W14" s="14">
        <v>0</v>
      </c>
      <c r="X14" s="14">
        <v>0</v>
      </c>
      <c r="Y14" s="14">
        <v>0</v>
      </c>
      <c r="Z14" s="14">
        <v>9.4371880717505005E-3</v>
      </c>
      <c r="AA14" s="14"/>
      <c r="AB14" s="14">
        <v>3.4929729218578201E-3</v>
      </c>
      <c r="AC14" s="14">
        <v>8.5742823170272204E-4</v>
      </c>
      <c r="AD14" s="14">
        <v>2.4760252038870298E-3</v>
      </c>
      <c r="AE14" s="14"/>
      <c r="AF14" s="14">
        <v>0</v>
      </c>
      <c r="AG14" s="14">
        <v>0</v>
      </c>
      <c r="AH14" s="14">
        <v>4.3641751285654904E-3</v>
      </c>
      <c r="AI14" s="14">
        <v>0</v>
      </c>
      <c r="AJ14" s="14">
        <v>1.38992743696938E-2</v>
      </c>
      <c r="AK14" s="14">
        <v>0</v>
      </c>
      <c r="AL14" s="14">
        <v>1.1863205985850901E-2</v>
      </c>
      <c r="AM14" s="14">
        <v>0</v>
      </c>
      <c r="AN14" s="14"/>
      <c r="AO14" s="14">
        <v>0</v>
      </c>
      <c r="AP14" s="14">
        <v>0</v>
      </c>
      <c r="AQ14" s="14">
        <v>6.7592473940166304E-3</v>
      </c>
      <c r="AR14" s="14">
        <v>0</v>
      </c>
      <c r="AS14" s="14">
        <v>1.5746192955417401E-2</v>
      </c>
      <c r="AT14" s="14">
        <v>0</v>
      </c>
      <c r="AU14" s="14">
        <v>1.0103910554995699E-2</v>
      </c>
      <c r="AV14" s="14">
        <v>0</v>
      </c>
      <c r="AW14" s="14"/>
      <c r="AX14" s="14">
        <v>9.4485294813376995E-3</v>
      </c>
      <c r="AY14" s="14">
        <v>1.23750608466511E-3</v>
      </c>
      <c r="AZ14" s="14">
        <v>9.5671522282256098E-4</v>
      </c>
      <c r="BA14" s="14"/>
      <c r="BB14" s="14">
        <v>0</v>
      </c>
      <c r="BC14" s="14">
        <v>9.6857845906952696E-4</v>
      </c>
      <c r="BD14" s="14">
        <v>0</v>
      </c>
      <c r="BE14" s="14"/>
      <c r="BF14" s="14">
        <v>0</v>
      </c>
      <c r="BG14" s="14">
        <v>2.3135027914610602E-3</v>
      </c>
      <c r="BH14" s="14">
        <v>2.3878133438944402E-3</v>
      </c>
      <c r="BI14" s="14"/>
      <c r="BJ14" s="14">
        <v>0</v>
      </c>
      <c r="BK14" s="14">
        <v>2.4302424273895799E-3</v>
      </c>
      <c r="BL14" s="14"/>
      <c r="BM14" s="14">
        <v>3.3534993536349302E-3</v>
      </c>
      <c r="BN14" s="14">
        <v>8.0084361160756795E-4</v>
      </c>
      <c r="BO14" s="14"/>
      <c r="BP14" s="14">
        <v>0</v>
      </c>
      <c r="BQ14" s="14">
        <v>0</v>
      </c>
      <c r="BR14" s="14">
        <v>0</v>
      </c>
      <c r="BS14" s="14">
        <v>5.5354296765496901E-3</v>
      </c>
      <c r="BT14" s="14">
        <v>0</v>
      </c>
      <c r="BU14" s="14">
        <v>0</v>
      </c>
      <c r="BV14" s="14">
        <v>1.3431109069675699E-2</v>
      </c>
      <c r="BW14" s="14">
        <v>6.53065494246811E-3</v>
      </c>
    </row>
    <row r="15" spans="2:75" x14ac:dyDescent="0.35">
      <c r="B15" s="15" t="s">
        <v>243</v>
      </c>
      <c r="C15" s="14">
        <v>5.3443627074619398E-3</v>
      </c>
      <c r="D15" s="14">
        <v>9.1751765048724801E-4</v>
      </c>
      <c r="E15" s="14">
        <v>9.5222147591886297E-3</v>
      </c>
      <c r="F15" s="14"/>
      <c r="G15" s="14">
        <v>5.81540050494086E-3</v>
      </c>
      <c r="H15" s="14">
        <v>2.9670826455829601E-2</v>
      </c>
      <c r="I15" s="14">
        <v>9.8671614973089E-3</v>
      </c>
      <c r="J15" s="14">
        <v>0</v>
      </c>
      <c r="K15" s="14">
        <v>0</v>
      </c>
      <c r="L15" s="14">
        <v>0</v>
      </c>
      <c r="M15" s="14"/>
      <c r="N15" s="14">
        <v>7.5166004908907803E-3</v>
      </c>
      <c r="O15" s="14">
        <v>1.2791748556165499E-3</v>
      </c>
      <c r="P15" s="14"/>
      <c r="Q15" s="14">
        <v>0</v>
      </c>
      <c r="R15" s="14">
        <v>2.1663470295301902E-2</v>
      </c>
      <c r="S15" s="14">
        <v>1.4079493583623801E-2</v>
      </c>
      <c r="T15" s="14">
        <v>6.6748455268694201E-3</v>
      </c>
      <c r="U15" s="14">
        <v>0</v>
      </c>
      <c r="V15" s="14">
        <v>0</v>
      </c>
      <c r="W15" s="14">
        <v>0</v>
      </c>
      <c r="X15" s="14">
        <v>0</v>
      </c>
      <c r="Y15" s="14">
        <v>0</v>
      </c>
      <c r="Z15" s="14">
        <v>0</v>
      </c>
      <c r="AA15" s="14"/>
      <c r="AB15" s="14">
        <v>3.3727910132055998E-3</v>
      </c>
      <c r="AC15" s="14">
        <v>6.0036734473587596E-3</v>
      </c>
      <c r="AD15" s="14">
        <v>0</v>
      </c>
      <c r="AE15" s="14"/>
      <c r="AF15" s="14">
        <v>2.48350631414342E-3</v>
      </c>
      <c r="AG15" s="14">
        <v>0</v>
      </c>
      <c r="AH15" s="14">
        <v>0</v>
      </c>
      <c r="AI15" s="14">
        <v>0</v>
      </c>
      <c r="AJ15" s="14">
        <v>0</v>
      </c>
      <c r="AK15" s="14">
        <v>0</v>
      </c>
      <c r="AL15" s="14">
        <v>0</v>
      </c>
      <c r="AM15" s="14">
        <v>1.2281911754767E-2</v>
      </c>
      <c r="AN15" s="14"/>
      <c r="AO15" s="14">
        <v>3.4777494369072001E-3</v>
      </c>
      <c r="AP15" s="14">
        <v>0</v>
      </c>
      <c r="AQ15" s="14">
        <v>0</v>
      </c>
      <c r="AR15" s="14">
        <v>0</v>
      </c>
      <c r="AS15" s="14">
        <v>0</v>
      </c>
      <c r="AT15" s="14">
        <v>0</v>
      </c>
      <c r="AU15" s="14">
        <v>0</v>
      </c>
      <c r="AV15" s="14">
        <v>4.5314719984066901E-2</v>
      </c>
      <c r="AW15" s="14"/>
      <c r="AX15" s="14">
        <v>0</v>
      </c>
      <c r="AY15" s="14">
        <v>0</v>
      </c>
      <c r="AZ15" s="14">
        <v>5.3809822306914003E-3</v>
      </c>
      <c r="BA15" s="14"/>
      <c r="BB15" s="14">
        <v>0</v>
      </c>
      <c r="BC15" s="14">
        <v>4.55289067202767E-3</v>
      </c>
      <c r="BD15" s="14">
        <v>0</v>
      </c>
      <c r="BE15" s="14"/>
      <c r="BF15" s="14">
        <v>8.2777785614978998E-3</v>
      </c>
      <c r="BG15" s="14">
        <v>0</v>
      </c>
      <c r="BH15" s="14">
        <v>4.7633410004719601E-3</v>
      </c>
      <c r="BI15" s="14"/>
      <c r="BJ15" s="14">
        <v>0</v>
      </c>
      <c r="BK15" s="14">
        <v>7.02742228241397E-3</v>
      </c>
      <c r="BL15" s="14"/>
      <c r="BM15" s="14">
        <v>1.5874421542240399E-3</v>
      </c>
      <c r="BN15" s="14">
        <v>5.60747051324317E-3</v>
      </c>
      <c r="BO15" s="14"/>
      <c r="BP15" s="14">
        <v>1.02548065912948E-2</v>
      </c>
      <c r="BQ15" s="14">
        <v>2.3474464754183799E-2</v>
      </c>
      <c r="BR15" s="14">
        <v>0</v>
      </c>
      <c r="BS15" s="14">
        <v>0</v>
      </c>
      <c r="BT15" s="14">
        <v>6.5879844677869497E-3</v>
      </c>
      <c r="BU15" s="14">
        <v>0</v>
      </c>
      <c r="BV15" s="14">
        <v>0</v>
      </c>
      <c r="BW15" s="14">
        <v>0</v>
      </c>
    </row>
    <row r="16" spans="2:75" x14ac:dyDescent="0.35">
      <c r="B16" s="15" t="s">
        <v>244</v>
      </c>
      <c r="C16" s="14">
        <v>1.5683585689213801E-2</v>
      </c>
      <c r="D16" s="14">
        <v>1.63326026810879E-2</v>
      </c>
      <c r="E16" s="14">
        <v>1.50710734064913E-2</v>
      </c>
      <c r="F16" s="14"/>
      <c r="G16" s="14">
        <v>4.7821520043152502E-2</v>
      </c>
      <c r="H16" s="14">
        <v>2.1056815473171401E-2</v>
      </c>
      <c r="I16" s="14">
        <v>3.7927856350516501E-2</v>
      </c>
      <c r="J16" s="14">
        <v>1.69853676034766E-2</v>
      </c>
      <c r="K16" s="14">
        <v>3.6223402060065798E-3</v>
      </c>
      <c r="L16" s="14">
        <v>2.4432241525203001E-3</v>
      </c>
      <c r="M16" s="14"/>
      <c r="N16" s="14">
        <v>6.9602765203352502E-3</v>
      </c>
      <c r="O16" s="14">
        <v>3.2008635705257998E-2</v>
      </c>
      <c r="P16" s="14"/>
      <c r="Q16" s="14">
        <v>5.7769558000700598E-2</v>
      </c>
      <c r="R16" s="14">
        <v>3.7688002159005599E-2</v>
      </c>
      <c r="S16" s="14">
        <v>3.8900474270665299E-3</v>
      </c>
      <c r="T16" s="14">
        <v>1.51310409959966E-2</v>
      </c>
      <c r="U16" s="14">
        <v>0</v>
      </c>
      <c r="V16" s="14">
        <v>2.5732536825333999E-2</v>
      </c>
      <c r="W16" s="14">
        <v>4.3797281492191104E-3</v>
      </c>
      <c r="X16" s="14">
        <v>0</v>
      </c>
      <c r="Y16" s="14">
        <v>0</v>
      </c>
      <c r="Z16" s="14">
        <v>3.1696969301002902E-2</v>
      </c>
      <c r="AA16" s="14"/>
      <c r="AB16" s="14">
        <v>3.34499654366038E-3</v>
      </c>
      <c r="AC16" s="14">
        <v>1.7879187774521601E-2</v>
      </c>
      <c r="AD16" s="14">
        <v>1.8461018404360999E-2</v>
      </c>
      <c r="AE16" s="14"/>
      <c r="AF16" s="14">
        <v>2.4630402549231599E-3</v>
      </c>
      <c r="AG16" s="14">
        <v>1.25556385038151E-2</v>
      </c>
      <c r="AH16" s="14">
        <v>0</v>
      </c>
      <c r="AI16" s="14">
        <v>1.0096793264255799E-2</v>
      </c>
      <c r="AJ16" s="14">
        <v>2.4237183591961999E-2</v>
      </c>
      <c r="AK16" s="14">
        <v>2.1606730692717201E-2</v>
      </c>
      <c r="AL16" s="14">
        <v>0</v>
      </c>
      <c r="AM16" s="14">
        <v>3.6354033247381103E-2</v>
      </c>
      <c r="AN16" s="14"/>
      <c r="AO16" s="14">
        <v>3.4490900268128399E-3</v>
      </c>
      <c r="AP16" s="14">
        <v>1.2560907689679299E-2</v>
      </c>
      <c r="AQ16" s="14">
        <v>0</v>
      </c>
      <c r="AR16" s="14">
        <v>1.31350947117142E-2</v>
      </c>
      <c r="AS16" s="14">
        <v>2.7457790916557E-2</v>
      </c>
      <c r="AT16" s="14">
        <v>1.89602982109256E-2</v>
      </c>
      <c r="AU16" s="14">
        <v>1.19275082863954E-2</v>
      </c>
      <c r="AV16" s="14">
        <v>4.2858470643991398E-2</v>
      </c>
      <c r="AW16" s="14"/>
      <c r="AX16" s="14">
        <v>3.9742419066440597E-2</v>
      </c>
      <c r="AY16" s="14">
        <v>2.65072150005893E-3</v>
      </c>
      <c r="AZ16" s="14">
        <v>2.2100136224506801E-2</v>
      </c>
      <c r="BA16" s="14"/>
      <c r="BB16" s="14">
        <v>8.5109544969320192E-3</v>
      </c>
      <c r="BC16" s="14">
        <v>5.10717160614561E-3</v>
      </c>
      <c r="BD16" s="14">
        <v>3.1928015941678503E-2</v>
      </c>
      <c r="BE16" s="14"/>
      <c r="BF16" s="14">
        <v>2.14042060294545E-2</v>
      </c>
      <c r="BG16" s="14">
        <v>5.25481356050248E-3</v>
      </c>
      <c r="BH16" s="14">
        <v>1.7809342155549399E-2</v>
      </c>
      <c r="BI16" s="14"/>
      <c r="BJ16" s="14">
        <v>2.1887860141207101E-3</v>
      </c>
      <c r="BK16" s="14">
        <v>1.9197035152440499E-2</v>
      </c>
      <c r="BL16" s="14"/>
      <c r="BM16" s="14">
        <v>2.0180288217541398E-3</v>
      </c>
      <c r="BN16" s="14">
        <v>2.3147618851943299E-2</v>
      </c>
      <c r="BO16" s="14"/>
      <c r="BP16" s="14">
        <v>2.5397080964942802E-2</v>
      </c>
      <c r="BQ16" s="14">
        <v>0</v>
      </c>
      <c r="BR16" s="14">
        <v>0</v>
      </c>
      <c r="BS16" s="14">
        <v>2.1705393037883599E-2</v>
      </c>
      <c r="BT16" s="14">
        <v>1.64397286882106E-2</v>
      </c>
      <c r="BU16" s="14">
        <v>4.2626626123983104E-3</v>
      </c>
      <c r="BV16" s="14">
        <v>1.85712615926285E-2</v>
      </c>
      <c r="BW16" s="14">
        <v>1.2183745291251101E-2</v>
      </c>
    </row>
    <row r="17" spans="2:75" x14ac:dyDescent="0.35">
      <c r="B17" s="15" t="s">
        <v>92</v>
      </c>
      <c r="C17" s="20">
        <v>1.3312950549762999E-2</v>
      </c>
      <c r="D17" s="20">
        <v>1.24757036132281E-2</v>
      </c>
      <c r="E17" s="20">
        <v>1.4103105566843001E-2</v>
      </c>
      <c r="F17" s="20"/>
      <c r="G17" s="20">
        <v>3.6989341582758802E-2</v>
      </c>
      <c r="H17" s="20">
        <v>7.9265496686779097E-3</v>
      </c>
      <c r="I17" s="20">
        <v>4.5402179777704497E-3</v>
      </c>
      <c r="J17" s="20">
        <v>3.7015614997108801E-2</v>
      </c>
      <c r="K17" s="20">
        <v>1.6815189460218202E-2</v>
      </c>
      <c r="L17" s="20">
        <v>0</v>
      </c>
      <c r="M17" s="20"/>
      <c r="N17" s="20">
        <v>1.35183859853737E-2</v>
      </c>
      <c r="O17" s="20">
        <v>1.2928492805977399E-2</v>
      </c>
      <c r="P17" s="20"/>
      <c r="Q17" s="20">
        <v>0.13916800188422901</v>
      </c>
      <c r="R17" s="20">
        <v>1.14171048817102E-2</v>
      </c>
      <c r="S17" s="20">
        <v>2.6958380876792301E-3</v>
      </c>
      <c r="T17" s="20">
        <v>4.9154291955655896E-3</v>
      </c>
      <c r="U17" s="20">
        <v>3.3546396222320801E-3</v>
      </c>
      <c r="V17" s="20">
        <v>0</v>
      </c>
      <c r="W17" s="20">
        <v>2.9449332351002101E-2</v>
      </c>
      <c r="X17" s="20">
        <v>0</v>
      </c>
      <c r="Y17" s="20">
        <v>0</v>
      </c>
      <c r="Z17" s="20">
        <v>2.52390005472223E-2</v>
      </c>
      <c r="AA17" s="20"/>
      <c r="AB17" s="20">
        <v>0</v>
      </c>
      <c r="AC17" s="20">
        <v>1.28604201949162E-2</v>
      </c>
      <c r="AD17" s="20">
        <v>1.1902507615358399E-2</v>
      </c>
      <c r="AE17" s="20"/>
      <c r="AF17" s="20">
        <v>0</v>
      </c>
      <c r="AG17" s="20">
        <v>4.2876370116899298E-3</v>
      </c>
      <c r="AH17" s="20">
        <v>2.1373812333573598E-2</v>
      </c>
      <c r="AI17" s="20">
        <v>0</v>
      </c>
      <c r="AJ17" s="20">
        <v>2.8687317819192801E-2</v>
      </c>
      <c r="AK17" s="20">
        <v>0</v>
      </c>
      <c r="AL17" s="20">
        <v>0</v>
      </c>
      <c r="AM17" s="20">
        <v>3.0304658880313199E-2</v>
      </c>
      <c r="AN17" s="20"/>
      <c r="AO17" s="20">
        <v>0</v>
      </c>
      <c r="AP17" s="20">
        <v>4.28943639101471E-3</v>
      </c>
      <c r="AQ17" s="20">
        <v>3.3103823989619703E-2</v>
      </c>
      <c r="AR17" s="20">
        <v>0</v>
      </c>
      <c r="AS17" s="20">
        <v>2.0214898650825298E-2</v>
      </c>
      <c r="AT17" s="20">
        <v>0</v>
      </c>
      <c r="AU17" s="20">
        <v>0</v>
      </c>
      <c r="AV17" s="20">
        <v>6.2498881536640301E-2</v>
      </c>
      <c r="AW17" s="20"/>
      <c r="AX17" s="20">
        <v>0</v>
      </c>
      <c r="AY17" s="20">
        <v>4.9795473314534697E-3</v>
      </c>
      <c r="AZ17" s="20">
        <v>9.3062029553425806E-3</v>
      </c>
      <c r="BA17" s="20"/>
      <c r="BB17" s="20">
        <v>1.55329359317032E-2</v>
      </c>
      <c r="BC17" s="20">
        <v>1.8954228751871E-3</v>
      </c>
      <c r="BD17" s="20">
        <v>2.19827085838783E-2</v>
      </c>
      <c r="BE17" s="20"/>
      <c r="BF17" s="20">
        <v>1.0639240127640399E-2</v>
      </c>
      <c r="BG17" s="20">
        <v>2.3078641606044999E-3</v>
      </c>
      <c r="BH17" s="20">
        <v>1.2171132604289399E-2</v>
      </c>
      <c r="BI17" s="20"/>
      <c r="BJ17" s="20">
        <v>0</v>
      </c>
      <c r="BK17" s="20">
        <v>1.4228045614315E-2</v>
      </c>
      <c r="BL17" s="20"/>
      <c r="BM17" s="20">
        <v>2.1946391884593601E-3</v>
      </c>
      <c r="BN17" s="20">
        <v>1.64008973281904E-2</v>
      </c>
      <c r="BO17" s="20"/>
      <c r="BP17" s="20">
        <v>3.3848756183628898E-3</v>
      </c>
      <c r="BQ17" s="20">
        <v>3.4300505657561299E-2</v>
      </c>
      <c r="BR17" s="20">
        <v>5.11735618055255E-2</v>
      </c>
      <c r="BS17" s="20">
        <v>2.16974410734499E-2</v>
      </c>
      <c r="BT17" s="20">
        <v>5.4195681062123502E-3</v>
      </c>
      <c r="BU17" s="20">
        <v>2.1638848686122598E-2</v>
      </c>
      <c r="BV17" s="20">
        <v>1.9149264421388201E-2</v>
      </c>
      <c r="BW17" s="20">
        <v>0</v>
      </c>
    </row>
    <row r="18" spans="2:75" x14ac:dyDescent="0.35">
      <c r="B18" s="16"/>
    </row>
    <row r="19" spans="2:75" x14ac:dyDescent="0.35">
      <c r="B19" t="s">
        <v>94</v>
      </c>
    </row>
    <row r="20" spans="2:75" x14ac:dyDescent="0.35">
      <c r="B20" t="s">
        <v>95</v>
      </c>
    </row>
    <row r="22" spans="2:75" x14ac:dyDescent="0.35">
      <c r="B22"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W2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258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246</v>
      </c>
      <c r="C9" s="14">
        <v>0.75677573196818204</v>
      </c>
      <c r="D9" s="14">
        <v>0.71469551125389297</v>
      </c>
      <c r="E9" s="14">
        <v>0.79648910214166702</v>
      </c>
      <c r="F9" s="14"/>
      <c r="G9" s="14">
        <v>0.54120561220087904</v>
      </c>
      <c r="H9" s="14">
        <v>0.53540659444307503</v>
      </c>
      <c r="I9" s="14">
        <v>0.61586518916232702</v>
      </c>
      <c r="J9" s="14">
        <v>0.73595932452026103</v>
      </c>
      <c r="K9" s="14">
        <v>0.81009285995242197</v>
      </c>
      <c r="L9" s="14">
        <v>0.92529295782277099</v>
      </c>
      <c r="M9" s="14"/>
      <c r="N9" s="14">
        <v>0.75215832825133899</v>
      </c>
      <c r="O9" s="14">
        <v>0.76541687320970098</v>
      </c>
      <c r="P9" s="14"/>
      <c r="Q9" s="14">
        <v>0.64559207882204905</v>
      </c>
      <c r="R9" s="14">
        <v>0.67630290346795296</v>
      </c>
      <c r="S9" s="14">
        <v>0.74336359851190104</v>
      </c>
      <c r="T9" s="14">
        <v>0.75165549279462696</v>
      </c>
      <c r="U9" s="14">
        <v>0.75220209061521903</v>
      </c>
      <c r="V9" s="14">
        <v>0.81955804272416899</v>
      </c>
      <c r="W9" s="14">
        <v>0.76250668047530801</v>
      </c>
      <c r="X9" s="14">
        <v>0.73684375586899098</v>
      </c>
      <c r="Y9" s="14">
        <v>1</v>
      </c>
      <c r="Z9" s="14">
        <v>0.81880551628672005</v>
      </c>
      <c r="AA9" s="14"/>
      <c r="AB9" s="14">
        <v>0.82345627318694503</v>
      </c>
      <c r="AC9" s="14">
        <v>0.763830540462069</v>
      </c>
      <c r="AD9" s="14">
        <v>0.69070961964223998</v>
      </c>
      <c r="AE9" s="14"/>
      <c r="AF9" s="14">
        <v>0.86868359970958997</v>
      </c>
      <c r="AG9" s="14">
        <v>0.68299021904586399</v>
      </c>
      <c r="AH9" s="14">
        <v>0.78908871948512105</v>
      </c>
      <c r="AI9" s="14">
        <v>0.84567146327952902</v>
      </c>
      <c r="AJ9" s="14">
        <v>0.728694701106126</v>
      </c>
      <c r="AK9" s="14">
        <v>0.80749891371425098</v>
      </c>
      <c r="AL9" s="14">
        <v>0.59779891021526999</v>
      </c>
      <c r="AM9" s="14">
        <v>0.74571964845910499</v>
      </c>
      <c r="AN9" s="14"/>
      <c r="AO9" s="14">
        <v>0.88641706453847702</v>
      </c>
      <c r="AP9" s="14">
        <v>0.695499299665018</v>
      </c>
      <c r="AQ9" s="14">
        <v>0.68335820067618303</v>
      </c>
      <c r="AR9" s="14">
        <v>0.85278762604535996</v>
      </c>
      <c r="AS9" s="14">
        <v>0.73456857052386904</v>
      </c>
      <c r="AT9" s="14">
        <v>0.80897205864857102</v>
      </c>
      <c r="AU9" s="14">
        <v>0.56316225156269695</v>
      </c>
      <c r="AV9" s="14">
        <v>0.69780627146030905</v>
      </c>
      <c r="AW9" s="14"/>
      <c r="AX9" s="14">
        <v>0.72418776287392495</v>
      </c>
      <c r="AY9" s="14">
        <v>0.79875783836141001</v>
      </c>
      <c r="AZ9" s="14">
        <v>0.73616438375442494</v>
      </c>
      <c r="BA9" s="14"/>
      <c r="BB9" s="14">
        <v>0.76759132626767701</v>
      </c>
      <c r="BC9" s="14">
        <v>0.80371664860803005</v>
      </c>
      <c r="BD9" s="14">
        <v>0.62799116200732596</v>
      </c>
      <c r="BE9" s="14"/>
      <c r="BF9" s="14">
        <v>0.66225269970072997</v>
      </c>
      <c r="BG9" s="14">
        <v>0.80229258629833</v>
      </c>
      <c r="BH9" s="14">
        <v>0.72527279162605696</v>
      </c>
      <c r="BI9" s="14"/>
      <c r="BJ9" s="14">
        <v>0.77157971402222403</v>
      </c>
      <c r="BK9" s="14">
        <v>0.76001009497910499</v>
      </c>
      <c r="BL9" s="14"/>
      <c r="BM9" s="14">
        <v>0.75794336149621</v>
      </c>
      <c r="BN9" s="14">
        <v>0.76261818885060695</v>
      </c>
      <c r="BO9" s="14"/>
      <c r="BP9" s="14">
        <v>0.74400688924291103</v>
      </c>
      <c r="BQ9" s="14">
        <v>0.75706204381044095</v>
      </c>
      <c r="BR9" s="14">
        <v>0.85886017392650604</v>
      </c>
      <c r="BS9" s="14">
        <v>0.74314923120871901</v>
      </c>
      <c r="BT9" s="14">
        <v>0.74619347000598701</v>
      </c>
      <c r="BU9" s="14">
        <v>0.78319407433770605</v>
      </c>
      <c r="BV9" s="14">
        <v>0.70626780463264605</v>
      </c>
      <c r="BW9" s="14">
        <v>0.79452724633694805</v>
      </c>
    </row>
    <row r="10" spans="2:75" ht="29" x14ac:dyDescent="0.35">
      <c r="B10" s="15" t="s">
        <v>247</v>
      </c>
      <c r="C10" s="14">
        <v>0.36650930778775898</v>
      </c>
      <c r="D10" s="14">
        <v>0.40323723614718998</v>
      </c>
      <c r="E10" s="14">
        <v>0.33184718411339198</v>
      </c>
      <c r="F10" s="14"/>
      <c r="G10" s="14">
        <v>0.159083299000679</v>
      </c>
      <c r="H10" s="14">
        <v>0.19801490701703101</v>
      </c>
      <c r="I10" s="14">
        <v>0.27596289463586599</v>
      </c>
      <c r="J10" s="14">
        <v>0.30217437378331602</v>
      </c>
      <c r="K10" s="14">
        <v>0.414431659073</v>
      </c>
      <c r="L10" s="14">
        <v>0.51872622318611294</v>
      </c>
      <c r="M10" s="14"/>
      <c r="N10" s="14">
        <v>0.39759506699334402</v>
      </c>
      <c r="O10" s="14">
        <v>0.30833452984588</v>
      </c>
      <c r="P10" s="14"/>
      <c r="Q10" s="14">
        <v>0.114907518462893</v>
      </c>
      <c r="R10" s="14">
        <v>0.29329217416019399</v>
      </c>
      <c r="S10" s="14">
        <v>0.36153577566599898</v>
      </c>
      <c r="T10" s="14">
        <v>0.36846870487097</v>
      </c>
      <c r="U10" s="14">
        <v>0.37076330095561799</v>
      </c>
      <c r="V10" s="14">
        <v>0.33350186155130501</v>
      </c>
      <c r="W10" s="14">
        <v>0.50083751068940896</v>
      </c>
      <c r="X10" s="14">
        <v>0.33054401142170298</v>
      </c>
      <c r="Y10" s="14">
        <v>0</v>
      </c>
      <c r="Z10" s="14">
        <v>0.38258750541521203</v>
      </c>
      <c r="AA10" s="14"/>
      <c r="AB10" s="14">
        <v>0.425327929676937</v>
      </c>
      <c r="AC10" s="14">
        <v>0.34775193868788001</v>
      </c>
      <c r="AD10" s="14">
        <v>0.40278786649053999</v>
      </c>
      <c r="AE10" s="14"/>
      <c r="AF10" s="14">
        <v>0.51606650770837403</v>
      </c>
      <c r="AG10" s="14">
        <v>0.295939308045367</v>
      </c>
      <c r="AH10" s="14">
        <v>0.45155746761617299</v>
      </c>
      <c r="AI10" s="14">
        <v>0.30910325636429897</v>
      </c>
      <c r="AJ10" s="14">
        <v>0.393624566217882</v>
      </c>
      <c r="AK10" s="14">
        <v>0.51457934425458596</v>
      </c>
      <c r="AL10" s="14">
        <v>0.27169085702783902</v>
      </c>
      <c r="AM10" s="14">
        <v>0.17731232593693699</v>
      </c>
      <c r="AN10" s="14"/>
      <c r="AO10" s="14">
        <v>0.476178568193525</v>
      </c>
      <c r="AP10" s="14">
        <v>0.285646444954334</v>
      </c>
      <c r="AQ10" s="14">
        <v>0.406032151223298</v>
      </c>
      <c r="AR10" s="14">
        <v>0.37011749084100898</v>
      </c>
      <c r="AS10" s="14">
        <v>0.42546953873321502</v>
      </c>
      <c r="AT10" s="14">
        <v>0.52565052827328196</v>
      </c>
      <c r="AU10" s="14">
        <v>0.19455955691460999</v>
      </c>
      <c r="AV10" s="14">
        <v>0.23520435594429501</v>
      </c>
      <c r="AW10" s="14"/>
      <c r="AX10" s="14">
        <v>0.50360309504132805</v>
      </c>
      <c r="AY10" s="14">
        <v>0.459654589152654</v>
      </c>
      <c r="AZ10" s="14">
        <v>0.28428775387495198</v>
      </c>
      <c r="BA10" s="14"/>
      <c r="BB10" s="14">
        <v>0.54318969405109496</v>
      </c>
      <c r="BC10" s="14">
        <v>0.38032790373528802</v>
      </c>
      <c r="BD10" s="14">
        <v>0.23896714448930001</v>
      </c>
      <c r="BE10" s="14"/>
      <c r="BF10" s="14">
        <v>0.48018752402943299</v>
      </c>
      <c r="BG10" s="14">
        <v>0.45441893552225299</v>
      </c>
      <c r="BH10" s="14">
        <v>0.29494024222329002</v>
      </c>
      <c r="BI10" s="14"/>
      <c r="BJ10" s="14">
        <v>0.45538383366474999</v>
      </c>
      <c r="BK10" s="14">
        <v>0.34250705091532202</v>
      </c>
      <c r="BL10" s="14"/>
      <c r="BM10" s="14">
        <v>0.419670031347748</v>
      </c>
      <c r="BN10" s="14">
        <v>0.34632254535663198</v>
      </c>
      <c r="BO10" s="14"/>
      <c r="BP10" s="14">
        <v>0.475804059317605</v>
      </c>
      <c r="BQ10" s="14">
        <v>0.35807262492065201</v>
      </c>
      <c r="BR10" s="14">
        <v>0.57928737084336401</v>
      </c>
      <c r="BS10" s="14">
        <v>0.33272163332903498</v>
      </c>
      <c r="BT10" s="14">
        <v>0.33044810684121001</v>
      </c>
      <c r="BU10" s="14">
        <v>0.34183860859763998</v>
      </c>
      <c r="BV10" s="14">
        <v>0.37731320678248698</v>
      </c>
      <c r="BW10" s="14">
        <v>0.28643310758175</v>
      </c>
    </row>
    <row r="11" spans="2:75" ht="29" x14ac:dyDescent="0.35">
      <c r="B11" s="15" t="s">
        <v>248</v>
      </c>
      <c r="C11" s="14">
        <v>0.31802832182302199</v>
      </c>
      <c r="D11" s="14">
        <v>0.35720284754474502</v>
      </c>
      <c r="E11" s="14">
        <v>0.28105721247641002</v>
      </c>
      <c r="F11" s="14"/>
      <c r="G11" s="14">
        <v>0.21504154858897501</v>
      </c>
      <c r="H11" s="14">
        <v>0.36178852048874899</v>
      </c>
      <c r="I11" s="14">
        <v>0.38104776755696401</v>
      </c>
      <c r="J11" s="14">
        <v>0.29065160238544002</v>
      </c>
      <c r="K11" s="14">
        <v>0.31160703477474599</v>
      </c>
      <c r="L11" s="14">
        <v>0.31708836614468</v>
      </c>
      <c r="M11" s="14"/>
      <c r="N11" s="14">
        <v>0.36522260579488702</v>
      </c>
      <c r="O11" s="14">
        <v>0.22970759038996</v>
      </c>
      <c r="P11" s="14"/>
      <c r="Q11" s="14">
        <v>0.33914316293855101</v>
      </c>
      <c r="R11" s="14">
        <v>0.217202762916753</v>
      </c>
      <c r="S11" s="14">
        <v>0.28865486487127101</v>
      </c>
      <c r="T11" s="14">
        <v>0.31042344013581302</v>
      </c>
      <c r="U11" s="14">
        <v>0.333994115880553</v>
      </c>
      <c r="V11" s="14">
        <v>0.36110555580449499</v>
      </c>
      <c r="W11" s="14">
        <v>0.42248606619147899</v>
      </c>
      <c r="X11" s="14">
        <v>0.73812792817884199</v>
      </c>
      <c r="Y11" s="14">
        <v>0.88817017043027202</v>
      </c>
      <c r="Z11" s="14">
        <v>0.186689134936604</v>
      </c>
      <c r="AA11" s="14"/>
      <c r="AB11" s="14">
        <v>0.37769139223952403</v>
      </c>
      <c r="AC11" s="14">
        <v>0.296117534693837</v>
      </c>
      <c r="AD11" s="14">
        <v>0.34268240035836001</v>
      </c>
      <c r="AE11" s="14"/>
      <c r="AF11" s="14">
        <v>0.41730310694487799</v>
      </c>
      <c r="AG11" s="14">
        <v>0.393659040568621</v>
      </c>
      <c r="AH11" s="14">
        <v>0.31033590175632197</v>
      </c>
      <c r="AI11" s="14">
        <v>0.20543482527693899</v>
      </c>
      <c r="AJ11" s="14">
        <v>5.9633521798178601E-2</v>
      </c>
      <c r="AK11" s="14">
        <v>0.30191922665523202</v>
      </c>
      <c r="AL11" s="14">
        <v>0.285590799932115</v>
      </c>
      <c r="AM11" s="14">
        <v>0.25802369717706403</v>
      </c>
      <c r="AN11" s="14"/>
      <c r="AO11" s="14">
        <v>0.37745521559176998</v>
      </c>
      <c r="AP11" s="14">
        <v>0.39760191226078201</v>
      </c>
      <c r="AQ11" s="14">
        <v>0.22880289257546599</v>
      </c>
      <c r="AR11" s="14">
        <v>0.22970061137695599</v>
      </c>
      <c r="AS11" s="14">
        <v>0.11515950068339099</v>
      </c>
      <c r="AT11" s="14">
        <v>0.32527417722651097</v>
      </c>
      <c r="AU11" s="14">
        <v>0.27262692017746298</v>
      </c>
      <c r="AV11" s="14">
        <v>0.29531728553897901</v>
      </c>
      <c r="AW11" s="14"/>
      <c r="AX11" s="14">
        <v>0.213225705224521</v>
      </c>
      <c r="AY11" s="14">
        <v>0.36051635683031003</v>
      </c>
      <c r="AZ11" s="14">
        <v>0.32246466332323298</v>
      </c>
      <c r="BA11" s="14"/>
      <c r="BB11" s="14">
        <v>0.35841131335823501</v>
      </c>
      <c r="BC11" s="14">
        <v>0.32426377339040202</v>
      </c>
      <c r="BD11" s="14">
        <v>0.37036216820300799</v>
      </c>
      <c r="BE11" s="14"/>
      <c r="BF11" s="14">
        <v>0.27484955938872502</v>
      </c>
      <c r="BG11" s="14">
        <v>0.33129658842555698</v>
      </c>
      <c r="BH11" s="14">
        <v>0.35352431357910802</v>
      </c>
      <c r="BI11" s="14"/>
      <c r="BJ11" s="14">
        <v>0.44387384530907498</v>
      </c>
      <c r="BK11" s="14">
        <v>0.28907305743405398</v>
      </c>
      <c r="BL11" s="14"/>
      <c r="BM11" s="14">
        <v>0.38414647282297898</v>
      </c>
      <c r="BN11" s="14">
        <v>0.28678879049492201</v>
      </c>
      <c r="BO11" s="14"/>
      <c r="BP11" s="14">
        <v>0.28012268578807697</v>
      </c>
      <c r="BQ11" s="14">
        <v>0.29019944301969902</v>
      </c>
      <c r="BR11" s="14">
        <v>0.29278975188377099</v>
      </c>
      <c r="BS11" s="14">
        <v>0.30151689045054503</v>
      </c>
      <c r="BT11" s="14">
        <v>0.34291143135435298</v>
      </c>
      <c r="BU11" s="14">
        <v>0.37951896287630899</v>
      </c>
      <c r="BV11" s="14">
        <v>0.41680434537276001</v>
      </c>
      <c r="BW11" s="14">
        <v>0.22720248443609001</v>
      </c>
    </row>
    <row r="12" spans="2:75" x14ac:dyDescent="0.35">
      <c r="B12" s="15" t="s">
        <v>249</v>
      </c>
      <c r="C12" s="14">
        <v>0.241129019451986</v>
      </c>
      <c r="D12" s="14">
        <v>0.276517240383234</v>
      </c>
      <c r="E12" s="14">
        <v>0.20773124981655799</v>
      </c>
      <c r="F12" s="14"/>
      <c r="G12" s="14">
        <v>0.60018779334401795</v>
      </c>
      <c r="H12" s="14">
        <v>0.646059288436024</v>
      </c>
      <c r="I12" s="14">
        <v>0.37308133921931103</v>
      </c>
      <c r="J12" s="14">
        <v>0.20290723664598601</v>
      </c>
      <c r="K12" s="14">
        <v>0.101716382767448</v>
      </c>
      <c r="L12" s="14">
        <v>4.8074581165875097E-2</v>
      </c>
      <c r="M12" s="14"/>
      <c r="N12" s="14">
        <v>0.259546433328258</v>
      </c>
      <c r="O12" s="14">
        <v>0.20666214491210499</v>
      </c>
      <c r="P12" s="14"/>
      <c r="Q12" s="14">
        <v>0.16578022514924401</v>
      </c>
      <c r="R12" s="14">
        <v>0.20851526784263799</v>
      </c>
      <c r="S12" s="14">
        <v>0.18029215652083699</v>
      </c>
      <c r="T12" s="14">
        <v>0.30755649572197902</v>
      </c>
      <c r="U12" s="14">
        <v>0.25502878999165102</v>
      </c>
      <c r="V12" s="14">
        <v>0.23461436304889799</v>
      </c>
      <c r="W12" s="14">
        <v>0.25454710418516802</v>
      </c>
      <c r="X12" s="14">
        <v>0.42043637698664699</v>
      </c>
      <c r="Y12" s="14">
        <v>0.68232222267642095</v>
      </c>
      <c r="Z12" s="14">
        <v>0.16514778287440299</v>
      </c>
      <c r="AA12" s="14"/>
      <c r="AB12" s="14">
        <v>0.30102620726534202</v>
      </c>
      <c r="AC12" s="14">
        <v>0.18558341479734999</v>
      </c>
      <c r="AD12" s="14">
        <v>0.34691982145518702</v>
      </c>
      <c r="AE12" s="14"/>
      <c r="AF12" s="14">
        <v>8.4258164922444201E-2</v>
      </c>
      <c r="AG12" s="14">
        <v>0.46104803518649801</v>
      </c>
      <c r="AH12" s="14">
        <v>0.24408818532967999</v>
      </c>
      <c r="AI12" s="14">
        <v>0.314920786772793</v>
      </c>
      <c r="AJ12" s="14">
        <v>0.196146930498899</v>
      </c>
      <c r="AK12" s="14">
        <v>0.18185435504269401</v>
      </c>
      <c r="AL12" s="14">
        <v>0.41927632319061398</v>
      </c>
      <c r="AM12" s="14">
        <v>0.22013527702434399</v>
      </c>
      <c r="AN12" s="14"/>
      <c r="AO12" s="14">
        <v>9.5963498623606994E-2</v>
      </c>
      <c r="AP12" s="14">
        <v>0.44547983762357601</v>
      </c>
      <c r="AQ12" s="14">
        <v>0.242809242317754</v>
      </c>
      <c r="AR12" s="14">
        <v>0.118839843751187</v>
      </c>
      <c r="AS12" s="14">
        <v>0.26098328000592802</v>
      </c>
      <c r="AT12" s="14">
        <v>0.18655977238730101</v>
      </c>
      <c r="AU12" s="14">
        <v>0.42161260892098401</v>
      </c>
      <c r="AV12" s="14">
        <v>0.18202671428346401</v>
      </c>
      <c r="AW12" s="14"/>
      <c r="AX12" s="14">
        <v>0.144098238844204</v>
      </c>
      <c r="AY12" s="14">
        <v>0.21969342360762301</v>
      </c>
      <c r="AZ12" s="14">
        <v>0.28098195130690701</v>
      </c>
      <c r="BA12" s="14"/>
      <c r="BB12" s="14">
        <v>0.15822196205380701</v>
      </c>
      <c r="BC12" s="14">
        <v>0.223938659429016</v>
      </c>
      <c r="BD12" s="14">
        <v>0.33368913858315102</v>
      </c>
      <c r="BE12" s="14"/>
      <c r="BF12" s="14">
        <v>0.23123191312775801</v>
      </c>
      <c r="BG12" s="14">
        <v>0.219718585444207</v>
      </c>
      <c r="BH12" s="14">
        <v>0.25986655327924602</v>
      </c>
      <c r="BI12" s="14"/>
      <c r="BJ12" s="14">
        <v>0.287112229233698</v>
      </c>
      <c r="BK12" s="14">
        <v>0.22797142839706699</v>
      </c>
      <c r="BL12" s="14"/>
      <c r="BM12" s="14">
        <v>0.35001970477428901</v>
      </c>
      <c r="BN12" s="14">
        <v>0.18067293918788899</v>
      </c>
      <c r="BO12" s="14"/>
      <c r="BP12" s="14">
        <v>0.31622149923581999</v>
      </c>
      <c r="BQ12" s="14">
        <v>0.29269657729828702</v>
      </c>
      <c r="BR12" s="14">
        <v>6.8666967531998496E-2</v>
      </c>
      <c r="BS12" s="14">
        <v>0.222368935616857</v>
      </c>
      <c r="BT12" s="14">
        <v>0.23741594140140199</v>
      </c>
      <c r="BU12" s="14">
        <v>0.207432650748551</v>
      </c>
      <c r="BV12" s="14">
        <v>0.193472249384634</v>
      </c>
      <c r="BW12" s="14">
        <v>0.25542014297152699</v>
      </c>
    </row>
    <row r="13" spans="2:75" x14ac:dyDescent="0.35">
      <c r="B13" s="15" t="s">
        <v>250</v>
      </c>
      <c r="C13" s="14">
        <v>0.136121567341733</v>
      </c>
      <c r="D13" s="14">
        <v>0.16168622438046501</v>
      </c>
      <c r="E13" s="14">
        <v>0.111994823919197</v>
      </c>
      <c r="F13" s="14"/>
      <c r="G13" s="14">
        <v>9.0366885458332297E-2</v>
      </c>
      <c r="H13" s="14">
        <v>6.7291396443316706E-2</v>
      </c>
      <c r="I13" s="14">
        <v>9.5699077922761999E-2</v>
      </c>
      <c r="J13" s="14">
        <v>0.14585383238567901</v>
      </c>
      <c r="K13" s="14">
        <v>0.204749890002247</v>
      </c>
      <c r="L13" s="14">
        <v>0.151021449486715</v>
      </c>
      <c r="M13" s="14"/>
      <c r="N13" s="14">
        <v>0.13371830998782899</v>
      </c>
      <c r="O13" s="14">
        <v>0.14061909181832499</v>
      </c>
      <c r="P13" s="14"/>
      <c r="Q13" s="14">
        <v>0.14736626409995299</v>
      </c>
      <c r="R13" s="14">
        <v>0.12861061105004701</v>
      </c>
      <c r="S13" s="14">
        <v>0.182585512619655</v>
      </c>
      <c r="T13" s="14">
        <v>0.147985762765388</v>
      </c>
      <c r="U13" s="14">
        <v>8.494936007777E-2</v>
      </c>
      <c r="V13" s="14">
        <v>0.159395498787641</v>
      </c>
      <c r="W13" s="14">
        <v>0.15111678410359899</v>
      </c>
      <c r="X13" s="14">
        <v>8.66519994027138E-2</v>
      </c>
      <c r="Y13" s="14">
        <v>0</v>
      </c>
      <c r="Z13" s="14">
        <v>0.111129008424785</v>
      </c>
      <c r="AA13" s="14"/>
      <c r="AB13" s="14">
        <v>0.14734088141424401</v>
      </c>
      <c r="AC13" s="14">
        <v>0.137318698347312</v>
      </c>
      <c r="AD13" s="14">
        <v>0.165715773061762</v>
      </c>
      <c r="AE13" s="14"/>
      <c r="AF13" s="14">
        <v>0.22117706922210301</v>
      </c>
      <c r="AG13" s="14">
        <v>0.135118194623778</v>
      </c>
      <c r="AH13" s="14">
        <v>0.12833021018776999</v>
      </c>
      <c r="AI13" s="14">
        <v>0.139711151008824</v>
      </c>
      <c r="AJ13" s="14">
        <v>7.8756868055878199E-2</v>
      </c>
      <c r="AK13" s="14">
        <v>0.12833883740673899</v>
      </c>
      <c r="AL13" s="14">
        <v>0.147363659519303</v>
      </c>
      <c r="AM13" s="14">
        <v>8.0978139211300204E-2</v>
      </c>
      <c r="AN13" s="14"/>
      <c r="AO13" s="14">
        <v>0.209958971210541</v>
      </c>
      <c r="AP13" s="14">
        <v>0.14711240821812099</v>
      </c>
      <c r="AQ13" s="14">
        <v>0.16889234766846001</v>
      </c>
      <c r="AR13" s="14">
        <v>0.25204735389044097</v>
      </c>
      <c r="AS13" s="14">
        <v>7.1593569500976006E-2</v>
      </c>
      <c r="AT13" s="14">
        <v>0.13611899228694599</v>
      </c>
      <c r="AU13" s="14">
        <v>0.207952972499369</v>
      </c>
      <c r="AV13" s="14">
        <v>1.64575360759469E-2</v>
      </c>
      <c r="AW13" s="14"/>
      <c r="AX13" s="14">
        <v>0.13427042948600701</v>
      </c>
      <c r="AY13" s="14">
        <v>0.15441045622441699</v>
      </c>
      <c r="AZ13" s="14">
        <v>0.122511096522751</v>
      </c>
      <c r="BA13" s="14"/>
      <c r="BB13" s="14">
        <v>0.187827366877203</v>
      </c>
      <c r="BC13" s="14">
        <v>0.14551932438284099</v>
      </c>
      <c r="BD13" s="14">
        <v>0.104020239633092</v>
      </c>
      <c r="BE13" s="14"/>
      <c r="BF13" s="14">
        <v>0.25476839187447298</v>
      </c>
      <c r="BG13" s="14">
        <v>0.161825319199039</v>
      </c>
      <c r="BH13" s="14">
        <v>0.115632792439541</v>
      </c>
      <c r="BI13" s="14"/>
      <c r="BJ13" s="14">
        <v>0.169351010612043</v>
      </c>
      <c r="BK13" s="14">
        <v>0.12903507507435999</v>
      </c>
      <c r="BL13" s="14"/>
      <c r="BM13" s="14">
        <v>0.175647224462497</v>
      </c>
      <c r="BN13" s="14">
        <v>0.12950570197633601</v>
      </c>
      <c r="BO13" s="14"/>
      <c r="BP13" s="14">
        <v>0.13475587582122101</v>
      </c>
      <c r="BQ13" s="14">
        <v>0.152994540422033</v>
      </c>
      <c r="BR13" s="14">
        <v>0.17968089244496899</v>
      </c>
      <c r="BS13" s="14">
        <v>9.5698238533636307E-2</v>
      </c>
      <c r="BT13" s="14">
        <v>0.12950203721034301</v>
      </c>
      <c r="BU13" s="14">
        <v>0.15351700657233</v>
      </c>
      <c r="BV13" s="14">
        <v>0.21113242065135901</v>
      </c>
      <c r="BW13" s="14">
        <v>0.17567365664652099</v>
      </c>
    </row>
    <row r="14" spans="2:75" x14ac:dyDescent="0.35">
      <c r="B14" s="15" t="s">
        <v>251</v>
      </c>
      <c r="C14" s="14">
        <v>0.101008425149196</v>
      </c>
      <c r="D14" s="14">
        <v>8.4146664815239497E-2</v>
      </c>
      <c r="E14" s="14">
        <v>0.11692177632826101</v>
      </c>
      <c r="F14" s="14"/>
      <c r="G14" s="14">
        <v>0.18712944689012601</v>
      </c>
      <c r="H14" s="14">
        <v>0.143113298482024</v>
      </c>
      <c r="I14" s="14">
        <v>0.15063600350811501</v>
      </c>
      <c r="J14" s="14">
        <v>0.132523443530742</v>
      </c>
      <c r="K14" s="14">
        <v>9.5335035515509398E-2</v>
      </c>
      <c r="L14" s="14">
        <v>3.3938926631168598E-2</v>
      </c>
      <c r="M14" s="14"/>
      <c r="N14" s="14">
        <v>9.9100301852379502E-2</v>
      </c>
      <c r="O14" s="14">
        <v>0.104579341604668</v>
      </c>
      <c r="P14" s="14"/>
      <c r="Q14" s="14">
        <v>0.11606649593777001</v>
      </c>
      <c r="R14" s="14">
        <v>0.11708410621776</v>
      </c>
      <c r="S14" s="14">
        <v>6.8761397090679605E-2</v>
      </c>
      <c r="T14" s="14">
        <v>9.5321237040567094E-2</v>
      </c>
      <c r="U14" s="14">
        <v>0.12733962109070901</v>
      </c>
      <c r="V14" s="14">
        <v>9.0202474067704E-2</v>
      </c>
      <c r="W14" s="14">
        <v>0.10425413077239599</v>
      </c>
      <c r="X14" s="14">
        <v>0.17650424472829601</v>
      </c>
      <c r="Y14" s="14">
        <v>0</v>
      </c>
      <c r="Z14" s="14">
        <v>9.1158483719149405E-2</v>
      </c>
      <c r="AA14" s="14"/>
      <c r="AB14" s="14">
        <v>4.0372194445876801E-2</v>
      </c>
      <c r="AC14" s="14">
        <v>0.11059324281926999</v>
      </c>
      <c r="AD14" s="14">
        <v>9.6300185626214493E-2</v>
      </c>
      <c r="AE14" s="14"/>
      <c r="AF14" s="14">
        <v>8.5938577083863696E-2</v>
      </c>
      <c r="AG14" s="14">
        <v>7.2201856467960193E-2</v>
      </c>
      <c r="AH14" s="14">
        <v>8.9020270989857597E-2</v>
      </c>
      <c r="AI14" s="14">
        <v>0.220745135187633</v>
      </c>
      <c r="AJ14" s="14">
        <v>5.9129149736337303E-2</v>
      </c>
      <c r="AK14" s="14">
        <v>8.6275213384084504E-2</v>
      </c>
      <c r="AL14" s="14">
        <v>0.16736566350516299</v>
      </c>
      <c r="AM14" s="14">
        <v>0.12653289674499399</v>
      </c>
      <c r="AN14" s="14"/>
      <c r="AO14" s="14">
        <v>8.8412989216292398E-2</v>
      </c>
      <c r="AP14" s="14">
        <v>0.10319243749622301</v>
      </c>
      <c r="AQ14" s="14">
        <v>0.14178130546486101</v>
      </c>
      <c r="AR14" s="14">
        <v>0.19814152942892799</v>
      </c>
      <c r="AS14" s="14">
        <v>0.109004269902478</v>
      </c>
      <c r="AT14" s="14">
        <v>9.8298537932261398E-2</v>
      </c>
      <c r="AU14" s="14">
        <v>0.188952972028848</v>
      </c>
      <c r="AV14" s="14">
        <v>0.104345965378267</v>
      </c>
      <c r="AW14" s="14"/>
      <c r="AX14" s="14">
        <v>5.3095860821936597E-2</v>
      </c>
      <c r="AY14" s="14">
        <v>8.6155496840599505E-2</v>
      </c>
      <c r="AZ14" s="14">
        <v>0.124513968921748</v>
      </c>
      <c r="BA14" s="14"/>
      <c r="BB14" s="14">
        <v>8.0152868354121498E-2</v>
      </c>
      <c r="BC14" s="14">
        <v>9.4702578248257493E-2</v>
      </c>
      <c r="BD14" s="14">
        <v>0.152477425636839</v>
      </c>
      <c r="BE14" s="14"/>
      <c r="BF14" s="14">
        <v>8.3670334437889807E-2</v>
      </c>
      <c r="BG14" s="14">
        <v>7.6337255119803799E-2</v>
      </c>
      <c r="BH14" s="14">
        <v>0.13078465255192601</v>
      </c>
      <c r="BI14" s="14"/>
      <c r="BJ14" s="14">
        <v>0.12659646451979101</v>
      </c>
      <c r="BK14" s="14">
        <v>8.9768418081455706E-2</v>
      </c>
      <c r="BL14" s="14"/>
      <c r="BM14" s="14">
        <v>0.12749219316791799</v>
      </c>
      <c r="BN14" s="14">
        <v>7.9021392116434302E-2</v>
      </c>
      <c r="BO14" s="14"/>
      <c r="BP14" s="14">
        <v>5.5858826302229402E-2</v>
      </c>
      <c r="BQ14" s="14">
        <v>0.170137936259036</v>
      </c>
      <c r="BR14" s="14">
        <v>0.115242008657507</v>
      </c>
      <c r="BS14" s="14">
        <v>0.13023601131482901</v>
      </c>
      <c r="BT14" s="14">
        <v>8.6173436184864893E-2</v>
      </c>
      <c r="BU14" s="14">
        <v>0.124263547224285</v>
      </c>
      <c r="BV14" s="14">
        <v>8.6977423553553299E-2</v>
      </c>
      <c r="BW14" s="14">
        <v>0.111736163635398</v>
      </c>
    </row>
    <row r="15" spans="2:75" x14ac:dyDescent="0.35">
      <c r="B15" s="15" t="s">
        <v>252</v>
      </c>
      <c r="C15" s="14">
        <v>6.9571130669435405E-2</v>
      </c>
      <c r="D15" s="14">
        <v>7.2170822604141593E-2</v>
      </c>
      <c r="E15" s="14">
        <v>6.71176614055502E-2</v>
      </c>
      <c r="F15" s="14"/>
      <c r="G15" s="14">
        <v>0.20457021257310401</v>
      </c>
      <c r="H15" s="14">
        <v>0.10627784664086699</v>
      </c>
      <c r="I15" s="14">
        <v>0.115154403579698</v>
      </c>
      <c r="J15" s="14">
        <v>6.3014802209173798E-2</v>
      </c>
      <c r="K15" s="14">
        <v>3.1836428294334598E-2</v>
      </c>
      <c r="L15" s="14">
        <v>2.8437799870566799E-2</v>
      </c>
      <c r="M15" s="14"/>
      <c r="N15" s="14">
        <v>6.9991155970675206E-2</v>
      </c>
      <c r="O15" s="14">
        <v>6.8785083319972296E-2</v>
      </c>
      <c r="P15" s="14"/>
      <c r="Q15" s="14">
        <v>6.3247677847767303E-2</v>
      </c>
      <c r="R15" s="14">
        <v>5.4342081217044397E-2</v>
      </c>
      <c r="S15" s="14">
        <v>9.9770769743971796E-2</v>
      </c>
      <c r="T15" s="14">
        <v>7.0791184306432706E-2</v>
      </c>
      <c r="U15" s="14">
        <v>9.7260534014853295E-2</v>
      </c>
      <c r="V15" s="14">
        <v>7.8483117789524395E-2</v>
      </c>
      <c r="W15" s="14">
        <v>4.8086318020881501E-2</v>
      </c>
      <c r="X15" s="14">
        <v>0</v>
      </c>
      <c r="Y15" s="14">
        <v>0</v>
      </c>
      <c r="Z15" s="14">
        <v>1.7344656993294599E-2</v>
      </c>
      <c r="AA15" s="14"/>
      <c r="AB15" s="14">
        <v>0.12721144547816499</v>
      </c>
      <c r="AC15" s="14">
        <v>6.0416292656358998E-2</v>
      </c>
      <c r="AD15" s="14">
        <v>4.9454116913543997E-2</v>
      </c>
      <c r="AE15" s="14"/>
      <c r="AF15" s="14">
        <v>9.5577741621091505E-3</v>
      </c>
      <c r="AG15" s="14">
        <v>7.98220986737469E-2</v>
      </c>
      <c r="AH15" s="14">
        <v>7.24315217017589E-2</v>
      </c>
      <c r="AI15" s="14">
        <v>2.15527644928785E-2</v>
      </c>
      <c r="AJ15" s="14">
        <v>0.158155282670988</v>
      </c>
      <c r="AK15" s="14">
        <v>5.6249842177026201E-2</v>
      </c>
      <c r="AL15" s="14">
        <v>0.23810989369673699</v>
      </c>
      <c r="AM15" s="14">
        <v>6.4057714108167296E-2</v>
      </c>
      <c r="AN15" s="14"/>
      <c r="AO15" s="14">
        <v>4.3279952240147801E-2</v>
      </c>
      <c r="AP15" s="14">
        <v>7.8200707539402101E-2</v>
      </c>
      <c r="AQ15" s="14">
        <v>0.11756574388206301</v>
      </c>
      <c r="AR15" s="14">
        <v>4.0158109902175498E-2</v>
      </c>
      <c r="AS15" s="14">
        <v>0.20404139627748599</v>
      </c>
      <c r="AT15" s="14">
        <v>2.8385625634358602E-2</v>
      </c>
      <c r="AU15" s="14">
        <v>0.23645449895489801</v>
      </c>
      <c r="AV15" s="14">
        <v>2.85034426294433E-2</v>
      </c>
      <c r="AW15" s="14"/>
      <c r="AX15" s="14">
        <v>7.0726707238667003E-2</v>
      </c>
      <c r="AY15" s="14">
        <v>4.9028363495287303E-2</v>
      </c>
      <c r="AZ15" s="14">
        <v>8.1469797437585603E-2</v>
      </c>
      <c r="BA15" s="14"/>
      <c r="BB15" s="14">
        <v>5.2315774582190902E-2</v>
      </c>
      <c r="BC15" s="14">
        <v>6.3285655142727507E-2</v>
      </c>
      <c r="BD15" s="14">
        <v>0.109961894880398</v>
      </c>
      <c r="BE15" s="14"/>
      <c r="BF15" s="14">
        <v>8.5543640527127804E-2</v>
      </c>
      <c r="BG15" s="14">
        <v>7.0675387396355704E-2</v>
      </c>
      <c r="BH15" s="14">
        <v>6.4582937804762694E-2</v>
      </c>
      <c r="BI15" s="14"/>
      <c r="BJ15" s="14">
        <v>8.8753776094207204E-2</v>
      </c>
      <c r="BK15" s="14">
        <v>5.33663058415354E-2</v>
      </c>
      <c r="BL15" s="14"/>
      <c r="BM15" s="14">
        <v>0.116817118507098</v>
      </c>
      <c r="BN15" s="14">
        <v>4.5312323819917497E-2</v>
      </c>
      <c r="BO15" s="14"/>
      <c r="BP15" s="14">
        <v>4.7848112101249798E-2</v>
      </c>
      <c r="BQ15" s="14">
        <v>4.3658067998736401E-2</v>
      </c>
      <c r="BR15" s="14">
        <v>1.31776410108381E-2</v>
      </c>
      <c r="BS15" s="14">
        <v>0.114838466508752</v>
      </c>
      <c r="BT15" s="14">
        <v>6.2323459413763299E-2</v>
      </c>
      <c r="BU15" s="14">
        <v>5.0368750789004803E-2</v>
      </c>
      <c r="BV15" s="14">
        <v>0.17222096503689599</v>
      </c>
      <c r="BW15" s="14">
        <v>8.2701788778901497E-2</v>
      </c>
    </row>
    <row r="16" spans="2:75" x14ac:dyDescent="0.35">
      <c r="B16" s="15" t="s">
        <v>253</v>
      </c>
      <c r="C16" s="14">
        <v>4.51552259485897E-2</v>
      </c>
      <c r="D16" s="14">
        <v>4.1339944458626599E-2</v>
      </c>
      <c r="E16" s="14">
        <v>4.8755912531383797E-2</v>
      </c>
      <c r="F16" s="14"/>
      <c r="G16" s="14">
        <v>4.8881660010804698E-2</v>
      </c>
      <c r="H16" s="14">
        <v>9.6413396291886392E-3</v>
      </c>
      <c r="I16" s="14">
        <v>4.9682032960152597E-2</v>
      </c>
      <c r="J16" s="14">
        <v>3.6537458971673403E-2</v>
      </c>
      <c r="K16" s="14">
        <v>7.7935181199561096E-2</v>
      </c>
      <c r="L16" s="14">
        <v>4.4542399687095599E-2</v>
      </c>
      <c r="M16" s="14"/>
      <c r="N16" s="14">
        <v>4.9720582524376097E-2</v>
      </c>
      <c r="O16" s="14">
        <v>3.6611487213903698E-2</v>
      </c>
      <c r="P16" s="14"/>
      <c r="Q16" s="14">
        <v>0</v>
      </c>
      <c r="R16" s="14">
        <v>2.84804281662486E-2</v>
      </c>
      <c r="S16" s="14">
        <v>6.9728238762056999E-2</v>
      </c>
      <c r="T16" s="14">
        <v>4.8576470409762498E-2</v>
      </c>
      <c r="U16" s="14">
        <v>3.9204189653746398E-2</v>
      </c>
      <c r="V16" s="14">
        <v>4.2264925996562799E-2</v>
      </c>
      <c r="W16" s="14">
        <v>2.9465628641205201E-2</v>
      </c>
      <c r="X16" s="14">
        <v>0</v>
      </c>
      <c r="Y16" s="14">
        <v>0</v>
      </c>
      <c r="Z16" s="14">
        <v>8.1067087483433803E-2</v>
      </c>
      <c r="AA16" s="14"/>
      <c r="AB16" s="14">
        <v>5.8717874764584899E-2</v>
      </c>
      <c r="AC16" s="14">
        <v>4.4294874325957599E-2</v>
      </c>
      <c r="AD16" s="14">
        <v>4.8866086091037597E-2</v>
      </c>
      <c r="AE16" s="14"/>
      <c r="AF16" s="14">
        <v>5.2682271941724999E-2</v>
      </c>
      <c r="AG16" s="14">
        <v>6.1774680079404398E-2</v>
      </c>
      <c r="AH16" s="14">
        <v>3.9766680555863403E-2</v>
      </c>
      <c r="AI16" s="14">
        <v>0</v>
      </c>
      <c r="AJ16" s="14">
        <v>0</v>
      </c>
      <c r="AK16" s="14">
        <v>3.6102030964306198E-2</v>
      </c>
      <c r="AL16" s="14">
        <v>1.1863205985850901E-2</v>
      </c>
      <c r="AM16" s="14">
        <v>4.3236623099147199E-2</v>
      </c>
      <c r="AN16" s="14"/>
      <c r="AO16" s="14">
        <v>6.4786752109762105E-2</v>
      </c>
      <c r="AP16" s="14">
        <v>5.7611695232539999E-2</v>
      </c>
      <c r="AQ16" s="14">
        <v>2.8546297239676201E-2</v>
      </c>
      <c r="AR16" s="14">
        <v>0</v>
      </c>
      <c r="AS16" s="14">
        <v>0</v>
      </c>
      <c r="AT16" s="14">
        <v>2.7983750724092201E-2</v>
      </c>
      <c r="AU16" s="14">
        <v>1.0103910554995699E-2</v>
      </c>
      <c r="AV16" s="14">
        <v>2.1196444240124401E-2</v>
      </c>
      <c r="AW16" s="14"/>
      <c r="AX16" s="14">
        <v>8.4844990543071805E-2</v>
      </c>
      <c r="AY16" s="14">
        <v>3.45835956412597E-2</v>
      </c>
      <c r="AZ16" s="14">
        <v>6.0911906971636898E-2</v>
      </c>
      <c r="BA16" s="14"/>
      <c r="BB16" s="14">
        <v>4.0205502809443801E-2</v>
      </c>
      <c r="BC16" s="14">
        <v>3.7526373314723603E-2</v>
      </c>
      <c r="BD16" s="14">
        <v>7.3910693497208899E-2</v>
      </c>
      <c r="BE16" s="14"/>
      <c r="BF16" s="14">
        <v>4.3425899981865398E-2</v>
      </c>
      <c r="BG16" s="14">
        <v>4.7267378426809101E-2</v>
      </c>
      <c r="BH16" s="14">
        <v>5.1210061253653801E-2</v>
      </c>
      <c r="BI16" s="14"/>
      <c r="BJ16" s="14">
        <v>6.0469793771316803E-2</v>
      </c>
      <c r="BK16" s="14">
        <v>4.2047660996063399E-2</v>
      </c>
      <c r="BL16" s="14"/>
      <c r="BM16" s="14">
        <v>8.4304056509774197E-2</v>
      </c>
      <c r="BN16" s="14">
        <v>3.1190901790701199E-2</v>
      </c>
      <c r="BO16" s="14"/>
      <c r="BP16" s="14">
        <v>6.9171419387339894E-2</v>
      </c>
      <c r="BQ16" s="14">
        <v>6.1986838997484299E-2</v>
      </c>
      <c r="BR16" s="14">
        <v>0.119709890254465</v>
      </c>
      <c r="BS16" s="14">
        <v>3.6333516674242297E-2</v>
      </c>
      <c r="BT16" s="14">
        <v>3.7740582877605802E-2</v>
      </c>
      <c r="BU16" s="14">
        <v>4.1950826975192201E-2</v>
      </c>
      <c r="BV16" s="14">
        <v>1.85712615926285E-2</v>
      </c>
      <c r="BW16" s="14">
        <v>6.3967401535817599E-3</v>
      </c>
    </row>
    <row r="17" spans="2:75" ht="29" x14ac:dyDescent="0.35">
      <c r="B17" s="15" t="s">
        <v>254</v>
      </c>
      <c r="C17" s="14">
        <v>1.6251910807844099E-2</v>
      </c>
      <c r="D17" s="14">
        <v>1.48170973020981E-2</v>
      </c>
      <c r="E17" s="14">
        <v>1.7606021573338699E-2</v>
      </c>
      <c r="F17" s="14"/>
      <c r="G17" s="14">
        <v>2.3012558227529199E-2</v>
      </c>
      <c r="H17" s="14">
        <v>1.5690594103831799E-2</v>
      </c>
      <c r="I17" s="14">
        <v>4.03187622578512E-2</v>
      </c>
      <c r="J17" s="14">
        <v>2.3462827145957502E-2</v>
      </c>
      <c r="K17" s="14">
        <v>3.6223402060065798E-3</v>
      </c>
      <c r="L17" s="14">
        <v>7.3296724575609004E-3</v>
      </c>
      <c r="M17" s="14"/>
      <c r="N17" s="14">
        <v>9.6625504623222298E-3</v>
      </c>
      <c r="O17" s="14">
        <v>2.8583428025892098E-2</v>
      </c>
      <c r="P17" s="14"/>
      <c r="Q17" s="14">
        <v>3.7906845472481701E-2</v>
      </c>
      <c r="R17" s="14">
        <v>4.5203313849474097E-2</v>
      </c>
      <c r="S17" s="14">
        <v>6.7899208991958997E-3</v>
      </c>
      <c r="T17" s="14">
        <v>1.1913800158347899E-2</v>
      </c>
      <c r="U17" s="14">
        <v>1.0410238346818999E-2</v>
      </c>
      <c r="V17" s="14">
        <v>2.4493449172326501E-2</v>
      </c>
      <c r="W17" s="14">
        <v>4.3797281492191104E-3</v>
      </c>
      <c r="X17" s="14">
        <v>0</v>
      </c>
      <c r="Y17" s="14">
        <v>0</v>
      </c>
      <c r="Z17" s="14">
        <v>1.9340159002652499E-2</v>
      </c>
      <c r="AA17" s="14"/>
      <c r="AB17" s="14">
        <v>3.34499654366038E-3</v>
      </c>
      <c r="AC17" s="14">
        <v>1.85158373023433E-2</v>
      </c>
      <c r="AD17" s="14">
        <v>1.9454481507833399E-2</v>
      </c>
      <c r="AE17" s="14"/>
      <c r="AF17" s="14">
        <v>2.4630402549231599E-3</v>
      </c>
      <c r="AG17" s="14">
        <v>0</v>
      </c>
      <c r="AH17" s="14">
        <v>0</v>
      </c>
      <c r="AI17" s="14">
        <v>1.0096793264255799E-2</v>
      </c>
      <c r="AJ17" s="14">
        <v>3.5080669349722801E-2</v>
      </c>
      <c r="AK17" s="14">
        <v>3.3322209694397698E-2</v>
      </c>
      <c r="AL17" s="14">
        <v>0</v>
      </c>
      <c r="AM17" s="14">
        <v>2.3046830276306399E-2</v>
      </c>
      <c r="AN17" s="14"/>
      <c r="AO17" s="14">
        <v>3.4490900268128399E-3</v>
      </c>
      <c r="AP17" s="14">
        <v>0</v>
      </c>
      <c r="AQ17" s="14">
        <v>0</v>
      </c>
      <c r="AR17" s="14">
        <v>1.31350947117142E-2</v>
      </c>
      <c r="AS17" s="14">
        <v>2.7457790916557E-2</v>
      </c>
      <c r="AT17" s="14">
        <v>2.4506908264456301E-2</v>
      </c>
      <c r="AU17" s="14">
        <v>0</v>
      </c>
      <c r="AV17" s="14">
        <v>4.3740330402108001E-2</v>
      </c>
      <c r="AW17" s="14"/>
      <c r="AX17" s="14">
        <v>2.79738579518591E-2</v>
      </c>
      <c r="AY17" s="14">
        <v>5.6143561736117101E-3</v>
      </c>
      <c r="AZ17" s="14">
        <v>2.2051803171323901E-2</v>
      </c>
      <c r="BA17" s="14"/>
      <c r="BB17" s="14">
        <v>8.3303920242419997E-3</v>
      </c>
      <c r="BC17" s="14">
        <v>5.2797244753989498E-3</v>
      </c>
      <c r="BD17" s="14">
        <v>3.6503570106737097E-2</v>
      </c>
      <c r="BE17" s="14"/>
      <c r="BF17" s="14">
        <v>1.55443673442161E-2</v>
      </c>
      <c r="BG17" s="14">
        <v>2.0565011473316201E-3</v>
      </c>
      <c r="BH17" s="14">
        <v>2.6554222114663899E-2</v>
      </c>
      <c r="BI17" s="14"/>
      <c r="BJ17" s="14">
        <v>0</v>
      </c>
      <c r="BK17" s="14">
        <v>2.0550371191419999E-2</v>
      </c>
      <c r="BL17" s="14"/>
      <c r="BM17" s="14">
        <v>2.98096691034062E-3</v>
      </c>
      <c r="BN17" s="14">
        <v>2.3619251266695701E-2</v>
      </c>
      <c r="BO17" s="14"/>
      <c r="BP17" s="14">
        <v>8.6046724252798606E-3</v>
      </c>
      <c r="BQ17" s="14">
        <v>0</v>
      </c>
      <c r="BR17" s="14">
        <v>0</v>
      </c>
      <c r="BS17" s="14">
        <v>2.9536139223067699E-2</v>
      </c>
      <c r="BT17" s="14">
        <v>1.8181870908678399E-2</v>
      </c>
      <c r="BU17" s="14">
        <v>3.04645570222838E-3</v>
      </c>
      <c r="BV17" s="14">
        <v>1.9149264421388201E-2</v>
      </c>
      <c r="BW17" s="14">
        <v>3.3944545968967503E-2</v>
      </c>
    </row>
    <row r="18" spans="2:75" x14ac:dyDescent="0.35">
      <c r="B18" s="15" t="s">
        <v>92</v>
      </c>
      <c r="C18" s="14">
        <v>1.3838526539839999E-2</v>
      </c>
      <c r="D18" s="14">
        <v>1.77465911353125E-2</v>
      </c>
      <c r="E18" s="14">
        <v>1.0150275544303001E-2</v>
      </c>
      <c r="F18" s="14"/>
      <c r="G18" s="14">
        <v>1.26384892167581E-2</v>
      </c>
      <c r="H18" s="14">
        <v>1.2926857719766699E-2</v>
      </c>
      <c r="I18" s="14">
        <v>1.3944534960363001E-2</v>
      </c>
      <c r="J18" s="14">
        <v>3.5384142787040697E-2</v>
      </c>
      <c r="K18" s="14">
        <v>1.8268596621942398E-2</v>
      </c>
      <c r="L18" s="14">
        <v>1.6330580874894E-3</v>
      </c>
      <c r="M18" s="14"/>
      <c r="N18" s="14">
        <v>1.02820785906133E-2</v>
      </c>
      <c r="O18" s="14">
        <v>2.04941648448215E-2</v>
      </c>
      <c r="P18" s="14"/>
      <c r="Q18" s="14">
        <v>0.10214849027245</v>
      </c>
      <c r="R18" s="14">
        <v>2.0717939518348001E-2</v>
      </c>
      <c r="S18" s="14">
        <v>0</v>
      </c>
      <c r="T18" s="14">
        <v>7.8303919735975992E-3</v>
      </c>
      <c r="U18" s="14">
        <v>6.0787701449109303E-3</v>
      </c>
      <c r="V18" s="14">
        <v>0</v>
      </c>
      <c r="W18" s="14">
        <v>6.8838778493172503E-3</v>
      </c>
      <c r="X18" s="14">
        <v>0</v>
      </c>
      <c r="Y18" s="14">
        <v>0</v>
      </c>
      <c r="Z18" s="14">
        <v>5.6989432062858003E-2</v>
      </c>
      <c r="AA18" s="14"/>
      <c r="AB18" s="14">
        <v>0</v>
      </c>
      <c r="AC18" s="14">
        <v>1.29795059580128E-2</v>
      </c>
      <c r="AD18" s="14">
        <v>1.5131550509957599E-2</v>
      </c>
      <c r="AE18" s="14"/>
      <c r="AF18" s="14">
        <v>0</v>
      </c>
      <c r="AG18" s="14">
        <v>1.4974853381369099E-2</v>
      </c>
      <c r="AH18" s="14">
        <v>2.1373812333573598E-2</v>
      </c>
      <c r="AI18" s="14">
        <v>0</v>
      </c>
      <c r="AJ18" s="14">
        <v>1.7843832061432099E-2</v>
      </c>
      <c r="AK18" s="14">
        <v>0</v>
      </c>
      <c r="AL18" s="14">
        <v>0</v>
      </c>
      <c r="AM18" s="14">
        <v>2.7768032521934601E-2</v>
      </c>
      <c r="AN18" s="14"/>
      <c r="AO18" s="14">
        <v>0</v>
      </c>
      <c r="AP18" s="14">
        <v>1.15424577729921E-2</v>
      </c>
      <c r="AQ18" s="14">
        <v>3.3103823989619703E-2</v>
      </c>
      <c r="AR18" s="14">
        <v>0</v>
      </c>
      <c r="AS18" s="14">
        <v>2.0214898650825298E-2</v>
      </c>
      <c r="AT18" s="14">
        <v>0</v>
      </c>
      <c r="AU18" s="14">
        <v>1.19275082863954E-2</v>
      </c>
      <c r="AV18" s="14">
        <v>1.7440545085919398E-2</v>
      </c>
      <c r="AW18" s="14"/>
      <c r="AX18" s="14">
        <v>3.0836797757228501E-2</v>
      </c>
      <c r="AY18" s="14">
        <v>1.3670260071008699E-3</v>
      </c>
      <c r="AZ18" s="14">
        <v>1.2565384480382099E-2</v>
      </c>
      <c r="BA18" s="14"/>
      <c r="BB18" s="14">
        <v>8.4590289612057005E-3</v>
      </c>
      <c r="BC18" s="14">
        <v>7.7283379179487596E-3</v>
      </c>
      <c r="BD18" s="14">
        <v>1.32825282734864E-2</v>
      </c>
      <c r="BE18" s="14"/>
      <c r="BF18" s="14">
        <v>2.17422869381385E-2</v>
      </c>
      <c r="BG18" s="14">
        <v>8.3461843709528496E-3</v>
      </c>
      <c r="BH18" s="14">
        <v>9.0885253774850398E-3</v>
      </c>
      <c r="BI18" s="14"/>
      <c r="BJ18" s="14">
        <v>0</v>
      </c>
      <c r="BK18" s="14">
        <v>1.4325540179029801E-2</v>
      </c>
      <c r="BL18" s="14"/>
      <c r="BM18" s="14">
        <v>2.1946391884593601E-3</v>
      </c>
      <c r="BN18" s="14">
        <v>1.7266437945943101E-2</v>
      </c>
      <c r="BO18" s="14"/>
      <c r="BP18" s="14">
        <v>1.80266683791621E-2</v>
      </c>
      <c r="BQ18" s="14">
        <v>3.3044835121411598E-2</v>
      </c>
      <c r="BR18" s="14">
        <v>0</v>
      </c>
      <c r="BS18" s="14">
        <v>2.4505419089071001E-2</v>
      </c>
      <c r="BT18" s="14">
        <v>8.2958691782865496E-3</v>
      </c>
      <c r="BU18" s="14">
        <v>1.15983228344183E-2</v>
      </c>
      <c r="BV18" s="14">
        <v>0</v>
      </c>
      <c r="BW18" s="14">
        <v>5.29316737011292E-3</v>
      </c>
    </row>
    <row r="19" spans="2:75" x14ac:dyDescent="0.35">
      <c r="B19" s="15" t="s">
        <v>255</v>
      </c>
      <c r="C19" s="14">
        <v>4.7521283460945198E-3</v>
      </c>
      <c r="D19" s="14">
        <v>4.8071816946180798E-3</v>
      </c>
      <c r="E19" s="14">
        <v>4.7001715366459503E-3</v>
      </c>
      <c r="F19" s="14"/>
      <c r="G19" s="14">
        <v>0</v>
      </c>
      <c r="H19" s="14">
        <v>0</v>
      </c>
      <c r="I19" s="14">
        <v>0</v>
      </c>
      <c r="J19" s="14">
        <v>2.5116708678161698E-2</v>
      </c>
      <c r="K19" s="14">
        <v>0</v>
      </c>
      <c r="L19" s="14">
        <v>1.3261225891314601E-3</v>
      </c>
      <c r="M19" s="14"/>
      <c r="N19" s="14">
        <v>6.5947488823658203E-3</v>
      </c>
      <c r="O19" s="14">
        <v>1.3037956282153701E-3</v>
      </c>
      <c r="P19" s="14"/>
      <c r="Q19" s="14">
        <v>0</v>
      </c>
      <c r="R19" s="14">
        <v>0</v>
      </c>
      <c r="S19" s="14">
        <v>2.3312046361162998E-2</v>
      </c>
      <c r="T19" s="14">
        <v>0</v>
      </c>
      <c r="U19" s="14">
        <v>0</v>
      </c>
      <c r="V19" s="14">
        <v>0</v>
      </c>
      <c r="W19" s="14">
        <v>1.37852300239688E-2</v>
      </c>
      <c r="X19" s="14">
        <v>0</v>
      </c>
      <c r="Y19" s="14">
        <v>0</v>
      </c>
      <c r="Z19" s="14">
        <v>0</v>
      </c>
      <c r="AA19" s="14"/>
      <c r="AB19" s="14">
        <v>0</v>
      </c>
      <c r="AC19" s="14">
        <v>7.2806683955331502E-3</v>
      </c>
      <c r="AD19" s="14">
        <v>2.3435026324187202E-3</v>
      </c>
      <c r="AE19" s="14"/>
      <c r="AF19" s="14">
        <v>0</v>
      </c>
      <c r="AG19" s="14">
        <v>3.4001714077067798E-3</v>
      </c>
      <c r="AH19" s="14">
        <v>0</v>
      </c>
      <c r="AI19" s="14">
        <v>0</v>
      </c>
      <c r="AJ19" s="14">
        <v>0</v>
      </c>
      <c r="AK19" s="14">
        <v>1.0096413860397099E-2</v>
      </c>
      <c r="AL19" s="14">
        <v>0</v>
      </c>
      <c r="AM19" s="14">
        <v>1.6412216095841502E-2</v>
      </c>
      <c r="AN19" s="14"/>
      <c r="AO19" s="14">
        <v>0</v>
      </c>
      <c r="AP19" s="14">
        <v>1.8115234947949199E-2</v>
      </c>
      <c r="AQ19" s="14">
        <v>7.6548235599272199E-3</v>
      </c>
      <c r="AR19" s="14">
        <v>0</v>
      </c>
      <c r="AS19" s="14">
        <v>0</v>
      </c>
      <c r="AT19" s="14">
        <v>1.24649282549231E-2</v>
      </c>
      <c r="AU19" s="14">
        <v>0</v>
      </c>
      <c r="AV19" s="14">
        <v>0</v>
      </c>
      <c r="AW19" s="14"/>
      <c r="AX19" s="14">
        <v>8.9428224225018907E-3</v>
      </c>
      <c r="AY19" s="14">
        <v>1.05080181719804E-2</v>
      </c>
      <c r="AZ19" s="14">
        <v>0</v>
      </c>
      <c r="BA19" s="14"/>
      <c r="BB19" s="14">
        <v>3.16536400254043E-3</v>
      </c>
      <c r="BC19" s="14">
        <v>8.6777510922378606E-3</v>
      </c>
      <c r="BD19" s="14">
        <v>0</v>
      </c>
      <c r="BE19" s="14"/>
      <c r="BF19" s="14">
        <v>8.4371041632256404E-3</v>
      </c>
      <c r="BG19" s="14">
        <v>4.62158670075212E-3</v>
      </c>
      <c r="BH19" s="14">
        <v>0</v>
      </c>
      <c r="BI19" s="14"/>
      <c r="BJ19" s="14">
        <v>0</v>
      </c>
      <c r="BK19" s="14">
        <v>6.2486800496546297E-3</v>
      </c>
      <c r="BL19" s="14"/>
      <c r="BM19" s="14">
        <v>0</v>
      </c>
      <c r="BN19" s="14">
        <v>7.5185803984908197E-3</v>
      </c>
      <c r="BO19" s="14"/>
      <c r="BP19" s="14">
        <v>0</v>
      </c>
      <c r="BQ19" s="14">
        <v>0</v>
      </c>
      <c r="BR19" s="14">
        <v>0</v>
      </c>
      <c r="BS19" s="14">
        <v>2.5493299515531201E-3</v>
      </c>
      <c r="BT19" s="14">
        <v>1.25566137052712E-2</v>
      </c>
      <c r="BU19" s="14">
        <v>0</v>
      </c>
      <c r="BV19" s="14">
        <v>0</v>
      </c>
      <c r="BW19" s="14">
        <v>0</v>
      </c>
    </row>
    <row r="20" spans="2:75" x14ac:dyDescent="0.35">
      <c r="B20" s="15" t="s">
        <v>256</v>
      </c>
      <c r="C20" s="14">
        <v>4.7973468415794801E-4</v>
      </c>
      <c r="D20" s="14">
        <v>0</v>
      </c>
      <c r="E20" s="14">
        <v>9.3248613777748295E-4</v>
      </c>
      <c r="F20" s="14"/>
      <c r="G20" s="14">
        <v>6.2625160470806103E-3</v>
      </c>
      <c r="H20" s="14">
        <v>0</v>
      </c>
      <c r="I20" s="14">
        <v>0</v>
      </c>
      <c r="J20" s="14">
        <v>0</v>
      </c>
      <c r="K20" s="14">
        <v>0</v>
      </c>
      <c r="L20" s="14">
        <v>0</v>
      </c>
      <c r="M20" s="14"/>
      <c r="N20" s="14">
        <v>0</v>
      </c>
      <c r="O20" s="14">
        <v>1.3775238787963899E-3</v>
      </c>
      <c r="P20" s="14"/>
      <c r="Q20" s="14">
        <v>0</v>
      </c>
      <c r="R20" s="14">
        <v>0</v>
      </c>
      <c r="S20" s="14">
        <v>0</v>
      </c>
      <c r="T20" s="14">
        <v>2.3637895951635099E-3</v>
      </c>
      <c r="U20" s="14">
        <v>0</v>
      </c>
      <c r="V20" s="14">
        <v>0</v>
      </c>
      <c r="W20" s="14">
        <v>0</v>
      </c>
      <c r="X20" s="14">
        <v>0</v>
      </c>
      <c r="Y20" s="14">
        <v>0</v>
      </c>
      <c r="Z20" s="14">
        <v>0</v>
      </c>
      <c r="AA20" s="14"/>
      <c r="AB20" s="14">
        <v>0</v>
      </c>
      <c r="AC20" s="14">
        <v>8.1264125930617399E-4</v>
      </c>
      <c r="AD20" s="14">
        <v>0</v>
      </c>
      <c r="AE20" s="14"/>
      <c r="AF20" s="14">
        <v>0</v>
      </c>
      <c r="AG20" s="14">
        <v>0</v>
      </c>
      <c r="AH20" s="14">
        <v>0</v>
      </c>
      <c r="AI20" s="14">
        <v>0</v>
      </c>
      <c r="AJ20" s="14">
        <v>0</v>
      </c>
      <c r="AK20" s="14">
        <v>2.5764099698502899E-3</v>
      </c>
      <c r="AL20" s="14">
        <v>0</v>
      </c>
      <c r="AM20" s="14">
        <v>0</v>
      </c>
      <c r="AN20" s="14"/>
      <c r="AO20" s="14">
        <v>0</v>
      </c>
      <c r="AP20" s="14">
        <v>0</v>
      </c>
      <c r="AQ20" s="14">
        <v>0</v>
      </c>
      <c r="AR20" s="14">
        <v>0</v>
      </c>
      <c r="AS20" s="14">
        <v>0</v>
      </c>
      <c r="AT20" s="14">
        <v>3.1808091341641201E-3</v>
      </c>
      <c r="AU20" s="14">
        <v>0</v>
      </c>
      <c r="AV20" s="14">
        <v>0</v>
      </c>
      <c r="AW20" s="14"/>
      <c r="AX20" s="14">
        <v>0</v>
      </c>
      <c r="AY20" s="14">
        <v>0</v>
      </c>
      <c r="AZ20" s="14">
        <v>1.1447460202163001E-3</v>
      </c>
      <c r="BA20" s="14"/>
      <c r="BB20" s="14">
        <v>0</v>
      </c>
      <c r="BC20" s="14">
        <v>9.6857845906952696E-4</v>
      </c>
      <c r="BD20" s="14">
        <v>0</v>
      </c>
      <c r="BE20" s="14"/>
      <c r="BF20" s="14">
        <v>0</v>
      </c>
      <c r="BG20" s="14">
        <v>0</v>
      </c>
      <c r="BH20" s="14">
        <v>1.2628204413947699E-3</v>
      </c>
      <c r="BI20" s="14"/>
      <c r="BJ20" s="14">
        <v>0</v>
      </c>
      <c r="BK20" s="14">
        <v>6.3081388626398801E-4</v>
      </c>
      <c r="BL20" s="14"/>
      <c r="BM20" s="14">
        <v>1.7094922277827501E-3</v>
      </c>
      <c r="BN20" s="14">
        <v>0</v>
      </c>
      <c r="BO20" s="14"/>
      <c r="BP20" s="14">
        <v>0</v>
      </c>
      <c r="BQ20" s="14">
        <v>0</v>
      </c>
      <c r="BR20" s="14">
        <v>0</v>
      </c>
      <c r="BS20" s="14">
        <v>2.69349183813582E-3</v>
      </c>
      <c r="BT20" s="14">
        <v>0</v>
      </c>
      <c r="BU20" s="14">
        <v>0</v>
      </c>
      <c r="BV20" s="14">
        <v>0</v>
      </c>
      <c r="BW20" s="14">
        <v>0</v>
      </c>
    </row>
    <row r="21" spans="2:75" x14ac:dyDescent="0.35">
      <c r="B21" s="15" t="s">
        <v>257</v>
      </c>
      <c r="C21" s="20">
        <v>8.5373183031230204E-2</v>
      </c>
      <c r="D21" s="20">
        <v>6.1969701598455301E-2</v>
      </c>
      <c r="E21" s="20">
        <v>0.10746030866202599</v>
      </c>
      <c r="F21" s="20"/>
      <c r="G21" s="20">
        <v>2.4917502465538199E-2</v>
      </c>
      <c r="H21" s="20">
        <v>7.6058878357702503E-2</v>
      </c>
      <c r="I21" s="20">
        <v>7.1455806578654996E-2</v>
      </c>
      <c r="J21" s="20">
        <v>8.8633133016216503E-2</v>
      </c>
      <c r="K21" s="20">
        <v>8.3979230061187099E-2</v>
      </c>
      <c r="L21" s="20">
        <v>0.106723044393679</v>
      </c>
      <c r="M21" s="20"/>
      <c r="N21" s="20">
        <v>7.4013924496827102E-2</v>
      </c>
      <c r="O21" s="20">
        <v>0.106631224002756</v>
      </c>
      <c r="P21" s="20"/>
      <c r="Q21" s="20">
        <v>0.154916462369832</v>
      </c>
      <c r="R21" s="20">
        <v>0.143740056978958</v>
      </c>
      <c r="S21" s="20">
        <v>0.10762938148043399</v>
      </c>
      <c r="T21" s="20">
        <v>4.2203473583362398E-2</v>
      </c>
      <c r="U21" s="20">
        <v>8.7859020180036704E-2</v>
      </c>
      <c r="V21" s="20">
        <v>7.6093554704501604E-2</v>
      </c>
      <c r="W21" s="20">
        <v>8.8528803438105305E-2</v>
      </c>
      <c r="X21" s="20">
        <v>0.17650424472829601</v>
      </c>
      <c r="Y21" s="20">
        <v>0</v>
      </c>
      <c r="Z21" s="20">
        <v>6.4961873003380105E-2</v>
      </c>
      <c r="AA21" s="20"/>
      <c r="AB21" s="20">
        <v>9.3970932652661002E-2</v>
      </c>
      <c r="AC21" s="20">
        <v>7.9626365630145704E-2</v>
      </c>
      <c r="AD21" s="20">
        <v>8.7818520603734601E-2</v>
      </c>
      <c r="AE21" s="20"/>
      <c r="AF21" s="20">
        <v>6.3762572448476801E-2</v>
      </c>
      <c r="AG21" s="20">
        <v>8.97430289368608E-2</v>
      </c>
      <c r="AH21" s="20">
        <v>0.105823923222156</v>
      </c>
      <c r="AI21" s="20">
        <v>5.2481690290027597E-2</v>
      </c>
      <c r="AJ21" s="20">
        <v>8.8133523262551805E-2</v>
      </c>
      <c r="AK21" s="20">
        <v>8.3680634435515003E-2</v>
      </c>
      <c r="AL21" s="20">
        <v>3.49197845764255E-2</v>
      </c>
      <c r="AM21" s="20">
        <v>9.9969912608064607E-2</v>
      </c>
      <c r="AN21" s="20"/>
      <c r="AO21" s="20">
        <v>8.7492538089365093E-2</v>
      </c>
      <c r="AP21" s="20">
        <v>7.2345407372596995E-2</v>
      </c>
      <c r="AQ21" s="20">
        <v>0.100917876975588</v>
      </c>
      <c r="AR21" s="20">
        <v>1.8634958273430199E-2</v>
      </c>
      <c r="AS21" s="20">
        <v>1.6677987667862E-2</v>
      </c>
      <c r="AT21" s="20">
        <v>8.2623318200939197E-2</v>
      </c>
      <c r="AU21" s="20">
        <v>9.6381009644772697E-2</v>
      </c>
      <c r="AV21" s="20">
        <v>6.7256158962423804E-2</v>
      </c>
      <c r="AW21" s="20"/>
      <c r="AX21" s="20">
        <v>0.15040023691030099</v>
      </c>
      <c r="AY21" s="20">
        <v>7.7962081611159903E-2</v>
      </c>
      <c r="AZ21" s="20">
        <v>8.3747140321166605E-2</v>
      </c>
      <c r="BA21" s="20"/>
      <c r="BB21" s="20">
        <v>0.100363844721369</v>
      </c>
      <c r="BC21" s="20">
        <v>7.4013653004776206E-2</v>
      </c>
      <c r="BD21" s="20">
        <v>0.11401668477382799</v>
      </c>
      <c r="BE21" s="20"/>
      <c r="BF21" s="20">
        <v>3.5801557752752199E-2</v>
      </c>
      <c r="BG21" s="20">
        <v>8.9113370645856699E-2</v>
      </c>
      <c r="BH21" s="20">
        <v>9.7337942870504804E-2</v>
      </c>
      <c r="BI21" s="20"/>
      <c r="BJ21" s="20">
        <v>7.0814232978015104E-2</v>
      </c>
      <c r="BK21" s="20">
        <v>9.1994390525945005E-2</v>
      </c>
      <c r="BL21" s="20"/>
      <c r="BM21" s="20">
        <v>4.2670443317275701E-2</v>
      </c>
      <c r="BN21" s="20">
        <v>0.107425700094268</v>
      </c>
      <c r="BO21" s="20"/>
      <c r="BP21" s="20">
        <v>5.1759633951601498E-2</v>
      </c>
      <c r="BQ21" s="20">
        <v>7.8125233801021293E-2</v>
      </c>
      <c r="BR21" s="20">
        <v>0.10084927744712199</v>
      </c>
      <c r="BS21" s="20">
        <v>8.8301066329454198E-2</v>
      </c>
      <c r="BT21" s="20">
        <v>0.109514045744404</v>
      </c>
      <c r="BU21" s="20">
        <v>4.4946324203373002E-2</v>
      </c>
      <c r="BV21" s="20">
        <v>9.4269321051021898E-2</v>
      </c>
      <c r="BW21" s="20">
        <v>9.9291346561037205E-2</v>
      </c>
    </row>
    <row r="22" spans="2:75" x14ac:dyDescent="0.35">
      <c r="B22" s="16"/>
    </row>
    <row r="23" spans="2:75" x14ac:dyDescent="0.35">
      <c r="B23" t="s">
        <v>94</v>
      </c>
    </row>
    <row r="24" spans="2:75" x14ac:dyDescent="0.35">
      <c r="B24" t="s">
        <v>95</v>
      </c>
    </row>
    <row r="26" spans="2:75" x14ac:dyDescent="0.35">
      <c r="B26"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J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10" width="20.6328125" customWidth="1"/>
  </cols>
  <sheetData>
    <row r="2" spans="2:10" ht="40" customHeight="1" x14ac:dyDescent="0.35">
      <c r="D2" s="28" t="s">
        <v>268</v>
      </c>
      <c r="E2" s="25"/>
      <c r="F2" s="25"/>
      <c r="G2" s="25"/>
      <c r="H2" s="25"/>
      <c r="I2" s="25"/>
      <c r="J2" s="25"/>
    </row>
    <row r="6" spans="2:10" ht="50" customHeight="1" x14ac:dyDescent="0.35">
      <c r="B6" s="17" t="s">
        <v>14</v>
      </c>
      <c r="C6" s="17" t="s">
        <v>259</v>
      </c>
      <c r="D6" s="17" t="s">
        <v>260</v>
      </c>
      <c r="E6" s="17" t="s">
        <v>261</v>
      </c>
      <c r="F6" s="17" t="s">
        <v>262</v>
      </c>
      <c r="G6" s="17" t="s">
        <v>263</v>
      </c>
      <c r="H6" s="17" t="s">
        <v>264</v>
      </c>
      <c r="I6" s="17" t="s">
        <v>206</v>
      </c>
    </row>
    <row r="7" spans="2:10" ht="29" x14ac:dyDescent="0.35">
      <c r="B7" s="15" t="s">
        <v>265</v>
      </c>
      <c r="C7" s="14">
        <v>0.290952151791665</v>
      </c>
      <c r="D7" s="14">
        <v>0.15017560187127901</v>
      </c>
      <c r="E7" s="14">
        <v>0.20260127840582601</v>
      </c>
      <c r="F7" s="14">
        <v>6.8541533760381607E-2</v>
      </c>
      <c r="G7" s="14">
        <v>5.6330479623361997E-2</v>
      </c>
      <c r="H7" s="14">
        <v>0.22045984632276699</v>
      </c>
      <c r="I7" s="14">
        <v>0.23700135188177099</v>
      </c>
    </row>
    <row r="8" spans="2:10" ht="29" x14ac:dyDescent="0.35">
      <c r="B8" s="15" t="s">
        <v>266</v>
      </c>
      <c r="C8" s="14">
        <v>0.58749130969607599</v>
      </c>
      <c r="D8" s="14">
        <v>0.648314209521068</v>
      </c>
      <c r="E8" s="14">
        <v>0.65865598944225801</v>
      </c>
      <c r="F8" s="14">
        <v>0.36942194776065701</v>
      </c>
      <c r="G8" s="14">
        <v>0.31284450750982301</v>
      </c>
      <c r="H8" s="14">
        <v>0.59230009044690901</v>
      </c>
      <c r="I8" s="14">
        <v>0.68211018674775603</v>
      </c>
    </row>
    <row r="9" spans="2:10" x14ac:dyDescent="0.35">
      <c r="B9" s="15" t="s">
        <v>267</v>
      </c>
      <c r="C9" s="14">
        <v>0.121556538512259</v>
      </c>
      <c r="D9" s="14">
        <v>0.20151018860765299</v>
      </c>
      <c r="E9" s="14">
        <v>0.13874273215191599</v>
      </c>
      <c r="F9" s="14">
        <v>0.56203651847896097</v>
      </c>
      <c r="G9" s="14">
        <v>0.63082501286681503</v>
      </c>
      <c r="H9" s="14">
        <v>0.18724006323032399</v>
      </c>
      <c r="I9" s="14">
        <v>8.0888461370473702E-2</v>
      </c>
    </row>
    <row r="10" spans="2:10" x14ac:dyDescent="0.35">
      <c r="B10" s="16"/>
      <c r="C10" s="16"/>
      <c r="D10" s="16"/>
      <c r="E10" s="16"/>
      <c r="F10" s="16"/>
      <c r="G10" s="16"/>
      <c r="H10" s="16"/>
      <c r="I10" s="16"/>
    </row>
    <row r="11" spans="2:10" x14ac:dyDescent="0.35">
      <c r="B11" t="s">
        <v>94</v>
      </c>
    </row>
    <row r="12" spans="2:10" x14ac:dyDescent="0.35">
      <c r="B12" t="s">
        <v>95</v>
      </c>
    </row>
    <row r="16" spans="2:10" x14ac:dyDescent="0.35">
      <c r="B16"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W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269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ht="29" x14ac:dyDescent="0.35">
      <c r="B9" s="15" t="s">
        <v>265</v>
      </c>
      <c r="C9" s="14">
        <v>0.290952151791665</v>
      </c>
      <c r="D9" s="14">
        <v>0.41543457253259303</v>
      </c>
      <c r="E9" s="14">
        <v>0.173471388357895</v>
      </c>
      <c r="F9" s="14"/>
      <c r="G9" s="14">
        <v>0.30330417924018099</v>
      </c>
      <c r="H9" s="14">
        <v>0.226185185898196</v>
      </c>
      <c r="I9" s="14">
        <v>0.317723587162206</v>
      </c>
      <c r="J9" s="14">
        <v>0.205389624476008</v>
      </c>
      <c r="K9" s="14">
        <v>0.30591738011714598</v>
      </c>
      <c r="L9" s="14">
        <v>0.33611891374663699</v>
      </c>
      <c r="M9" s="14"/>
      <c r="N9" s="14">
        <v>0.36333071180780702</v>
      </c>
      <c r="O9" s="14">
        <v>0.155500846618598</v>
      </c>
      <c r="P9" s="14"/>
      <c r="Q9" s="14">
        <v>0.105900162236331</v>
      </c>
      <c r="R9" s="14">
        <v>0.19641505297134601</v>
      </c>
      <c r="S9" s="14">
        <v>0.25296737031394101</v>
      </c>
      <c r="T9" s="14">
        <v>0.29303963103914199</v>
      </c>
      <c r="U9" s="14">
        <v>0.34880330337294702</v>
      </c>
      <c r="V9" s="14">
        <v>0.29225680282917899</v>
      </c>
      <c r="W9" s="14">
        <v>0.42055210773118101</v>
      </c>
      <c r="X9" s="14">
        <v>0.75735204005150003</v>
      </c>
      <c r="Y9" s="14">
        <v>0.88817017043027202</v>
      </c>
      <c r="Z9" s="14">
        <v>0.13476673169850301</v>
      </c>
      <c r="AA9" s="14"/>
      <c r="AB9" s="14">
        <v>0.534899680580179</v>
      </c>
      <c r="AC9" s="14">
        <v>0.21586477629475001</v>
      </c>
      <c r="AD9" s="14">
        <v>0.38253567135205102</v>
      </c>
      <c r="AE9" s="14"/>
      <c r="AF9" s="14">
        <v>0.40605398119495201</v>
      </c>
      <c r="AG9" s="14">
        <v>0.34119938623722601</v>
      </c>
      <c r="AH9" s="14">
        <v>0.30299860031470899</v>
      </c>
      <c r="AI9" s="14">
        <v>0.228862166711094</v>
      </c>
      <c r="AJ9" s="14">
        <v>0.187949911729731</v>
      </c>
      <c r="AK9" s="14">
        <v>0.36719468437755998</v>
      </c>
      <c r="AL9" s="14">
        <v>0.25287499650690298</v>
      </c>
      <c r="AM9" s="14">
        <v>0.119263416070559</v>
      </c>
      <c r="AN9" s="14"/>
      <c r="AO9" s="14">
        <v>0.48119912510879398</v>
      </c>
      <c r="AP9" s="14">
        <v>0.37374621974615901</v>
      </c>
      <c r="AQ9" s="14">
        <v>0.35195358744154498</v>
      </c>
      <c r="AR9" s="14">
        <v>0.31661940079033402</v>
      </c>
      <c r="AS9" s="14">
        <v>0.183667310066773</v>
      </c>
      <c r="AT9" s="14">
        <v>0.34898072062066898</v>
      </c>
      <c r="AU9" s="14">
        <v>0.21722359008529299</v>
      </c>
      <c r="AV9" s="14">
        <v>0.13024615453214999</v>
      </c>
      <c r="AW9" s="14"/>
      <c r="AX9" s="14">
        <v>0.32373593517293398</v>
      </c>
      <c r="AY9" s="14">
        <v>0.39941228066907503</v>
      </c>
      <c r="AZ9" s="14">
        <v>0.23227532313412499</v>
      </c>
      <c r="BA9" s="14"/>
      <c r="BB9" s="14">
        <v>0.438509811201858</v>
      </c>
      <c r="BC9" s="14">
        <v>0.31337426190552897</v>
      </c>
      <c r="BD9" s="14">
        <v>0.26958620952109202</v>
      </c>
      <c r="BE9" s="14"/>
      <c r="BF9" s="14">
        <v>0.45326744420488502</v>
      </c>
      <c r="BG9" s="14">
        <v>0.368417502609862</v>
      </c>
      <c r="BH9" s="14">
        <v>0.26250701791869901</v>
      </c>
      <c r="BI9" s="14"/>
      <c r="BJ9" s="14">
        <v>0.54115501400824395</v>
      </c>
      <c r="BK9" s="14">
        <v>0.22792141212867201</v>
      </c>
      <c r="BL9" s="14"/>
      <c r="BM9" s="14">
        <v>0.48294241273214999</v>
      </c>
      <c r="BN9" s="14">
        <v>0.213436783584702</v>
      </c>
      <c r="BO9" s="14"/>
      <c r="BP9" s="14">
        <v>0.26151330031951697</v>
      </c>
      <c r="BQ9" s="14">
        <v>0.29607054592677901</v>
      </c>
      <c r="BR9" s="14">
        <v>0.29435376473692598</v>
      </c>
      <c r="BS9" s="14">
        <v>0.23205104005195701</v>
      </c>
      <c r="BT9" s="14">
        <v>0.31656990993388001</v>
      </c>
      <c r="BU9" s="14">
        <v>0.39203529782379598</v>
      </c>
      <c r="BV9" s="14">
        <v>0.33142047675376002</v>
      </c>
      <c r="BW9" s="14">
        <v>0.20174072009562399</v>
      </c>
    </row>
    <row r="10" spans="2:75" ht="29" x14ac:dyDescent="0.35">
      <c r="B10" s="15" t="s">
        <v>266</v>
      </c>
      <c r="C10" s="14">
        <v>0.58749130969607599</v>
      </c>
      <c r="D10" s="14">
        <v>0.47952867738235699</v>
      </c>
      <c r="E10" s="14">
        <v>0.68938145925327299</v>
      </c>
      <c r="F10" s="14"/>
      <c r="G10" s="14">
        <v>0.53632847169240305</v>
      </c>
      <c r="H10" s="14">
        <v>0.49067375462784102</v>
      </c>
      <c r="I10" s="14">
        <v>0.53310842504605604</v>
      </c>
      <c r="J10" s="14">
        <v>0.68162210280341196</v>
      </c>
      <c r="K10" s="14">
        <v>0.61359463108477097</v>
      </c>
      <c r="L10" s="14">
        <v>0.59580083369621095</v>
      </c>
      <c r="M10" s="14"/>
      <c r="N10" s="14">
        <v>0.54568227528316204</v>
      </c>
      <c r="O10" s="14">
        <v>0.66573393124024505</v>
      </c>
      <c r="P10" s="14"/>
      <c r="Q10" s="14">
        <v>0.61306756907958304</v>
      </c>
      <c r="R10" s="14">
        <v>0.65825347613088503</v>
      </c>
      <c r="S10" s="14">
        <v>0.62976631256051396</v>
      </c>
      <c r="T10" s="14">
        <v>0.57899112173414802</v>
      </c>
      <c r="U10" s="14">
        <v>0.53013933991809203</v>
      </c>
      <c r="V10" s="14">
        <v>0.58588272204074998</v>
      </c>
      <c r="W10" s="14">
        <v>0.51379560267797397</v>
      </c>
      <c r="X10" s="14">
        <v>0.2426479599485</v>
      </c>
      <c r="Y10" s="14">
        <v>0</v>
      </c>
      <c r="Z10" s="14">
        <v>0.73601469964244703</v>
      </c>
      <c r="AA10" s="14"/>
      <c r="AB10" s="14">
        <v>0.37191021908772798</v>
      </c>
      <c r="AC10" s="14">
        <v>0.657092013156787</v>
      </c>
      <c r="AD10" s="14">
        <v>0.54701698932346599</v>
      </c>
      <c r="AE10" s="14"/>
      <c r="AF10" s="14">
        <v>0.54499163459295996</v>
      </c>
      <c r="AG10" s="14">
        <v>0.58281280721226103</v>
      </c>
      <c r="AH10" s="14">
        <v>0.65102950551883398</v>
      </c>
      <c r="AI10" s="14">
        <v>0.60624697419679796</v>
      </c>
      <c r="AJ10" s="14">
        <v>0.54326183713277398</v>
      </c>
      <c r="AK10" s="14">
        <v>0.56917246730243898</v>
      </c>
      <c r="AL10" s="14">
        <v>0.62057676562802699</v>
      </c>
      <c r="AM10" s="14">
        <v>0.63277191689610401</v>
      </c>
      <c r="AN10" s="14"/>
      <c r="AO10" s="14">
        <v>0.49423130941552901</v>
      </c>
      <c r="AP10" s="14">
        <v>0.55722379731277205</v>
      </c>
      <c r="AQ10" s="14">
        <v>0.62370960677131204</v>
      </c>
      <c r="AR10" s="14">
        <v>0.46887120057334603</v>
      </c>
      <c r="AS10" s="14">
        <v>0.538046643474697</v>
      </c>
      <c r="AT10" s="14">
        <v>0.57615367259554595</v>
      </c>
      <c r="AU10" s="14">
        <v>0.59357007022007802</v>
      </c>
      <c r="AV10" s="14">
        <v>0.554466906046999</v>
      </c>
      <c r="AW10" s="14"/>
      <c r="AX10" s="14">
        <v>0.57828394854717302</v>
      </c>
      <c r="AY10" s="14">
        <v>0.53409768322247397</v>
      </c>
      <c r="AZ10" s="14">
        <v>0.61898888166481902</v>
      </c>
      <c r="BA10" s="14"/>
      <c r="BB10" s="14">
        <v>0.45644747182460899</v>
      </c>
      <c r="BC10" s="14">
        <v>0.62174713434678097</v>
      </c>
      <c r="BD10" s="14">
        <v>0.55802393485389801</v>
      </c>
      <c r="BE10" s="14"/>
      <c r="BF10" s="14">
        <v>0.37684051660252099</v>
      </c>
      <c r="BG10" s="14">
        <v>0.57072729144656598</v>
      </c>
      <c r="BH10" s="14">
        <v>0.59844672926995501</v>
      </c>
      <c r="BI10" s="14"/>
      <c r="BJ10" s="14">
        <v>0.37799122311508598</v>
      </c>
      <c r="BK10" s="14">
        <v>0.65290445456270496</v>
      </c>
      <c r="BL10" s="14"/>
      <c r="BM10" s="14">
        <v>0.43203255512981698</v>
      </c>
      <c r="BN10" s="14">
        <v>0.65933738796016494</v>
      </c>
      <c r="BO10" s="14"/>
      <c r="BP10" s="14">
        <v>0.57030372077521596</v>
      </c>
      <c r="BQ10" s="14">
        <v>0.56139442634006798</v>
      </c>
      <c r="BR10" s="14">
        <v>0.615325902294515</v>
      </c>
      <c r="BS10" s="14">
        <v>0.62450772760787598</v>
      </c>
      <c r="BT10" s="14">
        <v>0.57445370339519897</v>
      </c>
      <c r="BU10" s="14">
        <v>0.52477464449745703</v>
      </c>
      <c r="BV10" s="14">
        <v>0.53075697989889004</v>
      </c>
      <c r="BW10" s="14">
        <v>0.72791767123870499</v>
      </c>
    </row>
    <row r="11" spans="2:75" x14ac:dyDescent="0.35">
      <c r="B11" s="15" t="s">
        <v>267</v>
      </c>
      <c r="C11" s="20">
        <v>0.121556538512259</v>
      </c>
      <c r="D11" s="20">
        <v>0.10503675008505001</v>
      </c>
      <c r="E11" s="20">
        <v>0.13714715238883199</v>
      </c>
      <c r="F11" s="20"/>
      <c r="G11" s="20">
        <v>0.16036734906741601</v>
      </c>
      <c r="H11" s="20">
        <v>0.28314105947396201</v>
      </c>
      <c r="I11" s="20">
        <v>0.14916798779173701</v>
      </c>
      <c r="J11" s="20">
        <v>0.11298827272058</v>
      </c>
      <c r="K11" s="20">
        <v>8.0487988798083596E-2</v>
      </c>
      <c r="L11" s="20">
        <v>6.8080252557151597E-2</v>
      </c>
      <c r="M11" s="20"/>
      <c r="N11" s="20">
        <v>9.0987012909031106E-2</v>
      </c>
      <c r="O11" s="20">
        <v>0.178765222141157</v>
      </c>
      <c r="P11" s="20"/>
      <c r="Q11" s="20">
        <v>0.28103226868408598</v>
      </c>
      <c r="R11" s="20">
        <v>0.14533147089776799</v>
      </c>
      <c r="S11" s="20">
        <v>0.117266317125546</v>
      </c>
      <c r="T11" s="20">
        <v>0.12796924722670899</v>
      </c>
      <c r="U11" s="20">
        <v>0.12105735670896101</v>
      </c>
      <c r="V11" s="20">
        <v>0.12186047513007101</v>
      </c>
      <c r="W11" s="20">
        <v>6.5652289590845098E-2</v>
      </c>
      <c r="X11" s="20">
        <v>0</v>
      </c>
      <c r="Y11" s="20">
        <v>0.11182982956972801</v>
      </c>
      <c r="Z11" s="20">
        <v>0.12921856865904999</v>
      </c>
      <c r="AA11" s="20"/>
      <c r="AB11" s="20">
        <v>9.3190100332093198E-2</v>
      </c>
      <c r="AC11" s="20">
        <v>0.12704321054846299</v>
      </c>
      <c r="AD11" s="20">
        <v>7.0447339324483299E-2</v>
      </c>
      <c r="AE11" s="20"/>
      <c r="AF11" s="20">
        <v>4.8954384212088697E-2</v>
      </c>
      <c r="AG11" s="20">
        <v>7.5987806550513098E-2</v>
      </c>
      <c r="AH11" s="20">
        <v>4.5971894166456903E-2</v>
      </c>
      <c r="AI11" s="20">
        <v>0.16489085909210799</v>
      </c>
      <c r="AJ11" s="20">
        <v>0.26878825113749499</v>
      </c>
      <c r="AK11" s="20">
        <v>6.3632848320000601E-2</v>
      </c>
      <c r="AL11" s="20">
        <v>0.12654823786507</v>
      </c>
      <c r="AM11" s="20">
        <v>0.247964667033337</v>
      </c>
      <c r="AN11" s="20"/>
      <c r="AO11" s="20">
        <v>2.4569565475676899E-2</v>
      </c>
      <c r="AP11" s="20">
        <v>6.9029982941068505E-2</v>
      </c>
      <c r="AQ11" s="20">
        <v>2.4336805787143301E-2</v>
      </c>
      <c r="AR11" s="20">
        <v>0.21450939863631999</v>
      </c>
      <c r="AS11" s="20">
        <v>0.278286046458531</v>
      </c>
      <c r="AT11" s="20">
        <v>7.4865606783785205E-2</v>
      </c>
      <c r="AU11" s="20">
        <v>0.18920633969462899</v>
      </c>
      <c r="AV11" s="20">
        <v>0.31528693942085101</v>
      </c>
      <c r="AW11" s="20"/>
      <c r="AX11" s="20">
        <v>9.7980116279893004E-2</v>
      </c>
      <c r="AY11" s="20">
        <v>6.6490036108451001E-2</v>
      </c>
      <c r="AZ11" s="20">
        <v>0.14873579520105601</v>
      </c>
      <c r="BA11" s="20"/>
      <c r="BB11" s="20">
        <v>0.105042716973534</v>
      </c>
      <c r="BC11" s="20">
        <v>6.4878603747690097E-2</v>
      </c>
      <c r="BD11" s="20">
        <v>0.17238985562501</v>
      </c>
      <c r="BE11" s="20"/>
      <c r="BF11" s="20">
        <v>0.16989203919259399</v>
      </c>
      <c r="BG11" s="20">
        <v>6.0855205943572403E-2</v>
      </c>
      <c r="BH11" s="20">
        <v>0.139046252811346</v>
      </c>
      <c r="BI11" s="20"/>
      <c r="BJ11" s="20">
        <v>8.0853762876669802E-2</v>
      </c>
      <c r="BK11" s="20">
        <v>0.119174133308623</v>
      </c>
      <c r="BL11" s="20"/>
      <c r="BM11" s="20">
        <v>8.5025032138033599E-2</v>
      </c>
      <c r="BN11" s="20">
        <v>0.127225828455133</v>
      </c>
      <c r="BO11" s="20"/>
      <c r="BP11" s="20">
        <v>0.16818297890526701</v>
      </c>
      <c r="BQ11" s="20">
        <v>0.14253502773315399</v>
      </c>
      <c r="BR11" s="20">
        <v>9.0320332968558695E-2</v>
      </c>
      <c r="BS11" s="20">
        <v>0.14344123234016701</v>
      </c>
      <c r="BT11" s="20">
        <v>0.10897638667091999</v>
      </c>
      <c r="BU11" s="20">
        <v>8.3190057678747403E-2</v>
      </c>
      <c r="BV11" s="20">
        <v>0.13782254334735</v>
      </c>
      <c r="BW11" s="20">
        <v>7.0341608665671004E-2</v>
      </c>
    </row>
    <row r="12" spans="2:75" x14ac:dyDescent="0.35">
      <c r="B12" s="16"/>
    </row>
    <row r="13" spans="2:75" x14ac:dyDescent="0.35">
      <c r="B13" t="s">
        <v>94</v>
      </c>
    </row>
    <row r="14" spans="2:75" x14ac:dyDescent="0.35">
      <c r="B14" t="s">
        <v>95</v>
      </c>
    </row>
    <row r="16" spans="2:75" x14ac:dyDescent="0.35">
      <c r="B16"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W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270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ht="29" x14ac:dyDescent="0.35">
      <c r="B9" s="15" t="s">
        <v>265</v>
      </c>
      <c r="C9" s="14">
        <v>0.15017560187127901</v>
      </c>
      <c r="D9" s="14">
        <v>0.220115366118176</v>
      </c>
      <c r="E9" s="14">
        <v>8.4169680318680606E-2</v>
      </c>
      <c r="F9" s="14"/>
      <c r="G9" s="14">
        <v>0.26861683528785002</v>
      </c>
      <c r="H9" s="14">
        <v>0.195377094543841</v>
      </c>
      <c r="I9" s="14">
        <v>0.16767710276523601</v>
      </c>
      <c r="J9" s="14">
        <v>0.108917463156047</v>
      </c>
      <c r="K9" s="14">
        <v>0.11346870352367899</v>
      </c>
      <c r="L9" s="14">
        <v>0.13792694096299901</v>
      </c>
      <c r="M9" s="14"/>
      <c r="N9" s="14">
        <v>0.19588060251289999</v>
      </c>
      <c r="O9" s="14">
        <v>6.4641957813387704E-2</v>
      </c>
      <c r="P9" s="14"/>
      <c r="Q9" s="14">
        <v>0</v>
      </c>
      <c r="R9" s="14">
        <v>7.0966299837654401E-2</v>
      </c>
      <c r="S9" s="14">
        <v>0.122849578101476</v>
      </c>
      <c r="T9" s="14">
        <v>0.18249210343021499</v>
      </c>
      <c r="U9" s="14">
        <v>0.16874443824676399</v>
      </c>
      <c r="V9" s="14">
        <v>0.14211957895463401</v>
      </c>
      <c r="W9" s="14">
        <v>0.246799448191418</v>
      </c>
      <c r="X9" s="14">
        <v>0.26187207182115801</v>
      </c>
      <c r="Y9" s="14">
        <v>0</v>
      </c>
      <c r="Z9" s="14">
        <v>8.0724986680680594E-2</v>
      </c>
      <c r="AA9" s="14"/>
      <c r="AB9" s="14">
        <v>0.26929650451930298</v>
      </c>
      <c r="AC9" s="14">
        <v>0.109719114046892</v>
      </c>
      <c r="AD9" s="14">
        <v>0.21060934862538999</v>
      </c>
      <c r="AE9" s="14"/>
      <c r="AF9" s="14">
        <v>0.19160592102808799</v>
      </c>
      <c r="AG9" s="14">
        <v>0.199732514681284</v>
      </c>
      <c r="AH9" s="14">
        <v>0.12531645373035399</v>
      </c>
      <c r="AI9" s="14">
        <v>6.7413580100630394E-2</v>
      </c>
      <c r="AJ9" s="14">
        <v>4.5753653896449101E-2</v>
      </c>
      <c r="AK9" s="14">
        <v>0.14480115821372599</v>
      </c>
      <c r="AL9" s="14">
        <v>0.30352630185953</v>
      </c>
      <c r="AM9" s="14">
        <v>5.30030333597582E-2</v>
      </c>
      <c r="AN9" s="14"/>
      <c r="AO9" s="14">
        <v>0.21638112006750501</v>
      </c>
      <c r="AP9" s="14">
        <v>0.20761087540741999</v>
      </c>
      <c r="AQ9" s="14">
        <v>0.171157951542113</v>
      </c>
      <c r="AR9" s="14">
        <v>0.14763754196121801</v>
      </c>
      <c r="AS9" s="14">
        <v>4.8608086473416599E-2</v>
      </c>
      <c r="AT9" s="14">
        <v>0.13360154120412901</v>
      </c>
      <c r="AU9" s="14">
        <v>0.28006874992726299</v>
      </c>
      <c r="AV9" s="14">
        <v>7.8652945662564505E-2</v>
      </c>
      <c r="AW9" s="14"/>
      <c r="AX9" s="14">
        <v>0.19239012716864701</v>
      </c>
      <c r="AY9" s="14">
        <v>0.181236694832596</v>
      </c>
      <c r="AZ9" s="14">
        <v>0.13435562716767399</v>
      </c>
      <c r="BA9" s="14"/>
      <c r="BB9" s="14">
        <v>0.20204434501832799</v>
      </c>
      <c r="BC9" s="14">
        <v>0.15120277477539601</v>
      </c>
      <c r="BD9" s="14">
        <v>0.183316318795467</v>
      </c>
      <c r="BE9" s="14"/>
      <c r="BF9" s="14">
        <v>0.19727575021473201</v>
      </c>
      <c r="BG9" s="14">
        <v>0.15827823533880001</v>
      </c>
      <c r="BH9" s="14">
        <v>0.16391615231871301</v>
      </c>
      <c r="BI9" s="14"/>
      <c r="BJ9" s="14">
        <v>0.34497145175723598</v>
      </c>
      <c r="BK9" s="14">
        <v>9.5984524339335395E-2</v>
      </c>
      <c r="BL9" s="14"/>
      <c r="BM9" s="14">
        <v>0.27648445275045302</v>
      </c>
      <c r="BN9" s="14">
        <v>9.8513144939870304E-2</v>
      </c>
      <c r="BO9" s="14"/>
      <c r="BP9" s="14">
        <v>0.152475852964955</v>
      </c>
      <c r="BQ9" s="14">
        <v>0.222625980761225</v>
      </c>
      <c r="BR9" s="14">
        <v>0.10647034396417999</v>
      </c>
      <c r="BS9" s="14">
        <v>8.3395567943276197E-2</v>
      </c>
      <c r="BT9" s="14">
        <v>0.16742283091607299</v>
      </c>
      <c r="BU9" s="14">
        <v>0.19129424630459901</v>
      </c>
      <c r="BV9" s="14">
        <v>0.19360873861150901</v>
      </c>
      <c r="BW9" s="14">
        <v>0.111109979383687</v>
      </c>
    </row>
    <row r="10" spans="2:75" ht="29" x14ac:dyDescent="0.35">
      <c r="B10" s="15" t="s">
        <v>266</v>
      </c>
      <c r="C10" s="14">
        <v>0.648314209521068</v>
      </c>
      <c r="D10" s="14">
        <v>0.60432894240401502</v>
      </c>
      <c r="E10" s="14">
        <v>0.68982547456550403</v>
      </c>
      <c r="F10" s="14"/>
      <c r="G10" s="14">
        <v>0.48451090453698498</v>
      </c>
      <c r="H10" s="14">
        <v>0.42026716780572299</v>
      </c>
      <c r="I10" s="14">
        <v>0.57931816677665504</v>
      </c>
      <c r="J10" s="14">
        <v>0.70097524422077195</v>
      </c>
      <c r="K10" s="14">
        <v>0.71817416047044902</v>
      </c>
      <c r="L10" s="14">
        <v>0.73462208139732299</v>
      </c>
      <c r="M10" s="14"/>
      <c r="N10" s="14">
        <v>0.64531747881359403</v>
      </c>
      <c r="O10" s="14">
        <v>0.653922376987912</v>
      </c>
      <c r="P10" s="14"/>
      <c r="Q10" s="14">
        <v>0.70223859506848296</v>
      </c>
      <c r="R10" s="14">
        <v>0.67531401790539602</v>
      </c>
      <c r="S10" s="14">
        <v>0.66130952284460298</v>
      </c>
      <c r="T10" s="14">
        <v>0.59240523823674796</v>
      </c>
      <c r="U10" s="14">
        <v>0.67763580825593095</v>
      </c>
      <c r="V10" s="14">
        <v>0.68696229878243298</v>
      </c>
      <c r="W10" s="14">
        <v>0.64758564513182804</v>
      </c>
      <c r="X10" s="14">
        <v>0.489108316587192</v>
      </c>
      <c r="Y10" s="14">
        <v>1</v>
      </c>
      <c r="Z10" s="14">
        <v>0.59157080849025601</v>
      </c>
      <c r="AA10" s="14"/>
      <c r="AB10" s="14">
        <v>0.62906824144889595</v>
      </c>
      <c r="AC10" s="14">
        <v>0.66844100558416397</v>
      </c>
      <c r="AD10" s="14">
        <v>0.63071019233445103</v>
      </c>
      <c r="AE10" s="14"/>
      <c r="AF10" s="14">
        <v>0.69701029365109402</v>
      </c>
      <c r="AG10" s="14">
        <v>0.61534782533601695</v>
      </c>
      <c r="AH10" s="14">
        <v>0.78470504565453103</v>
      </c>
      <c r="AI10" s="14">
        <v>0.72814627017267297</v>
      </c>
      <c r="AJ10" s="14">
        <v>0.70379788364560802</v>
      </c>
      <c r="AK10" s="14">
        <v>0.66288387647560398</v>
      </c>
      <c r="AL10" s="14">
        <v>0.309131725690721</v>
      </c>
      <c r="AM10" s="14">
        <v>0.63386784225610204</v>
      </c>
      <c r="AN10" s="14"/>
      <c r="AO10" s="14">
        <v>0.70479494298112499</v>
      </c>
      <c r="AP10" s="14">
        <v>0.66140524330445405</v>
      </c>
      <c r="AQ10" s="14">
        <v>0.74762621061296597</v>
      </c>
      <c r="AR10" s="14">
        <v>0.67516574064803203</v>
      </c>
      <c r="AS10" s="14">
        <v>0.75639752117009595</v>
      </c>
      <c r="AT10" s="14">
        <v>0.64711080741072402</v>
      </c>
      <c r="AU10" s="14">
        <v>0.35562840206091001</v>
      </c>
      <c r="AV10" s="14">
        <v>0.57346664074874998</v>
      </c>
      <c r="AW10" s="14"/>
      <c r="AX10" s="14">
        <v>0.62205443512946201</v>
      </c>
      <c r="AY10" s="14">
        <v>0.69578953727762705</v>
      </c>
      <c r="AZ10" s="14">
        <v>0.62523083904106302</v>
      </c>
      <c r="BA10" s="14"/>
      <c r="BB10" s="14">
        <v>0.647091321520193</v>
      </c>
      <c r="BC10" s="14">
        <v>0.70041602621661503</v>
      </c>
      <c r="BD10" s="14">
        <v>0.58876223226492796</v>
      </c>
      <c r="BE10" s="14"/>
      <c r="BF10" s="14">
        <v>0.61697602078313496</v>
      </c>
      <c r="BG10" s="14">
        <v>0.70208298480595499</v>
      </c>
      <c r="BH10" s="14">
        <v>0.61784774568257805</v>
      </c>
      <c r="BI10" s="14"/>
      <c r="BJ10" s="14">
        <v>0.56196180479258495</v>
      </c>
      <c r="BK10" s="14">
        <v>0.67802891504997698</v>
      </c>
      <c r="BL10" s="14"/>
      <c r="BM10" s="14">
        <v>0.59146545872568201</v>
      </c>
      <c r="BN10" s="14">
        <v>0.67935512312577195</v>
      </c>
      <c r="BO10" s="14"/>
      <c r="BP10" s="14">
        <v>0.60732442431106504</v>
      </c>
      <c r="BQ10" s="14">
        <v>0.53560627102945602</v>
      </c>
      <c r="BR10" s="14">
        <v>0.69664719025876898</v>
      </c>
      <c r="BS10" s="14">
        <v>0.69447375462085603</v>
      </c>
      <c r="BT10" s="14">
        <v>0.65718660410790397</v>
      </c>
      <c r="BU10" s="14">
        <v>0.67926704421086304</v>
      </c>
      <c r="BV10" s="14">
        <v>0.61380628161934403</v>
      </c>
      <c r="BW10" s="14">
        <v>0.61725237470057603</v>
      </c>
    </row>
    <row r="11" spans="2:75" x14ac:dyDescent="0.35">
      <c r="B11" s="15" t="s">
        <v>267</v>
      </c>
      <c r="C11" s="20">
        <v>0.20151018860765299</v>
      </c>
      <c r="D11" s="20">
        <v>0.175555691477809</v>
      </c>
      <c r="E11" s="20">
        <v>0.22600484511581501</v>
      </c>
      <c r="F11" s="20"/>
      <c r="G11" s="20">
        <v>0.246872260175165</v>
      </c>
      <c r="H11" s="20">
        <v>0.38435573765043601</v>
      </c>
      <c r="I11" s="20">
        <v>0.25300473045810801</v>
      </c>
      <c r="J11" s="20">
        <v>0.19010729262318099</v>
      </c>
      <c r="K11" s="20">
        <v>0.16835713600587199</v>
      </c>
      <c r="L11" s="20">
        <v>0.127450977639678</v>
      </c>
      <c r="M11" s="20"/>
      <c r="N11" s="20">
        <v>0.15880191867350599</v>
      </c>
      <c r="O11" s="20">
        <v>0.2814356651987</v>
      </c>
      <c r="P11" s="20"/>
      <c r="Q11" s="20">
        <v>0.29776140493151698</v>
      </c>
      <c r="R11" s="20">
        <v>0.25371968225694902</v>
      </c>
      <c r="S11" s="20">
        <v>0.21584089905392101</v>
      </c>
      <c r="T11" s="20">
        <v>0.225102658333037</v>
      </c>
      <c r="U11" s="20">
        <v>0.153619753497306</v>
      </c>
      <c r="V11" s="20">
        <v>0.17091812226293299</v>
      </c>
      <c r="W11" s="20">
        <v>0.105614906676753</v>
      </c>
      <c r="X11" s="20">
        <v>0.24901961159165001</v>
      </c>
      <c r="Y11" s="20">
        <v>0</v>
      </c>
      <c r="Z11" s="20">
        <v>0.32770420482906298</v>
      </c>
      <c r="AA11" s="20"/>
      <c r="AB11" s="20">
        <v>0.101635254031801</v>
      </c>
      <c r="AC11" s="20">
        <v>0.221839880368944</v>
      </c>
      <c r="AD11" s="20">
        <v>0.15868045904015801</v>
      </c>
      <c r="AE11" s="20"/>
      <c r="AF11" s="20">
        <v>0.111383785320818</v>
      </c>
      <c r="AG11" s="20">
        <v>0.18491965998269999</v>
      </c>
      <c r="AH11" s="20">
        <v>8.9978500615115004E-2</v>
      </c>
      <c r="AI11" s="20">
        <v>0.204440149726697</v>
      </c>
      <c r="AJ11" s="20">
        <v>0.250448462457943</v>
      </c>
      <c r="AK11" s="20">
        <v>0.19231496531066999</v>
      </c>
      <c r="AL11" s="20">
        <v>0.38734197244974899</v>
      </c>
      <c r="AM11" s="20">
        <v>0.31312912438413998</v>
      </c>
      <c r="AN11" s="20"/>
      <c r="AO11" s="20">
        <v>7.8823936951369605E-2</v>
      </c>
      <c r="AP11" s="20">
        <v>0.13098388128812599</v>
      </c>
      <c r="AQ11" s="20">
        <v>8.1215837844920494E-2</v>
      </c>
      <c r="AR11" s="20">
        <v>0.17719671739074999</v>
      </c>
      <c r="AS11" s="20">
        <v>0.194994392356487</v>
      </c>
      <c r="AT11" s="20">
        <v>0.219287651385147</v>
      </c>
      <c r="AU11" s="20">
        <v>0.364302848011827</v>
      </c>
      <c r="AV11" s="20">
        <v>0.34788041358868599</v>
      </c>
      <c r="AW11" s="20"/>
      <c r="AX11" s="20">
        <v>0.18555543770189201</v>
      </c>
      <c r="AY11" s="20">
        <v>0.122973767889776</v>
      </c>
      <c r="AZ11" s="20">
        <v>0.24041353379126301</v>
      </c>
      <c r="BA11" s="20"/>
      <c r="BB11" s="20">
        <v>0.15086433346147901</v>
      </c>
      <c r="BC11" s="20">
        <v>0.14838119900798899</v>
      </c>
      <c r="BD11" s="20">
        <v>0.227921448939605</v>
      </c>
      <c r="BE11" s="20"/>
      <c r="BF11" s="20">
        <v>0.185748229002133</v>
      </c>
      <c r="BG11" s="20">
        <v>0.139638779855245</v>
      </c>
      <c r="BH11" s="20">
        <v>0.21823610199870799</v>
      </c>
      <c r="BI11" s="20"/>
      <c r="BJ11" s="20">
        <v>9.3066743450178305E-2</v>
      </c>
      <c r="BK11" s="20">
        <v>0.225986560610687</v>
      </c>
      <c r="BL11" s="20"/>
      <c r="BM11" s="20">
        <v>0.13205008852386399</v>
      </c>
      <c r="BN11" s="20">
        <v>0.22213173193435701</v>
      </c>
      <c r="BO11" s="20"/>
      <c r="BP11" s="20">
        <v>0.24019972272397999</v>
      </c>
      <c r="BQ11" s="20">
        <v>0.24176774820931901</v>
      </c>
      <c r="BR11" s="20">
        <v>0.19688246577705201</v>
      </c>
      <c r="BS11" s="20">
        <v>0.22213067743586801</v>
      </c>
      <c r="BT11" s="20">
        <v>0.17539056497602301</v>
      </c>
      <c r="BU11" s="20">
        <v>0.12943870948453901</v>
      </c>
      <c r="BV11" s="20">
        <v>0.19258497976914701</v>
      </c>
      <c r="BW11" s="20">
        <v>0.27163764591573702</v>
      </c>
    </row>
    <row r="12" spans="2:75" x14ac:dyDescent="0.35">
      <c r="B12" s="16"/>
    </row>
    <row r="13" spans="2:75" x14ac:dyDescent="0.35">
      <c r="B13" t="s">
        <v>94</v>
      </c>
    </row>
    <row r="14" spans="2:75" x14ac:dyDescent="0.35">
      <c r="B14" t="s">
        <v>95</v>
      </c>
    </row>
    <row r="16" spans="2:75" x14ac:dyDescent="0.35">
      <c r="B16"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W16"/>
  <sheetViews>
    <sheetView showGridLines="0" workbookViewId="0">
      <pane xSplit="2" topLeftCell="C1" activePane="topRight" state="frozen"/>
      <selection pane="topRight" activeCell="J26" sqref="J26"/>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271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ht="29" x14ac:dyDescent="0.35">
      <c r="B9" s="15" t="s">
        <v>265</v>
      </c>
      <c r="C9" s="14">
        <v>0.20260127840582601</v>
      </c>
      <c r="D9" s="14">
        <v>0.295934129132431</v>
      </c>
      <c r="E9" s="14">
        <v>0.114518041499377</v>
      </c>
      <c r="F9" s="14"/>
      <c r="G9" s="14">
        <v>0.15372153021308099</v>
      </c>
      <c r="H9" s="14">
        <v>0.24904466401984399</v>
      </c>
      <c r="I9" s="14">
        <v>0.187015942569487</v>
      </c>
      <c r="J9" s="14">
        <v>0.13149333094764001</v>
      </c>
      <c r="K9" s="14">
        <v>0.26044843358097602</v>
      </c>
      <c r="L9" s="14">
        <v>0.213250553967125</v>
      </c>
      <c r="M9" s="14"/>
      <c r="N9" s="14">
        <v>0.25151719739297801</v>
      </c>
      <c r="O9" s="14">
        <v>0.111058630015585</v>
      </c>
      <c r="P9" s="14"/>
      <c r="Q9" s="14">
        <v>1.51199074886561E-2</v>
      </c>
      <c r="R9" s="14">
        <v>0.10365524228098499</v>
      </c>
      <c r="S9" s="14">
        <v>0.15289404568395901</v>
      </c>
      <c r="T9" s="14">
        <v>0.210450947380251</v>
      </c>
      <c r="U9" s="14">
        <v>0.25860022206120598</v>
      </c>
      <c r="V9" s="14">
        <v>0.16068900939157699</v>
      </c>
      <c r="W9" s="14">
        <v>0.34723058318198802</v>
      </c>
      <c r="X9" s="14">
        <v>0.58280398917558296</v>
      </c>
      <c r="Y9" s="14">
        <v>0.88817017043027202</v>
      </c>
      <c r="Z9" s="14">
        <v>9.4615606371264802E-2</v>
      </c>
      <c r="AA9" s="14"/>
      <c r="AB9" s="14">
        <v>0.28451145121672999</v>
      </c>
      <c r="AC9" s="14">
        <v>0.146757891839744</v>
      </c>
      <c r="AD9" s="14">
        <v>0.32116325640542198</v>
      </c>
      <c r="AE9" s="14"/>
      <c r="AF9" s="14">
        <v>0.26686361977733603</v>
      </c>
      <c r="AG9" s="14">
        <v>0.299135648546203</v>
      </c>
      <c r="AH9" s="14">
        <v>0.15437990059771001</v>
      </c>
      <c r="AI9" s="14">
        <v>0.113487247099627</v>
      </c>
      <c r="AJ9" s="14">
        <v>3.4259839823246499E-2</v>
      </c>
      <c r="AK9" s="14">
        <v>0.218986904445123</v>
      </c>
      <c r="AL9" s="14">
        <v>0.27266591716493299</v>
      </c>
      <c r="AM9" s="14">
        <v>6.9984223818883903E-2</v>
      </c>
      <c r="AN9" s="14"/>
      <c r="AO9" s="14">
        <v>0.30191783325885302</v>
      </c>
      <c r="AP9" s="14">
        <v>0.30874639476153298</v>
      </c>
      <c r="AQ9" s="14">
        <v>0.21445398580502001</v>
      </c>
      <c r="AR9" s="14">
        <v>0.16297610601650001</v>
      </c>
      <c r="AS9" s="14">
        <v>3.3480476654538897E-2</v>
      </c>
      <c r="AT9" s="14">
        <v>0.19085605491806401</v>
      </c>
      <c r="AU9" s="14">
        <v>0.25180180271396302</v>
      </c>
      <c r="AV9" s="14">
        <v>0.1129442379689</v>
      </c>
      <c r="AW9" s="14"/>
      <c r="AX9" s="14">
        <v>0.228187616539515</v>
      </c>
      <c r="AY9" s="14">
        <v>0.248939474426637</v>
      </c>
      <c r="AZ9" s="14">
        <v>0.190047928303297</v>
      </c>
      <c r="BA9" s="14"/>
      <c r="BB9" s="14">
        <v>0.30016038465089101</v>
      </c>
      <c r="BC9" s="14">
        <v>0.20461648590828899</v>
      </c>
      <c r="BD9" s="14">
        <v>0.21831218163252999</v>
      </c>
      <c r="BE9" s="14"/>
      <c r="BF9" s="14">
        <v>0.17787906555608601</v>
      </c>
      <c r="BG9" s="14">
        <v>0.229166771088336</v>
      </c>
      <c r="BH9" s="14">
        <v>0.217674097567186</v>
      </c>
      <c r="BI9" s="14"/>
      <c r="BJ9" s="14">
        <v>0.39474255413362203</v>
      </c>
      <c r="BK9" s="14">
        <v>0.14972994411632301</v>
      </c>
      <c r="BL9" s="14"/>
      <c r="BM9" s="14">
        <v>0.35498232358099702</v>
      </c>
      <c r="BN9" s="14">
        <v>0.13437887354320399</v>
      </c>
      <c r="BO9" s="14"/>
      <c r="BP9" s="14">
        <v>0.16088361888797001</v>
      </c>
      <c r="BQ9" s="14">
        <v>0.20867399770724501</v>
      </c>
      <c r="BR9" s="14">
        <v>0.25909677082836902</v>
      </c>
      <c r="BS9" s="14">
        <v>0.120249335825582</v>
      </c>
      <c r="BT9" s="14">
        <v>0.23214264441677299</v>
      </c>
      <c r="BU9" s="14">
        <v>0.26145990260080598</v>
      </c>
      <c r="BV9" s="14">
        <v>0.40133434295532799</v>
      </c>
      <c r="BW9" s="14">
        <v>0.152537980835353</v>
      </c>
    </row>
    <row r="10" spans="2:75" ht="29" x14ac:dyDescent="0.35">
      <c r="B10" s="15" t="s">
        <v>266</v>
      </c>
      <c r="C10" s="14">
        <v>0.65865598944225801</v>
      </c>
      <c r="D10" s="14">
        <v>0.60033059290090796</v>
      </c>
      <c r="E10" s="14">
        <v>0.71370080679454595</v>
      </c>
      <c r="F10" s="14"/>
      <c r="G10" s="14">
        <v>0.58875638870907498</v>
      </c>
      <c r="H10" s="14">
        <v>0.45342996909675098</v>
      </c>
      <c r="I10" s="14">
        <v>0.57522311165351303</v>
      </c>
      <c r="J10" s="14">
        <v>0.76941039373326603</v>
      </c>
      <c r="K10" s="14">
        <v>0.66886034852586895</v>
      </c>
      <c r="L10" s="14">
        <v>0.71942853272136298</v>
      </c>
      <c r="M10" s="14"/>
      <c r="N10" s="14">
        <v>0.65528376851363501</v>
      </c>
      <c r="O10" s="14">
        <v>0.66496686003725203</v>
      </c>
      <c r="P10" s="14"/>
      <c r="Q10" s="14">
        <v>0.71534918029847505</v>
      </c>
      <c r="R10" s="14">
        <v>0.66213611038201803</v>
      </c>
      <c r="S10" s="14">
        <v>0.72974969280300805</v>
      </c>
      <c r="T10" s="14">
        <v>0.64932113490370502</v>
      </c>
      <c r="U10" s="14">
        <v>0.62929645707020199</v>
      </c>
      <c r="V10" s="14">
        <v>0.71998021844902005</v>
      </c>
      <c r="W10" s="14">
        <v>0.61577863109384801</v>
      </c>
      <c r="X10" s="14">
        <v>0.41719601082441699</v>
      </c>
      <c r="Y10" s="14">
        <v>0.11182982956972801</v>
      </c>
      <c r="Z10" s="14">
        <v>0.64381617922251799</v>
      </c>
      <c r="AA10" s="14"/>
      <c r="AB10" s="14">
        <v>0.663548231601505</v>
      </c>
      <c r="AC10" s="14">
        <v>0.68766527884413198</v>
      </c>
      <c r="AD10" s="14">
        <v>0.59540039434979297</v>
      </c>
      <c r="AE10" s="14"/>
      <c r="AF10" s="14">
        <v>0.66717743159467302</v>
      </c>
      <c r="AG10" s="14">
        <v>0.59580175938031699</v>
      </c>
      <c r="AH10" s="14">
        <v>0.81188704094484998</v>
      </c>
      <c r="AI10" s="14">
        <v>0.75513078787615695</v>
      </c>
      <c r="AJ10" s="14">
        <v>0.71734590177937896</v>
      </c>
      <c r="AK10" s="14">
        <v>0.648831281725892</v>
      </c>
      <c r="AL10" s="14">
        <v>0.59473398608640504</v>
      </c>
      <c r="AM10" s="14">
        <v>0.65564216626088401</v>
      </c>
      <c r="AN10" s="14"/>
      <c r="AO10" s="14">
        <v>0.65371308622624702</v>
      </c>
      <c r="AP10" s="14">
        <v>0.59442242589097005</v>
      </c>
      <c r="AQ10" s="14">
        <v>0.72917872508575099</v>
      </c>
      <c r="AR10" s="14">
        <v>0.68742050460854398</v>
      </c>
      <c r="AS10" s="14">
        <v>0.70949610791836604</v>
      </c>
      <c r="AT10" s="14">
        <v>0.65291864069448202</v>
      </c>
      <c r="AU10" s="14">
        <v>0.58001351026981895</v>
      </c>
      <c r="AV10" s="14">
        <v>0.60184539941007298</v>
      </c>
      <c r="AW10" s="14"/>
      <c r="AX10" s="14">
        <v>0.56685135859398095</v>
      </c>
      <c r="AY10" s="14">
        <v>0.67698333147758305</v>
      </c>
      <c r="AZ10" s="14">
        <v>0.65562793046603396</v>
      </c>
      <c r="BA10" s="14"/>
      <c r="BB10" s="14">
        <v>0.58121789055723005</v>
      </c>
      <c r="BC10" s="14">
        <v>0.70798787605810598</v>
      </c>
      <c r="BD10" s="14">
        <v>0.62268069893381495</v>
      </c>
      <c r="BE10" s="14"/>
      <c r="BF10" s="14">
        <v>0.62553965663877897</v>
      </c>
      <c r="BG10" s="14">
        <v>0.69294046747625804</v>
      </c>
      <c r="BH10" s="14">
        <v>0.63365902313364497</v>
      </c>
      <c r="BI10" s="14"/>
      <c r="BJ10" s="14">
        <v>0.54083767434329899</v>
      </c>
      <c r="BK10" s="14">
        <v>0.699970421198156</v>
      </c>
      <c r="BL10" s="14"/>
      <c r="BM10" s="14">
        <v>0.54319017659682201</v>
      </c>
      <c r="BN10" s="14">
        <v>0.71197093898973896</v>
      </c>
      <c r="BO10" s="14"/>
      <c r="BP10" s="14">
        <v>0.66236398720759304</v>
      </c>
      <c r="BQ10" s="14">
        <v>0.623576896307239</v>
      </c>
      <c r="BR10" s="14">
        <v>0.69537352506452799</v>
      </c>
      <c r="BS10" s="14">
        <v>0.75317533831702099</v>
      </c>
      <c r="BT10" s="14">
        <v>0.64889939192180601</v>
      </c>
      <c r="BU10" s="14">
        <v>0.58314646704680895</v>
      </c>
      <c r="BV10" s="14">
        <v>0.39921959617055103</v>
      </c>
      <c r="BW10" s="14">
        <v>0.69652173963319997</v>
      </c>
    </row>
    <row r="11" spans="2:75" x14ac:dyDescent="0.35">
      <c r="B11" s="15" t="s">
        <v>267</v>
      </c>
      <c r="C11" s="20">
        <v>0.13874273215191599</v>
      </c>
      <c r="D11" s="20">
        <v>0.103735277966662</v>
      </c>
      <c r="E11" s="20">
        <v>0.17178115170607799</v>
      </c>
      <c r="F11" s="20"/>
      <c r="G11" s="20">
        <v>0.25752208107784302</v>
      </c>
      <c r="H11" s="20">
        <v>0.29752536688340497</v>
      </c>
      <c r="I11" s="20">
        <v>0.23776094577699999</v>
      </c>
      <c r="J11" s="20">
        <v>9.9096275319093596E-2</v>
      </c>
      <c r="K11" s="20">
        <v>7.06912178931553E-2</v>
      </c>
      <c r="L11" s="20">
        <v>6.7320913311511396E-2</v>
      </c>
      <c r="M11" s="20"/>
      <c r="N11" s="20">
        <v>9.3199034093387201E-2</v>
      </c>
      <c r="O11" s="20">
        <v>0.223974509947164</v>
      </c>
      <c r="P11" s="20"/>
      <c r="Q11" s="20">
        <v>0.26953091221286901</v>
      </c>
      <c r="R11" s="20">
        <v>0.23420864733699701</v>
      </c>
      <c r="S11" s="20">
        <v>0.11735626151303299</v>
      </c>
      <c r="T11" s="20">
        <v>0.14022791771604401</v>
      </c>
      <c r="U11" s="20">
        <v>0.112103320868592</v>
      </c>
      <c r="V11" s="20">
        <v>0.11933077215940301</v>
      </c>
      <c r="W11" s="20">
        <v>3.6990785724163797E-2</v>
      </c>
      <c r="X11" s="20">
        <v>0</v>
      </c>
      <c r="Y11" s="20">
        <v>0</v>
      </c>
      <c r="Z11" s="20">
        <v>0.26156821440621703</v>
      </c>
      <c r="AA11" s="20"/>
      <c r="AB11" s="20">
        <v>5.1940317181764901E-2</v>
      </c>
      <c r="AC11" s="20">
        <v>0.165576829316123</v>
      </c>
      <c r="AD11" s="20">
        <v>8.3436349244785005E-2</v>
      </c>
      <c r="AE11" s="20"/>
      <c r="AF11" s="20">
        <v>6.5958948627991107E-2</v>
      </c>
      <c r="AG11" s="20">
        <v>0.10506259207348</v>
      </c>
      <c r="AH11" s="20">
        <v>3.37330584574402E-2</v>
      </c>
      <c r="AI11" s="20">
        <v>0.13138196502421601</v>
      </c>
      <c r="AJ11" s="20">
        <v>0.248394258397375</v>
      </c>
      <c r="AK11" s="20">
        <v>0.132181813828985</v>
      </c>
      <c r="AL11" s="20">
        <v>0.13260009674866199</v>
      </c>
      <c r="AM11" s="20">
        <v>0.27437360992023202</v>
      </c>
      <c r="AN11" s="20"/>
      <c r="AO11" s="20">
        <v>4.4369080514900398E-2</v>
      </c>
      <c r="AP11" s="20">
        <v>9.6831179347497007E-2</v>
      </c>
      <c r="AQ11" s="20">
        <v>5.6367289109229203E-2</v>
      </c>
      <c r="AR11" s="20">
        <v>0.14960338937495599</v>
      </c>
      <c r="AS11" s="20">
        <v>0.257023415427095</v>
      </c>
      <c r="AT11" s="20">
        <v>0.15622530438745399</v>
      </c>
      <c r="AU11" s="20">
        <v>0.168184687016218</v>
      </c>
      <c r="AV11" s="20">
        <v>0.285210362621027</v>
      </c>
      <c r="AW11" s="20"/>
      <c r="AX11" s="20">
        <v>0.204961024866503</v>
      </c>
      <c r="AY11" s="20">
        <v>7.4077194095779203E-2</v>
      </c>
      <c r="AZ11" s="20">
        <v>0.15432414123066801</v>
      </c>
      <c r="BA11" s="20"/>
      <c r="BB11" s="20">
        <v>0.118621724791879</v>
      </c>
      <c r="BC11" s="20">
        <v>8.7395638033605894E-2</v>
      </c>
      <c r="BD11" s="20">
        <v>0.159007119433655</v>
      </c>
      <c r="BE11" s="20"/>
      <c r="BF11" s="20">
        <v>0.19658127780513501</v>
      </c>
      <c r="BG11" s="20">
        <v>7.7892761435405702E-2</v>
      </c>
      <c r="BH11" s="20">
        <v>0.148666879299169</v>
      </c>
      <c r="BI11" s="20"/>
      <c r="BJ11" s="20">
        <v>6.4419771523079303E-2</v>
      </c>
      <c r="BK11" s="20">
        <v>0.15029963468552099</v>
      </c>
      <c r="BL11" s="20"/>
      <c r="BM11" s="20">
        <v>0.10182749982218101</v>
      </c>
      <c r="BN11" s="20">
        <v>0.153650187467057</v>
      </c>
      <c r="BO11" s="20"/>
      <c r="BP11" s="20">
        <v>0.17675239390443601</v>
      </c>
      <c r="BQ11" s="20">
        <v>0.16774910598551601</v>
      </c>
      <c r="BR11" s="20">
        <v>4.5529704107103199E-2</v>
      </c>
      <c r="BS11" s="20">
        <v>0.126575325857397</v>
      </c>
      <c r="BT11" s="20">
        <v>0.118957963661421</v>
      </c>
      <c r="BU11" s="20">
        <v>0.15539363035238499</v>
      </c>
      <c r="BV11" s="20">
        <v>0.19944606087412001</v>
      </c>
      <c r="BW11" s="20">
        <v>0.15094027953144701</v>
      </c>
    </row>
    <row r="12" spans="2:75" x14ac:dyDescent="0.35">
      <c r="B12" s="16"/>
    </row>
    <row r="13" spans="2:75" x14ac:dyDescent="0.35">
      <c r="B13" t="s">
        <v>94</v>
      </c>
    </row>
    <row r="14" spans="2:75" x14ac:dyDescent="0.35">
      <c r="B14" t="s">
        <v>95</v>
      </c>
    </row>
    <row r="16" spans="2:75" x14ac:dyDescent="0.35">
      <c r="B16"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W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272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ht="29" x14ac:dyDescent="0.35">
      <c r="B9" s="15" t="s">
        <v>265</v>
      </c>
      <c r="C9" s="14">
        <v>6.8541533760381607E-2</v>
      </c>
      <c r="D9" s="14">
        <v>9.6430290520734499E-2</v>
      </c>
      <c r="E9" s="14">
        <v>4.2221412285207698E-2</v>
      </c>
      <c r="F9" s="14"/>
      <c r="G9" s="14">
        <v>0.13030045878559299</v>
      </c>
      <c r="H9" s="14">
        <v>4.2277552816539499E-2</v>
      </c>
      <c r="I9" s="14">
        <v>8.3527717505986199E-2</v>
      </c>
      <c r="J9" s="14">
        <v>6.2236720145100601E-2</v>
      </c>
      <c r="K9" s="14">
        <v>8.3106857404366699E-2</v>
      </c>
      <c r="L9" s="14">
        <v>5.4514617767343398E-2</v>
      </c>
      <c r="M9" s="14"/>
      <c r="N9" s="14">
        <v>9.1042275107343001E-2</v>
      </c>
      <c r="O9" s="14">
        <v>2.6433003525353899E-2</v>
      </c>
      <c r="P9" s="14"/>
      <c r="Q9" s="14">
        <v>2.2493535837942301E-2</v>
      </c>
      <c r="R9" s="14">
        <v>4.1363997356637101E-2</v>
      </c>
      <c r="S9" s="14">
        <v>5.0870849815046797E-2</v>
      </c>
      <c r="T9" s="14">
        <v>7.6387977657462497E-2</v>
      </c>
      <c r="U9" s="14">
        <v>7.0669728752984995E-2</v>
      </c>
      <c r="V9" s="14">
        <v>8.6780171101054002E-2</v>
      </c>
      <c r="W9" s="14">
        <v>0.116441786935777</v>
      </c>
      <c r="X9" s="14">
        <v>0</v>
      </c>
      <c r="Y9" s="14">
        <v>0</v>
      </c>
      <c r="Z9" s="14">
        <v>2.7135136306304999E-2</v>
      </c>
      <c r="AA9" s="14"/>
      <c r="AB9" s="14">
        <v>8.9274819795185298E-2</v>
      </c>
      <c r="AC9" s="14">
        <v>5.2169701191175102E-2</v>
      </c>
      <c r="AD9" s="14">
        <v>0.12442291451837501</v>
      </c>
      <c r="AE9" s="14"/>
      <c r="AF9" s="14">
        <v>0.11295713856537901</v>
      </c>
      <c r="AG9" s="14">
        <v>7.7896664247826597E-2</v>
      </c>
      <c r="AH9" s="14">
        <v>4.88791070588913E-2</v>
      </c>
      <c r="AI9" s="14">
        <v>3.0849556969743501E-2</v>
      </c>
      <c r="AJ9" s="14">
        <v>0</v>
      </c>
      <c r="AK9" s="14">
        <v>7.5588671447715694E-2</v>
      </c>
      <c r="AL9" s="14">
        <v>0.157324071655051</v>
      </c>
      <c r="AM9" s="14">
        <v>8.2846816611075805E-3</v>
      </c>
      <c r="AN9" s="14"/>
      <c r="AO9" s="14">
        <v>0.122758686895617</v>
      </c>
      <c r="AP9" s="14">
        <v>9.5132432351291096E-2</v>
      </c>
      <c r="AQ9" s="14">
        <v>6.6143788607359005E-2</v>
      </c>
      <c r="AR9" s="14">
        <v>7.20763047716311E-2</v>
      </c>
      <c r="AS9" s="14">
        <v>5.9268898423435697E-2</v>
      </c>
      <c r="AT9" s="14">
        <v>6.2714674472592394E-2</v>
      </c>
      <c r="AU9" s="14">
        <v>0.112484064006404</v>
      </c>
      <c r="AV9" s="14">
        <v>1.5606338758410899E-2</v>
      </c>
      <c r="AW9" s="14"/>
      <c r="AX9" s="14">
        <v>0.13021774843448999</v>
      </c>
      <c r="AY9" s="14">
        <v>8.84402879936831E-2</v>
      </c>
      <c r="AZ9" s="14">
        <v>5.0658014048021401E-2</v>
      </c>
      <c r="BA9" s="14"/>
      <c r="BB9" s="14">
        <v>8.9538335668730901E-2</v>
      </c>
      <c r="BC9" s="14">
        <v>7.7905293983195595E-2</v>
      </c>
      <c r="BD9" s="14">
        <v>6.6129355987585403E-2</v>
      </c>
      <c r="BE9" s="14"/>
      <c r="BF9" s="14">
        <v>9.3906607186586E-2</v>
      </c>
      <c r="BG9" s="14">
        <v>7.3016877935210001E-2</v>
      </c>
      <c r="BH9" s="14">
        <v>7.8338266818094998E-2</v>
      </c>
      <c r="BI9" s="14"/>
      <c r="BJ9" s="14">
        <v>0.143403382520326</v>
      </c>
      <c r="BK9" s="14">
        <v>4.75359944307229E-2</v>
      </c>
      <c r="BL9" s="14"/>
      <c r="BM9" s="14">
        <v>0.124769974187282</v>
      </c>
      <c r="BN9" s="14">
        <v>4.46096009867731E-2</v>
      </c>
      <c r="BO9" s="14"/>
      <c r="BP9" s="14">
        <v>4.26486582965259E-2</v>
      </c>
      <c r="BQ9" s="14">
        <v>0.117519446645068</v>
      </c>
      <c r="BR9" s="14">
        <v>0</v>
      </c>
      <c r="BS9" s="14">
        <v>6.8974630482543695E-2</v>
      </c>
      <c r="BT9" s="14">
        <v>7.0128720607240694E-2</v>
      </c>
      <c r="BU9" s="14">
        <v>0.12292030607676301</v>
      </c>
      <c r="BV9" s="14">
        <v>5.2733573261427497E-2</v>
      </c>
      <c r="BW9" s="14">
        <v>4.0498944672657598E-2</v>
      </c>
    </row>
    <row r="10" spans="2:75" ht="29" x14ac:dyDescent="0.35">
      <c r="B10" s="15" t="s">
        <v>266</v>
      </c>
      <c r="C10" s="14">
        <v>0.36942194776065701</v>
      </c>
      <c r="D10" s="14">
        <v>0.35880221404431101</v>
      </c>
      <c r="E10" s="14">
        <v>0.37944436230749701</v>
      </c>
      <c r="F10" s="14"/>
      <c r="G10" s="14">
        <v>0.39663986072230201</v>
      </c>
      <c r="H10" s="14">
        <v>0.23337446867272499</v>
      </c>
      <c r="I10" s="14">
        <v>0.30758534011180899</v>
      </c>
      <c r="J10" s="14">
        <v>0.33440131114919602</v>
      </c>
      <c r="K10" s="14">
        <v>0.38770177093529201</v>
      </c>
      <c r="L10" s="14">
        <v>0.44491708819102799</v>
      </c>
      <c r="M10" s="14"/>
      <c r="N10" s="14">
        <v>0.36629427794937403</v>
      </c>
      <c r="O10" s="14">
        <v>0.37527515840748799</v>
      </c>
      <c r="P10" s="14"/>
      <c r="Q10" s="14">
        <v>0.24555796974274499</v>
      </c>
      <c r="R10" s="14">
        <v>0.41957693399240198</v>
      </c>
      <c r="S10" s="14">
        <v>0.34089902047618797</v>
      </c>
      <c r="T10" s="14">
        <v>0.36726058709613202</v>
      </c>
      <c r="U10" s="14">
        <v>0.37779580347335201</v>
      </c>
      <c r="V10" s="14">
        <v>0.42074029798125601</v>
      </c>
      <c r="W10" s="14">
        <v>0.40300059451054798</v>
      </c>
      <c r="X10" s="14">
        <v>0.34852407122387202</v>
      </c>
      <c r="Y10" s="14">
        <v>0</v>
      </c>
      <c r="Z10" s="14">
        <v>0.27671812488237502</v>
      </c>
      <c r="AA10" s="14"/>
      <c r="AB10" s="14">
        <v>0.46736101576061301</v>
      </c>
      <c r="AC10" s="14">
        <v>0.38374095371706002</v>
      </c>
      <c r="AD10" s="14">
        <v>0.28808601167652098</v>
      </c>
      <c r="AE10" s="14"/>
      <c r="AF10" s="14">
        <v>0.37242831874548699</v>
      </c>
      <c r="AG10" s="14">
        <v>0.43836526591906999</v>
      </c>
      <c r="AH10" s="14">
        <v>0.56694363174709395</v>
      </c>
      <c r="AI10" s="14">
        <v>0.39274705417483602</v>
      </c>
      <c r="AJ10" s="14">
        <v>0.48264691286883399</v>
      </c>
      <c r="AK10" s="14">
        <v>0.38138357624070601</v>
      </c>
      <c r="AL10" s="14">
        <v>0.21545998333769301</v>
      </c>
      <c r="AM10" s="14">
        <v>0.24127994505585901</v>
      </c>
      <c r="AN10" s="14"/>
      <c r="AO10" s="14">
        <v>0.48016873560942003</v>
      </c>
      <c r="AP10" s="14">
        <v>0.401122908105222</v>
      </c>
      <c r="AQ10" s="14">
        <v>0.54087325271689601</v>
      </c>
      <c r="AR10" s="14">
        <v>0.28516324344095001</v>
      </c>
      <c r="AS10" s="14">
        <v>0.437063201103642</v>
      </c>
      <c r="AT10" s="14">
        <v>0.37999304801710598</v>
      </c>
      <c r="AU10" s="14">
        <v>0.27946130008838599</v>
      </c>
      <c r="AV10" s="14">
        <v>0.29221154021735402</v>
      </c>
      <c r="AW10" s="14"/>
      <c r="AX10" s="14">
        <v>0.44054549701567702</v>
      </c>
      <c r="AY10" s="14">
        <v>0.39480155622053997</v>
      </c>
      <c r="AZ10" s="14">
        <v>0.34609465839509601</v>
      </c>
      <c r="BA10" s="14"/>
      <c r="BB10" s="14">
        <v>0.42205703319760501</v>
      </c>
      <c r="BC10" s="14">
        <v>0.40209266225773299</v>
      </c>
      <c r="BD10" s="14">
        <v>0.312846824168383</v>
      </c>
      <c r="BE10" s="14"/>
      <c r="BF10" s="14">
        <v>0.41031266261163402</v>
      </c>
      <c r="BG10" s="14">
        <v>0.43096711582916097</v>
      </c>
      <c r="BH10" s="14">
        <v>0.33630042311588598</v>
      </c>
      <c r="BI10" s="14"/>
      <c r="BJ10" s="14">
        <v>0.46726618109573198</v>
      </c>
      <c r="BK10" s="14">
        <v>0.34365925995449498</v>
      </c>
      <c r="BL10" s="14"/>
      <c r="BM10" s="14">
        <v>0.459938232600619</v>
      </c>
      <c r="BN10" s="14">
        <v>0.33416641621211801</v>
      </c>
      <c r="BO10" s="14"/>
      <c r="BP10" s="14">
        <v>0.42717805676189502</v>
      </c>
      <c r="BQ10" s="14">
        <v>0.31105676159818402</v>
      </c>
      <c r="BR10" s="14">
        <v>0.41018896591017301</v>
      </c>
      <c r="BS10" s="14">
        <v>0.30515830410651601</v>
      </c>
      <c r="BT10" s="14">
        <v>0.402846531608548</v>
      </c>
      <c r="BU10" s="14">
        <v>0.32135158327325902</v>
      </c>
      <c r="BV10" s="14">
        <v>0.589930516238377</v>
      </c>
      <c r="BW10" s="14">
        <v>0.23923527799290001</v>
      </c>
    </row>
    <row r="11" spans="2:75" x14ac:dyDescent="0.35">
      <c r="B11" s="15" t="s">
        <v>267</v>
      </c>
      <c r="C11" s="20">
        <v>0.56203651847896097</v>
      </c>
      <c r="D11" s="20">
        <v>0.54476749543495395</v>
      </c>
      <c r="E11" s="20">
        <v>0.57833422540729595</v>
      </c>
      <c r="F11" s="20"/>
      <c r="G11" s="20">
        <v>0.47305968049210501</v>
      </c>
      <c r="H11" s="20">
        <v>0.72434797851073496</v>
      </c>
      <c r="I11" s="20">
        <v>0.60888694238220498</v>
      </c>
      <c r="J11" s="20">
        <v>0.60336196870570302</v>
      </c>
      <c r="K11" s="20">
        <v>0.52919137166034103</v>
      </c>
      <c r="L11" s="20">
        <v>0.50056829404162895</v>
      </c>
      <c r="M11" s="20"/>
      <c r="N11" s="20">
        <v>0.54266344694328295</v>
      </c>
      <c r="O11" s="20">
        <v>0.59829183806715802</v>
      </c>
      <c r="P11" s="20"/>
      <c r="Q11" s="20">
        <v>0.73194849441931198</v>
      </c>
      <c r="R11" s="20">
        <v>0.53905906865096098</v>
      </c>
      <c r="S11" s="20">
        <v>0.608230129708765</v>
      </c>
      <c r="T11" s="20">
        <v>0.55635143524640596</v>
      </c>
      <c r="U11" s="20">
        <v>0.551534467773663</v>
      </c>
      <c r="V11" s="20">
        <v>0.49247953091768998</v>
      </c>
      <c r="W11" s="20">
        <v>0.48055761855367601</v>
      </c>
      <c r="X11" s="20">
        <v>0.65147592877612803</v>
      </c>
      <c r="Y11" s="20">
        <v>1</v>
      </c>
      <c r="Z11" s="20">
        <v>0.69614673881132005</v>
      </c>
      <c r="AA11" s="20"/>
      <c r="AB11" s="20">
        <v>0.44336416444420201</v>
      </c>
      <c r="AC11" s="20">
        <v>0.564089345091765</v>
      </c>
      <c r="AD11" s="20">
        <v>0.58749107380510401</v>
      </c>
      <c r="AE11" s="20"/>
      <c r="AF11" s="20">
        <v>0.51461454268913398</v>
      </c>
      <c r="AG11" s="20">
        <v>0.48373806983310302</v>
      </c>
      <c r="AH11" s="20">
        <v>0.38417726119401402</v>
      </c>
      <c r="AI11" s="20">
        <v>0.57640338885541997</v>
      </c>
      <c r="AJ11" s="20">
        <v>0.51735308713116601</v>
      </c>
      <c r="AK11" s="20">
        <v>0.54302775231157796</v>
      </c>
      <c r="AL11" s="20">
        <v>0.62721594500725497</v>
      </c>
      <c r="AM11" s="20">
        <v>0.750435373283034</v>
      </c>
      <c r="AN11" s="20"/>
      <c r="AO11" s="20">
        <v>0.397072577494964</v>
      </c>
      <c r="AP11" s="20">
        <v>0.50374465954348602</v>
      </c>
      <c r="AQ11" s="20">
        <v>0.39298295867574601</v>
      </c>
      <c r="AR11" s="20">
        <v>0.64276045178741903</v>
      </c>
      <c r="AS11" s="20">
        <v>0.50366790047292198</v>
      </c>
      <c r="AT11" s="20">
        <v>0.55729227751030197</v>
      </c>
      <c r="AU11" s="20">
        <v>0.60805463590521003</v>
      </c>
      <c r="AV11" s="20">
        <v>0.69218212102423504</v>
      </c>
      <c r="AW11" s="20"/>
      <c r="AX11" s="20">
        <v>0.42923675454983201</v>
      </c>
      <c r="AY11" s="20">
        <v>0.516758155785777</v>
      </c>
      <c r="AZ11" s="20">
        <v>0.60324732755688304</v>
      </c>
      <c r="BA11" s="20"/>
      <c r="BB11" s="20">
        <v>0.488404631133665</v>
      </c>
      <c r="BC11" s="20">
        <v>0.520002043759071</v>
      </c>
      <c r="BD11" s="20">
        <v>0.62102381984403099</v>
      </c>
      <c r="BE11" s="20"/>
      <c r="BF11" s="20">
        <v>0.49578073020177998</v>
      </c>
      <c r="BG11" s="20">
        <v>0.49601600623562903</v>
      </c>
      <c r="BH11" s="20">
        <v>0.58536131006601899</v>
      </c>
      <c r="BI11" s="20"/>
      <c r="BJ11" s="20">
        <v>0.38933043638394199</v>
      </c>
      <c r="BK11" s="20">
        <v>0.60880474561478204</v>
      </c>
      <c r="BL11" s="20"/>
      <c r="BM11" s="20">
        <v>0.41529179321209803</v>
      </c>
      <c r="BN11" s="20">
        <v>0.62122398280110802</v>
      </c>
      <c r="BO11" s="20"/>
      <c r="BP11" s="20">
        <v>0.530173284941579</v>
      </c>
      <c r="BQ11" s="20">
        <v>0.57142379175674796</v>
      </c>
      <c r="BR11" s="20">
        <v>0.58981103408982705</v>
      </c>
      <c r="BS11" s="20">
        <v>0.62586706541093995</v>
      </c>
      <c r="BT11" s="20">
        <v>0.52702474778421105</v>
      </c>
      <c r="BU11" s="20">
        <v>0.55572811064997796</v>
      </c>
      <c r="BV11" s="20">
        <v>0.35733591050019597</v>
      </c>
      <c r="BW11" s="20">
        <v>0.72026577733444297</v>
      </c>
    </row>
    <row r="12" spans="2:75" x14ac:dyDescent="0.35">
      <c r="B12" s="16"/>
    </row>
    <row r="13" spans="2:75" x14ac:dyDescent="0.35">
      <c r="B13" t="s">
        <v>94</v>
      </c>
    </row>
    <row r="14" spans="2:75" x14ac:dyDescent="0.35">
      <c r="B14" t="s">
        <v>95</v>
      </c>
    </row>
    <row r="16" spans="2:75" x14ac:dyDescent="0.35">
      <c r="B16"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W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273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ht="29" x14ac:dyDescent="0.35">
      <c r="B9" s="15" t="s">
        <v>265</v>
      </c>
      <c r="C9" s="14">
        <v>5.6330479623361997E-2</v>
      </c>
      <c r="D9" s="14">
        <v>6.9571747602212602E-2</v>
      </c>
      <c r="E9" s="14">
        <v>4.3833982031754502E-2</v>
      </c>
      <c r="F9" s="14"/>
      <c r="G9" s="14">
        <v>5.2291009417303698E-2</v>
      </c>
      <c r="H9" s="14">
        <v>5.4310336724597501E-2</v>
      </c>
      <c r="I9" s="14">
        <v>3.7142280533600303E-2</v>
      </c>
      <c r="J9" s="14">
        <v>5.0552100685557197E-2</v>
      </c>
      <c r="K9" s="14">
        <v>2.9438773093169598E-2</v>
      </c>
      <c r="L9" s="14">
        <v>8.0548062888147795E-2</v>
      </c>
      <c r="M9" s="14"/>
      <c r="N9" s="14">
        <v>6.7275876259359102E-2</v>
      </c>
      <c r="O9" s="14">
        <v>3.5846951633138897E-2</v>
      </c>
      <c r="P9" s="14"/>
      <c r="Q9" s="14">
        <v>0</v>
      </c>
      <c r="R9" s="14">
        <v>3.9425498556113797E-2</v>
      </c>
      <c r="S9" s="14">
        <v>5.6668970148048399E-2</v>
      </c>
      <c r="T9" s="14">
        <v>0.100872535281486</v>
      </c>
      <c r="U9" s="14">
        <v>5.6867814275246301E-2</v>
      </c>
      <c r="V9" s="14">
        <v>3.3642658673138398E-2</v>
      </c>
      <c r="W9" s="14">
        <v>2.9332885632306099E-2</v>
      </c>
      <c r="X9" s="14">
        <v>0.26315624413100902</v>
      </c>
      <c r="Y9" s="14">
        <v>0</v>
      </c>
      <c r="Z9" s="14">
        <v>5.3169465032364902E-2</v>
      </c>
      <c r="AA9" s="14"/>
      <c r="AB9" s="14">
        <v>7.7323982792134496E-2</v>
      </c>
      <c r="AC9" s="14">
        <v>5.1374206417044599E-2</v>
      </c>
      <c r="AD9" s="14">
        <v>5.7835242212596102E-2</v>
      </c>
      <c r="AE9" s="14"/>
      <c r="AF9" s="14">
        <v>0.110635798704147</v>
      </c>
      <c r="AG9" s="14">
        <v>4.6773125892435298E-2</v>
      </c>
      <c r="AH9" s="14">
        <v>4.4042805800322202E-2</v>
      </c>
      <c r="AI9" s="14">
        <v>0.103991496182465</v>
      </c>
      <c r="AJ9" s="14">
        <v>4.4275226370809301E-2</v>
      </c>
      <c r="AK9" s="14">
        <v>4.6162871523965199E-2</v>
      </c>
      <c r="AL9" s="14">
        <v>2.80086580199366E-2</v>
      </c>
      <c r="AM9" s="14">
        <v>1.61538716599284E-2</v>
      </c>
      <c r="AN9" s="14"/>
      <c r="AO9" s="14">
        <v>0.124611584353732</v>
      </c>
      <c r="AP9" s="14">
        <v>4.0744303654826598E-2</v>
      </c>
      <c r="AQ9" s="14">
        <v>7.8596579246199602E-2</v>
      </c>
      <c r="AR9" s="14">
        <v>2.7476830688582501E-2</v>
      </c>
      <c r="AS9" s="14">
        <v>6.9771043664386106E-2</v>
      </c>
      <c r="AT9" s="14">
        <v>4.2402056741484603E-2</v>
      </c>
      <c r="AU9" s="14">
        <v>9.0636049309369693E-3</v>
      </c>
      <c r="AV9" s="14">
        <v>1.2421887835659499E-2</v>
      </c>
      <c r="AW9" s="14"/>
      <c r="AX9" s="14">
        <v>0.150535950286525</v>
      </c>
      <c r="AY9" s="14">
        <v>5.3876041408942997E-2</v>
      </c>
      <c r="AZ9" s="14">
        <v>5.42811900134487E-2</v>
      </c>
      <c r="BA9" s="14"/>
      <c r="BB9" s="14">
        <v>0.121454172505654</v>
      </c>
      <c r="BC9" s="14">
        <v>4.3191870643287597E-2</v>
      </c>
      <c r="BD9" s="14">
        <v>5.5672161830167897E-2</v>
      </c>
      <c r="BE9" s="14"/>
      <c r="BF9" s="14">
        <v>0.12674722947575301</v>
      </c>
      <c r="BG9" s="14">
        <v>5.36127917630667E-2</v>
      </c>
      <c r="BH9" s="14">
        <v>5.4701902817020802E-2</v>
      </c>
      <c r="BI9" s="14"/>
      <c r="BJ9" s="14">
        <v>0.10966455460614</v>
      </c>
      <c r="BK9" s="14">
        <v>4.1451849916116598E-2</v>
      </c>
      <c r="BL9" s="14"/>
      <c r="BM9" s="14">
        <v>0.10318364492182799</v>
      </c>
      <c r="BN9" s="14">
        <v>3.05414082831524E-2</v>
      </c>
      <c r="BO9" s="14"/>
      <c r="BP9" s="14">
        <v>4.3003123913680601E-2</v>
      </c>
      <c r="BQ9" s="14">
        <v>3.3624973055249099E-2</v>
      </c>
      <c r="BR9" s="14">
        <v>8.5229746744624704E-2</v>
      </c>
      <c r="BS9" s="14">
        <v>4.38962611725753E-2</v>
      </c>
      <c r="BT9" s="14">
        <v>8.17906559919446E-2</v>
      </c>
      <c r="BU9" s="14">
        <v>4.3923883112587402E-2</v>
      </c>
      <c r="BV9" s="14">
        <v>0</v>
      </c>
      <c r="BW9" s="14">
        <v>4.20431841760791E-2</v>
      </c>
    </row>
    <row r="10" spans="2:75" ht="29" x14ac:dyDescent="0.35">
      <c r="B10" s="15" t="s">
        <v>266</v>
      </c>
      <c r="C10" s="14">
        <v>0.31284450750982301</v>
      </c>
      <c r="D10" s="14">
        <v>0.29958587307720602</v>
      </c>
      <c r="E10" s="14">
        <v>0.32535739475897901</v>
      </c>
      <c r="F10" s="14"/>
      <c r="G10" s="14">
        <v>0.34306583026979798</v>
      </c>
      <c r="H10" s="14">
        <v>0.31290444055288802</v>
      </c>
      <c r="I10" s="14">
        <v>0.28624066857921898</v>
      </c>
      <c r="J10" s="14">
        <v>0.28432123601311998</v>
      </c>
      <c r="K10" s="14">
        <v>0.209669391115064</v>
      </c>
      <c r="L10" s="14">
        <v>0.377129689119789</v>
      </c>
      <c r="M10" s="14"/>
      <c r="N10" s="14">
        <v>0.32067219863783603</v>
      </c>
      <c r="O10" s="14">
        <v>0.29819554268454201</v>
      </c>
      <c r="P10" s="14"/>
      <c r="Q10" s="14">
        <v>0.31548877650611801</v>
      </c>
      <c r="R10" s="14">
        <v>0.32459748547975498</v>
      </c>
      <c r="S10" s="14">
        <v>0.28630623536699601</v>
      </c>
      <c r="T10" s="14">
        <v>0.33158276429663602</v>
      </c>
      <c r="U10" s="14">
        <v>0.39146392070833702</v>
      </c>
      <c r="V10" s="14">
        <v>0.29924865955851099</v>
      </c>
      <c r="W10" s="14">
        <v>0.28654613349930302</v>
      </c>
      <c r="X10" s="14">
        <v>0</v>
      </c>
      <c r="Y10" s="14">
        <v>0</v>
      </c>
      <c r="Z10" s="14">
        <v>0.225016712024525</v>
      </c>
      <c r="AA10" s="14"/>
      <c r="AB10" s="14">
        <v>0.45133298213932599</v>
      </c>
      <c r="AC10" s="14">
        <v>0.312307261661182</v>
      </c>
      <c r="AD10" s="14">
        <v>0.28862545337907503</v>
      </c>
      <c r="AE10" s="14"/>
      <c r="AF10" s="14">
        <v>0.31487797111173299</v>
      </c>
      <c r="AG10" s="14">
        <v>0.31068265841401399</v>
      </c>
      <c r="AH10" s="14">
        <v>0.37521654788870001</v>
      </c>
      <c r="AI10" s="14">
        <v>0.15338155769703299</v>
      </c>
      <c r="AJ10" s="14">
        <v>0.35860249549609402</v>
      </c>
      <c r="AK10" s="14">
        <v>0.375705554892451</v>
      </c>
      <c r="AL10" s="14">
        <v>0.191597166100196</v>
      </c>
      <c r="AM10" s="14">
        <v>0.262152399782137</v>
      </c>
      <c r="AN10" s="14"/>
      <c r="AO10" s="14">
        <v>0.32842729422506001</v>
      </c>
      <c r="AP10" s="14">
        <v>0.28771082941428799</v>
      </c>
      <c r="AQ10" s="14">
        <v>0.44307293772784401</v>
      </c>
      <c r="AR10" s="14">
        <v>0.19512075699086601</v>
      </c>
      <c r="AS10" s="14">
        <v>0.32295196107102497</v>
      </c>
      <c r="AT10" s="14">
        <v>0.34681655576762799</v>
      </c>
      <c r="AU10" s="14">
        <v>0.239803469629044</v>
      </c>
      <c r="AV10" s="14">
        <v>0.30916539126534798</v>
      </c>
      <c r="AW10" s="14"/>
      <c r="AX10" s="14">
        <v>0.31816819600319701</v>
      </c>
      <c r="AY10" s="14">
        <v>0.32174557252061198</v>
      </c>
      <c r="AZ10" s="14">
        <v>0.29293234419476999</v>
      </c>
      <c r="BA10" s="14"/>
      <c r="BB10" s="14">
        <v>0.301250798123534</v>
      </c>
      <c r="BC10" s="14">
        <v>0.347592296027458</v>
      </c>
      <c r="BD10" s="14">
        <v>0.298093757219419</v>
      </c>
      <c r="BE10" s="14"/>
      <c r="BF10" s="14">
        <v>0.38202403588960998</v>
      </c>
      <c r="BG10" s="14">
        <v>0.336832237175753</v>
      </c>
      <c r="BH10" s="14">
        <v>0.30323973950927402</v>
      </c>
      <c r="BI10" s="14"/>
      <c r="BJ10" s="14">
        <v>0.45725713938671197</v>
      </c>
      <c r="BK10" s="14">
        <v>0.26962070446643399</v>
      </c>
      <c r="BL10" s="14"/>
      <c r="BM10" s="14">
        <v>0.40280158044504</v>
      </c>
      <c r="BN10" s="14">
        <v>0.28941424542968802</v>
      </c>
      <c r="BO10" s="14"/>
      <c r="BP10" s="14">
        <v>0.32132116558384699</v>
      </c>
      <c r="BQ10" s="14">
        <v>0.359742728528472</v>
      </c>
      <c r="BR10" s="14">
        <v>0.19283316905665401</v>
      </c>
      <c r="BS10" s="14">
        <v>0.25376630000525902</v>
      </c>
      <c r="BT10" s="14">
        <v>0.343706949151177</v>
      </c>
      <c r="BU10" s="14">
        <v>0.34780921388255698</v>
      </c>
      <c r="BV10" s="14">
        <v>0.50855107915063202</v>
      </c>
      <c r="BW10" s="14">
        <v>0.18291672729803601</v>
      </c>
    </row>
    <row r="11" spans="2:75" x14ac:dyDescent="0.35">
      <c r="B11" s="15" t="s">
        <v>267</v>
      </c>
      <c r="C11" s="20">
        <v>0.63082501286681503</v>
      </c>
      <c r="D11" s="20">
        <v>0.63084237932058196</v>
      </c>
      <c r="E11" s="20">
        <v>0.63080862320926701</v>
      </c>
      <c r="F11" s="20"/>
      <c r="G11" s="20">
        <v>0.604643160312898</v>
      </c>
      <c r="H11" s="20">
        <v>0.63278522272251403</v>
      </c>
      <c r="I11" s="20">
        <v>0.67661705088718005</v>
      </c>
      <c r="J11" s="20">
        <v>0.66512666330132297</v>
      </c>
      <c r="K11" s="20">
        <v>0.760891835791766</v>
      </c>
      <c r="L11" s="20">
        <v>0.54232224799206397</v>
      </c>
      <c r="M11" s="20"/>
      <c r="N11" s="20">
        <v>0.61205192510280504</v>
      </c>
      <c r="O11" s="20">
        <v>0.66595750568231904</v>
      </c>
      <c r="P11" s="20"/>
      <c r="Q11" s="20">
        <v>0.68451122349388205</v>
      </c>
      <c r="R11" s="20">
        <v>0.63597701596413103</v>
      </c>
      <c r="S11" s="20">
        <v>0.65702479448495599</v>
      </c>
      <c r="T11" s="20">
        <v>0.56754470042187799</v>
      </c>
      <c r="U11" s="20">
        <v>0.55166826501641697</v>
      </c>
      <c r="V11" s="20">
        <v>0.66710868176835103</v>
      </c>
      <c r="W11" s="20">
        <v>0.68412098086839102</v>
      </c>
      <c r="X11" s="20">
        <v>0.73684375586899098</v>
      </c>
      <c r="Y11" s="20">
        <v>1</v>
      </c>
      <c r="Z11" s="20">
        <v>0.72181382294311003</v>
      </c>
      <c r="AA11" s="20"/>
      <c r="AB11" s="20">
        <v>0.47134303506853997</v>
      </c>
      <c r="AC11" s="20">
        <v>0.63631853192177401</v>
      </c>
      <c r="AD11" s="20">
        <v>0.65353930440832897</v>
      </c>
      <c r="AE11" s="20"/>
      <c r="AF11" s="20">
        <v>0.57448623018411904</v>
      </c>
      <c r="AG11" s="20">
        <v>0.64254421569355102</v>
      </c>
      <c r="AH11" s="20">
        <v>0.58074064631097799</v>
      </c>
      <c r="AI11" s="20">
        <v>0.74262694612050195</v>
      </c>
      <c r="AJ11" s="20">
        <v>0.59712227813309704</v>
      </c>
      <c r="AK11" s="20">
        <v>0.57813157358358402</v>
      </c>
      <c r="AL11" s="20">
        <v>0.78039417587986704</v>
      </c>
      <c r="AM11" s="20">
        <v>0.72169372855793401</v>
      </c>
      <c r="AN11" s="20"/>
      <c r="AO11" s="20">
        <v>0.54696112142120801</v>
      </c>
      <c r="AP11" s="20">
        <v>0.671544866930886</v>
      </c>
      <c r="AQ11" s="20">
        <v>0.47833048302595599</v>
      </c>
      <c r="AR11" s="20">
        <v>0.77740241232055196</v>
      </c>
      <c r="AS11" s="20">
        <v>0.607276995264589</v>
      </c>
      <c r="AT11" s="20">
        <v>0.61078138749088795</v>
      </c>
      <c r="AU11" s="20">
        <v>0.75113292544001897</v>
      </c>
      <c r="AV11" s="20">
        <v>0.67841272089899196</v>
      </c>
      <c r="AW11" s="20"/>
      <c r="AX11" s="20">
        <v>0.53129585371027799</v>
      </c>
      <c r="AY11" s="20">
        <v>0.62437838607044505</v>
      </c>
      <c r="AZ11" s="20">
        <v>0.65278646579178101</v>
      </c>
      <c r="BA11" s="20"/>
      <c r="BB11" s="20">
        <v>0.57729502937081201</v>
      </c>
      <c r="BC11" s="20">
        <v>0.609215833329254</v>
      </c>
      <c r="BD11" s="20">
        <v>0.64623408095041301</v>
      </c>
      <c r="BE11" s="20"/>
      <c r="BF11" s="20">
        <v>0.49122873463463701</v>
      </c>
      <c r="BG11" s="20">
        <v>0.60955497106117995</v>
      </c>
      <c r="BH11" s="20">
        <v>0.642058357673706</v>
      </c>
      <c r="BI11" s="20"/>
      <c r="BJ11" s="20">
        <v>0.43307830600714697</v>
      </c>
      <c r="BK11" s="20">
        <v>0.68892744561744901</v>
      </c>
      <c r="BL11" s="20"/>
      <c r="BM11" s="20">
        <v>0.49401477463313198</v>
      </c>
      <c r="BN11" s="20">
        <v>0.68004434628715904</v>
      </c>
      <c r="BO11" s="20"/>
      <c r="BP11" s="20">
        <v>0.63567571050247196</v>
      </c>
      <c r="BQ11" s="20">
        <v>0.60663229841627797</v>
      </c>
      <c r="BR11" s="20">
        <v>0.72193708419872105</v>
      </c>
      <c r="BS11" s="20">
        <v>0.70233743882216604</v>
      </c>
      <c r="BT11" s="20">
        <v>0.57450239485687904</v>
      </c>
      <c r="BU11" s="20">
        <v>0.60826690300485597</v>
      </c>
      <c r="BV11" s="20">
        <v>0.49144892084936798</v>
      </c>
      <c r="BW11" s="20">
        <v>0.77504008852588502</v>
      </c>
    </row>
    <row r="12" spans="2:75" x14ac:dyDescent="0.35">
      <c r="B12" s="16"/>
    </row>
    <row r="13" spans="2:75" x14ac:dyDescent="0.35">
      <c r="B13" t="s">
        <v>94</v>
      </c>
    </row>
    <row r="14" spans="2:75" x14ac:dyDescent="0.35">
      <c r="B14" t="s">
        <v>95</v>
      </c>
    </row>
    <row r="16" spans="2:75" x14ac:dyDescent="0.35">
      <c r="B16"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BW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274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ht="29" x14ac:dyDescent="0.35">
      <c r="B9" s="15" t="s">
        <v>265</v>
      </c>
      <c r="C9" s="14">
        <v>0.22045984632276699</v>
      </c>
      <c r="D9" s="14">
        <v>0.273728796745764</v>
      </c>
      <c r="E9" s="14">
        <v>0.17018706944583301</v>
      </c>
      <c r="F9" s="14"/>
      <c r="G9" s="14">
        <v>0.23392191423827499</v>
      </c>
      <c r="H9" s="14">
        <v>0.16955374690365699</v>
      </c>
      <c r="I9" s="14">
        <v>0.256549351286536</v>
      </c>
      <c r="J9" s="14">
        <v>0.17537009965768699</v>
      </c>
      <c r="K9" s="14">
        <v>0.25576115600927202</v>
      </c>
      <c r="L9" s="14">
        <v>0.22748345573085599</v>
      </c>
      <c r="M9" s="14"/>
      <c r="N9" s="14">
        <v>0.268338200129073</v>
      </c>
      <c r="O9" s="14">
        <v>0.13085892705668001</v>
      </c>
      <c r="P9" s="14"/>
      <c r="Q9" s="14">
        <v>4.6606257736325998E-2</v>
      </c>
      <c r="R9" s="14">
        <v>0.13403392925376501</v>
      </c>
      <c r="S9" s="14">
        <v>0.182407543998067</v>
      </c>
      <c r="T9" s="14">
        <v>0.201545664705301</v>
      </c>
      <c r="U9" s="14">
        <v>0.26542402251441499</v>
      </c>
      <c r="V9" s="14">
        <v>0.20037481476934499</v>
      </c>
      <c r="W9" s="14">
        <v>0.39026524243910399</v>
      </c>
      <c r="X9" s="14">
        <v>0.66945598857829702</v>
      </c>
      <c r="Y9" s="14">
        <v>0.57049239310669397</v>
      </c>
      <c r="Z9" s="14">
        <v>0.105226830232545</v>
      </c>
      <c r="AA9" s="14"/>
      <c r="AB9" s="14">
        <v>0.35615059316759701</v>
      </c>
      <c r="AC9" s="14">
        <v>0.16475719341303899</v>
      </c>
      <c r="AD9" s="14">
        <v>0.31435184894221502</v>
      </c>
      <c r="AE9" s="14"/>
      <c r="AF9" s="14">
        <v>0.29571747581910701</v>
      </c>
      <c r="AG9" s="14">
        <v>0.27118993526435498</v>
      </c>
      <c r="AH9" s="14">
        <v>0.235697045878214</v>
      </c>
      <c r="AI9" s="14">
        <v>0.17015954927865301</v>
      </c>
      <c r="AJ9" s="14">
        <v>0.179554029461748</v>
      </c>
      <c r="AK9" s="14">
        <v>0.237348307809641</v>
      </c>
      <c r="AL9" s="14">
        <v>0.23387999911742499</v>
      </c>
      <c r="AM9" s="14">
        <v>6.8866885735819103E-2</v>
      </c>
      <c r="AN9" s="14"/>
      <c r="AO9" s="14">
        <v>0.32838139251783099</v>
      </c>
      <c r="AP9" s="14">
        <v>0.29847081965032601</v>
      </c>
      <c r="AQ9" s="14">
        <v>0.27953535144610298</v>
      </c>
      <c r="AR9" s="14">
        <v>0.23670209378012699</v>
      </c>
      <c r="AS9" s="14">
        <v>0.182953570764298</v>
      </c>
      <c r="AT9" s="14">
        <v>0.21518966264598999</v>
      </c>
      <c r="AU9" s="14">
        <v>0.20096746964369799</v>
      </c>
      <c r="AV9" s="14">
        <v>9.91124097569787E-2</v>
      </c>
      <c r="AW9" s="14"/>
      <c r="AX9" s="14">
        <v>0.28033854628889199</v>
      </c>
      <c r="AY9" s="14">
        <v>0.29022680422795899</v>
      </c>
      <c r="AZ9" s="14">
        <v>0.18536620349455801</v>
      </c>
      <c r="BA9" s="14"/>
      <c r="BB9" s="14">
        <v>0.30241981810469898</v>
      </c>
      <c r="BC9" s="14">
        <v>0.232479773765288</v>
      </c>
      <c r="BD9" s="14">
        <v>0.234455020933685</v>
      </c>
      <c r="BE9" s="14"/>
      <c r="BF9" s="14">
        <v>0.27059421415638102</v>
      </c>
      <c r="BG9" s="14">
        <v>0.271531846263251</v>
      </c>
      <c r="BH9" s="14">
        <v>0.214281100281144</v>
      </c>
      <c r="BI9" s="14"/>
      <c r="BJ9" s="14">
        <v>0.38522194082571198</v>
      </c>
      <c r="BK9" s="14">
        <v>0.17963708630806899</v>
      </c>
      <c r="BL9" s="14"/>
      <c r="BM9" s="14">
        <v>0.36641527245259098</v>
      </c>
      <c r="BN9" s="14">
        <v>0.16066799504989801</v>
      </c>
      <c r="BO9" s="14"/>
      <c r="BP9" s="14">
        <v>0.184817808787263</v>
      </c>
      <c r="BQ9" s="14">
        <v>0.24188794818280199</v>
      </c>
      <c r="BR9" s="14">
        <v>0.136037646724361</v>
      </c>
      <c r="BS9" s="14">
        <v>0.142423270041074</v>
      </c>
      <c r="BT9" s="14">
        <v>0.27326873033523902</v>
      </c>
      <c r="BU9" s="14">
        <v>0.27480147534034699</v>
      </c>
      <c r="BV9" s="14">
        <v>0.31438326280228002</v>
      </c>
      <c r="BW9" s="14">
        <v>0.15055714035559001</v>
      </c>
    </row>
    <row r="10" spans="2:75" ht="29" x14ac:dyDescent="0.35">
      <c r="B10" s="15" t="s">
        <v>266</v>
      </c>
      <c r="C10" s="14">
        <v>0.59230009044690901</v>
      </c>
      <c r="D10" s="14">
        <v>0.56025816107409598</v>
      </c>
      <c r="E10" s="14">
        <v>0.62253978455153403</v>
      </c>
      <c r="F10" s="14"/>
      <c r="G10" s="14">
        <v>0.41590095436192198</v>
      </c>
      <c r="H10" s="14">
        <v>0.53262599958967904</v>
      </c>
      <c r="I10" s="14">
        <v>0.46614597929945401</v>
      </c>
      <c r="J10" s="14">
        <v>0.65253488298375495</v>
      </c>
      <c r="K10" s="14">
        <v>0.57935523940908595</v>
      </c>
      <c r="L10" s="14">
        <v>0.67885360367448799</v>
      </c>
      <c r="M10" s="14"/>
      <c r="N10" s="14">
        <v>0.58699752044847298</v>
      </c>
      <c r="O10" s="14">
        <v>0.60222347144398203</v>
      </c>
      <c r="P10" s="14"/>
      <c r="Q10" s="14">
        <v>0.69337802780981905</v>
      </c>
      <c r="R10" s="14">
        <v>0.675156680631401</v>
      </c>
      <c r="S10" s="14">
        <v>0.60829341718176</v>
      </c>
      <c r="T10" s="14">
        <v>0.58564582542388899</v>
      </c>
      <c r="U10" s="14">
        <v>0.52495202879887604</v>
      </c>
      <c r="V10" s="14">
        <v>0.68134684689299096</v>
      </c>
      <c r="W10" s="14">
        <v>0.514510416219642</v>
      </c>
      <c r="X10" s="14">
        <v>0.33054401142170298</v>
      </c>
      <c r="Y10" s="14">
        <v>0.11182982956972801</v>
      </c>
      <c r="Z10" s="14">
        <v>0.63167747475918001</v>
      </c>
      <c r="AA10" s="14"/>
      <c r="AB10" s="14">
        <v>0.54145126354504403</v>
      </c>
      <c r="AC10" s="14">
        <v>0.61831384991348304</v>
      </c>
      <c r="AD10" s="14">
        <v>0.58274585387661604</v>
      </c>
      <c r="AE10" s="14"/>
      <c r="AF10" s="14">
        <v>0.61134189758555302</v>
      </c>
      <c r="AG10" s="14">
        <v>0.60791758217667702</v>
      </c>
      <c r="AH10" s="14">
        <v>0.66869115877671803</v>
      </c>
      <c r="AI10" s="14">
        <v>0.65109666421691903</v>
      </c>
      <c r="AJ10" s="14">
        <v>0.52108508286534805</v>
      </c>
      <c r="AK10" s="14">
        <v>0.60105470690870799</v>
      </c>
      <c r="AL10" s="14">
        <v>0.56155724406838103</v>
      </c>
      <c r="AM10" s="14">
        <v>0.56871724058009598</v>
      </c>
      <c r="AN10" s="14"/>
      <c r="AO10" s="14">
        <v>0.58160088121991604</v>
      </c>
      <c r="AP10" s="14">
        <v>0.57254810096454001</v>
      </c>
      <c r="AQ10" s="14">
        <v>0.64380536144945899</v>
      </c>
      <c r="AR10" s="14">
        <v>0.62720068344310398</v>
      </c>
      <c r="AS10" s="14">
        <v>0.49522613295773399</v>
      </c>
      <c r="AT10" s="14">
        <v>0.58807383394635104</v>
      </c>
      <c r="AU10" s="14">
        <v>0.56334223944982798</v>
      </c>
      <c r="AV10" s="14">
        <v>0.52875237736042302</v>
      </c>
      <c r="AW10" s="14"/>
      <c r="AX10" s="14">
        <v>0.49556709893043699</v>
      </c>
      <c r="AY10" s="14">
        <v>0.58710866758512903</v>
      </c>
      <c r="AZ10" s="14">
        <v>0.62548281142908102</v>
      </c>
      <c r="BA10" s="14"/>
      <c r="BB10" s="14">
        <v>0.52555124303793099</v>
      </c>
      <c r="BC10" s="14">
        <v>0.64173939663194801</v>
      </c>
      <c r="BD10" s="14">
        <v>0.53758180334269101</v>
      </c>
      <c r="BE10" s="14"/>
      <c r="BF10" s="14">
        <v>0.58266034553409696</v>
      </c>
      <c r="BG10" s="14">
        <v>0.59158657445295004</v>
      </c>
      <c r="BH10" s="14">
        <v>0.59912235659295299</v>
      </c>
      <c r="BI10" s="14"/>
      <c r="BJ10" s="14">
        <v>0.501569370080718</v>
      </c>
      <c r="BK10" s="14">
        <v>0.62491111075513095</v>
      </c>
      <c r="BL10" s="14"/>
      <c r="BM10" s="14">
        <v>0.49060230160910601</v>
      </c>
      <c r="BN10" s="14">
        <v>0.64172013313461396</v>
      </c>
      <c r="BO10" s="14"/>
      <c r="BP10" s="14">
        <v>0.61395961416669498</v>
      </c>
      <c r="BQ10" s="14">
        <v>0.588838517749524</v>
      </c>
      <c r="BR10" s="14">
        <v>0.73240194742188702</v>
      </c>
      <c r="BS10" s="14">
        <v>0.646807301851266</v>
      </c>
      <c r="BT10" s="14">
        <v>0.53619265100038105</v>
      </c>
      <c r="BU10" s="14">
        <v>0.565893700946689</v>
      </c>
      <c r="BV10" s="14">
        <v>0.55405910672942205</v>
      </c>
      <c r="BW10" s="14">
        <v>0.65695212833907601</v>
      </c>
    </row>
    <row r="11" spans="2:75" x14ac:dyDescent="0.35">
      <c r="B11" s="15" t="s">
        <v>267</v>
      </c>
      <c r="C11" s="20">
        <v>0.18724006323032399</v>
      </c>
      <c r="D11" s="20">
        <v>0.16601304218014001</v>
      </c>
      <c r="E11" s="20">
        <v>0.207273146002633</v>
      </c>
      <c r="F11" s="20"/>
      <c r="G11" s="20">
        <v>0.350177131399803</v>
      </c>
      <c r="H11" s="20">
        <v>0.29782025350666402</v>
      </c>
      <c r="I11" s="20">
        <v>0.27730466941401</v>
      </c>
      <c r="J11" s="20">
        <v>0.172095017358559</v>
      </c>
      <c r="K11" s="20">
        <v>0.164883604581642</v>
      </c>
      <c r="L11" s="20">
        <v>9.3662940594655603E-2</v>
      </c>
      <c r="M11" s="20"/>
      <c r="N11" s="20">
        <v>0.144664279422454</v>
      </c>
      <c r="O11" s="20">
        <v>0.26691760149933802</v>
      </c>
      <c r="P11" s="20"/>
      <c r="Q11" s="20">
        <v>0.26001571445385502</v>
      </c>
      <c r="R11" s="20">
        <v>0.190809390114834</v>
      </c>
      <c r="S11" s="20">
        <v>0.20929903882017301</v>
      </c>
      <c r="T11" s="20">
        <v>0.21280850987080999</v>
      </c>
      <c r="U11" s="20">
        <v>0.209623948686708</v>
      </c>
      <c r="V11" s="20">
        <v>0.118278338337664</v>
      </c>
      <c r="W11" s="20">
        <v>9.5224341341254501E-2</v>
      </c>
      <c r="X11" s="20">
        <v>0</v>
      </c>
      <c r="Y11" s="20">
        <v>0.31767777732357899</v>
      </c>
      <c r="Z11" s="20">
        <v>0.26309569500827501</v>
      </c>
      <c r="AA11" s="20"/>
      <c r="AB11" s="20">
        <v>0.10239814328735999</v>
      </c>
      <c r="AC11" s="20">
        <v>0.216928956673477</v>
      </c>
      <c r="AD11" s="20">
        <v>0.102902297181169</v>
      </c>
      <c r="AE11" s="20"/>
      <c r="AF11" s="20">
        <v>9.2940626595340706E-2</v>
      </c>
      <c r="AG11" s="20">
        <v>0.12089248255896801</v>
      </c>
      <c r="AH11" s="20">
        <v>9.5611795345067793E-2</v>
      </c>
      <c r="AI11" s="20">
        <v>0.17874378650442799</v>
      </c>
      <c r="AJ11" s="20">
        <v>0.29936088767290397</v>
      </c>
      <c r="AK11" s="20">
        <v>0.16159698528165101</v>
      </c>
      <c r="AL11" s="20">
        <v>0.204562756814193</v>
      </c>
      <c r="AM11" s="20">
        <v>0.36241587368408501</v>
      </c>
      <c r="AN11" s="20"/>
      <c r="AO11" s="20">
        <v>9.0017726262253406E-2</v>
      </c>
      <c r="AP11" s="20">
        <v>0.12898107938513401</v>
      </c>
      <c r="AQ11" s="20">
        <v>7.66592871044387E-2</v>
      </c>
      <c r="AR11" s="20">
        <v>0.136097222776769</v>
      </c>
      <c r="AS11" s="20">
        <v>0.32182029627796799</v>
      </c>
      <c r="AT11" s="20">
        <v>0.196736503407659</v>
      </c>
      <c r="AU11" s="20">
        <v>0.235690290906474</v>
      </c>
      <c r="AV11" s="20">
        <v>0.37213521288259799</v>
      </c>
      <c r="AW11" s="20"/>
      <c r="AX11" s="20">
        <v>0.224094354780671</v>
      </c>
      <c r="AY11" s="20">
        <v>0.12266452818691199</v>
      </c>
      <c r="AZ11" s="20">
        <v>0.18915098507636099</v>
      </c>
      <c r="BA11" s="20"/>
      <c r="BB11" s="20">
        <v>0.172028938857371</v>
      </c>
      <c r="BC11" s="20">
        <v>0.12578082960276399</v>
      </c>
      <c r="BD11" s="20">
        <v>0.22796317572362301</v>
      </c>
      <c r="BE11" s="20"/>
      <c r="BF11" s="20">
        <v>0.146745440309522</v>
      </c>
      <c r="BG11" s="20">
        <v>0.13688157928379899</v>
      </c>
      <c r="BH11" s="20">
        <v>0.18659654312590301</v>
      </c>
      <c r="BI11" s="20"/>
      <c r="BJ11" s="20">
        <v>0.11320868909357</v>
      </c>
      <c r="BK11" s="20">
        <v>0.19545180293680001</v>
      </c>
      <c r="BL11" s="20"/>
      <c r="BM11" s="20">
        <v>0.14298242593830299</v>
      </c>
      <c r="BN11" s="20">
        <v>0.197611871815489</v>
      </c>
      <c r="BO11" s="20"/>
      <c r="BP11" s="20">
        <v>0.20122257704604199</v>
      </c>
      <c r="BQ11" s="20">
        <v>0.16927353406767501</v>
      </c>
      <c r="BR11" s="20">
        <v>0.131560405853752</v>
      </c>
      <c r="BS11" s="20">
        <v>0.210769428107659</v>
      </c>
      <c r="BT11" s="20">
        <v>0.19053861866437999</v>
      </c>
      <c r="BU11" s="20">
        <v>0.15930482371296401</v>
      </c>
      <c r="BV11" s="20">
        <v>0.13155763046829799</v>
      </c>
      <c r="BW11" s="20">
        <v>0.19249073130533401</v>
      </c>
    </row>
    <row r="12" spans="2:75" x14ac:dyDescent="0.35">
      <c r="B12" s="16"/>
    </row>
    <row r="13" spans="2:75" x14ac:dyDescent="0.35">
      <c r="B13" t="s">
        <v>94</v>
      </c>
    </row>
    <row r="14" spans="2:75" x14ac:dyDescent="0.35">
      <c r="B14" t="s">
        <v>95</v>
      </c>
    </row>
    <row r="16" spans="2:75" x14ac:dyDescent="0.35">
      <c r="B16"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W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275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ht="29" x14ac:dyDescent="0.35">
      <c r="B9" s="15" t="s">
        <v>265</v>
      </c>
      <c r="C9" s="14">
        <v>0.23700135188177099</v>
      </c>
      <c r="D9" s="14">
        <v>0.35589079785685002</v>
      </c>
      <c r="E9" s="14">
        <v>0.124798979898351</v>
      </c>
      <c r="F9" s="14"/>
      <c r="G9" s="14">
        <v>0.31793344899605203</v>
      </c>
      <c r="H9" s="14">
        <v>0.23711402679587101</v>
      </c>
      <c r="I9" s="14">
        <v>0.26164792391689801</v>
      </c>
      <c r="J9" s="14">
        <v>0.18099109311560799</v>
      </c>
      <c r="K9" s="14">
        <v>0.25042201364626898</v>
      </c>
      <c r="L9" s="14">
        <v>0.23096325936416701</v>
      </c>
      <c r="M9" s="14"/>
      <c r="N9" s="14">
        <v>0.30727694661822103</v>
      </c>
      <c r="O9" s="14">
        <v>0.10548559601784301</v>
      </c>
      <c r="P9" s="14"/>
      <c r="Q9" s="14">
        <v>2.9424632677604399E-2</v>
      </c>
      <c r="R9" s="14">
        <v>0.14486348190338599</v>
      </c>
      <c r="S9" s="14">
        <v>0.14436363409529401</v>
      </c>
      <c r="T9" s="14">
        <v>0.22637163143696701</v>
      </c>
      <c r="U9" s="14">
        <v>0.315552101272287</v>
      </c>
      <c r="V9" s="14">
        <v>0.26985628070428003</v>
      </c>
      <c r="W9" s="14">
        <v>0.37779533596150799</v>
      </c>
      <c r="X9" s="14">
        <v>0.66945598857829702</v>
      </c>
      <c r="Y9" s="14">
        <v>0.57049239310669397</v>
      </c>
      <c r="Z9" s="14">
        <v>0.101101263392056</v>
      </c>
      <c r="AA9" s="14"/>
      <c r="AB9" s="14">
        <v>0.36784935676550601</v>
      </c>
      <c r="AC9" s="14">
        <v>0.17307042020522201</v>
      </c>
      <c r="AD9" s="14">
        <v>0.329346210018921</v>
      </c>
      <c r="AE9" s="14"/>
      <c r="AF9" s="14">
        <v>0.34776625395460797</v>
      </c>
      <c r="AG9" s="14">
        <v>0.31192958349148298</v>
      </c>
      <c r="AH9" s="14">
        <v>0.23705644166463799</v>
      </c>
      <c r="AI9" s="14">
        <v>0.24924019962177599</v>
      </c>
      <c r="AJ9" s="14">
        <v>4.2906697027828303E-2</v>
      </c>
      <c r="AK9" s="14">
        <v>0.27917714032884999</v>
      </c>
      <c r="AL9" s="14">
        <v>0.200451898853899</v>
      </c>
      <c r="AM9" s="14">
        <v>8.8499122886960602E-2</v>
      </c>
      <c r="AN9" s="14"/>
      <c r="AO9" s="14">
        <v>0.407456315855874</v>
      </c>
      <c r="AP9" s="14">
        <v>0.31086094743452097</v>
      </c>
      <c r="AQ9" s="14">
        <v>0.328431434016558</v>
      </c>
      <c r="AR9" s="14">
        <v>0.24618980724485501</v>
      </c>
      <c r="AS9" s="14">
        <v>7.4396508242313406E-2</v>
      </c>
      <c r="AT9" s="14">
        <v>0.25347740906483601</v>
      </c>
      <c r="AU9" s="14">
        <v>0.220226076188064</v>
      </c>
      <c r="AV9" s="14">
        <v>9.2041978924081502E-2</v>
      </c>
      <c r="AW9" s="14"/>
      <c r="AX9" s="14">
        <v>0.26514531012245901</v>
      </c>
      <c r="AY9" s="14">
        <v>0.30359288485756902</v>
      </c>
      <c r="AZ9" s="14">
        <v>0.21319579381581</v>
      </c>
      <c r="BA9" s="14"/>
      <c r="BB9" s="14">
        <v>0.37692104105193602</v>
      </c>
      <c r="BC9" s="14">
        <v>0.238491205125336</v>
      </c>
      <c r="BD9" s="14">
        <v>0.25384132282215999</v>
      </c>
      <c r="BE9" s="14"/>
      <c r="BF9" s="14">
        <v>0.19791942183129399</v>
      </c>
      <c r="BG9" s="14">
        <v>0.282049617256243</v>
      </c>
      <c r="BH9" s="14">
        <v>0.26037879735910802</v>
      </c>
      <c r="BI9" s="14"/>
      <c r="BJ9" s="14">
        <v>0.43917165267260599</v>
      </c>
      <c r="BK9" s="14">
        <v>0.184071431015189</v>
      </c>
      <c r="BL9" s="14"/>
      <c r="BM9" s="14">
        <v>0.42937473203173798</v>
      </c>
      <c r="BN9" s="14">
        <v>0.146793634174819</v>
      </c>
      <c r="BO9" s="14"/>
      <c r="BP9" s="14">
        <v>0.202769036564862</v>
      </c>
      <c r="BQ9" s="14">
        <v>0.223843905438181</v>
      </c>
      <c r="BR9" s="14">
        <v>0.14480929076482199</v>
      </c>
      <c r="BS9" s="14">
        <v>0.15892173805432</v>
      </c>
      <c r="BT9" s="14">
        <v>0.28260683021502297</v>
      </c>
      <c r="BU9" s="14">
        <v>0.32563549235658901</v>
      </c>
      <c r="BV9" s="14">
        <v>0.27540657703972099</v>
      </c>
      <c r="BW9" s="14">
        <v>0.200245216514015</v>
      </c>
    </row>
    <row r="10" spans="2:75" ht="29" x14ac:dyDescent="0.35">
      <c r="B10" s="15" t="s">
        <v>266</v>
      </c>
      <c r="C10" s="14">
        <v>0.68211018674775603</v>
      </c>
      <c r="D10" s="14">
        <v>0.58360343877304</v>
      </c>
      <c r="E10" s="14">
        <v>0.77507630908507996</v>
      </c>
      <c r="F10" s="14"/>
      <c r="G10" s="14">
        <v>0.56491681396459104</v>
      </c>
      <c r="H10" s="14">
        <v>0.56837043360658801</v>
      </c>
      <c r="I10" s="14">
        <v>0.639064669251585</v>
      </c>
      <c r="J10" s="14">
        <v>0.74783703672358703</v>
      </c>
      <c r="K10" s="14">
        <v>0.711934991940402</v>
      </c>
      <c r="L10" s="14">
        <v>0.71908182972256895</v>
      </c>
      <c r="M10" s="14"/>
      <c r="N10" s="14">
        <v>0.646499117583345</v>
      </c>
      <c r="O10" s="14">
        <v>0.74875375904115304</v>
      </c>
      <c r="P10" s="14"/>
      <c r="Q10" s="14">
        <v>0.76680398737952804</v>
      </c>
      <c r="R10" s="14">
        <v>0.72200051833165102</v>
      </c>
      <c r="S10" s="14">
        <v>0.74787603580442397</v>
      </c>
      <c r="T10" s="14">
        <v>0.70219632769001805</v>
      </c>
      <c r="U10" s="14">
        <v>0.62975263101887002</v>
      </c>
      <c r="V10" s="14">
        <v>0.68266489957159104</v>
      </c>
      <c r="W10" s="14">
        <v>0.58997792775670099</v>
      </c>
      <c r="X10" s="14">
        <v>0.33054401142170298</v>
      </c>
      <c r="Y10" s="14">
        <v>0.42950760689330603</v>
      </c>
      <c r="Z10" s="14">
        <v>0.75198873392853105</v>
      </c>
      <c r="AA10" s="14"/>
      <c r="AB10" s="14">
        <v>0.57068176401408099</v>
      </c>
      <c r="AC10" s="14">
        <v>0.73306286932864095</v>
      </c>
      <c r="AD10" s="14">
        <v>0.63638944893217397</v>
      </c>
      <c r="AE10" s="14"/>
      <c r="AF10" s="14">
        <v>0.62452266765908104</v>
      </c>
      <c r="AG10" s="14">
        <v>0.663147299668149</v>
      </c>
      <c r="AH10" s="14">
        <v>0.73375670116741398</v>
      </c>
      <c r="AI10" s="14">
        <v>0.74077438926472705</v>
      </c>
      <c r="AJ10" s="14">
        <v>0.75404475056922204</v>
      </c>
      <c r="AK10" s="14">
        <v>0.66092162787182895</v>
      </c>
      <c r="AL10" s="14">
        <v>0.62770208346712697</v>
      </c>
      <c r="AM10" s="14">
        <v>0.73417938203696798</v>
      </c>
      <c r="AN10" s="14"/>
      <c r="AO10" s="14">
        <v>0.56654681372308402</v>
      </c>
      <c r="AP10" s="14">
        <v>0.67976047249827598</v>
      </c>
      <c r="AQ10" s="14">
        <v>0.64040176947943594</v>
      </c>
      <c r="AR10" s="14">
        <v>0.74169045063013594</v>
      </c>
      <c r="AS10" s="14">
        <v>0.76287961884181998</v>
      </c>
      <c r="AT10" s="14">
        <v>0.65996246769993805</v>
      </c>
      <c r="AU10" s="14">
        <v>0.60084782549080895</v>
      </c>
      <c r="AV10" s="14">
        <v>0.71864500985943802</v>
      </c>
      <c r="AW10" s="14"/>
      <c r="AX10" s="14">
        <v>0.59794861088262097</v>
      </c>
      <c r="AY10" s="14">
        <v>0.64386573258977498</v>
      </c>
      <c r="AZ10" s="14">
        <v>0.70496229460155002</v>
      </c>
      <c r="BA10" s="14"/>
      <c r="BB10" s="14">
        <v>0.54308769092974596</v>
      </c>
      <c r="BC10" s="14">
        <v>0.71843445559025998</v>
      </c>
      <c r="BD10" s="14">
        <v>0.64788218375339801</v>
      </c>
      <c r="BE10" s="14"/>
      <c r="BF10" s="14">
        <v>0.67838634396342901</v>
      </c>
      <c r="BG10" s="14">
        <v>0.66802987457850505</v>
      </c>
      <c r="BH10" s="14">
        <v>0.65879345975526105</v>
      </c>
      <c r="BI10" s="14"/>
      <c r="BJ10" s="14">
        <v>0.51822341999504595</v>
      </c>
      <c r="BK10" s="14">
        <v>0.73218202103094099</v>
      </c>
      <c r="BL10" s="14"/>
      <c r="BM10" s="14">
        <v>0.50353381814430997</v>
      </c>
      <c r="BN10" s="14">
        <v>0.76996664510243595</v>
      </c>
      <c r="BO10" s="14"/>
      <c r="BP10" s="14">
        <v>0.69580083062632003</v>
      </c>
      <c r="BQ10" s="14">
        <v>0.70785060049503501</v>
      </c>
      <c r="BR10" s="14">
        <v>0.75904232355136803</v>
      </c>
      <c r="BS10" s="14">
        <v>0.75814632452216202</v>
      </c>
      <c r="BT10" s="14">
        <v>0.63124438717070097</v>
      </c>
      <c r="BU10" s="14">
        <v>0.60168090007644304</v>
      </c>
      <c r="BV10" s="14">
        <v>0.66830163535363396</v>
      </c>
      <c r="BW10" s="14">
        <v>0.77355887927148304</v>
      </c>
    </row>
    <row r="11" spans="2:75" x14ac:dyDescent="0.35">
      <c r="B11" s="15" t="s">
        <v>267</v>
      </c>
      <c r="C11" s="20">
        <v>8.0888461370473702E-2</v>
      </c>
      <c r="D11" s="20">
        <v>6.0505763370109898E-2</v>
      </c>
      <c r="E11" s="20">
        <v>0.100124711016568</v>
      </c>
      <c r="F11" s="20"/>
      <c r="G11" s="20">
        <v>0.11714973703935699</v>
      </c>
      <c r="H11" s="20">
        <v>0.194515539597541</v>
      </c>
      <c r="I11" s="20">
        <v>9.9287406831517003E-2</v>
      </c>
      <c r="J11" s="20">
        <v>7.1171870160804701E-2</v>
      </c>
      <c r="K11" s="20">
        <v>3.7642994413329002E-2</v>
      </c>
      <c r="L11" s="20">
        <v>4.9954910913263997E-2</v>
      </c>
      <c r="M11" s="20"/>
      <c r="N11" s="20">
        <v>4.62239357984345E-2</v>
      </c>
      <c r="O11" s="20">
        <v>0.14576064494100399</v>
      </c>
      <c r="P11" s="20"/>
      <c r="Q11" s="20">
        <v>0.20377137994286801</v>
      </c>
      <c r="R11" s="20">
        <v>0.13313599976496299</v>
      </c>
      <c r="S11" s="20">
        <v>0.10776033010028201</v>
      </c>
      <c r="T11" s="20">
        <v>7.1432040873014996E-2</v>
      </c>
      <c r="U11" s="20">
        <v>5.4695267708842997E-2</v>
      </c>
      <c r="V11" s="20">
        <v>4.74788197241292E-2</v>
      </c>
      <c r="W11" s="20">
        <v>3.22267362817912E-2</v>
      </c>
      <c r="X11" s="20">
        <v>0</v>
      </c>
      <c r="Y11" s="20">
        <v>0</v>
      </c>
      <c r="Z11" s="20">
        <v>0.14691000267941401</v>
      </c>
      <c r="AA11" s="20"/>
      <c r="AB11" s="20">
        <v>6.1468879220413199E-2</v>
      </c>
      <c r="AC11" s="20">
        <v>9.3866710466136899E-2</v>
      </c>
      <c r="AD11" s="20">
        <v>3.42643410489053E-2</v>
      </c>
      <c r="AE11" s="20"/>
      <c r="AF11" s="20">
        <v>2.77110783863115E-2</v>
      </c>
      <c r="AG11" s="20">
        <v>2.4923116840368E-2</v>
      </c>
      <c r="AH11" s="20">
        <v>2.91868571679481E-2</v>
      </c>
      <c r="AI11" s="20">
        <v>9.9854111134965798E-3</v>
      </c>
      <c r="AJ11" s="20">
        <v>0.20304855240295</v>
      </c>
      <c r="AK11" s="20">
        <v>5.9901231799320602E-2</v>
      </c>
      <c r="AL11" s="20">
        <v>0.17184601767897401</v>
      </c>
      <c r="AM11" s="20">
        <v>0.17732149507607101</v>
      </c>
      <c r="AN11" s="20"/>
      <c r="AO11" s="20">
        <v>2.5996870421041499E-2</v>
      </c>
      <c r="AP11" s="20">
        <v>9.3785800672025795E-3</v>
      </c>
      <c r="AQ11" s="20">
        <v>3.1166796504005698E-2</v>
      </c>
      <c r="AR11" s="20">
        <v>1.21197421250081E-2</v>
      </c>
      <c r="AS11" s="20">
        <v>0.16272387291586701</v>
      </c>
      <c r="AT11" s="20">
        <v>8.65601232352258E-2</v>
      </c>
      <c r="AU11" s="20">
        <v>0.17892609832112799</v>
      </c>
      <c r="AV11" s="20">
        <v>0.189313011216481</v>
      </c>
      <c r="AW11" s="20"/>
      <c r="AX11" s="20">
        <v>0.13690607899491999</v>
      </c>
      <c r="AY11" s="20">
        <v>5.2541382552655197E-2</v>
      </c>
      <c r="AZ11" s="20">
        <v>8.1841911582639995E-2</v>
      </c>
      <c r="BA11" s="20"/>
      <c r="BB11" s="20">
        <v>7.9991268018317796E-2</v>
      </c>
      <c r="BC11" s="20">
        <v>4.3074339284403997E-2</v>
      </c>
      <c r="BD11" s="20">
        <v>9.8276493424442293E-2</v>
      </c>
      <c r="BE11" s="20"/>
      <c r="BF11" s="20">
        <v>0.123694234205278</v>
      </c>
      <c r="BG11" s="20">
        <v>4.9920508165252099E-2</v>
      </c>
      <c r="BH11" s="20">
        <v>8.0827742885630993E-2</v>
      </c>
      <c r="BI11" s="20"/>
      <c r="BJ11" s="20">
        <v>4.26049273323479E-2</v>
      </c>
      <c r="BK11" s="20">
        <v>8.3746547953870404E-2</v>
      </c>
      <c r="BL11" s="20"/>
      <c r="BM11" s="20">
        <v>6.7091449823952001E-2</v>
      </c>
      <c r="BN11" s="20">
        <v>8.3239720722745103E-2</v>
      </c>
      <c r="BO11" s="20"/>
      <c r="BP11" s="20">
        <v>0.101430132808818</v>
      </c>
      <c r="BQ11" s="20">
        <v>6.8305494066783795E-2</v>
      </c>
      <c r="BR11" s="20">
        <v>9.6148385683809207E-2</v>
      </c>
      <c r="BS11" s="20">
        <v>8.2931937423517302E-2</v>
      </c>
      <c r="BT11" s="20">
        <v>8.6148782614276304E-2</v>
      </c>
      <c r="BU11" s="20">
        <v>7.2683607566967595E-2</v>
      </c>
      <c r="BV11" s="20">
        <v>5.6291787606645202E-2</v>
      </c>
      <c r="BW11" s="20">
        <v>2.6195904214501901E-2</v>
      </c>
    </row>
    <row r="12" spans="2:75" x14ac:dyDescent="0.35">
      <c r="B12" s="16"/>
    </row>
    <row r="13" spans="2:75" x14ac:dyDescent="0.35">
      <c r="B13" t="s">
        <v>94</v>
      </c>
    </row>
    <row r="14" spans="2:75" x14ac:dyDescent="0.35">
      <c r="B14" t="s">
        <v>95</v>
      </c>
    </row>
    <row r="16" spans="2:75" x14ac:dyDescent="0.35">
      <c r="B16"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J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10" width="20.6328125" customWidth="1"/>
  </cols>
  <sheetData>
    <row r="2" spans="2:10" ht="40" customHeight="1" x14ac:dyDescent="0.35">
      <c r="D2" s="28" t="s">
        <v>281</v>
      </c>
      <c r="E2" s="25"/>
      <c r="F2" s="25"/>
      <c r="G2" s="25"/>
      <c r="H2" s="25"/>
      <c r="I2" s="25"/>
      <c r="J2" s="25"/>
    </row>
    <row r="6" spans="2:10" ht="50" customHeight="1" x14ac:dyDescent="0.35">
      <c r="B6" s="17" t="s">
        <v>14</v>
      </c>
      <c r="C6" s="17" t="s">
        <v>259</v>
      </c>
      <c r="D6" s="17" t="s">
        <v>260</v>
      </c>
      <c r="E6" s="17" t="s">
        <v>261</v>
      </c>
      <c r="F6" s="17" t="s">
        <v>262</v>
      </c>
      <c r="G6" s="17" t="s">
        <v>263</v>
      </c>
      <c r="H6" s="17" t="s">
        <v>264</v>
      </c>
      <c r="I6" s="17" t="s">
        <v>206</v>
      </c>
    </row>
    <row r="7" spans="2:10" x14ac:dyDescent="0.35">
      <c r="B7" s="15" t="s">
        <v>276</v>
      </c>
      <c r="C7" s="14">
        <v>5.6668778735031997E-2</v>
      </c>
      <c r="D7" s="14">
        <v>4.5402397112647298E-2</v>
      </c>
      <c r="E7" s="14">
        <v>5.5630466801790297E-2</v>
      </c>
      <c r="F7" s="14">
        <v>5.4290575351255699E-2</v>
      </c>
      <c r="G7" s="14">
        <v>9.4959282032155506E-2</v>
      </c>
      <c r="H7" s="14">
        <v>7.5948083237714598E-2</v>
      </c>
      <c r="I7" s="14">
        <v>3.0636693195323798E-2</v>
      </c>
    </row>
    <row r="8" spans="2:10" x14ac:dyDescent="0.35">
      <c r="B8" s="15" t="s">
        <v>277</v>
      </c>
      <c r="C8" s="14">
        <v>0.31224180864023898</v>
      </c>
      <c r="D8" s="14">
        <v>0.257703360601305</v>
      </c>
      <c r="E8" s="14">
        <v>0.28719816746372501</v>
      </c>
      <c r="F8" s="14">
        <v>0.258997328728373</v>
      </c>
      <c r="G8" s="14">
        <v>0.30278011971632901</v>
      </c>
      <c r="H8" s="14">
        <v>0.33812541657676098</v>
      </c>
      <c r="I8" s="14">
        <v>0.27136915725754701</v>
      </c>
    </row>
    <row r="9" spans="2:10" x14ac:dyDescent="0.35">
      <c r="B9" s="15" t="s">
        <v>278</v>
      </c>
      <c r="C9" s="14">
        <v>0.38601530874734002</v>
      </c>
      <c r="D9" s="14">
        <v>0.50047076313123295</v>
      </c>
      <c r="E9" s="14">
        <v>0.48441858216502498</v>
      </c>
      <c r="F9" s="14">
        <v>0.513168884259943</v>
      </c>
      <c r="G9" s="14">
        <v>0.42188087426204701</v>
      </c>
      <c r="H9" s="14">
        <v>0.37948165613564799</v>
      </c>
      <c r="I9" s="14">
        <v>0.49226267741553598</v>
      </c>
    </row>
    <row r="10" spans="2:10" x14ac:dyDescent="0.35">
      <c r="B10" s="15" t="s">
        <v>279</v>
      </c>
      <c r="C10" s="14">
        <v>0.11800472207071799</v>
      </c>
      <c r="D10" s="14">
        <v>8.4636230250989306E-2</v>
      </c>
      <c r="E10" s="14">
        <v>6.8123332287264707E-2</v>
      </c>
      <c r="F10" s="14">
        <v>8.5942738910801897E-2</v>
      </c>
      <c r="G10" s="14">
        <v>6.6695274690071901E-2</v>
      </c>
      <c r="H10" s="14">
        <v>8.1569661332014501E-2</v>
      </c>
      <c r="I10" s="14">
        <v>9.0199677959886398E-2</v>
      </c>
    </row>
    <row r="11" spans="2:10" x14ac:dyDescent="0.35">
      <c r="B11" s="15" t="s">
        <v>280</v>
      </c>
      <c r="C11" s="14">
        <v>6.2901359401706505E-2</v>
      </c>
      <c r="D11" s="14">
        <v>3.5200965353604903E-2</v>
      </c>
      <c r="E11" s="14">
        <v>3.3018369696158199E-2</v>
      </c>
      <c r="F11" s="14">
        <v>2.1811152399551399E-2</v>
      </c>
      <c r="G11" s="14">
        <v>6.1026512861878698E-2</v>
      </c>
      <c r="H11" s="14">
        <v>5.7889557235733399E-2</v>
      </c>
      <c r="I11" s="14">
        <v>3.5337727519699803E-2</v>
      </c>
    </row>
    <row r="12" spans="2:10" x14ac:dyDescent="0.35">
      <c r="B12" s="15" t="s">
        <v>92</v>
      </c>
      <c r="C12" s="14">
        <v>6.4168022404964206E-2</v>
      </c>
      <c r="D12" s="14">
        <v>7.658628355022E-2</v>
      </c>
      <c r="E12" s="14">
        <v>7.1611081586036907E-2</v>
      </c>
      <c r="F12" s="14">
        <v>6.5789320350074704E-2</v>
      </c>
      <c r="G12" s="14">
        <v>5.2657936437517303E-2</v>
      </c>
      <c r="H12" s="14">
        <v>6.6985625482128802E-2</v>
      </c>
      <c r="I12" s="14">
        <v>8.0194066652006596E-2</v>
      </c>
    </row>
    <row r="13" spans="2:10" x14ac:dyDescent="0.35">
      <c r="B13" s="16" t="s">
        <v>135</v>
      </c>
      <c r="C13" s="16"/>
      <c r="D13" s="16"/>
      <c r="E13" s="16"/>
      <c r="F13" s="16"/>
      <c r="G13" s="16"/>
      <c r="H13" s="16"/>
      <c r="I13" s="16"/>
    </row>
    <row r="14" spans="2:10" x14ac:dyDescent="0.35">
      <c r="B14" t="s">
        <v>94</v>
      </c>
    </row>
    <row r="15" spans="2:10" x14ac:dyDescent="0.35">
      <c r="B15" t="s">
        <v>95</v>
      </c>
    </row>
    <row r="19" spans="2:2" x14ac:dyDescent="0.35">
      <c r="B19"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W19"/>
  <sheetViews>
    <sheetView showGridLines="0" workbookViewId="0">
      <pane xSplit="2" topLeftCell="C1" activePane="topRight" state="frozen"/>
      <selection pane="topRight" activeCell="B15" sqref="B15"/>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282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847</v>
      </c>
      <c r="D7" s="10">
        <v>434</v>
      </c>
      <c r="E7" s="10">
        <v>413</v>
      </c>
      <c r="F7" s="10"/>
      <c r="G7" s="10">
        <v>67</v>
      </c>
      <c r="H7" s="10">
        <v>80</v>
      </c>
      <c r="I7" s="10">
        <v>123</v>
      </c>
      <c r="J7" s="10">
        <v>150</v>
      </c>
      <c r="K7" s="10">
        <v>145</v>
      </c>
      <c r="L7" s="10">
        <v>282</v>
      </c>
      <c r="M7" s="10"/>
      <c r="N7" s="10">
        <v>324</v>
      </c>
      <c r="O7" s="10">
        <v>523</v>
      </c>
      <c r="P7" s="10"/>
      <c r="Q7" s="10">
        <v>28</v>
      </c>
      <c r="R7" s="10">
        <v>100</v>
      </c>
      <c r="S7" s="10">
        <v>124</v>
      </c>
      <c r="T7" s="10">
        <v>173</v>
      </c>
      <c r="U7" s="10">
        <v>140</v>
      </c>
      <c r="V7" s="10">
        <v>88</v>
      </c>
      <c r="W7" s="10">
        <v>93</v>
      </c>
      <c r="X7" s="10">
        <v>6</v>
      </c>
      <c r="Y7" s="10">
        <v>2</v>
      </c>
      <c r="Z7" s="10">
        <v>93</v>
      </c>
      <c r="AA7" s="10"/>
      <c r="AB7" s="10">
        <v>111</v>
      </c>
      <c r="AC7" s="10">
        <v>501</v>
      </c>
      <c r="AD7" s="10">
        <v>177</v>
      </c>
      <c r="AE7" s="10"/>
      <c r="AF7" s="10">
        <v>135</v>
      </c>
      <c r="AG7" s="10">
        <v>123</v>
      </c>
      <c r="AH7" s="10">
        <v>77</v>
      </c>
      <c r="AI7" s="10">
        <v>37</v>
      </c>
      <c r="AJ7" s="10">
        <v>32</v>
      </c>
      <c r="AK7" s="10">
        <v>155</v>
      </c>
      <c r="AL7" s="10">
        <v>38</v>
      </c>
      <c r="AM7" s="10">
        <v>132</v>
      </c>
      <c r="AN7" s="10"/>
      <c r="AO7" s="10">
        <v>102</v>
      </c>
      <c r="AP7" s="10">
        <v>112</v>
      </c>
      <c r="AQ7" s="10">
        <v>58</v>
      </c>
      <c r="AR7" s="10">
        <v>30</v>
      </c>
      <c r="AS7" s="10">
        <v>27</v>
      </c>
      <c r="AT7" s="10">
        <v>125</v>
      </c>
      <c r="AU7" s="10">
        <v>40</v>
      </c>
      <c r="AV7" s="10">
        <v>67</v>
      </c>
      <c r="AW7" s="10"/>
      <c r="AX7" s="10">
        <v>47</v>
      </c>
      <c r="AY7" s="10">
        <v>335</v>
      </c>
      <c r="AZ7" s="10">
        <v>367</v>
      </c>
      <c r="BA7" s="10"/>
      <c r="BB7" s="10">
        <v>119</v>
      </c>
      <c r="BC7" s="10">
        <v>424</v>
      </c>
      <c r="BD7" s="10">
        <v>186</v>
      </c>
      <c r="BE7" s="10"/>
      <c r="BF7" s="10">
        <v>50</v>
      </c>
      <c r="BG7" s="10">
        <v>355</v>
      </c>
      <c r="BH7" s="10">
        <v>318</v>
      </c>
      <c r="BI7" s="10"/>
      <c r="BJ7" s="10">
        <v>144</v>
      </c>
      <c r="BK7" s="10">
        <v>683</v>
      </c>
      <c r="BL7" s="10"/>
      <c r="BM7" s="10">
        <v>234</v>
      </c>
      <c r="BN7" s="10">
        <v>551</v>
      </c>
      <c r="BO7" s="10"/>
      <c r="BP7" s="10">
        <v>141</v>
      </c>
      <c r="BQ7" s="10">
        <v>52</v>
      </c>
      <c r="BR7" s="10">
        <v>36</v>
      </c>
      <c r="BS7" s="10">
        <v>149</v>
      </c>
      <c r="BT7" s="10">
        <v>278</v>
      </c>
      <c r="BU7" s="10">
        <v>100</v>
      </c>
      <c r="BV7" s="10">
        <v>26</v>
      </c>
      <c r="BW7" s="10">
        <v>65</v>
      </c>
    </row>
    <row r="8" spans="2:75" ht="30" customHeight="1" x14ac:dyDescent="0.35">
      <c r="B8" s="11" t="s">
        <v>19</v>
      </c>
      <c r="C8" s="11">
        <v>883</v>
      </c>
      <c r="D8" s="11">
        <v>437</v>
      </c>
      <c r="E8" s="11">
        <v>446</v>
      </c>
      <c r="F8" s="11"/>
      <c r="G8" s="11">
        <v>65</v>
      </c>
      <c r="H8" s="11">
        <v>86</v>
      </c>
      <c r="I8" s="11">
        <v>117</v>
      </c>
      <c r="J8" s="11">
        <v>153</v>
      </c>
      <c r="K8" s="11">
        <v>142</v>
      </c>
      <c r="L8" s="11">
        <v>321</v>
      </c>
      <c r="M8" s="11"/>
      <c r="N8" s="11">
        <v>595</v>
      </c>
      <c r="O8" s="11">
        <v>287</v>
      </c>
      <c r="P8" s="11"/>
      <c r="Q8" s="11">
        <v>20</v>
      </c>
      <c r="R8" s="11">
        <v>89</v>
      </c>
      <c r="S8" s="11">
        <v>109</v>
      </c>
      <c r="T8" s="11">
        <v>178</v>
      </c>
      <c r="U8" s="11">
        <v>162</v>
      </c>
      <c r="V8" s="11">
        <v>107</v>
      </c>
      <c r="W8" s="11">
        <v>128</v>
      </c>
      <c r="X8" s="11">
        <v>5</v>
      </c>
      <c r="Y8" s="11">
        <v>4</v>
      </c>
      <c r="Z8" s="11">
        <v>80</v>
      </c>
      <c r="AA8" s="11"/>
      <c r="AB8" s="11">
        <v>120</v>
      </c>
      <c r="AC8" s="11">
        <v>518</v>
      </c>
      <c r="AD8" s="11">
        <v>181</v>
      </c>
      <c r="AE8" s="11"/>
      <c r="AF8" s="11">
        <v>171</v>
      </c>
      <c r="AG8" s="11">
        <v>124</v>
      </c>
      <c r="AH8" s="11">
        <v>88</v>
      </c>
      <c r="AI8" s="11">
        <v>40</v>
      </c>
      <c r="AJ8" s="11">
        <v>25</v>
      </c>
      <c r="AK8" s="11">
        <v>175</v>
      </c>
      <c r="AL8" s="11">
        <v>37</v>
      </c>
      <c r="AM8" s="11">
        <v>111</v>
      </c>
      <c r="AN8" s="11"/>
      <c r="AO8" s="11">
        <v>126</v>
      </c>
      <c r="AP8" s="11">
        <v>125</v>
      </c>
      <c r="AQ8" s="11">
        <v>58</v>
      </c>
      <c r="AR8" s="11">
        <v>29</v>
      </c>
      <c r="AS8" s="11">
        <v>22</v>
      </c>
      <c r="AT8" s="11">
        <v>140</v>
      </c>
      <c r="AU8" s="11">
        <v>41</v>
      </c>
      <c r="AV8" s="11">
        <v>54</v>
      </c>
      <c r="AW8" s="11"/>
      <c r="AX8" s="11">
        <v>46</v>
      </c>
      <c r="AY8" s="11">
        <v>384</v>
      </c>
      <c r="AZ8" s="11">
        <v>359</v>
      </c>
      <c r="BA8" s="11"/>
      <c r="BB8" s="11">
        <v>129</v>
      </c>
      <c r="BC8" s="11">
        <v>465</v>
      </c>
      <c r="BD8" s="11">
        <v>189</v>
      </c>
      <c r="BE8" s="11"/>
      <c r="BF8" s="11">
        <v>45</v>
      </c>
      <c r="BG8" s="11">
        <v>384</v>
      </c>
      <c r="BH8" s="11">
        <v>329</v>
      </c>
      <c r="BI8" s="11"/>
      <c r="BJ8" s="11">
        <v>195</v>
      </c>
      <c r="BK8" s="11">
        <v>673</v>
      </c>
      <c r="BL8" s="11"/>
      <c r="BM8" s="11">
        <v>258</v>
      </c>
      <c r="BN8" s="11">
        <v>554</v>
      </c>
      <c r="BO8" s="11"/>
      <c r="BP8" s="11">
        <v>141</v>
      </c>
      <c r="BQ8" s="11">
        <v>50</v>
      </c>
      <c r="BR8" s="11">
        <v>36</v>
      </c>
      <c r="BS8" s="11">
        <v>153</v>
      </c>
      <c r="BT8" s="11">
        <v>307</v>
      </c>
      <c r="BU8" s="11">
        <v>104</v>
      </c>
      <c r="BV8" s="11">
        <v>26</v>
      </c>
      <c r="BW8" s="11">
        <v>66</v>
      </c>
    </row>
    <row r="9" spans="2:75" x14ac:dyDescent="0.35">
      <c r="B9" s="15" t="s">
        <v>276</v>
      </c>
      <c r="C9" s="14">
        <v>5.6668778735031997E-2</v>
      </c>
      <c r="D9" s="14">
        <v>7.9351979117727595E-2</v>
      </c>
      <c r="E9" s="14">
        <v>3.4464762836103099E-2</v>
      </c>
      <c r="F9" s="14"/>
      <c r="G9" s="14">
        <v>8.2545845575538498E-2</v>
      </c>
      <c r="H9" s="14">
        <v>6.2553229919730294E-2</v>
      </c>
      <c r="I9" s="14">
        <v>2.8280451010164201E-2</v>
      </c>
      <c r="J9" s="14">
        <v>3.8068890033812898E-2</v>
      </c>
      <c r="K9" s="14">
        <v>4.4682496988671098E-2</v>
      </c>
      <c r="L9" s="14">
        <v>7.4403361875603299E-2</v>
      </c>
      <c r="M9" s="14"/>
      <c r="N9" s="14">
        <v>6.6347281656535501E-2</v>
      </c>
      <c r="O9" s="14">
        <v>3.6620172023946199E-2</v>
      </c>
      <c r="P9" s="14"/>
      <c r="Q9" s="14">
        <v>5.6326306446097499E-2</v>
      </c>
      <c r="R9" s="14">
        <v>2.6623444759357701E-2</v>
      </c>
      <c r="S9" s="14">
        <v>2.8148046969059998E-2</v>
      </c>
      <c r="T9" s="14">
        <v>7.8484398022759694E-2</v>
      </c>
      <c r="U9" s="14">
        <v>3.9383398831803397E-2</v>
      </c>
      <c r="V9" s="14">
        <v>9.8171565568186805E-2</v>
      </c>
      <c r="W9" s="14">
        <v>7.0284909152747294E-2</v>
      </c>
      <c r="X9" s="14">
        <v>0</v>
      </c>
      <c r="Y9" s="14">
        <v>0</v>
      </c>
      <c r="Z9" s="14">
        <v>4.50950615524979E-2</v>
      </c>
      <c r="AA9" s="14"/>
      <c r="AB9" s="14">
        <v>5.8568944141220401E-2</v>
      </c>
      <c r="AC9" s="14">
        <v>4.3860058258777097E-2</v>
      </c>
      <c r="AD9" s="14">
        <v>7.3046169621852799E-2</v>
      </c>
      <c r="AE9" s="14"/>
      <c r="AF9" s="14">
        <v>8.7191681191697804E-2</v>
      </c>
      <c r="AG9" s="14">
        <v>1.9005240044825001E-2</v>
      </c>
      <c r="AH9" s="14">
        <v>2.7136110784940399E-2</v>
      </c>
      <c r="AI9" s="14">
        <v>0.111080156960408</v>
      </c>
      <c r="AJ9" s="14">
        <v>7.4063365860986094E-2</v>
      </c>
      <c r="AK9" s="14">
        <v>9.0810953816995305E-2</v>
      </c>
      <c r="AL9" s="14">
        <v>8.5953281087565198E-2</v>
      </c>
      <c r="AM9" s="14">
        <v>1.3014101039690499E-2</v>
      </c>
      <c r="AN9" s="14"/>
      <c r="AO9" s="14">
        <v>4.9056830426065401E-2</v>
      </c>
      <c r="AP9" s="14">
        <v>1.8871116169362601E-2</v>
      </c>
      <c r="AQ9" s="14">
        <v>4.6665973467790098E-2</v>
      </c>
      <c r="AR9" s="14">
        <v>0.133744667921366</v>
      </c>
      <c r="AS9" s="14">
        <v>4.8538419316442399E-2</v>
      </c>
      <c r="AT9" s="14">
        <v>0.110223412260883</v>
      </c>
      <c r="AU9" s="14">
        <v>9.3816591834715996E-2</v>
      </c>
      <c r="AV9" s="14">
        <v>0</v>
      </c>
      <c r="AW9" s="14"/>
      <c r="AX9" s="14">
        <v>0.24861374127753699</v>
      </c>
      <c r="AY9" s="14">
        <v>7.3047866823753901E-2</v>
      </c>
      <c r="AZ9" s="14">
        <v>2.51596036667203E-2</v>
      </c>
      <c r="BA9" s="14"/>
      <c r="BB9" s="14">
        <v>0.23758918775652599</v>
      </c>
      <c r="BC9" s="14">
        <v>3.8299409507799399E-2</v>
      </c>
      <c r="BD9" s="14">
        <v>8.1855755958064897E-3</v>
      </c>
      <c r="BE9" s="14"/>
      <c r="BF9" s="14">
        <v>0.13145566895388799</v>
      </c>
      <c r="BG9" s="14">
        <v>7.1955889840398704E-2</v>
      </c>
      <c r="BH9" s="14">
        <v>3.3284781723911999E-2</v>
      </c>
      <c r="BI9" s="14"/>
      <c r="BJ9" s="14">
        <v>0.11099152084538</v>
      </c>
      <c r="BK9" s="14">
        <v>4.2245121671725401E-2</v>
      </c>
      <c r="BL9" s="14"/>
      <c r="BM9" s="14">
        <v>9.7898091999432293E-2</v>
      </c>
      <c r="BN9" s="14">
        <v>3.34247764455015E-2</v>
      </c>
      <c r="BO9" s="14"/>
      <c r="BP9" s="14">
        <v>6.2058732835722198E-2</v>
      </c>
      <c r="BQ9" s="14">
        <v>6.5514234806794996E-2</v>
      </c>
      <c r="BR9" s="14">
        <v>1.4034075398892801E-2</v>
      </c>
      <c r="BS9" s="14">
        <v>5.3355822158759399E-2</v>
      </c>
      <c r="BT9" s="14">
        <v>7.0393467873211907E-2</v>
      </c>
      <c r="BU9" s="14">
        <v>3.4411928217831803E-2</v>
      </c>
      <c r="BV9" s="14">
        <v>9.1331451756471504E-2</v>
      </c>
      <c r="BW9" s="14">
        <v>2.72695684830483E-2</v>
      </c>
    </row>
    <row r="10" spans="2:75" x14ac:dyDescent="0.35">
      <c r="B10" s="15" t="s">
        <v>277</v>
      </c>
      <c r="C10" s="14">
        <v>0.31224180864023898</v>
      </c>
      <c r="D10" s="14">
        <v>0.32197108015164499</v>
      </c>
      <c r="E10" s="14">
        <v>0.30271806879402902</v>
      </c>
      <c r="F10" s="14"/>
      <c r="G10" s="14">
        <v>0.33653613710232699</v>
      </c>
      <c r="H10" s="14">
        <v>0.21583924991332501</v>
      </c>
      <c r="I10" s="14">
        <v>0.31917551304623998</v>
      </c>
      <c r="J10" s="14">
        <v>0.227163990382236</v>
      </c>
      <c r="K10" s="14">
        <v>0.34350121358214503</v>
      </c>
      <c r="L10" s="14">
        <v>0.35735401568242697</v>
      </c>
      <c r="M10" s="14"/>
      <c r="N10" s="14">
        <v>0.33754588402249602</v>
      </c>
      <c r="O10" s="14">
        <v>0.25982549388153803</v>
      </c>
      <c r="P10" s="14"/>
      <c r="Q10" s="14">
        <v>4.1727610811324201E-2</v>
      </c>
      <c r="R10" s="14">
        <v>0.29924708000218397</v>
      </c>
      <c r="S10" s="14">
        <v>0.302370678375665</v>
      </c>
      <c r="T10" s="14">
        <v>0.335991837541396</v>
      </c>
      <c r="U10" s="14">
        <v>0.37947908024500698</v>
      </c>
      <c r="V10" s="14">
        <v>0.25269981008834902</v>
      </c>
      <c r="W10" s="14">
        <v>0.35173355537157702</v>
      </c>
      <c r="X10" s="14">
        <v>0.24901961159165001</v>
      </c>
      <c r="Y10" s="14">
        <v>0.64232329805708299</v>
      </c>
      <c r="Z10" s="14">
        <v>0.22355977878911801</v>
      </c>
      <c r="AA10" s="14"/>
      <c r="AB10" s="14">
        <v>0.44338917853770599</v>
      </c>
      <c r="AC10" s="14">
        <v>0.29467491926649098</v>
      </c>
      <c r="AD10" s="14">
        <v>0.31837353819575798</v>
      </c>
      <c r="AE10" s="14"/>
      <c r="AF10" s="14">
        <v>0.43503116440126499</v>
      </c>
      <c r="AG10" s="14">
        <v>0.30667330139154603</v>
      </c>
      <c r="AH10" s="14">
        <v>0.40875182520657799</v>
      </c>
      <c r="AI10" s="14">
        <v>0.21170992401417099</v>
      </c>
      <c r="AJ10" s="14">
        <v>0.40461641901816903</v>
      </c>
      <c r="AK10" s="14">
        <v>0.36654849438176101</v>
      </c>
      <c r="AL10" s="14">
        <v>0.183577712967984</v>
      </c>
      <c r="AM10" s="14">
        <v>0.20269735335313999</v>
      </c>
      <c r="AN10" s="14"/>
      <c r="AO10" s="14">
        <v>0.54498131051054999</v>
      </c>
      <c r="AP10" s="14">
        <v>0.24316862596547401</v>
      </c>
      <c r="AQ10" s="14">
        <v>0.40708444962187701</v>
      </c>
      <c r="AR10" s="14">
        <v>0.29042640543784398</v>
      </c>
      <c r="AS10" s="14">
        <v>0.46925127342992701</v>
      </c>
      <c r="AT10" s="14">
        <v>0.40271267719130199</v>
      </c>
      <c r="AU10" s="14">
        <v>0.237254348151751</v>
      </c>
      <c r="AV10" s="14">
        <v>0.20787220399138401</v>
      </c>
      <c r="AW10" s="14"/>
      <c r="AX10" s="14">
        <v>0.348295590762778</v>
      </c>
      <c r="AY10" s="14">
        <v>0.43276620559122603</v>
      </c>
      <c r="AZ10" s="14">
        <v>0.22317057487659001</v>
      </c>
      <c r="BA10" s="14"/>
      <c r="BB10" s="14">
        <v>0.51113781969902405</v>
      </c>
      <c r="BC10" s="14">
        <v>0.36558837931687499</v>
      </c>
      <c r="BD10" s="14">
        <v>0.123920682635487</v>
      </c>
      <c r="BE10" s="14"/>
      <c r="BF10" s="14">
        <v>0.41602689657672298</v>
      </c>
      <c r="BG10" s="14">
        <v>0.42766088621974302</v>
      </c>
      <c r="BH10" s="14">
        <v>0.23232167969001699</v>
      </c>
      <c r="BI10" s="14"/>
      <c r="BJ10" s="14">
        <v>0.43553395187384503</v>
      </c>
      <c r="BK10" s="14">
        <v>0.28122831201300202</v>
      </c>
      <c r="BL10" s="14"/>
      <c r="BM10" s="14">
        <v>0.37610025822099602</v>
      </c>
      <c r="BN10" s="14">
        <v>0.29814828631168699</v>
      </c>
      <c r="BO10" s="14"/>
      <c r="BP10" s="14">
        <v>0.381173228733511</v>
      </c>
      <c r="BQ10" s="14">
        <v>0.37449221281063499</v>
      </c>
      <c r="BR10" s="14">
        <v>0.43356810080813202</v>
      </c>
      <c r="BS10" s="14">
        <v>0.22417515594419801</v>
      </c>
      <c r="BT10" s="14">
        <v>0.30157993872886002</v>
      </c>
      <c r="BU10" s="14">
        <v>0.34842976970917999</v>
      </c>
      <c r="BV10" s="14">
        <v>0.14212068543358999</v>
      </c>
      <c r="BW10" s="14">
        <v>0.31472713953493098</v>
      </c>
    </row>
    <row r="11" spans="2:75" x14ac:dyDescent="0.35">
      <c r="B11" s="15" t="s">
        <v>278</v>
      </c>
      <c r="C11" s="14">
        <v>0.38601530874734002</v>
      </c>
      <c r="D11" s="14">
        <v>0.33698940497016699</v>
      </c>
      <c r="E11" s="14">
        <v>0.43400553625325</v>
      </c>
      <c r="F11" s="14"/>
      <c r="G11" s="14">
        <v>0.36222321448560602</v>
      </c>
      <c r="H11" s="14">
        <v>0.45871192231778701</v>
      </c>
      <c r="I11" s="14">
        <v>0.46548199945833202</v>
      </c>
      <c r="J11" s="14">
        <v>0.429035144626428</v>
      </c>
      <c r="K11" s="14">
        <v>0.325551649362881</v>
      </c>
      <c r="L11" s="14">
        <v>0.34842851163120298</v>
      </c>
      <c r="M11" s="14"/>
      <c r="N11" s="14">
        <v>0.376341130979924</v>
      </c>
      <c r="O11" s="14">
        <v>0.40605495608588998</v>
      </c>
      <c r="P11" s="14"/>
      <c r="Q11" s="14">
        <v>0.44711308429979402</v>
      </c>
      <c r="R11" s="14">
        <v>0.43972524997512102</v>
      </c>
      <c r="S11" s="14">
        <v>0.39240359453374701</v>
      </c>
      <c r="T11" s="14">
        <v>0.39123260167630203</v>
      </c>
      <c r="U11" s="14">
        <v>0.34254050863174301</v>
      </c>
      <c r="V11" s="14">
        <v>0.45354239457443302</v>
      </c>
      <c r="W11" s="14">
        <v>0.34934854484226802</v>
      </c>
      <c r="X11" s="14">
        <v>0.2426479599485</v>
      </c>
      <c r="Y11" s="14">
        <v>0</v>
      </c>
      <c r="Z11" s="14">
        <v>0.37503848897060899</v>
      </c>
      <c r="AA11" s="14"/>
      <c r="AB11" s="14">
        <v>0.31055170867413601</v>
      </c>
      <c r="AC11" s="14">
        <v>0.447482356052115</v>
      </c>
      <c r="AD11" s="14">
        <v>0.28494633876069497</v>
      </c>
      <c r="AE11" s="14"/>
      <c r="AF11" s="14">
        <v>0.32650055313922699</v>
      </c>
      <c r="AG11" s="14">
        <v>0.38941107089967603</v>
      </c>
      <c r="AH11" s="14">
        <v>0.31192231664300402</v>
      </c>
      <c r="AI11" s="14">
        <v>0.37874114442321699</v>
      </c>
      <c r="AJ11" s="14">
        <v>0.39649959514845401</v>
      </c>
      <c r="AK11" s="14">
        <v>0.35797585276633997</v>
      </c>
      <c r="AL11" s="14">
        <v>0.34033499763041802</v>
      </c>
      <c r="AM11" s="14">
        <v>0.56516901890932603</v>
      </c>
      <c r="AN11" s="14"/>
      <c r="AO11" s="14">
        <v>0.269943276472416</v>
      </c>
      <c r="AP11" s="14">
        <v>0.42000055556396299</v>
      </c>
      <c r="AQ11" s="14">
        <v>0.343946706227303</v>
      </c>
      <c r="AR11" s="14">
        <v>0.28313796687909898</v>
      </c>
      <c r="AS11" s="14">
        <v>0.351166611362349</v>
      </c>
      <c r="AT11" s="14">
        <v>0.31725244863869301</v>
      </c>
      <c r="AU11" s="14">
        <v>0.35095733935757401</v>
      </c>
      <c r="AV11" s="14">
        <v>0.432836274493621</v>
      </c>
      <c r="AW11" s="14"/>
      <c r="AX11" s="14">
        <v>0.301540913715442</v>
      </c>
      <c r="AY11" s="14">
        <v>0.33924765803706503</v>
      </c>
      <c r="AZ11" s="14">
        <v>0.39562022309293099</v>
      </c>
      <c r="BA11" s="14"/>
      <c r="BB11" s="14">
        <v>0.18142038263515201</v>
      </c>
      <c r="BC11" s="14">
        <v>0.38512744018151701</v>
      </c>
      <c r="BD11" s="14">
        <v>0.46987060712234302</v>
      </c>
      <c r="BE11" s="14"/>
      <c r="BF11" s="14">
        <v>0.27292197767955201</v>
      </c>
      <c r="BG11" s="14">
        <v>0.34369889881054</v>
      </c>
      <c r="BH11" s="14">
        <v>0.39650806946459599</v>
      </c>
      <c r="BI11" s="14"/>
      <c r="BJ11" s="14">
        <v>0.243708687420195</v>
      </c>
      <c r="BK11" s="14">
        <v>0.421439980650957</v>
      </c>
      <c r="BL11" s="14"/>
      <c r="BM11" s="14">
        <v>0.31743529812600502</v>
      </c>
      <c r="BN11" s="14">
        <v>0.418814804124505</v>
      </c>
      <c r="BO11" s="14"/>
      <c r="BP11" s="14">
        <v>0.35981055567166198</v>
      </c>
      <c r="BQ11" s="14">
        <v>0.39156586671573501</v>
      </c>
      <c r="BR11" s="14">
        <v>0.34496711527809398</v>
      </c>
      <c r="BS11" s="14">
        <v>0.38173985858424198</v>
      </c>
      <c r="BT11" s="14">
        <v>0.38424103999667403</v>
      </c>
      <c r="BU11" s="14">
        <v>0.340349645926529</v>
      </c>
      <c r="BV11" s="14">
        <v>0.435129845145308</v>
      </c>
      <c r="BW11" s="14">
        <v>0.53120368673250995</v>
      </c>
    </row>
    <row r="12" spans="2:75" x14ac:dyDescent="0.35">
      <c r="B12" s="15" t="s">
        <v>279</v>
      </c>
      <c r="C12" s="14">
        <v>0.11800472207071799</v>
      </c>
      <c r="D12" s="14">
        <v>0.13769770624025501</v>
      </c>
      <c r="E12" s="14">
        <v>9.8727753820182507E-2</v>
      </c>
      <c r="F12" s="14"/>
      <c r="G12" s="14">
        <v>9.0005294148163897E-2</v>
      </c>
      <c r="H12" s="14">
        <v>9.24834943887409E-2</v>
      </c>
      <c r="I12" s="14">
        <v>0.10818356958926401</v>
      </c>
      <c r="J12" s="14">
        <v>0.15906744257229499</v>
      </c>
      <c r="K12" s="14">
        <v>0.110955834667056</v>
      </c>
      <c r="L12" s="14">
        <v>0.117669949606642</v>
      </c>
      <c r="M12" s="14"/>
      <c r="N12" s="14">
        <v>0.12671391001169799</v>
      </c>
      <c r="O12" s="14">
        <v>9.9964010070341197E-2</v>
      </c>
      <c r="P12" s="14"/>
      <c r="Q12" s="14">
        <v>0.22285929839559601</v>
      </c>
      <c r="R12" s="14">
        <v>8.39090496809409E-2</v>
      </c>
      <c r="S12" s="14">
        <v>0.13573650211525701</v>
      </c>
      <c r="T12" s="14">
        <v>9.1921308879149496E-2</v>
      </c>
      <c r="U12" s="14">
        <v>0.101545877664284</v>
      </c>
      <c r="V12" s="14">
        <v>0.111064384930011</v>
      </c>
      <c r="W12" s="14">
        <v>0.18136875941627201</v>
      </c>
      <c r="X12" s="14">
        <v>0.33182818373155398</v>
      </c>
      <c r="Y12" s="14">
        <v>0</v>
      </c>
      <c r="Z12" s="14">
        <v>9.6188935652515795E-2</v>
      </c>
      <c r="AA12" s="14"/>
      <c r="AB12" s="14">
        <v>0.101997354400868</v>
      </c>
      <c r="AC12" s="14">
        <v>8.5134595364951507E-2</v>
      </c>
      <c r="AD12" s="14">
        <v>0.20366756899406599</v>
      </c>
      <c r="AE12" s="14"/>
      <c r="AF12" s="14">
        <v>5.0694607675666997E-2</v>
      </c>
      <c r="AG12" s="14">
        <v>0.19476990667003899</v>
      </c>
      <c r="AH12" s="14">
        <v>0.17047745812908299</v>
      </c>
      <c r="AI12" s="14">
        <v>0.154767772264301</v>
      </c>
      <c r="AJ12" s="14">
        <v>2.2439294634745002E-2</v>
      </c>
      <c r="AK12" s="14">
        <v>0.117017530914701</v>
      </c>
      <c r="AL12" s="14">
        <v>0.229240373296309</v>
      </c>
      <c r="AM12" s="14">
        <v>6.1159125775015998E-2</v>
      </c>
      <c r="AN12" s="14"/>
      <c r="AO12" s="14">
        <v>5.3171113153968302E-2</v>
      </c>
      <c r="AP12" s="14">
        <v>0.23781796997233201</v>
      </c>
      <c r="AQ12" s="14">
        <v>0.134148498755913</v>
      </c>
      <c r="AR12" s="14">
        <v>7.0008708180944804E-2</v>
      </c>
      <c r="AS12" s="14">
        <v>4.1541259522315202E-2</v>
      </c>
      <c r="AT12" s="14">
        <v>0.10553905754361401</v>
      </c>
      <c r="AU12" s="14">
        <v>0.201787418304473</v>
      </c>
      <c r="AV12" s="14">
        <v>0.13810858982667601</v>
      </c>
      <c r="AW12" s="14"/>
      <c r="AX12" s="14">
        <v>3.8200610613644201E-2</v>
      </c>
      <c r="AY12" s="14">
        <v>9.6586554258249094E-2</v>
      </c>
      <c r="AZ12" s="14">
        <v>0.17297895139213901</v>
      </c>
      <c r="BA12" s="14"/>
      <c r="BB12" s="14">
        <v>5.7633152584325102E-2</v>
      </c>
      <c r="BC12" s="14">
        <v>0.105191680543545</v>
      </c>
      <c r="BD12" s="14">
        <v>0.21023539507394401</v>
      </c>
      <c r="BE12" s="14"/>
      <c r="BF12" s="14">
        <v>8.7849790904190497E-2</v>
      </c>
      <c r="BG12" s="14">
        <v>9.1088404567815306E-2</v>
      </c>
      <c r="BH12" s="14">
        <v>0.16950004468338201</v>
      </c>
      <c r="BI12" s="14"/>
      <c r="BJ12" s="14">
        <v>0.12084946968489001</v>
      </c>
      <c r="BK12" s="14">
        <v>0.118298496385569</v>
      </c>
      <c r="BL12" s="14"/>
      <c r="BM12" s="14">
        <v>0.109868838339194</v>
      </c>
      <c r="BN12" s="14">
        <v>0.11532131439552699</v>
      </c>
      <c r="BO12" s="14"/>
      <c r="BP12" s="14">
        <v>0.105100648107518</v>
      </c>
      <c r="BQ12" s="14">
        <v>4.3214147712303003E-2</v>
      </c>
      <c r="BR12" s="14">
        <v>7.9657967892296802E-2</v>
      </c>
      <c r="BS12" s="14">
        <v>0.176676150353032</v>
      </c>
      <c r="BT12" s="14">
        <v>0.117346648108325</v>
      </c>
      <c r="BU12" s="14">
        <v>0.158306834592462</v>
      </c>
      <c r="BV12" s="14">
        <v>0.115616503754307</v>
      </c>
      <c r="BW12" s="14">
        <v>2.7587014344028299E-2</v>
      </c>
    </row>
    <row r="13" spans="2:75" x14ac:dyDescent="0.35">
      <c r="B13" s="15" t="s">
        <v>280</v>
      </c>
      <c r="C13" s="14">
        <v>6.2901359401706505E-2</v>
      </c>
      <c r="D13" s="14">
        <v>9.7335638822426698E-2</v>
      </c>
      <c r="E13" s="14">
        <v>2.91945069811325E-2</v>
      </c>
      <c r="F13" s="14"/>
      <c r="G13" s="14">
        <v>6.97567484185143E-2</v>
      </c>
      <c r="H13" s="14">
        <v>0.109538924610912</v>
      </c>
      <c r="I13" s="14">
        <v>3.41321749518659E-2</v>
      </c>
      <c r="J13" s="14">
        <v>7.0744027240261506E-2</v>
      </c>
      <c r="K13" s="14">
        <v>8.3259866850275394E-2</v>
      </c>
      <c r="L13" s="14">
        <v>4.6820953236515202E-2</v>
      </c>
      <c r="M13" s="14"/>
      <c r="N13" s="14">
        <v>6.2552710765069297E-2</v>
      </c>
      <c r="O13" s="14">
        <v>6.36235702077564E-2</v>
      </c>
      <c r="P13" s="14"/>
      <c r="Q13" s="14">
        <v>6.9407425383860105E-2</v>
      </c>
      <c r="R13" s="14">
        <v>7.4436957837708706E-2</v>
      </c>
      <c r="S13" s="14">
        <v>4.2111444666650601E-2</v>
      </c>
      <c r="T13" s="14">
        <v>6.4191558107296098E-2</v>
      </c>
      <c r="U13" s="14">
        <v>8.9461764303937E-2</v>
      </c>
      <c r="V13" s="14">
        <v>6.3050572585761494E-2</v>
      </c>
      <c r="W13" s="14">
        <v>3.1032377154660999E-2</v>
      </c>
      <c r="X13" s="14">
        <v>0.17650424472829601</v>
      </c>
      <c r="Y13" s="14">
        <v>0.35767670194291701</v>
      </c>
      <c r="Z13" s="14">
        <v>4.9182592211617797E-2</v>
      </c>
      <c r="AA13" s="14"/>
      <c r="AB13" s="14">
        <v>7.3321663478506202E-2</v>
      </c>
      <c r="AC13" s="14">
        <v>4.4428294254261098E-2</v>
      </c>
      <c r="AD13" s="14">
        <v>9.6147554422955306E-2</v>
      </c>
      <c r="AE13" s="14"/>
      <c r="AF13" s="14">
        <v>4.5533693925416001E-2</v>
      </c>
      <c r="AG13" s="14">
        <v>6.3219818798816094E-2</v>
      </c>
      <c r="AH13" s="14">
        <v>4.3648353314047802E-2</v>
      </c>
      <c r="AI13" s="14">
        <v>0.12409580737818</v>
      </c>
      <c r="AJ13" s="14">
        <v>0</v>
      </c>
      <c r="AK13" s="14">
        <v>1.7716133867828301E-2</v>
      </c>
      <c r="AL13" s="14">
        <v>8.00428386157397E-2</v>
      </c>
      <c r="AM13" s="14">
        <v>7.4856127167568801E-2</v>
      </c>
      <c r="AN13" s="14"/>
      <c r="AO13" s="14">
        <v>4.18985672612927E-2</v>
      </c>
      <c r="AP13" s="14">
        <v>3.3278062672195602E-2</v>
      </c>
      <c r="AQ13" s="14">
        <v>3.4224810797851501E-2</v>
      </c>
      <c r="AR13" s="14">
        <v>0.20725273262282801</v>
      </c>
      <c r="AS13" s="14">
        <v>0</v>
      </c>
      <c r="AT13" s="14">
        <v>2.1966777832177702E-2</v>
      </c>
      <c r="AU13" s="14">
        <v>4.7886497327907403E-2</v>
      </c>
      <c r="AV13" s="14">
        <v>0.13175145825260601</v>
      </c>
      <c r="AW13" s="14"/>
      <c r="AX13" s="14">
        <v>3.8190400612869699E-2</v>
      </c>
      <c r="AY13" s="14">
        <v>1.6830520736690498E-2</v>
      </c>
      <c r="AZ13" s="14">
        <v>0.12793833813307501</v>
      </c>
      <c r="BA13" s="14"/>
      <c r="BB13" s="14">
        <v>0</v>
      </c>
      <c r="BC13" s="14">
        <v>4.4806210928164399E-2</v>
      </c>
      <c r="BD13" s="14">
        <v>0.15325669014248799</v>
      </c>
      <c r="BE13" s="14"/>
      <c r="BF13" s="14">
        <v>1.9987575548111199E-2</v>
      </c>
      <c r="BG13" s="14">
        <v>2.9213248468498699E-2</v>
      </c>
      <c r="BH13" s="14">
        <v>0.119253000357799</v>
      </c>
      <c r="BI13" s="14"/>
      <c r="BJ13" s="14">
        <v>8.2224315076371499E-2</v>
      </c>
      <c r="BK13" s="14">
        <v>5.8729920777335701E-2</v>
      </c>
      <c r="BL13" s="14"/>
      <c r="BM13" s="14">
        <v>7.0102916565904005E-2</v>
      </c>
      <c r="BN13" s="14">
        <v>5.3125147934654997E-2</v>
      </c>
      <c r="BO13" s="14"/>
      <c r="BP13" s="14">
        <v>4.3430969042387101E-2</v>
      </c>
      <c r="BQ13" s="14">
        <v>6.4177433283606505E-2</v>
      </c>
      <c r="BR13" s="14">
        <v>4.4799343245371999E-2</v>
      </c>
      <c r="BS13" s="14">
        <v>0.100821054752435</v>
      </c>
      <c r="BT13" s="14">
        <v>6.5194490260001597E-2</v>
      </c>
      <c r="BU13" s="14">
        <v>6.2938090997562798E-2</v>
      </c>
      <c r="BV13" s="14">
        <v>6.0030137229947697E-2</v>
      </c>
      <c r="BW13" s="14">
        <v>1.5966760782866699E-2</v>
      </c>
    </row>
    <row r="14" spans="2:75" x14ac:dyDescent="0.35">
      <c r="B14" s="15" t="s">
        <v>92</v>
      </c>
      <c r="C14" s="20">
        <v>6.4168022404964206E-2</v>
      </c>
      <c r="D14" s="20">
        <v>2.66541906977791E-2</v>
      </c>
      <c r="E14" s="20">
        <v>0.100889371315302</v>
      </c>
      <c r="F14" s="20"/>
      <c r="G14" s="20">
        <v>5.8932760269849699E-2</v>
      </c>
      <c r="H14" s="20">
        <v>6.0873178849503898E-2</v>
      </c>
      <c r="I14" s="20">
        <v>4.4746291944134403E-2</v>
      </c>
      <c r="J14" s="20">
        <v>7.5920505144966802E-2</v>
      </c>
      <c r="K14" s="20">
        <v>9.2048938548971795E-2</v>
      </c>
      <c r="L14" s="20">
        <v>5.5323207967609603E-2</v>
      </c>
      <c r="M14" s="20"/>
      <c r="N14" s="20">
        <v>3.0499082564275901E-2</v>
      </c>
      <c r="O14" s="20">
        <v>0.133911797730529</v>
      </c>
      <c r="P14" s="20"/>
      <c r="Q14" s="20">
        <v>0.16256627466332901</v>
      </c>
      <c r="R14" s="20">
        <v>7.6058217744687698E-2</v>
      </c>
      <c r="S14" s="20">
        <v>9.9229733339620693E-2</v>
      </c>
      <c r="T14" s="20">
        <v>3.8178295773096199E-2</v>
      </c>
      <c r="U14" s="20">
        <v>4.7589370323225799E-2</v>
      </c>
      <c r="V14" s="20">
        <v>2.14712722532589E-2</v>
      </c>
      <c r="W14" s="20">
        <v>1.6231854062473999E-2</v>
      </c>
      <c r="X14" s="20">
        <v>0</v>
      </c>
      <c r="Y14" s="20">
        <v>0</v>
      </c>
      <c r="Z14" s="20">
        <v>0.21093514282364201</v>
      </c>
      <c r="AA14" s="20"/>
      <c r="AB14" s="20">
        <v>1.2171150767562601E-2</v>
      </c>
      <c r="AC14" s="20">
        <v>8.4419776803404303E-2</v>
      </c>
      <c r="AD14" s="20">
        <v>2.3818830004672501E-2</v>
      </c>
      <c r="AE14" s="20"/>
      <c r="AF14" s="20">
        <v>5.50482996667273E-2</v>
      </c>
      <c r="AG14" s="20">
        <v>2.69206621950983E-2</v>
      </c>
      <c r="AH14" s="20">
        <v>3.80639359223474E-2</v>
      </c>
      <c r="AI14" s="20">
        <v>1.9605194959722998E-2</v>
      </c>
      <c r="AJ14" s="20">
        <v>0.102381325337645</v>
      </c>
      <c r="AK14" s="20">
        <v>4.9931034252374398E-2</v>
      </c>
      <c r="AL14" s="20">
        <v>8.0850796401984906E-2</v>
      </c>
      <c r="AM14" s="20">
        <v>8.3104273755258903E-2</v>
      </c>
      <c r="AN14" s="20"/>
      <c r="AO14" s="20">
        <v>4.0948902175707298E-2</v>
      </c>
      <c r="AP14" s="20">
        <v>4.6863669656671998E-2</v>
      </c>
      <c r="AQ14" s="20">
        <v>3.3929561129265602E-2</v>
      </c>
      <c r="AR14" s="20">
        <v>1.54295189579191E-2</v>
      </c>
      <c r="AS14" s="20">
        <v>8.9502436368966098E-2</v>
      </c>
      <c r="AT14" s="20">
        <v>4.2305626533329997E-2</v>
      </c>
      <c r="AU14" s="20">
        <v>6.8297805023578906E-2</v>
      </c>
      <c r="AV14" s="20">
        <v>8.9431473435712394E-2</v>
      </c>
      <c r="AW14" s="20"/>
      <c r="AX14" s="20">
        <v>2.5158743017729399E-2</v>
      </c>
      <c r="AY14" s="20">
        <v>4.1521194553016498E-2</v>
      </c>
      <c r="AZ14" s="20">
        <v>5.5132308838544197E-2</v>
      </c>
      <c r="BA14" s="20"/>
      <c r="BB14" s="20">
        <v>1.2219457324972699E-2</v>
      </c>
      <c r="BC14" s="20">
        <v>6.0986879522099101E-2</v>
      </c>
      <c r="BD14" s="20">
        <v>3.4531049429931501E-2</v>
      </c>
      <c r="BE14" s="20"/>
      <c r="BF14" s="20">
        <v>7.1758090337535205E-2</v>
      </c>
      <c r="BG14" s="20">
        <v>3.6382672093004498E-2</v>
      </c>
      <c r="BH14" s="20">
        <v>4.91324240802926E-2</v>
      </c>
      <c r="BI14" s="20"/>
      <c r="BJ14" s="20">
        <v>6.6920550993182703E-3</v>
      </c>
      <c r="BK14" s="20">
        <v>7.8058168501411201E-2</v>
      </c>
      <c r="BL14" s="20"/>
      <c r="BM14" s="20">
        <v>2.8594596748469401E-2</v>
      </c>
      <c r="BN14" s="20">
        <v>8.1165670788124505E-2</v>
      </c>
      <c r="BO14" s="20"/>
      <c r="BP14" s="20">
        <v>4.8425865609200001E-2</v>
      </c>
      <c r="BQ14" s="20">
        <v>6.1036104670925198E-2</v>
      </c>
      <c r="BR14" s="20">
        <v>8.2973397377212599E-2</v>
      </c>
      <c r="BS14" s="20">
        <v>6.3231958207334002E-2</v>
      </c>
      <c r="BT14" s="20">
        <v>6.1244415032926797E-2</v>
      </c>
      <c r="BU14" s="20">
        <v>5.5563730556434703E-2</v>
      </c>
      <c r="BV14" s="20">
        <v>0.15577137668037599</v>
      </c>
      <c r="BW14" s="20">
        <v>8.3245830122616396E-2</v>
      </c>
    </row>
    <row r="15" spans="2:75" x14ac:dyDescent="0.35">
      <c r="B15" s="16" t="s">
        <v>501</v>
      </c>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W19"/>
  <sheetViews>
    <sheetView showGridLines="0" workbookViewId="0">
      <pane xSplit="2" topLeftCell="C1" activePane="topRight" state="frozen"/>
      <selection pane="topRight" activeCell="B15" sqref="B15"/>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283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759</v>
      </c>
      <c r="D7" s="10">
        <v>405</v>
      </c>
      <c r="E7" s="10">
        <v>354</v>
      </c>
      <c r="F7" s="10"/>
      <c r="G7" s="10">
        <v>59</v>
      </c>
      <c r="H7" s="10">
        <v>71</v>
      </c>
      <c r="I7" s="10">
        <v>109</v>
      </c>
      <c r="J7" s="10">
        <v>130</v>
      </c>
      <c r="K7" s="10">
        <v>130</v>
      </c>
      <c r="L7" s="10">
        <v>260</v>
      </c>
      <c r="M7" s="10"/>
      <c r="N7" s="10">
        <v>299</v>
      </c>
      <c r="O7" s="10">
        <v>460</v>
      </c>
      <c r="P7" s="10"/>
      <c r="Q7" s="10">
        <v>27</v>
      </c>
      <c r="R7" s="10">
        <v>84</v>
      </c>
      <c r="S7" s="10">
        <v>111</v>
      </c>
      <c r="T7" s="10">
        <v>155</v>
      </c>
      <c r="U7" s="10">
        <v>129</v>
      </c>
      <c r="V7" s="10">
        <v>82</v>
      </c>
      <c r="W7" s="10">
        <v>88</v>
      </c>
      <c r="X7" s="10">
        <v>5</v>
      </c>
      <c r="Y7" s="10">
        <v>3</v>
      </c>
      <c r="Z7" s="10">
        <v>75</v>
      </c>
      <c r="AA7" s="10"/>
      <c r="AB7" s="10">
        <v>106</v>
      </c>
      <c r="AC7" s="10">
        <v>437</v>
      </c>
      <c r="AD7" s="10">
        <v>165</v>
      </c>
      <c r="AE7" s="10"/>
      <c r="AF7" s="10">
        <v>127</v>
      </c>
      <c r="AG7" s="10">
        <v>108</v>
      </c>
      <c r="AH7" s="10">
        <v>71</v>
      </c>
      <c r="AI7" s="10">
        <v>32</v>
      </c>
      <c r="AJ7" s="10">
        <v>31</v>
      </c>
      <c r="AK7" s="10">
        <v>137</v>
      </c>
      <c r="AL7" s="10">
        <v>30</v>
      </c>
      <c r="AM7" s="10">
        <v>117</v>
      </c>
      <c r="AN7" s="10"/>
      <c r="AO7" s="10">
        <v>97</v>
      </c>
      <c r="AP7" s="10">
        <v>100</v>
      </c>
      <c r="AQ7" s="10">
        <v>54</v>
      </c>
      <c r="AR7" s="10">
        <v>27</v>
      </c>
      <c r="AS7" s="10">
        <v>29</v>
      </c>
      <c r="AT7" s="10">
        <v>108</v>
      </c>
      <c r="AU7" s="10">
        <v>34</v>
      </c>
      <c r="AV7" s="10">
        <v>60</v>
      </c>
      <c r="AW7" s="10"/>
      <c r="AX7" s="10">
        <v>42</v>
      </c>
      <c r="AY7" s="10">
        <v>308</v>
      </c>
      <c r="AZ7" s="10">
        <v>328</v>
      </c>
      <c r="BA7" s="10"/>
      <c r="BB7" s="10">
        <v>110</v>
      </c>
      <c r="BC7" s="10">
        <v>384</v>
      </c>
      <c r="BD7" s="10">
        <v>171</v>
      </c>
      <c r="BE7" s="10"/>
      <c r="BF7" s="10">
        <v>49</v>
      </c>
      <c r="BG7" s="10">
        <v>320</v>
      </c>
      <c r="BH7" s="10">
        <v>284</v>
      </c>
      <c r="BI7" s="10"/>
      <c r="BJ7" s="10">
        <v>142</v>
      </c>
      <c r="BK7" s="10">
        <v>595</v>
      </c>
      <c r="BL7" s="10"/>
      <c r="BM7" s="10">
        <v>220</v>
      </c>
      <c r="BN7" s="10">
        <v>486</v>
      </c>
      <c r="BO7" s="10"/>
      <c r="BP7" s="10">
        <v>130</v>
      </c>
      <c r="BQ7" s="10">
        <v>45</v>
      </c>
      <c r="BR7" s="10">
        <v>32</v>
      </c>
      <c r="BS7" s="10">
        <v>135</v>
      </c>
      <c r="BT7" s="10">
        <v>250</v>
      </c>
      <c r="BU7" s="10">
        <v>92</v>
      </c>
      <c r="BV7" s="10">
        <v>23</v>
      </c>
      <c r="BW7" s="10">
        <v>52</v>
      </c>
    </row>
    <row r="8" spans="2:75" ht="30" customHeight="1" x14ac:dyDescent="0.35">
      <c r="B8" s="11" t="s">
        <v>19</v>
      </c>
      <c r="C8" s="11">
        <v>802</v>
      </c>
      <c r="D8" s="11">
        <v>402</v>
      </c>
      <c r="E8" s="11">
        <v>400</v>
      </c>
      <c r="F8" s="11"/>
      <c r="G8" s="11">
        <v>58</v>
      </c>
      <c r="H8" s="11">
        <v>74</v>
      </c>
      <c r="I8" s="11">
        <v>103</v>
      </c>
      <c r="J8" s="11">
        <v>139</v>
      </c>
      <c r="K8" s="11">
        <v>128</v>
      </c>
      <c r="L8" s="11">
        <v>300</v>
      </c>
      <c r="M8" s="11"/>
      <c r="N8" s="11">
        <v>551</v>
      </c>
      <c r="O8" s="11">
        <v>251</v>
      </c>
      <c r="P8" s="11"/>
      <c r="Q8" s="11">
        <v>20</v>
      </c>
      <c r="R8" s="11">
        <v>78</v>
      </c>
      <c r="S8" s="11">
        <v>97</v>
      </c>
      <c r="T8" s="11">
        <v>158</v>
      </c>
      <c r="U8" s="11">
        <v>156</v>
      </c>
      <c r="V8" s="11">
        <v>101</v>
      </c>
      <c r="W8" s="11">
        <v>123</v>
      </c>
      <c r="X8" s="11">
        <v>4</v>
      </c>
      <c r="Y8" s="11">
        <v>4</v>
      </c>
      <c r="Z8" s="11">
        <v>62</v>
      </c>
      <c r="AA8" s="11"/>
      <c r="AB8" s="11">
        <v>119</v>
      </c>
      <c r="AC8" s="11">
        <v>462</v>
      </c>
      <c r="AD8" s="11">
        <v>164</v>
      </c>
      <c r="AE8" s="11"/>
      <c r="AF8" s="11">
        <v>160</v>
      </c>
      <c r="AG8" s="11">
        <v>109</v>
      </c>
      <c r="AH8" s="11">
        <v>84</v>
      </c>
      <c r="AI8" s="11">
        <v>38</v>
      </c>
      <c r="AJ8" s="11">
        <v>26</v>
      </c>
      <c r="AK8" s="11">
        <v>151</v>
      </c>
      <c r="AL8" s="11">
        <v>26</v>
      </c>
      <c r="AM8" s="11">
        <v>102</v>
      </c>
      <c r="AN8" s="11"/>
      <c r="AO8" s="11">
        <v>119</v>
      </c>
      <c r="AP8" s="11">
        <v>117</v>
      </c>
      <c r="AQ8" s="11">
        <v>55</v>
      </c>
      <c r="AR8" s="11">
        <v>30</v>
      </c>
      <c r="AS8" s="11">
        <v>25</v>
      </c>
      <c r="AT8" s="11">
        <v>118</v>
      </c>
      <c r="AU8" s="11">
        <v>32</v>
      </c>
      <c r="AV8" s="11">
        <v>51</v>
      </c>
      <c r="AW8" s="11"/>
      <c r="AX8" s="11">
        <v>42</v>
      </c>
      <c r="AY8" s="11">
        <v>361</v>
      </c>
      <c r="AZ8" s="11">
        <v>320</v>
      </c>
      <c r="BA8" s="11"/>
      <c r="BB8" s="11">
        <v>122</v>
      </c>
      <c r="BC8" s="11">
        <v>424</v>
      </c>
      <c r="BD8" s="11">
        <v>176</v>
      </c>
      <c r="BE8" s="11"/>
      <c r="BF8" s="11">
        <v>44</v>
      </c>
      <c r="BG8" s="11">
        <v>352</v>
      </c>
      <c r="BH8" s="11">
        <v>298</v>
      </c>
      <c r="BI8" s="11"/>
      <c r="BJ8" s="11">
        <v>192</v>
      </c>
      <c r="BK8" s="11">
        <v>592</v>
      </c>
      <c r="BL8" s="11"/>
      <c r="BM8" s="11">
        <v>245</v>
      </c>
      <c r="BN8" s="11">
        <v>494</v>
      </c>
      <c r="BO8" s="11"/>
      <c r="BP8" s="11">
        <v>129</v>
      </c>
      <c r="BQ8" s="11">
        <v>44</v>
      </c>
      <c r="BR8" s="11">
        <v>32</v>
      </c>
      <c r="BS8" s="11">
        <v>139</v>
      </c>
      <c r="BT8" s="11">
        <v>284</v>
      </c>
      <c r="BU8" s="11">
        <v>98</v>
      </c>
      <c r="BV8" s="11">
        <v>24</v>
      </c>
      <c r="BW8" s="11">
        <v>52</v>
      </c>
    </row>
    <row r="9" spans="2:75" x14ac:dyDescent="0.35">
      <c r="B9" s="15" t="s">
        <v>276</v>
      </c>
      <c r="C9" s="14">
        <v>4.5402397112647298E-2</v>
      </c>
      <c r="D9" s="14">
        <v>5.8608531301256997E-2</v>
      </c>
      <c r="E9" s="14">
        <v>3.2126694266901998E-2</v>
      </c>
      <c r="F9" s="14"/>
      <c r="G9" s="14">
        <v>4.4657257285545697E-2</v>
      </c>
      <c r="H9" s="14">
        <v>4.4751858293848E-2</v>
      </c>
      <c r="I9" s="14">
        <v>4.5420735471660603E-2</v>
      </c>
      <c r="J9" s="14">
        <v>1.7859055802257599E-2</v>
      </c>
      <c r="K9" s="14">
        <v>4.8859390599023098E-2</v>
      </c>
      <c r="L9" s="14">
        <v>5.70037297136737E-2</v>
      </c>
      <c r="M9" s="14"/>
      <c r="N9" s="14">
        <v>4.7467295500607298E-2</v>
      </c>
      <c r="O9" s="14">
        <v>4.0878585025269601E-2</v>
      </c>
      <c r="P9" s="14"/>
      <c r="Q9" s="14">
        <v>1.6459487308575601E-2</v>
      </c>
      <c r="R9" s="14">
        <v>1.0586266680384799E-2</v>
      </c>
      <c r="S9" s="14">
        <v>1.9347505595995601E-2</v>
      </c>
      <c r="T9" s="14">
        <v>6.8922435865454504E-2</v>
      </c>
      <c r="U9" s="14">
        <v>8.3496740753246108E-3</v>
      </c>
      <c r="V9" s="14">
        <v>7.5437014298424698E-2</v>
      </c>
      <c r="W9" s="14">
        <v>7.02062245742716E-2</v>
      </c>
      <c r="X9" s="14">
        <v>0</v>
      </c>
      <c r="Y9" s="14">
        <v>0</v>
      </c>
      <c r="Z9" s="14">
        <v>8.0876342329817802E-2</v>
      </c>
      <c r="AA9" s="14"/>
      <c r="AB9" s="14">
        <v>7.1008666983614299E-2</v>
      </c>
      <c r="AC9" s="14">
        <v>2.64564198381642E-2</v>
      </c>
      <c r="AD9" s="14">
        <v>7.4305017726702796E-2</v>
      </c>
      <c r="AE9" s="14"/>
      <c r="AF9" s="14">
        <v>5.1226641430159502E-2</v>
      </c>
      <c r="AG9" s="14">
        <v>4.1042181051918099E-2</v>
      </c>
      <c r="AH9" s="14">
        <v>4.0513228354632898E-2</v>
      </c>
      <c r="AI9" s="14">
        <v>6.6678265855526705E-2</v>
      </c>
      <c r="AJ9" s="14">
        <v>5.9068955439671798E-2</v>
      </c>
      <c r="AK9" s="14">
        <v>7.7902340742546997E-2</v>
      </c>
      <c r="AL9" s="14">
        <v>2.1390127677101502E-2</v>
      </c>
      <c r="AM9" s="14">
        <v>1.4716348105516299E-2</v>
      </c>
      <c r="AN9" s="14"/>
      <c r="AO9" s="14">
        <v>2.7185195567214E-2</v>
      </c>
      <c r="AP9" s="14">
        <v>4.3820382648322297E-2</v>
      </c>
      <c r="AQ9" s="14">
        <v>8.9475486789345707E-2</v>
      </c>
      <c r="AR9" s="14">
        <v>2.9320587821992601E-2</v>
      </c>
      <c r="AS9" s="14">
        <v>6.2308217292087499E-2</v>
      </c>
      <c r="AT9" s="14">
        <v>8.4141725292465303E-2</v>
      </c>
      <c r="AU9" s="14">
        <v>5.2536403279944799E-2</v>
      </c>
      <c r="AV9" s="14">
        <v>0</v>
      </c>
      <c r="AW9" s="14"/>
      <c r="AX9" s="14">
        <v>8.8211614461812804E-2</v>
      </c>
      <c r="AY9" s="14">
        <v>5.1173429762204597E-2</v>
      </c>
      <c r="AZ9" s="14">
        <v>4.4760285764138603E-2</v>
      </c>
      <c r="BA9" s="14"/>
      <c r="BB9" s="14">
        <v>0.184896024275574</v>
      </c>
      <c r="BC9" s="14">
        <v>2.2592573016949499E-2</v>
      </c>
      <c r="BD9" s="14">
        <v>2.0431689671957999E-2</v>
      </c>
      <c r="BE9" s="14"/>
      <c r="BF9" s="14">
        <v>0.100554622963033</v>
      </c>
      <c r="BG9" s="14">
        <v>4.9718188675363303E-2</v>
      </c>
      <c r="BH9" s="14">
        <v>3.5064194746285401E-2</v>
      </c>
      <c r="BI9" s="14"/>
      <c r="BJ9" s="14">
        <v>0.101016661254413</v>
      </c>
      <c r="BK9" s="14">
        <v>2.8815800117011799E-2</v>
      </c>
      <c r="BL9" s="14"/>
      <c r="BM9" s="14">
        <v>7.1203224688425396E-2</v>
      </c>
      <c r="BN9" s="14">
        <v>3.1217839054239201E-2</v>
      </c>
      <c r="BO9" s="14"/>
      <c r="BP9" s="14">
        <v>3.6675323289773298E-2</v>
      </c>
      <c r="BQ9" s="14">
        <v>8.2156449685922103E-2</v>
      </c>
      <c r="BR9" s="14">
        <v>6.2487444591803498E-2</v>
      </c>
      <c r="BS9" s="14">
        <v>6.7781973088562901E-3</v>
      </c>
      <c r="BT9" s="14">
        <v>5.7935865885057697E-2</v>
      </c>
      <c r="BU9" s="14">
        <v>7.1448773642958499E-2</v>
      </c>
      <c r="BV9" s="14">
        <v>0</v>
      </c>
      <c r="BW9" s="14">
        <v>3.22969433559206E-2</v>
      </c>
    </row>
    <row r="10" spans="2:75" x14ac:dyDescent="0.35">
      <c r="B10" s="15" t="s">
        <v>277</v>
      </c>
      <c r="C10" s="14">
        <v>0.257703360601305</v>
      </c>
      <c r="D10" s="14">
        <v>0.29107424381198599</v>
      </c>
      <c r="E10" s="14">
        <v>0.22415668275615899</v>
      </c>
      <c r="F10" s="14"/>
      <c r="G10" s="14">
        <v>0.39010938536995698</v>
      </c>
      <c r="H10" s="14">
        <v>0.30932841519568799</v>
      </c>
      <c r="I10" s="14">
        <v>0.20327473809476501</v>
      </c>
      <c r="J10" s="14">
        <v>0.14292126287023399</v>
      </c>
      <c r="K10" s="14">
        <v>0.30329050905187599</v>
      </c>
      <c r="L10" s="14">
        <v>0.27192504904312997</v>
      </c>
      <c r="M10" s="14"/>
      <c r="N10" s="14">
        <v>0.29058464111108101</v>
      </c>
      <c r="O10" s="14">
        <v>0.18566653056361301</v>
      </c>
      <c r="P10" s="14"/>
      <c r="Q10" s="14">
        <v>9.5247745809251105E-2</v>
      </c>
      <c r="R10" s="14">
        <v>0.23372223843581399</v>
      </c>
      <c r="S10" s="14">
        <v>0.18526411385911601</v>
      </c>
      <c r="T10" s="14">
        <v>0.29361708090143301</v>
      </c>
      <c r="U10" s="14">
        <v>0.36209033078972003</v>
      </c>
      <c r="V10" s="14">
        <v>0.26969750133009301</v>
      </c>
      <c r="W10" s="14">
        <v>0.23664230316552801</v>
      </c>
      <c r="X10" s="14">
        <v>0.2350317630829</v>
      </c>
      <c r="Y10" s="14">
        <v>0</v>
      </c>
      <c r="Z10" s="14">
        <v>0.13911347837618901</v>
      </c>
      <c r="AA10" s="14"/>
      <c r="AB10" s="14">
        <v>0.32516240517411299</v>
      </c>
      <c r="AC10" s="14">
        <v>0.23959604138798499</v>
      </c>
      <c r="AD10" s="14">
        <v>0.26488111842268203</v>
      </c>
      <c r="AE10" s="14"/>
      <c r="AF10" s="14">
        <v>0.33288742855591702</v>
      </c>
      <c r="AG10" s="14">
        <v>0.27579466334001701</v>
      </c>
      <c r="AH10" s="14">
        <v>0.27355495863852303</v>
      </c>
      <c r="AI10" s="14">
        <v>0.191198486126545</v>
      </c>
      <c r="AJ10" s="14">
        <v>0.27429239547119799</v>
      </c>
      <c r="AK10" s="14">
        <v>0.32727968928011397</v>
      </c>
      <c r="AL10" s="14">
        <v>0.18131857730784501</v>
      </c>
      <c r="AM10" s="14">
        <v>0.141673773035974</v>
      </c>
      <c r="AN10" s="14"/>
      <c r="AO10" s="14">
        <v>0.41845809337474599</v>
      </c>
      <c r="AP10" s="14">
        <v>0.247589658993392</v>
      </c>
      <c r="AQ10" s="14">
        <v>0.28989443766016698</v>
      </c>
      <c r="AR10" s="14">
        <v>0.31368982713619398</v>
      </c>
      <c r="AS10" s="14">
        <v>0.32136930390013402</v>
      </c>
      <c r="AT10" s="14">
        <v>0.39113893728041199</v>
      </c>
      <c r="AU10" s="14">
        <v>0.244263772069233</v>
      </c>
      <c r="AV10" s="14">
        <v>0.13305147987627899</v>
      </c>
      <c r="AW10" s="14"/>
      <c r="AX10" s="14">
        <v>0.56883171925520604</v>
      </c>
      <c r="AY10" s="14">
        <v>0.362029382722932</v>
      </c>
      <c r="AZ10" s="14">
        <v>0.12726040719933901</v>
      </c>
      <c r="BA10" s="14"/>
      <c r="BB10" s="14">
        <v>0.48070615032707598</v>
      </c>
      <c r="BC10" s="14">
        <v>0.26870494339166301</v>
      </c>
      <c r="BD10" s="14">
        <v>0.136531653292564</v>
      </c>
      <c r="BE10" s="14"/>
      <c r="BF10" s="14">
        <v>0.35450638408767998</v>
      </c>
      <c r="BG10" s="14">
        <v>0.36517201583172099</v>
      </c>
      <c r="BH10" s="14">
        <v>0.17824831714996101</v>
      </c>
      <c r="BI10" s="14"/>
      <c r="BJ10" s="14">
        <v>0.382443037123957</v>
      </c>
      <c r="BK10" s="14">
        <v>0.21827134007179</v>
      </c>
      <c r="BL10" s="14"/>
      <c r="BM10" s="14">
        <v>0.35346130508172802</v>
      </c>
      <c r="BN10" s="14">
        <v>0.21279234942689301</v>
      </c>
      <c r="BO10" s="14"/>
      <c r="BP10" s="14">
        <v>0.36133198726587801</v>
      </c>
      <c r="BQ10" s="14">
        <v>0.208155233856512</v>
      </c>
      <c r="BR10" s="14">
        <v>0.41281260708946699</v>
      </c>
      <c r="BS10" s="14">
        <v>0.16984550790279199</v>
      </c>
      <c r="BT10" s="14">
        <v>0.29014914014772902</v>
      </c>
      <c r="BU10" s="14">
        <v>0.160913773062383</v>
      </c>
      <c r="BV10" s="14">
        <v>0.14948169214063101</v>
      </c>
      <c r="BW10" s="14">
        <v>0.23802796792123601</v>
      </c>
    </row>
    <row r="11" spans="2:75" x14ac:dyDescent="0.35">
      <c r="B11" s="15" t="s">
        <v>278</v>
      </c>
      <c r="C11" s="14">
        <v>0.50047076313123295</v>
      </c>
      <c r="D11" s="14">
        <v>0.480814976169884</v>
      </c>
      <c r="E11" s="14">
        <v>0.52023009490625105</v>
      </c>
      <c r="F11" s="14"/>
      <c r="G11" s="14">
        <v>0.38320885666837601</v>
      </c>
      <c r="H11" s="14">
        <v>0.38212116374471899</v>
      </c>
      <c r="I11" s="14">
        <v>0.60124402349011496</v>
      </c>
      <c r="J11" s="14">
        <v>0.62309523836293801</v>
      </c>
      <c r="K11" s="14">
        <v>0.42622845850867802</v>
      </c>
      <c r="L11" s="14">
        <v>0.49241702251832598</v>
      </c>
      <c r="M11" s="14"/>
      <c r="N11" s="14">
        <v>0.48740353270251802</v>
      </c>
      <c r="O11" s="14">
        <v>0.52909865848271798</v>
      </c>
      <c r="P11" s="14"/>
      <c r="Q11" s="14">
        <v>0.72995554517170402</v>
      </c>
      <c r="R11" s="14">
        <v>0.538022853857693</v>
      </c>
      <c r="S11" s="14">
        <v>0.54495361225040095</v>
      </c>
      <c r="T11" s="14">
        <v>0.47534034190901298</v>
      </c>
      <c r="U11" s="14">
        <v>0.48205314323767301</v>
      </c>
      <c r="V11" s="14">
        <v>0.45871983128871502</v>
      </c>
      <c r="W11" s="14">
        <v>0.48151618452384798</v>
      </c>
      <c r="X11" s="14">
        <v>0.44014999129640098</v>
      </c>
      <c r="Y11" s="14">
        <v>0.88817017043027202</v>
      </c>
      <c r="Z11" s="14">
        <v>0.50396697784408095</v>
      </c>
      <c r="AA11" s="14"/>
      <c r="AB11" s="14">
        <v>0.44349464837553398</v>
      </c>
      <c r="AC11" s="14">
        <v>0.54433701955714198</v>
      </c>
      <c r="AD11" s="14">
        <v>0.42070136359058602</v>
      </c>
      <c r="AE11" s="14"/>
      <c r="AF11" s="14">
        <v>0.47366784482740099</v>
      </c>
      <c r="AG11" s="14">
        <v>0.50655692187785495</v>
      </c>
      <c r="AH11" s="14">
        <v>0.45190461627733602</v>
      </c>
      <c r="AI11" s="14">
        <v>0.48394482256850102</v>
      </c>
      <c r="AJ11" s="14">
        <v>0.56851036333085403</v>
      </c>
      <c r="AK11" s="14">
        <v>0.42205450421142199</v>
      </c>
      <c r="AL11" s="14">
        <v>0.47924862418900899</v>
      </c>
      <c r="AM11" s="14">
        <v>0.68643847995843699</v>
      </c>
      <c r="AN11" s="14"/>
      <c r="AO11" s="14">
        <v>0.43881008163708102</v>
      </c>
      <c r="AP11" s="14">
        <v>0.52415306024637698</v>
      </c>
      <c r="AQ11" s="14">
        <v>0.50867275191675099</v>
      </c>
      <c r="AR11" s="14">
        <v>0.47853142891705602</v>
      </c>
      <c r="AS11" s="14">
        <v>0.53320472980936995</v>
      </c>
      <c r="AT11" s="14">
        <v>0.398545221513805</v>
      </c>
      <c r="AU11" s="14">
        <v>0.41198765816483501</v>
      </c>
      <c r="AV11" s="14">
        <v>0.66742050353675697</v>
      </c>
      <c r="AW11" s="14"/>
      <c r="AX11" s="14">
        <v>0.26098462204718997</v>
      </c>
      <c r="AY11" s="14">
        <v>0.44792973219811999</v>
      </c>
      <c r="AZ11" s="14">
        <v>0.56245636600368298</v>
      </c>
      <c r="BA11" s="14"/>
      <c r="BB11" s="14">
        <v>0.273239170546202</v>
      </c>
      <c r="BC11" s="14">
        <v>0.56490701445873504</v>
      </c>
      <c r="BD11" s="14">
        <v>0.48755773013290898</v>
      </c>
      <c r="BE11" s="14"/>
      <c r="BF11" s="14">
        <v>0.38330743099916498</v>
      </c>
      <c r="BG11" s="14">
        <v>0.47710248453194198</v>
      </c>
      <c r="BH11" s="14">
        <v>0.50733120536083798</v>
      </c>
      <c r="BI11" s="14"/>
      <c r="BJ11" s="14">
        <v>0.37001762170409502</v>
      </c>
      <c r="BK11" s="14">
        <v>0.53868123837863002</v>
      </c>
      <c r="BL11" s="14"/>
      <c r="BM11" s="14">
        <v>0.40360136290923099</v>
      </c>
      <c r="BN11" s="14">
        <v>0.54235541230653606</v>
      </c>
      <c r="BO11" s="14"/>
      <c r="BP11" s="14">
        <v>0.45151950569873101</v>
      </c>
      <c r="BQ11" s="14">
        <v>0.55793323192786204</v>
      </c>
      <c r="BR11" s="14">
        <v>0.41010767565294498</v>
      </c>
      <c r="BS11" s="14">
        <v>0.55645489697903405</v>
      </c>
      <c r="BT11" s="14">
        <v>0.46077820263367297</v>
      </c>
      <c r="BU11" s="14">
        <v>0.51852716254527997</v>
      </c>
      <c r="BV11" s="14">
        <v>0.61504369135633896</v>
      </c>
      <c r="BW11" s="14">
        <v>0.60899189564548395</v>
      </c>
    </row>
    <row r="12" spans="2:75" x14ac:dyDescent="0.35">
      <c r="B12" s="15" t="s">
        <v>279</v>
      </c>
      <c r="C12" s="14">
        <v>8.4636230250989306E-2</v>
      </c>
      <c r="D12" s="14">
        <v>0.10285843282856</v>
      </c>
      <c r="E12" s="14">
        <v>6.6318034845747595E-2</v>
      </c>
      <c r="F12" s="14"/>
      <c r="G12" s="14">
        <v>7.9001936399826597E-2</v>
      </c>
      <c r="H12" s="14">
        <v>0.13242289134639601</v>
      </c>
      <c r="I12" s="14">
        <v>6.8163439296996794E-2</v>
      </c>
      <c r="J12" s="14">
        <v>7.6814994002445902E-2</v>
      </c>
      <c r="K12" s="14">
        <v>0.12916514209677701</v>
      </c>
      <c r="L12" s="14">
        <v>6.4262740705598898E-2</v>
      </c>
      <c r="M12" s="14"/>
      <c r="N12" s="14">
        <v>8.9285257376803401E-2</v>
      </c>
      <c r="O12" s="14">
        <v>7.4451068003329193E-2</v>
      </c>
      <c r="P12" s="14"/>
      <c r="Q12" s="14">
        <v>2.0370178012721299E-2</v>
      </c>
      <c r="R12" s="14">
        <v>7.9577530932744805E-2</v>
      </c>
      <c r="S12" s="14">
        <v>0.14191770801526701</v>
      </c>
      <c r="T12" s="14">
        <v>3.6276002819714097E-2</v>
      </c>
      <c r="U12" s="14">
        <v>6.5442767945281602E-2</v>
      </c>
      <c r="V12" s="14">
        <v>0.104201766631347</v>
      </c>
      <c r="W12" s="14">
        <v>0.14394238262022599</v>
      </c>
      <c r="X12" s="14">
        <v>0.209433076127303</v>
      </c>
      <c r="Y12" s="14">
        <v>0</v>
      </c>
      <c r="Z12" s="14">
        <v>4.1724594165895697E-2</v>
      </c>
      <c r="AA12" s="14"/>
      <c r="AB12" s="14">
        <v>7.7849903366020295E-2</v>
      </c>
      <c r="AC12" s="14">
        <v>6.0965407837089897E-2</v>
      </c>
      <c r="AD12" s="14">
        <v>0.15690024913185499</v>
      </c>
      <c r="AE12" s="14"/>
      <c r="AF12" s="14">
        <v>4.38089965652581E-2</v>
      </c>
      <c r="AG12" s="14">
        <v>0.10410184039555399</v>
      </c>
      <c r="AH12" s="14">
        <v>0.127589542297392</v>
      </c>
      <c r="AI12" s="14">
        <v>0.11936862903767299</v>
      </c>
      <c r="AJ12" s="14">
        <v>2.2367145352564399E-2</v>
      </c>
      <c r="AK12" s="14">
        <v>8.7454045834021193E-2</v>
      </c>
      <c r="AL12" s="14">
        <v>0.21171495658012701</v>
      </c>
      <c r="AM12" s="14">
        <v>4.2563076659643297E-2</v>
      </c>
      <c r="AN12" s="14"/>
      <c r="AO12" s="14">
        <v>3.7441578739509297E-2</v>
      </c>
      <c r="AP12" s="14">
        <v>0.115693438470535</v>
      </c>
      <c r="AQ12" s="14">
        <v>2.7118985281124199E-2</v>
      </c>
      <c r="AR12" s="14">
        <v>7.2846133948635206E-2</v>
      </c>
      <c r="AS12" s="14">
        <v>2.35937294380405E-2</v>
      </c>
      <c r="AT12" s="14">
        <v>6.4804575996213906E-2</v>
      </c>
      <c r="AU12" s="14">
        <v>0.18804055385374199</v>
      </c>
      <c r="AV12" s="14">
        <v>7.2772671895150201E-2</v>
      </c>
      <c r="AW12" s="14"/>
      <c r="AX12" s="14">
        <v>4.9781520278652402E-2</v>
      </c>
      <c r="AY12" s="14">
        <v>4.62104523551208E-2</v>
      </c>
      <c r="AZ12" s="14">
        <v>0.14088121412844501</v>
      </c>
      <c r="BA12" s="14"/>
      <c r="BB12" s="14">
        <v>5.0734540975412003E-2</v>
      </c>
      <c r="BC12" s="14">
        <v>3.7435360888328703E-2</v>
      </c>
      <c r="BD12" s="14">
        <v>0.22686626308192101</v>
      </c>
      <c r="BE12" s="14"/>
      <c r="BF12" s="14">
        <v>8.8639045430912097E-2</v>
      </c>
      <c r="BG12" s="14">
        <v>4.5500240881134003E-2</v>
      </c>
      <c r="BH12" s="14">
        <v>0.13988078950723101</v>
      </c>
      <c r="BI12" s="14"/>
      <c r="BJ12" s="14">
        <v>0.103144790913552</v>
      </c>
      <c r="BK12" s="14">
        <v>8.0531224944809104E-2</v>
      </c>
      <c r="BL12" s="14"/>
      <c r="BM12" s="14">
        <v>9.5793272405078497E-2</v>
      </c>
      <c r="BN12" s="14">
        <v>8.0314762133898196E-2</v>
      </c>
      <c r="BO12" s="14"/>
      <c r="BP12" s="14">
        <v>4.0158648573259598E-2</v>
      </c>
      <c r="BQ12" s="14">
        <v>4.3876814578961899E-2</v>
      </c>
      <c r="BR12" s="14">
        <v>4.0164071262133498E-2</v>
      </c>
      <c r="BS12" s="14">
        <v>0.119591023097761</v>
      </c>
      <c r="BT12" s="14">
        <v>8.3175497330651493E-2</v>
      </c>
      <c r="BU12" s="14">
        <v>0.13530790003791199</v>
      </c>
      <c r="BV12" s="14">
        <v>8.1946310971754796E-2</v>
      </c>
      <c r="BW12" s="14">
        <v>7.6784606208434594E-2</v>
      </c>
    </row>
    <row r="13" spans="2:75" x14ac:dyDescent="0.35">
      <c r="B13" s="15" t="s">
        <v>280</v>
      </c>
      <c r="C13" s="14">
        <v>3.5200965353604903E-2</v>
      </c>
      <c r="D13" s="14">
        <v>4.0558528874161601E-2</v>
      </c>
      <c r="E13" s="14">
        <v>2.9815178698683401E-2</v>
      </c>
      <c r="F13" s="14"/>
      <c r="G13" s="14">
        <v>7.4020712257274902E-3</v>
      </c>
      <c r="H13" s="14">
        <v>4.5515963930374097E-2</v>
      </c>
      <c r="I13" s="14">
        <v>5.4703782761505497E-2</v>
      </c>
      <c r="J13" s="14">
        <v>8.5169111666352798E-2</v>
      </c>
      <c r="K13" s="14">
        <v>2.3839778717374499E-2</v>
      </c>
      <c r="L13" s="14">
        <v>1.29983302391258E-2</v>
      </c>
      <c r="M13" s="14"/>
      <c r="N13" s="14">
        <v>4.0121613029686302E-2</v>
      </c>
      <c r="O13" s="14">
        <v>2.4420732503127499E-2</v>
      </c>
      <c r="P13" s="14"/>
      <c r="Q13" s="14">
        <v>2.4605546356633999E-2</v>
      </c>
      <c r="R13" s="14">
        <v>4.5539826088957999E-2</v>
      </c>
      <c r="S13" s="14">
        <v>2.9086540926019099E-2</v>
      </c>
      <c r="T13" s="14">
        <v>2.6028814588908499E-2</v>
      </c>
      <c r="U13" s="14">
        <v>4.5324291332076001E-2</v>
      </c>
      <c r="V13" s="14">
        <v>3.4666555096712098E-2</v>
      </c>
      <c r="W13" s="14">
        <v>3.3994369627391302E-2</v>
      </c>
      <c r="X13" s="14">
        <v>0</v>
      </c>
      <c r="Y13" s="14">
        <v>0</v>
      </c>
      <c r="Z13" s="14">
        <v>4.0990187646576103E-2</v>
      </c>
      <c r="AA13" s="14"/>
      <c r="AB13" s="14">
        <v>3.8007176985712397E-2</v>
      </c>
      <c r="AC13" s="14">
        <v>2.43928214674595E-2</v>
      </c>
      <c r="AD13" s="14">
        <v>5.8568308313999298E-2</v>
      </c>
      <c r="AE13" s="14"/>
      <c r="AF13" s="14">
        <v>2.7323591076024199E-2</v>
      </c>
      <c r="AG13" s="14">
        <v>1.27908430791565E-2</v>
      </c>
      <c r="AH13" s="14">
        <v>4.1747588886267402E-2</v>
      </c>
      <c r="AI13" s="14">
        <v>0.103409503375172</v>
      </c>
      <c r="AJ13" s="14">
        <v>0</v>
      </c>
      <c r="AK13" s="14">
        <v>1.3152634221082499E-2</v>
      </c>
      <c r="AL13" s="14">
        <v>0.106327714245918</v>
      </c>
      <c r="AM13" s="14">
        <v>2.5305329796997601E-2</v>
      </c>
      <c r="AN13" s="14"/>
      <c r="AO13" s="14">
        <v>1.83049078505601E-2</v>
      </c>
      <c r="AP13" s="14">
        <v>7.6384219497441499E-3</v>
      </c>
      <c r="AQ13" s="14">
        <v>6.4042123360114403E-2</v>
      </c>
      <c r="AR13" s="14">
        <v>7.2240368512788505E-2</v>
      </c>
      <c r="AS13" s="14">
        <v>0</v>
      </c>
      <c r="AT13" s="14">
        <v>1.2965246393043899E-2</v>
      </c>
      <c r="AU13" s="14">
        <v>0.103171612632245</v>
      </c>
      <c r="AV13" s="14">
        <v>5.0209403705405803E-2</v>
      </c>
      <c r="AW13" s="14"/>
      <c r="AX13" s="14">
        <v>0</v>
      </c>
      <c r="AY13" s="14">
        <v>1.45325188038823E-2</v>
      </c>
      <c r="AZ13" s="14">
        <v>7.0503541590087093E-2</v>
      </c>
      <c r="BA13" s="14"/>
      <c r="BB13" s="14">
        <v>0</v>
      </c>
      <c r="BC13" s="14">
        <v>1.7671353200463698E-2</v>
      </c>
      <c r="BD13" s="14">
        <v>9.2963780347513403E-2</v>
      </c>
      <c r="BE13" s="14"/>
      <c r="BF13" s="14">
        <v>0</v>
      </c>
      <c r="BG13" s="14">
        <v>5.3110909133029698E-3</v>
      </c>
      <c r="BH13" s="14">
        <v>7.9471448476592696E-2</v>
      </c>
      <c r="BI13" s="14"/>
      <c r="BJ13" s="14">
        <v>3.15564679187657E-2</v>
      </c>
      <c r="BK13" s="14">
        <v>3.7512412448223002E-2</v>
      </c>
      <c r="BL13" s="14"/>
      <c r="BM13" s="14">
        <v>4.1579346520440499E-2</v>
      </c>
      <c r="BN13" s="14">
        <v>3.1813171017829198E-2</v>
      </c>
      <c r="BO13" s="14"/>
      <c r="BP13" s="14">
        <v>3.68324439534247E-2</v>
      </c>
      <c r="BQ13" s="14">
        <v>0</v>
      </c>
      <c r="BR13" s="14">
        <v>0</v>
      </c>
      <c r="BS13" s="14">
        <v>8.2026483142050605E-2</v>
      </c>
      <c r="BT13" s="14">
        <v>3.1849837682950202E-2</v>
      </c>
      <c r="BU13" s="14">
        <v>2.5184024637766401E-2</v>
      </c>
      <c r="BV13" s="14">
        <v>2.30008869383167E-2</v>
      </c>
      <c r="BW13" s="14">
        <v>0</v>
      </c>
    </row>
    <row r="14" spans="2:75" x14ac:dyDescent="0.35">
      <c r="B14" s="15" t="s">
        <v>92</v>
      </c>
      <c r="C14" s="20">
        <v>7.658628355022E-2</v>
      </c>
      <c r="D14" s="20">
        <v>2.6085287014152001E-2</v>
      </c>
      <c r="E14" s="20">
        <v>0.12735331452625701</v>
      </c>
      <c r="F14" s="20"/>
      <c r="G14" s="20">
        <v>9.5620493050567204E-2</v>
      </c>
      <c r="H14" s="20">
        <v>8.5859707488974105E-2</v>
      </c>
      <c r="I14" s="20">
        <v>2.7193280884956698E-2</v>
      </c>
      <c r="J14" s="20">
        <v>5.4140337295771203E-2</v>
      </c>
      <c r="K14" s="20">
        <v>6.8616721026271393E-2</v>
      </c>
      <c r="L14" s="20">
        <v>0.101393127780146</v>
      </c>
      <c r="M14" s="20"/>
      <c r="N14" s="20">
        <v>4.5137660279303202E-2</v>
      </c>
      <c r="O14" s="20">
        <v>0.14548442542194301</v>
      </c>
      <c r="P14" s="20"/>
      <c r="Q14" s="20">
        <v>0.113361497341114</v>
      </c>
      <c r="R14" s="20">
        <v>9.2551284004405196E-2</v>
      </c>
      <c r="S14" s="20">
        <v>7.9430519353201307E-2</v>
      </c>
      <c r="T14" s="20">
        <v>9.9815323915477705E-2</v>
      </c>
      <c r="U14" s="20">
        <v>3.6739792619925001E-2</v>
      </c>
      <c r="V14" s="20">
        <v>5.7277331354708499E-2</v>
      </c>
      <c r="W14" s="20">
        <v>3.3698535488735901E-2</v>
      </c>
      <c r="X14" s="20">
        <v>0.115385169493396</v>
      </c>
      <c r="Y14" s="20">
        <v>0.11182982956972801</v>
      </c>
      <c r="Z14" s="20">
        <v>0.19332841963743999</v>
      </c>
      <c r="AA14" s="20"/>
      <c r="AB14" s="20">
        <v>4.4477199115006603E-2</v>
      </c>
      <c r="AC14" s="20">
        <v>0.104252289912159</v>
      </c>
      <c r="AD14" s="20">
        <v>2.4643942814174001E-2</v>
      </c>
      <c r="AE14" s="20"/>
      <c r="AF14" s="20">
        <v>7.1085497545240406E-2</v>
      </c>
      <c r="AG14" s="20">
        <v>5.9713550255499903E-2</v>
      </c>
      <c r="AH14" s="20">
        <v>6.4690065545848802E-2</v>
      </c>
      <c r="AI14" s="20">
        <v>3.5400293036581598E-2</v>
      </c>
      <c r="AJ14" s="20">
        <v>7.5761140405711802E-2</v>
      </c>
      <c r="AK14" s="20">
        <v>7.2156785710813506E-2</v>
      </c>
      <c r="AL14" s="20">
        <v>0</v>
      </c>
      <c r="AM14" s="20">
        <v>8.9302992443431706E-2</v>
      </c>
      <c r="AN14" s="20"/>
      <c r="AO14" s="20">
        <v>5.9800142830889899E-2</v>
      </c>
      <c r="AP14" s="20">
        <v>6.1105037691629602E-2</v>
      </c>
      <c r="AQ14" s="20">
        <v>2.0796214992498001E-2</v>
      </c>
      <c r="AR14" s="20">
        <v>3.3371653663333299E-2</v>
      </c>
      <c r="AS14" s="20">
        <v>5.9524019560367902E-2</v>
      </c>
      <c r="AT14" s="20">
        <v>4.8404293524060699E-2</v>
      </c>
      <c r="AU14" s="20">
        <v>0</v>
      </c>
      <c r="AV14" s="20">
        <v>7.6545940986407601E-2</v>
      </c>
      <c r="AW14" s="20"/>
      <c r="AX14" s="20">
        <v>3.21905239571387E-2</v>
      </c>
      <c r="AY14" s="20">
        <v>7.8124484157740801E-2</v>
      </c>
      <c r="AZ14" s="20">
        <v>5.4138185314307398E-2</v>
      </c>
      <c r="BA14" s="20"/>
      <c r="BB14" s="20">
        <v>1.04241138757366E-2</v>
      </c>
      <c r="BC14" s="20">
        <v>8.8688755043860104E-2</v>
      </c>
      <c r="BD14" s="20">
        <v>3.5648883473134503E-2</v>
      </c>
      <c r="BE14" s="20"/>
      <c r="BF14" s="20">
        <v>7.2992516519210293E-2</v>
      </c>
      <c r="BG14" s="20">
        <v>5.7195979166536501E-2</v>
      </c>
      <c r="BH14" s="20">
        <v>6.0004044759091303E-2</v>
      </c>
      <c r="BI14" s="20"/>
      <c r="BJ14" s="20">
        <v>1.1821421085217301E-2</v>
      </c>
      <c r="BK14" s="20">
        <v>9.6187984039535906E-2</v>
      </c>
      <c r="BL14" s="20"/>
      <c r="BM14" s="20">
        <v>3.4361488395096097E-2</v>
      </c>
      <c r="BN14" s="20">
        <v>0.101506466060605</v>
      </c>
      <c r="BO14" s="20"/>
      <c r="BP14" s="20">
        <v>7.3482091218932705E-2</v>
      </c>
      <c r="BQ14" s="20">
        <v>0.107878269950743</v>
      </c>
      <c r="BR14" s="20">
        <v>7.4428201403650293E-2</v>
      </c>
      <c r="BS14" s="20">
        <v>6.5303891569505196E-2</v>
      </c>
      <c r="BT14" s="20">
        <v>7.6111456319938306E-2</v>
      </c>
      <c r="BU14" s="20">
        <v>8.8618366073700702E-2</v>
      </c>
      <c r="BV14" s="20">
        <v>0.13052741859295799</v>
      </c>
      <c r="BW14" s="20">
        <v>4.3898586868924602E-2</v>
      </c>
    </row>
    <row r="15" spans="2:75" x14ac:dyDescent="0.35">
      <c r="B15" s="16" t="s">
        <v>501</v>
      </c>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W19"/>
  <sheetViews>
    <sheetView showGridLines="0" workbookViewId="0">
      <pane xSplit="2" topLeftCell="C1" activePane="topRight" state="frozen"/>
      <selection pane="topRight" activeCell="B15" sqref="B15"/>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284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818</v>
      </c>
      <c r="D7" s="10">
        <v>438</v>
      </c>
      <c r="E7" s="10">
        <v>380</v>
      </c>
      <c r="F7" s="10"/>
      <c r="G7" s="10">
        <v>55</v>
      </c>
      <c r="H7" s="10">
        <v>76</v>
      </c>
      <c r="I7" s="10">
        <v>111</v>
      </c>
      <c r="J7" s="10">
        <v>152</v>
      </c>
      <c r="K7" s="10">
        <v>145</v>
      </c>
      <c r="L7" s="10">
        <v>279</v>
      </c>
      <c r="M7" s="10"/>
      <c r="N7" s="10">
        <v>322</v>
      </c>
      <c r="O7" s="10">
        <v>496</v>
      </c>
      <c r="P7" s="10"/>
      <c r="Q7" s="10">
        <v>26</v>
      </c>
      <c r="R7" s="10">
        <v>90</v>
      </c>
      <c r="S7" s="10">
        <v>123</v>
      </c>
      <c r="T7" s="10">
        <v>168</v>
      </c>
      <c r="U7" s="10">
        <v>137</v>
      </c>
      <c r="V7" s="10">
        <v>90</v>
      </c>
      <c r="W7" s="10">
        <v>95</v>
      </c>
      <c r="X7" s="10">
        <v>6</v>
      </c>
      <c r="Y7" s="10">
        <v>3</v>
      </c>
      <c r="Z7" s="10">
        <v>80</v>
      </c>
      <c r="AA7" s="10"/>
      <c r="AB7" s="10">
        <v>111</v>
      </c>
      <c r="AC7" s="10">
        <v>480</v>
      </c>
      <c r="AD7" s="10">
        <v>171</v>
      </c>
      <c r="AE7" s="10"/>
      <c r="AF7" s="10">
        <v>132</v>
      </c>
      <c r="AG7" s="10">
        <v>119</v>
      </c>
      <c r="AH7" s="10">
        <v>76</v>
      </c>
      <c r="AI7" s="10">
        <v>37</v>
      </c>
      <c r="AJ7" s="10">
        <v>31</v>
      </c>
      <c r="AK7" s="10">
        <v>148</v>
      </c>
      <c r="AL7" s="10">
        <v>36</v>
      </c>
      <c r="AM7" s="10">
        <v>125</v>
      </c>
      <c r="AN7" s="10"/>
      <c r="AO7" s="10">
        <v>99</v>
      </c>
      <c r="AP7" s="10">
        <v>109</v>
      </c>
      <c r="AQ7" s="10">
        <v>55</v>
      </c>
      <c r="AR7" s="10">
        <v>29</v>
      </c>
      <c r="AS7" s="10">
        <v>27</v>
      </c>
      <c r="AT7" s="10">
        <v>118</v>
      </c>
      <c r="AU7" s="10">
        <v>38</v>
      </c>
      <c r="AV7" s="10">
        <v>65</v>
      </c>
      <c r="AW7" s="10"/>
      <c r="AX7" s="10">
        <v>41</v>
      </c>
      <c r="AY7" s="10">
        <v>326</v>
      </c>
      <c r="AZ7" s="10">
        <v>363</v>
      </c>
      <c r="BA7" s="10"/>
      <c r="BB7" s="10">
        <v>116</v>
      </c>
      <c r="BC7" s="10">
        <v>411</v>
      </c>
      <c r="BD7" s="10">
        <v>185</v>
      </c>
      <c r="BE7" s="10"/>
      <c r="BF7" s="10">
        <v>47</v>
      </c>
      <c r="BG7" s="10">
        <v>345</v>
      </c>
      <c r="BH7" s="10">
        <v>310</v>
      </c>
      <c r="BI7" s="10"/>
      <c r="BJ7" s="10">
        <v>145</v>
      </c>
      <c r="BK7" s="10">
        <v>653</v>
      </c>
      <c r="BL7" s="10"/>
      <c r="BM7" s="10">
        <v>229</v>
      </c>
      <c r="BN7" s="10">
        <v>527</v>
      </c>
      <c r="BO7" s="10"/>
      <c r="BP7" s="10">
        <v>139</v>
      </c>
      <c r="BQ7" s="10">
        <v>52</v>
      </c>
      <c r="BR7" s="10">
        <v>37</v>
      </c>
      <c r="BS7" s="10">
        <v>151</v>
      </c>
      <c r="BT7" s="10">
        <v>269</v>
      </c>
      <c r="BU7" s="10">
        <v>89</v>
      </c>
      <c r="BV7" s="10">
        <v>23</v>
      </c>
      <c r="BW7" s="10">
        <v>58</v>
      </c>
    </row>
    <row r="8" spans="2:75" ht="30" customHeight="1" x14ac:dyDescent="0.35">
      <c r="B8" s="11" t="s">
        <v>19</v>
      </c>
      <c r="C8" s="11">
        <v>866</v>
      </c>
      <c r="D8" s="11">
        <v>437</v>
      </c>
      <c r="E8" s="11">
        <v>428</v>
      </c>
      <c r="F8" s="11"/>
      <c r="G8" s="11">
        <v>57</v>
      </c>
      <c r="H8" s="11">
        <v>84</v>
      </c>
      <c r="I8" s="11">
        <v>105</v>
      </c>
      <c r="J8" s="11">
        <v>155</v>
      </c>
      <c r="K8" s="11">
        <v>143</v>
      </c>
      <c r="L8" s="11">
        <v>321</v>
      </c>
      <c r="M8" s="11"/>
      <c r="N8" s="11">
        <v>594</v>
      </c>
      <c r="O8" s="11">
        <v>272</v>
      </c>
      <c r="P8" s="11"/>
      <c r="Q8" s="11">
        <v>20</v>
      </c>
      <c r="R8" s="11">
        <v>80</v>
      </c>
      <c r="S8" s="11">
        <v>109</v>
      </c>
      <c r="T8" s="11">
        <v>175</v>
      </c>
      <c r="U8" s="11">
        <v>164</v>
      </c>
      <c r="V8" s="11">
        <v>107</v>
      </c>
      <c r="W8" s="11">
        <v>132</v>
      </c>
      <c r="X8" s="11">
        <v>5</v>
      </c>
      <c r="Y8" s="11">
        <v>4</v>
      </c>
      <c r="Z8" s="11">
        <v>68</v>
      </c>
      <c r="AA8" s="11"/>
      <c r="AB8" s="11">
        <v>126</v>
      </c>
      <c r="AC8" s="11">
        <v>495</v>
      </c>
      <c r="AD8" s="11">
        <v>178</v>
      </c>
      <c r="AE8" s="11"/>
      <c r="AF8" s="11">
        <v>168</v>
      </c>
      <c r="AG8" s="11">
        <v>120</v>
      </c>
      <c r="AH8" s="11">
        <v>89</v>
      </c>
      <c r="AI8" s="11">
        <v>41</v>
      </c>
      <c r="AJ8" s="11">
        <v>26</v>
      </c>
      <c r="AK8" s="11">
        <v>162</v>
      </c>
      <c r="AL8" s="11">
        <v>37</v>
      </c>
      <c r="AM8" s="11">
        <v>107</v>
      </c>
      <c r="AN8" s="11"/>
      <c r="AO8" s="11">
        <v>123</v>
      </c>
      <c r="AP8" s="11">
        <v>121</v>
      </c>
      <c r="AQ8" s="11">
        <v>56</v>
      </c>
      <c r="AR8" s="11">
        <v>31</v>
      </c>
      <c r="AS8" s="11">
        <v>23</v>
      </c>
      <c r="AT8" s="11">
        <v>128</v>
      </c>
      <c r="AU8" s="11">
        <v>42</v>
      </c>
      <c r="AV8" s="11">
        <v>56</v>
      </c>
      <c r="AW8" s="11"/>
      <c r="AX8" s="11">
        <v>41</v>
      </c>
      <c r="AY8" s="11">
        <v>381</v>
      </c>
      <c r="AZ8" s="11">
        <v>356</v>
      </c>
      <c r="BA8" s="11"/>
      <c r="BB8" s="11">
        <v>127</v>
      </c>
      <c r="BC8" s="11">
        <v>454</v>
      </c>
      <c r="BD8" s="11">
        <v>192</v>
      </c>
      <c r="BE8" s="11"/>
      <c r="BF8" s="11">
        <v>43</v>
      </c>
      <c r="BG8" s="11">
        <v>377</v>
      </c>
      <c r="BH8" s="11">
        <v>325</v>
      </c>
      <c r="BI8" s="11"/>
      <c r="BJ8" s="11">
        <v>198</v>
      </c>
      <c r="BK8" s="11">
        <v>649</v>
      </c>
      <c r="BL8" s="11"/>
      <c r="BM8" s="11">
        <v>253</v>
      </c>
      <c r="BN8" s="11">
        <v>538</v>
      </c>
      <c r="BO8" s="11"/>
      <c r="BP8" s="11">
        <v>140</v>
      </c>
      <c r="BQ8" s="11">
        <v>48</v>
      </c>
      <c r="BR8" s="11">
        <v>38</v>
      </c>
      <c r="BS8" s="11">
        <v>156</v>
      </c>
      <c r="BT8" s="11">
        <v>303</v>
      </c>
      <c r="BU8" s="11">
        <v>95</v>
      </c>
      <c r="BV8" s="11">
        <v>24</v>
      </c>
      <c r="BW8" s="11">
        <v>60</v>
      </c>
    </row>
    <row r="9" spans="2:75" x14ac:dyDescent="0.35">
      <c r="B9" s="15" t="s">
        <v>276</v>
      </c>
      <c r="C9" s="14">
        <v>5.5630466801790297E-2</v>
      </c>
      <c r="D9" s="14">
        <v>6.4279129728285894E-2</v>
      </c>
      <c r="E9" s="14">
        <v>4.6797656594782501E-2</v>
      </c>
      <c r="F9" s="14"/>
      <c r="G9" s="14">
        <v>6.3603077150802398E-3</v>
      </c>
      <c r="H9" s="14">
        <v>5.4402231777780898E-2</v>
      </c>
      <c r="I9" s="14">
        <v>4.4982443846058699E-2</v>
      </c>
      <c r="J9" s="14">
        <v>2.21039049794193E-2</v>
      </c>
      <c r="K9" s="14">
        <v>7.4117564157795995E-2</v>
      </c>
      <c r="L9" s="14">
        <v>7.6164580422466294E-2</v>
      </c>
      <c r="M9" s="14"/>
      <c r="N9" s="14">
        <v>5.8865208041138303E-2</v>
      </c>
      <c r="O9" s="14">
        <v>4.8556731764464497E-2</v>
      </c>
      <c r="P9" s="14"/>
      <c r="Q9" s="14">
        <v>0</v>
      </c>
      <c r="R9" s="14">
        <v>2.0516124228999798E-2</v>
      </c>
      <c r="S9" s="14">
        <v>2.1426952203640499E-2</v>
      </c>
      <c r="T9" s="14">
        <v>7.0011122768383394E-2</v>
      </c>
      <c r="U9" s="14">
        <v>5.2241162255586102E-2</v>
      </c>
      <c r="V9" s="14">
        <v>8.3139447589146195E-2</v>
      </c>
      <c r="W9" s="14">
        <v>6.1338742646780402E-2</v>
      </c>
      <c r="X9" s="14">
        <v>0.24901961159165001</v>
      </c>
      <c r="Y9" s="14">
        <v>0</v>
      </c>
      <c r="Z9" s="14">
        <v>7.3632833713163898E-2</v>
      </c>
      <c r="AA9" s="14"/>
      <c r="AB9" s="14">
        <v>3.7181912567118898E-2</v>
      </c>
      <c r="AC9" s="14">
        <v>4.21930834281595E-2</v>
      </c>
      <c r="AD9" s="14">
        <v>8.1760822531059998E-2</v>
      </c>
      <c r="AE9" s="14"/>
      <c r="AF9" s="14">
        <v>9.3244082213244706E-2</v>
      </c>
      <c r="AG9" s="14">
        <v>4.1551300689863999E-2</v>
      </c>
      <c r="AH9" s="14">
        <v>5.0978212879715698E-2</v>
      </c>
      <c r="AI9" s="14">
        <v>1.3573946007230501E-2</v>
      </c>
      <c r="AJ9" s="14">
        <v>5.8907514831382998E-2</v>
      </c>
      <c r="AK9" s="14">
        <v>9.0681751687743103E-2</v>
      </c>
      <c r="AL9" s="14">
        <v>0</v>
      </c>
      <c r="AM9" s="14">
        <v>3.4464963893452397E-2</v>
      </c>
      <c r="AN9" s="14"/>
      <c r="AO9" s="14">
        <v>7.6520004649214199E-2</v>
      </c>
      <c r="AP9" s="14">
        <v>3.14891599925161E-2</v>
      </c>
      <c r="AQ9" s="14">
        <v>9.5319852644852196E-2</v>
      </c>
      <c r="AR9" s="14">
        <v>8.8854113769396795E-2</v>
      </c>
      <c r="AS9" s="14">
        <v>8.7870971302289394E-2</v>
      </c>
      <c r="AT9" s="14">
        <v>0.10732320653451199</v>
      </c>
      <c r="AU9" s="14">
        <v>4.0149828236468399E-2</v>
      </c>
      <c r="AV9" s="14">
        <v>0</v>
      </c>
      <c r="AW9" s="14"/>
      <c r="AX9" s="14">
        <v>0.213309317073093</v>
      </c>
      <c r="AY9" s="14">
        <v>7.1283312224185894E-2</v>
      </c>
      <c r="AZ9" s="14">
        <v>3.4719124885653499E-2</v>
      </c>
      <c r="BA9" s="14"/>
      <c r="BB9" s="14">
        <v>0.22035075813451499</v>
      </c>
      <c r="BC9" s="14">
        <v>3.3752147788101101E-2</v>
      </c>
      <c r="BD9" s="14">
        <v>2.1866167690990899E-2</v>
      </c>
      <c r="BE9" s="14"/>
      <c r="BF9" s="14">
        <v>0.118083472984806</v>
      </c>
      <c r="BG9" s="14">
        <v>6.3475184506423601E-2</v>
      </c>
      <c r="BH9" s="14">
        <v>4.27646740826442E-2</v>
      </c>
      <c r="BI9" s="14"/>
      <c r="BJ9" s="14">
        <v>0.128119148303313</v>
      </c>
      <c r="BK9" s="14">
        <v>3.50855926953818E-2</v>
      </c>
      <c r="BL9" s="14"/>
      <c r="BM9" s="14">
        <v>6.6470835893872302E-2</v>
      </c>
      <c r="BN9" s="14">
        <v>4.33796033569415E-2</v>
      </c>
      <c r="BO9" s="14"/>
      <c r="BP9" s="14">
        <v>3.2503116423238297E-2</v>
      </c>
      <c r="BQ9" s="14">
        <v>7.4780753783039E-2</v>
      </c>
      <c r="BR9" s="14">
        <v>5.2578652930749398E-2</v>
      </c>
      <c r="BS9" s="14">
        <v>1.6896557635305301E-2</v>
      </c>
      <c r="BT9" s="14">
        <v>7.2446654454249998E-2</v>
      </c>
      <c r="BU9" s="14">
        <v>9.2242941856684801E-2</v>
      </c>
      <c r="BV9" s="14">
        <v>6.5871355675305304E-2</v>
      </c>
      <c r="BW9" s="14">
        <v>4.9787454850063202E-2</v>
      </c>
    </row>
    <row r="10" spans="2:75" x14ac:dyDescent="0.35">
      <c r="B10" s="15" t="s">
        <v>277</v>
      </c>
      <c r="C10" s="14">
        <v>0.28719816746372501</v>
      </c>
      <c r="D10" s="14">
        <v>0.31130272237497802</v>
      </c>
      <c r="E10" s="14">
        <v>0.26258037851010102</v>
      </c>
      <c r="F10" s="14"/>
      <c r="G10" s="14">
        <v>0.27021736761940601</v>
      </c>
      <c r="H10" s="14">
        <v>0.26594416693749801</v>
      </c>
      <c r="I10" s="14">
        <v>0.23162508137986201</v>
      </c>
      <c r="J10" s="14">
        <v>0.21583339358335599</v>
      </c>
      <c r="K10" s="14">
        <v>0.34067085022429699</v>
      </c>
      <c r="L10" s="14">
        <v>0.32464124800456501</v>
      </c>
      <c r="M10" s="14"/>
      <c r="N10" s="14">
        <v>0.31977180857666998</v>
      </c>
      <c r="O10" s="14">
        <v>0.21596609992426199</v>
      </c>
      <c r="P10" s="14"/>
      <c r="Q10" s="14">
        <v>4.10706026850979E-2</v>
      </c>
      <c r="R10" s="14">
        <v>0.27513284758140799</v>
      </c>
      <c r="S10" s="14">
        <v>0.28541722205676301</v>
      </c>
      <c r="T10" s="14">
        <v>0.27999606920405501</v>
      </c>
      <c r="U10" s="14">
        <v>0.38452861904207802</v>
      </c>
      <c r="V10" s="14">
        <v>0.30735962884681001</v>
      </c>
      <c r="W10" s="14">
        <v>0.24279732804309201</v>
      </c>
      <c r="X10" s="14">
        <v>0.17650424472829601</v>
      </c>
      <c r="Y10" s="14">
        <v>0.57049239310669397</v>
      </c>
      <c r="Z10" s="14">
        <v>0.20691626706156699</v>
      </c>
      <c r="AA10" s="14"/>
      <c r="AB10" s="14">
        <v>0.44547068193832301</v>
      </c>
      <c r="AC10" s="14">
        <v>0.26896338685585502</v>
      </c>
      <c r="AD10" s="14">
        <v>0.25559839688942698</v>
      </c>
      <c r="AE10" s="14"/>
      <c r="AF10" s="14">
        <v>0.400519404610094</v>
      </c>
      <c r="AG10" s="14">
        <v>0.29917005880650299</v>
      </c>
      <c r="AH10" s="14">
        <v>0.27554513557688198</v>
      </c>
      <c r="AI10" s="14">
        <v>0.30099074723138303</v>
      </c>
      <c r="AJ10" s="14">
        <v>0.33157144121386201</v>
      </c>
      <c r="AK10" s="14">
        <v>0.35108593554032502</v>
      </c>
      <c r="AL10" s="14">
        <v>0.17239981941785301</v>
      </c>
      <c r="AM10" s="14">
        <v>0.14679850518440801</v>
      </c>
      <c r="AN10" s="14"/>
      <c r="AO10" s="14">
        <v>0.51482459838324302</v>
      </c>
      <c r="AP10" s="14">
        <v>0.31838445744166599</v>
      </c>
      <c r="AQ10" s="14">
        <v>0.31315066271151598</v>
      </c>
      <c r="AR10" s="14">
        <v>0.232694185139143</v>
      </c>
      <c r="AS10" s="14">
        <v>0.35529112287498099</v>
      </c>
      <c r="AT10" s="14">
        <v>0.40399969021147902</v>
      </c>
      <c r="AU10" s="14">
        <v>0.18450094756594301</v>
      </c>
      <c r="AV10" s="14">
        <v>0.100442498767433</v>
      </c>
      <c r="AW10" s="14"/>
      <c r="AX10" s="14">
        <v>0.29350456663253</v>
      </c>
      <c r="AY10" s="14">
        <v>0.41753414861545401</v>
      </c>
      <c r="AZ10" s="14">
        <v>0.170403093792795</v>
      </c>
      <c r="BA10" s="14"/>
      <c r="BB10" s="14">
        <v>0.50941133084970003</v>
      </c>
      <c r="BC10" s="14">
        <v>0.31282296590312503</v>
      </c>
      <c r="BD10" s="14">
        <v>0.12649985252312301</v>
      </c>
      <c r="BE10" s="14"/>
      <c r="BF10" s="14">
        <v>0.33101580038740003</v>
      </c>
      <c r="BG10" s="14">
        <v>0.386796992644514</v>
      </c>
      <c r="BH10" s="14">
        <v>0.223973417590483</v>
      </c>
      <c r="BI10" s="14"/>
      <c r="BJ10" s="14">
        <v>0.41894011674280801</v>
      </c>
      <c r="BK10" s="14">
        <v>0.24917322524678301</v>
      </c>
      <c r="BL10" s="14"/>
      <c r="BM10" s="14">
        <v>0.39731961557355999</v>
      </c>
      <c r="BN10" s="14">
        <v>0.25345184307888802</v>
      </c>
      <c r="BO10" s="14"/>
      <c r="BP10" s="14">
        <v>0.33107565829829799</v>
      </c>
      <c r="BQ10" s="14">
        <v>0.32248296266088999</v>
      </c>
      <c r="BR10" s="14">
        <v>0.40983140979058302</v>
      </c>
      <c r="BS10" s="14">
        <v>0.22393794812414899</v>
      </c>
      <c r="BT10" s="14">
        <v>0.30711183239140899</v>
      </c>
      <c r="BU10" s="14">
        <v>0.21509211415274601</v>
      </c>
      <c r="BV10" s="14">
        <v>0.172479513106364</v>
      </c>
      <c r="BW10" s="14">
        <v>0.30321715729277599</v>
      </c>
    </row>
    <row r="11" spans="2:75" x14ac:dyDescent="0.35">
      <c r="B11" s="15" t="s">
        <v>278</v>
      </c>
      <c r="C11" s="14">
        <v>0.48441858216502498</v>
      </c>
      <c r="D11" s="14">
        <v>0.483616012779578</v>
      </c>
      <c r="E11" s="14">
        <v>0.48523823985313902</v>
      </c>
      <c r="F11" s="14"/>
      <c r="G11" s="14">
        <v>0.58606208252079095</v>
      </c>
      <c r="H11" s="14">
        <v>0.44313730313951999</v>
      </c>
      <c r="I11" s="14">
        <v>0.54433394700092597</v>
      </c>
      <c r="J11" s="14">
        <v>0.58200723679226196</v>
      </c>
      <c r="K11" s="14">
        <v>0.40737224994833399</v>
      </c>
      <c r="L11" s="14">
        <v>0.44475086025029198</v>
      </c>
      <c r="M11" s="14"/>
      <c r="N11" s="14">
        <v>0.48002870779538998</v>
      </c>
      <c r="O11" s="14">
        <v>0.49401836336551602</v>
      </c>
      <c r="P11" s="14"/>
      <c r="Q11" s="14">
        <v>0.71891140155009103</v>
      </c>
      <c r="R11" s="14">
        <v>0.49635773577355902</v>
      </c>
      <c r="S11" s="14">
        <v>0.49859061324652598</v>
      </c>
      <c r="T11" s="14">
        <v>0.49757539354993302</v>
      </c>
      <c r="U11" s="14">
        <v>0.44479368704904498</v>
      </c>
      <c r="V11" s="14">
        <v>0.42826502391786198</v>
      </c>
      <c r="W11" s="14">
        <v>0.50594983495511303</v>
      </c>
      <c r="X11" s="14">
        <v>0.487824144277341</v>
      </c>
      <c r="Y11" s="14">
        <v>0.31767777732357899</v>
      </c>
      <c r="Z11" s="14">
        <v>0.496003059154208</v>
      </c>
      <c r="AA11" s="14"/>
      <c r="AB11" s="14">
        <v>0.39783416788250298</v>
      </c>
      <c r="AC11" s="14">
        <v>0.51051840061476605</v>
      </c>
      <c r="AD11" s="14">
        <v>0.47498936804893799</v>
      </c>
      <c r="AE11" s="14"/>
      <c r="AF11" s="14">
        <v>0.41497762366685098</v>
      </c>
      <c r="AG11" s="14">
        <v>0.52344811411161496</v>
      </c>
      <c r="AH11" s="14">
        <v>0.44629479538162098</v>
      </c>
      <c r="AI11" s="14">
        <v>0.43709340569789401</v>
      </c>
      <c r="AJ11" s="14">
        <v>0.52950482193914306</v>
      </c>
      <c r="AK11" s="14">
        <v>0.41228149256035401</v>
      </c>
      <c r="AL11" s="14">
        <v>0.50784161282400098</v>
      </c>
      <c r="AM11" s="14">
        <v>0.66483508728583596</v>
      </c>
      <c r="AN11" s="14"/>
      <c r="AO11" s="14">
        <v>0.34814984631991402</v>
      </c>
      <c r="AP11" s="14">
        <v>0.497198624124986</v>
      </c>
      <c r="AQ11" s="14">
        <v>0.49241373361765001</v>
      </c>
      <c r="AR11" s="14">
        <v>0.55349445120847895</v>
      </c>
      <c r="AS11" s="14">
        <v>0.47701043473911903</v>
      </c>
      <c r="AT11" s="14">
        <v>0.36963788450096102</v>
      </c>
      <c r="AU11" s="14">
        <v>0.52584603296172405</v>
      </c>
      <c r="AV11" s="14">
        <v>0.70507774555486902</v>
      </c>
      <c r="AW11" s="14"/>
      <c r="AX11" s="14">
        <v>0.43611517074829198</v>
      </c>
      <c r="AY11" s="14">
        <v>0.413836890855805</v>
      </c>
      <c r="AZ11" s="14">
        <v>0.54062337235041702</v>
      </c>
      <c r="BA11" s="14"/>
      <c r="BB11" s="14">
        <v>0.236351573349492</v>
      </c>
      <c r="BC11" s="14">
        <v>0.52981898467550004</v>
      </c>
      <c r="BD11" s="14">
        <v>0.52622520035693898</v>
      </c>
      <c r="BE11" s="14"/>
      <c r="BF11" s="14">
        <v>0.47747950582086901</v>
      </c>
      <c r="BG11" s="14">
        <v>0.44389028848175999</v>
      </c>
      <c r="BH11" s="14">
        <v>0.498775544802602</v>
      </c>
      <c r="BI11" s="14"/>
      <c r="BJ11" s="14">
        <v>0.29972163898830301</v>
      </c>
      <c r="BK11" s="14">
        <v>0.53658383296812895</v>
      </c>
      <c r="BL11" s="14"/>
      <c r="BM11" s="14">
        <v>0.388407381484557</v>
      </c>
      <c r="BN11" s="14">
        <v>0.51894294986674505</v>
      </c>
      <c r="BO11" s="14"/>
      <c r="BP11" s="14">
        <v>0.50742877987842405</v>
      </c>
      <c r="BQ11" s="14">
        <v>0.462650027523694</v>
      </c>
      <c r="BR11" s="14">
        <v>0.39867437438685999</v>
      </c>
      <c r="BS11" s="14">
        <v>0.48890267978003399</v>
      </c>
      <c r="BT11" s="14">
        <v>0.45052095670896097</v>
      </c>
      <c r="BU11" s="14">
        <v>0.51985187905633201</v>
      </c>
      <c r="BV11" s="14">
        <v>0.62107243323280503</v>
      </c>
      <c r="BW11" s="14">
        <v>0.55099100597909501</v>
      </c>
    </row>
    <row r="12" spans="2:75" x14ac:dyDescent="0.35">
      <c r="B12" s="15" t="s">
        <v>279</v>
      </c>
      <c r="C12" s="14">
        <v>6.8123332287264707E-2</v>
      </c>
      <c r="D12" s="14">
        <v>6.8926461246705997E-2</v>
      </c>
      <c r="E12" s="14">
        <v>6.7303103110710305E-2</v>
      </c>
      <c r="F12" s="14"/>
      <c r="G12" s="14">
        <v>3.0751861637641601E-2</v>
      </c>
      <c r="H12" s="14">
        <v>8.4212770811625398E-2</v>
      </c>
      <c r="I12" s="14">
        <v>8.4310006335150706E-2</v>
      </c>
      <c r="J12" s="14">
        <v>6.3451433923720796E-2</v>
      </c>
      <c r="K12" s="14">
        <v>7.2172762427406806E-2</v>
      </c>
      <c r="L12" s="14">
        <v>6.5698226177013E-2</v>
      </c>
      <c r="M12" s="14"/>
      <c r="N12" s="14">
        <v>7.0085466943717006E-2</v>
      </c>
      <c r="O12" s="14">
        <v>6.3832534464408494E-2</v>
      </c>
      <c r="P12" s="14"/>
      <c r="Q12" s="14">
        <v>1.9582930240460601E-2</v>
      </c>
      <c r="R12" s="14">
        <v>5.4083672907457803E-2</v>
      </c>
      <c r="S12" s="14">
        <v>7.7594391892028394E-2</v>
      </c>
      <c r="T12" s="14">
        <v>5.1154703318351501E-2</v>
      </c>
      <c r="U12" s="14">
        <v>4.4741207155549197E-2</v>
      </c>
      <c r="V12" s="14">
        <v>9.4097760761739299E-2</v>
      </c>
      <c r="W12" s="14">
        <v>0.132140842479194</v>
      </c>
      <c r="X12" s="14">
        <v>0</v>
      </c>
      <c r="Y12" s="14">
        <v>0</v>
      </c>
      <c r="Z12" s="14">
        <v>2.84225905215486E-2</v>
      </c>
      <c r="AA12" s="14"/>
      <c r="AB12" s="14">
        <v>6.2587873267325803E-2</v>
      </c>
      <c r="AC12" s="14">
        <v>5.4235242170108999E-2</v>
      </c>
      <c r="AD12" s="14">
        <v>0.108842371410594</v>
      </c>
      <c r="AE12" s="14"/>
      <c r="AF12" s="14">
        <v>2.0521842443588199E-2</v>
      </c>
      <c r="AG12" s="14">
        <v>5.7222352011103199E-2</v>
      </c>
      <c r="AH12" s="14">
        <v>0.119957703446176</v>
      </c>
      <c r="AI12" s="14">
        <v>9.2601725147937394E-2</v>
      </c>
      <c r="AJ12" s="14">
        <v>0</v>
      </c>
      <c r="AK12" s="14">
        <v>9.5646316832232695E-2</v>
      </c>
      <c r="AL12" s="14">
        <v>0.20894882292745501</v>
      </c>
      <c r="AM12" s="14">
        <v>3.8254395345510298E-2</v>
      </c>
      <c r="AN12" s="14"/>
      <c r="AO12" s="14">
        <v>4.3787276790312598E-3</v>
      </c>
      <c r="AP12" s="14">
        <v>0.100506056778634</v>
      </c>
      <c r="AQ12" s="14">
        <v>5.1592708305279199E-2</v>
      </c>
      <c r="AR12" s="14">
        <v>1.4646883386474199E-2</v>
      </c>
      <c r="AS12" s="14">
        <v>1.53339587300246E-2</v>
      </c>
      <c r="AT12" s="14">
        <v>8.0692949054004801E-2</v>
      </c>
      <c r="AU12" s="14">
        <v>0.12863054787825801</v>
      </c>
      <c r="AV12" s="14">
        <v>6.6392239361957595E-2</v>
      </c>
      <c r="AW12" s="14"/>
      <c r="AX12" s="14">
        <v>4.3329323212438299E-2</v>
      </c>
      <c r="AY12" s="14">
        <v>4.1547819207077001E-2</v>
      </c>
      <c r="AZ12" s="14">
        <v>0.107076584805707</v>
      </c>
      <c r="BA12" s="14"/>
      <c r="BB12" s="14">
        <v>1.64387933837369E-2</v>
      </c>
      <c r="BC12" s="14">
        <v>5.0248628073275903E-2</v>
      </c>
      <c r="BD12" s="14">
        <v>0.14421398102029001</v>
      </c>
      <c r="BE12" s="14"/>
      <c r="BF12" s="14">
        <v>3.3010826699993903E-2</v>
      </c>
      <c r="BG12" s="14">
        <v>4.71155734162313E-2</v>
      </c>
      <c r="BH12" s="14">
        <v>8.9910204251460193E-2</v>
      </c>
      <c r="BI12" s="14"/>
      <c r="BJ12" s="14">
        <v>8.3793678295385601E-2</v>
      </c>
      <c r="BK12" s="14">
        <v>6.3661068980704699E-2</v>
      </c>
      <c r="BL12" s="14"/>
      <c r="BM12" s="14">
        <v>7.4794472026865899E-2</v>
      </c>
      <c r="BN12" s="14">
        <v>6.4835331762771606E-2</v>
      </c>
      <c r="BO12" s="14"/>
      <c r="BP12" s="14">
        <v>4.4299805592322099E-2</v>
      </c>
      <c r="BQ12" s="14">
        <v>6.8310763668599894E-2</v>
      </c>
      <c r="BR12" s="14">
        <v>5.6953035499481899E-2</v>
      </c>
      <c r="BS12" s="14">
        <v>0.13060864262876901</v>
      </c>
      <c r="BT12" s="14">
        <v>5.0385232184434699E-2</v>
      </c>
      <c r="BU12" s="14">
        <v>7.55880616531142E-2</v>
      </c>
      <c r="BV12" s="14">
        <v>1.6777269354693401E-2</v>
      </c>
      <c r="BW12" s="14">
        <v>6.6122691464250705E-2</v>
      </c>
    </row>
    <row r="13" spans="2:75" x14ac:dyDescent="0.35">
      <c r="B13" s="15" t="s">
        <v>280</v>
      </c>
      <c r="C13" s="14">
        <v>3.3018369696158199E-2</v>
      </c>
      <c r="D13" s="14">
        <v>4.3126763325399997E-2</v>
      </c>
      <c r="E13" s="14">
        <v>2.2694748208807899E-2</v>
      </c>
      <c r="F13" s="14"/>
      <c r="G13" s="14">
        <v>7.5082437203618096E-3</v>
      </c>
      <c r="H13" s="14">
        <v>9.2401722832659502E-2</v>
      </c>
      <c r="I13" s="14">
        <v>4.87728737279619E-2</v>
      </c>
      <c r="J13" s="14">
        <v>6.08776371864546E-2</v>
      </c>
      <c r="K13" s="14">
        <v>2.13343317433797E-2</v>
      </c>
      <c r="L13" s="14">
        <v>8.5530196184029506E-3</v>
      </c>
      <c r="M13" s="14"/>
      <c r="N13" s="14">
        <v>3.4040732676374801E-2</v>
      </c>
      <c r="O13" s="14">
        <v>3.07826654159974E-2</v>
      </c>
      <c r="P13" s="14"/>
      <c r="Q13" s="14">
        <v>4.7615692789168697E-2</v>
      </c>
      <c r="R13" s="14">
        <v>5.0744434128706703E-2</v>
      </c>
      <c r="S13" s="14">
        <v>2.1186427365840199E-2</v>
      </c>
      <c r="T13" s="14">
        <v>1.35181319807823E-2</v>
      </c>
      <c r="U13" s="14">
        <v>4.1296280684261298E-2</v>
      </c>
      <c r="V13" s="14">
        <v>4.55691075408809E-2</v>
      </c>
      <c r="W13" s="14">
        <v>4.6714006685785001E-2</v>
      </c>
      <c r="X13" s="14">
        <v>0</v>
      </c>
      <c r="Y13" s="14">
        <v>0</v>
      </c>
      <c r="Z13" s="14">
        <v>1.54050205181589E-2</v>
      </c>
      <c r="AA13" s="14"/>
      <c r="AB13" s="14">
        <v>2.6035588606428999E-2</v>
      </c>
      <c r="AC13" s="14">
        <v>1.7713523727245498E-2</v>
      </c>
      <c r="AD13" s="14">
        <v>6.7106604868633402E-2</v>
      </c>
      <c r="AE13" s="14"/>
      <c r="AF13" s="14">
        <v>1.3340086656670899E-2</v>
      </c>
      <c r="AG13" s="14">
        <v>1.6596727442583999E-2</v>
      </c>
      <c r="AH13" s="14">
        <v>1.7197515909923501E-2</v>
      </c>
      <c r="AI13" s="14">
        <v>6.49183571789404E-2</v>
      </c>
      <c r="AJ13" s="14">
        <v>0</v>
      </c>
      <c r="AK13" s="14">
        <v>2.79368049951343E-3</v>
      </c>
      <c r="AL13" s="14">
        <v>8.8206342463081497E-2</v>
      </c>
      <c r="AM13" s="14">
        <v>2.3953778794485601E-2</v>
      </c>
      <c r="AN13" s="14"/>
      <c r="AO13" s="14">
        <v>1.8258598649983599E-2</v>
      </c>
      <c r="AP13" s="14">
        <v>7.3495803265823797E-3</v>
      </c>
      <c r="AQ13" s="14">
        <v>2.7274451560862001E-2</v>
      </c>
      <c r="AR13" s="14">
        <v>1.54458455591208E-2</v>
      </c>
      <c r="AS13" s="14">
        <v>0</v>
      </c>
      <c r="AT13" s="14">
        <v>0</v>
      </c>
      <c r="AU13" s="14">
        <v>7.8339301350815294E-2</v>
      </c>
      <c r="AV13" s="14">
        <v>4.5807233157981901E-2</v>
      </c>
      <c r="AW13" s="14"/>
      <c r="AX13" s="14">
        <v>0</v>
      </c>
      <c r="AY13" s="14">
        <v>8.5171865559486807E-3</v>
      </c>
      <c r="AZ13" s="14">
        <v>6.8453537907942105E-2</v>
      </c>
      <c r="BA13" s="14"/>
      <c r="BB13" s="14">
        <v>0</v>
      </c>
      <c r="BC13" s="14">
        <v>9.4419863903690195E-3</v>
      </c>
      <c r="BD13" s="14">
        <v>0.124043218940219</v>
      </c>
      <c r="BE13" s="14"/>
      <c r="BF13" s="14">
        <v>0</v>
      </c>
      <c r="BG13" s="14">
        <v>8.8547563366158798E-4</v>
      </c>
      <c r="BH13" s="14">
        <v>8.5505654494029401E-2</v>
      </c>
      <c r="BI13" s="14"/>
      <c r="BJ13" s="14">
        <v>5.2095301252845498E-2</v>
      </c>
      <c r="BK13" s="14">
        <v>2.81250631030921E-2</v>
      </c>
      <c r="BL13" s="14"/>
      <c r="BM13" s="14">
        <v>4.8337544791743701E-2</v>
      </c>
      <c r="BN13" s="14">
        <v>2.0791253884444302E-2</v>
      </c>
      <c r="BO13" s="14"/>
      <c r="BP13" s="14">
        <v>2.5386321350440701E-2</v>
      </c>
      <c r="BQ13" s="14">
        <v>2.7027748464729599E-2</v>
      </c>
      <c r="BR13" s="14">
        <v>0</v>
      </c>
      <c r="BS13" s="14">
        <v>5.6813426820322699E-2</v>
      </c>
      <c r="BT13" s="14">
        <v>3.8038230092588297E-2</v>
      </c>
      <c r="BU13" s="14">
        <v>2.2834202304677999E-2</v>
      </c>
      <c r="BV13" s="14">
        <v>4.7118031865789799E-2</v>
      </c>
      <c r="BW13" s="14">
        <v>0</v>
      </c>
    </row>
    <row r="14" spans="2:75" x14ac:dyDescent="0.35">
      <c r="B14" s="15" t="s">
        <v>92</v>
      </c>
      <c r="C14" s="20">
        <v>7.1611081586036907E-2</v>
      </c>
      <c r="D14" s="20">
        <v>2.87489105450521E-2</v>
      </c>
      <c r="E14" s="20">
        <v>0.115385873722459</v>
      </c>
      <c r="F14" s="20"/>
      <c r="G14" s="20">
        <v>9.9100136786719001E-2</v>
      </c>
      <c r="H14" s="20">
        <v>5.9901804500916603E-2</v>
      </c>
      <c r="I14" s="20">
        <v>4.5975647710041E-2</v>
      </c>
      <c r="J14" s="20">
        <v>5.5726393534787498E-2</v>
      </c>
      <c r="K14" s="20">
        <v>8.4332241498786195E-2</v>
      </c>
      <c r="L14" s="20">
        <v>8.0192065527260395E-2</v>
      </c>
      <c r="M14" s="20"/>
      <c r="N14" s="20">
        <v>3.7208075966709303E-2</v>
      </c>
      <c r="O14" s="20">
        <v>0.14684360506535199</v>
      </c>
      <c r="P14" s="20"/>
      <c r="Q14" s="20">
        <v>0.172819372735181</v>
      </c>
      <c r="R14" s="20">
        <v>0.103165185379868</v>
      </c>
      <c r="S14" s="20">
        <v>9.5784393235202395E-2</v>
      </c>
      <c r="T14" s="20">
        <v>8.7744579178495194E-2</v>
      </c>
      <c r="U14" s="20">
        <v>3.2399043813480501E-2</v>
      </c>
      <c r="V14" s="20">
        <v>4.1569031343561699E-2</v>
      </c>
      <c r="W14" s="20">
        <v>1.1059245190035099E-2</v>
      </c>
      <c r="X14" s="20">
        <v>8.66519994027138E-2</v>
      </c>
      <c r="Y14" s="20">
        <v>0.11182982956972801</v>
      </c>
      <c r="Z14" s="20">
        <v>0.179620229031354</v>
      </c>
      <c r="AA14" s="20"/>
      <c r="AB14" s="20">
        <v>3.0889775738299999E-2</v>
      </c>
      <c r="AC14" s="20">
        <v>0.106376363203864</v>
      </c>
      <c r="AD14" s="20">
        <v>1.1702436251347099E-2</v>
      </c>
      <c r="AE14" s="20"/>
      <c r="AF14" s="20">
        <v>5.7396960409550501E-2</v>
      </c>
      <c r="AG14" s="20">
        <v>6.2011446938330397E-2</v>
      </c>
      <c r="AH14" s="20">
        <v>9.0026636805681903E-2</v>
      </c>
      <c r="AI14" s="20">
        <v>9.0821818736615198E-2</v>
      </c>
      <c r="AJ14" s="20">
        <v>8.0016222015611496E-2</v>
      </c>
      <c r="AK14" s="20">
        <v>4.7510822879831799E-2</v>
      </c>
      <c r="AL14" s="20">
        <v>2.2603402367609798E-2</v>
      </c>
      <c r="AM14" s="20">
        <v>9.1693269496307003E-2</v>
      </c>
      <c r="AN14" s="20"/>
      <c r="AO14" s="20">
        <v>3.7868224318614502E-2</v>
      </c>
      <c r="AP14" s="20">
        <v>4.5072121335615098E-2</v>
      </c>
      <c r="AQ14" s="20">
        <v>2.0248591159840498E-2</v>
      </c>
      <c r="AR14" s="20">
        <v>9.4864520937386398E-2</v>
      </c>
      <c r="AS14" s="20">
        <v>6.4493512353586704E-2</v>
      </c>
      <c r="AT14" s="20">
        <v>3.8346269699043201E-2</v>
      </c>
      <c r="AU14" s="20">
        <v>4.2533342006791597E-2</v>
      </c>
      <c r="AV14" s="20">
        <v>8.2280283157758205E-2</v>
      </c>
      <c r="AW14" s="20"/>
      <c r="AX14" s="20">
        <v>1.37416223336477E-2</v>
      </c>
      <c r="AY14" s="20">
        <v>4.7280642541529097E-2</v>
      </c>
      <c r="AZ14" s="20">
        <v>7.8724286257484802E-2</v>
      </c>
      <c r="BA14" s="20"/>
      <c r="BB14" s="20">
        <v>1.74475442825562E-2</v>
      </c>
      <c r="BC14" s="20">
        <v>6.3915287169628299E-2</v>
      </c>
      <c r="BD14" s="20">
        <v>5.71515794684384E-2</v>
      </c>
      <c r="BE14" s="20"/>
      <c r="BF14" s="20">
        <v>4.0410394106930002E-2</v>
      </c>
      <c r="BG14" s="20">
        <v>5.7836485317409099E-2</v>
      </c>
      <c r="BH14" s="20">
        <v>5.9070504778781001E-2</v>
      </c>
      <c r="BI14" s="20"/>
      <c r="BJ14" s="20">
        <v>1.7330116417343899E-2</v>
      </c>
      <c r="BK14" s="20">
        <v>8.7371217005909801E-2</v>
      </c>
      <c r="BL14" s="20"/>
      <c r="BM14" s="20">
        <v>2.4670150229401101E-2</v>
      </c>
      <c r="BN14" s="20">
        <v>9.8599018050209097E-2</v>
      </c>
      <c r="BO14" s="20"/>
      <c r="BP14" s="20">
        <v>5.9306318457276103E-2</v>
      </c>
      <c r="BQ14" s="20">
        <v>4.4747743899048197E-2</v>
      </c>
      <c r="BR14" s="20">
        <v>8.1962527392326498E-2</v>
      </c>
      <c r="BS14" s="20">
        <v>8.2840745011419595E-2</v>
      </c>
      <c r="BT14" s="20">
        <v>8.1497094168357695E-2</v>
      </c>
      <c r="BU14" s="20">
        <v>7.4390800976445196E-2</v>
      </c>
      <c r="BV14" s="20">
        <v>7.6681396765042306E-2</v>
      </c>
      <c r="BW14" s="20">
        <v>2.9881690413814801E-2</v>
      </c>
    </row>
    <row r="15" spans="2:75" x14ac:dyDescent="0.35">
      <c r="B15" s="16" t="s">
        <v>501</v>
      </c>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W19"/>
  <sheetViews>
    <sheetView showGridLines="0" workbookViewId="0">
      <pane xSplit="2" topLeftCell="C1" activePane="topRight" state="frozen"/>
      <selection pane="topRight" activeCell="B15" sqref="B15"/>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285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419</v>
      </c>
      <c r="D7" s="10">
        <v>227</v>
      </c>
      <c r="E7" s="10">
        <v>192</v>
      </c>
      <c r="F7" s="10"/>
      <c r="G7" s="10">
        <v>39</v>
      </c>
      <c r="H7" s="10">
        <v>35</v>
      </c>
      <c r="I7" s="10">
        <v>56</v>
      </c>
      <c r="J7" s="10">
        <v>69</v>
      </c>
      <c r="K7" s="10">
        <v>68</v>
      </c>
      <c r="L7" s="10">
        <v>152</v>
      </c>
      <c r="M7" s="10"/>
      <c r="N7" s="10">
        <v>162</v>
      </c>
      <c r="O7" s="10">
        <v>257</v>
      </c>
      <c r="P7" s="10"/>
      <c r="Q7" s="10">
        <v>11</v>
      </c>
      <c r="R7" s="10">
        <v>51</v>
      </c>
      <c r="S7" s="10">
        <v>56</v>
      </c>
      <c r="T7" s="10">
        <v>90</v>
      </c>
      <c r="U7" s="10">
        <v>72</v>
      </c>
      <c r="V7" s="10">
        <v>49</v>
      </c>
      <c r="W7" s="10">
        <v>52</v>
      </c>
      <c r="X7" s="10">
        <v>3</v>
      </c>
      <c r="Y7" s="10">
        <v>0</v>
      </c>
      <c r="Z7" s="10">
        <v>35</v>
      </c>
      <c r="AA7" s="10"/>
      <c r="AB7" s="10">
        <v>65</v>
      </c>
      <c r="AC7" s="10">
        <v>245</v>
      </c>
      <c r="AD7" s="10">
        <v>84</v>
      </c>
      <c r="AE7" s="10"/>
      <c r="AF7" s="10">
        <v>69</v>
      </c>
      <c r="AG7" s="10">
        <v>73</v>
      </c>
      <c r="AH7" s="10">
        <v>46</v>
      </c>
      <c r="AI7" s="10">
        <v>19</v>
      </c>
      <c r="AJ7" s="10">
        <v>21</v>
      </c>
      <c r="AK7" s="10">
        <v>79</v>
      </c>
      <c r="AL7" s="10">
        <v>17</v>
      </c>
      <c r="AM7" s="10">
        <v>41</v>
      </c>
      <c r="AN7" s="10"/>
      <c r="AO7" s="10">
        <v>62</v>
      </c>
      <c r="AP7" s="10">
        <v>63</v>
      </c>
      <c r="AQ7" s="10">
        <v>35</v>
      </c>
      <c r="AR7" s="10">
        <v>15</v>
      </c>
      <c r="AS7" s="10">
        <v>21</v>
      </c>
      <c r="AT7" s="10">
        <v>62</v>
      </c>
      <c r="AU7" s="10">
        <v>20</v>
      </c>
      <c r="AV7" s="10">
        <v>26</v>
      </c>
      <c r="AW7" s="10"/>
      <c r="AX7" s="10">
        <v>31</v>
      </c>
      <c r="AY7" s="10">
        <v>170</v>
      </c>
      <c r="AZ7" s="10">
        <v>172</v>
      </c>
      <c r="BA7" s="10"/>
      <c r="BB7" s="10">
        <v>68</v>
      </c>
      <c r="BC7" s="10">
        <v>215</v>
      </c>
      <c r="BD7" s="10">
        <v>88</v>
      </c>
      <c r="BE7" s="10"/>
      <c r="BF7" s="10">
        <v>31</v>
      </c>
      <c r="BG7" s="10">
        <v>187</v>
      </c>
      <c r="BH7" s="10">
        <v>153</v>
      </c>
      <c r="BI7" s="10"/>
      <c r="BJ7" s="10">
        <v>100</v>
      </c>
      <c r="BK7" s="10">
        <v>305</v>
      </c>
      <c r="BL7" s="10"/>
      <c r="BM7" s="10">
        <v>145</v>
      </c>
      <c r="BN7" s="10">
        <v>243</v>
      </c>
      <c r="BO7" s="10"/>
      <c r="BP7" s="10">
        <v>78</v>
      </c>
      <c r="BQ7" s="10">
        <v>25</v>
      </c>
      <c r="BR7" s="10">
        <v>19</v>
      </c>
      <c r="BS7" s="10">
        <v>70</v>
      </c>
      <c r="BT7" s="10">
        <v>145</v>
      </c>
      <c r="BU7" s="10">
        <v>43</v>
      </c>
      <c r="BV7" s="10">
        <v>14</v>
      </c>
      <c r="BW7" s="10">
        <v>25</v>
      </c>
    </row>
    <row r="8" spans="2:75" ht="30" customHeight="1" x14ac:dyDescent="0.35">
      <c r="B8" s="11" t="s">
        <v>19</v>
      </c>
      <c r="C8" s="11">
        <v>440</v>
      </c>
      <c r="D8" s="11">
        <v>222</v>
      </c>
      <c r="E8" s="11">
        <v>218</v>
      </c>
      <c r="F8" s="11"/>
      <c r="G8" s="11">
        <v>41</v>
      </c>
      <c r="H8" s="11">
        <v>33</v>
      </c>
      <c r="I8" s="11">
        <v>54</v>
      </c>
      <c r="J8" s="11">
        <v>68</v>
      </c>
      <c r="K8" s="11">
        <v>72</v>
      </c>
      <c r="L8" s="11">
        <v>172</v>
      </c>
      <c r="M8" s="11"/>
      <c r="N8" s="11">
        <v>300</v>
      </c>
      <c r="O8" s="11">
        <v>141</v>
      </c>
      <c r="P8" s="11"/>
      <c r="Q8" s="11">
        <v>7</v>
      </c>
      <c r="R8" s="11">
        <v>48</v>
      </c>
      <c r="S8" s="11">
        <v>49</v>
      </c>
      <c r="T8" s="11">
        <v>90</v>
      </c>
      <c r="U8" s="11">
        <v>83</v>
      </c>
      <c r="V8" s="11">
        <v>62</v>
      </c>
      <c r="W8" s="11">
        <v>71</v>
      </c>
      <c r="X8" s="11">
        <v>2</v>
      </c>
      <c r="Y8" s="11">
        <v>0</v>
      </c>
      <c r="Z8" s="11">
        <v>28</v>
      </c>
      <c r="AA8" s="11"/>
      <c r="AB8" s="11">
        <v>74</v>
      </c>
      <c r="AC8" s="11">
        <v>259</v>
      </c>
      <c r="AD8" s="11">
        <v>80</v>
      </c>
      <c r="AE8" s="11"/>
      <c r="AF8" s="11">
        <v>88</v>
      </c>
      <c r="AG8" s="11">
        <v>69</v>
      </c>
      <c r="AH8" s="11">
        <v>57</v>
      </c>
      <c r="AI8" s="11">
        <v>20</v>
      </c>
      <c r="AJ8" s="11">
        <v>17</v>
      </c>
      <c r="AK8" s="11">
        <v>86</v>
      </c>
      <c r="AL8" s="11">
        <v>16</v>
      </c>
      <c r="AM8" s="11">
        <v>37</v>
      </c>
      <c r="AN8" s="11"/>
      <c r="AO8" s="11">
        <v>78</v>
      </c>
      <c r="AP8" s="11">
        <v>67</v>
      </c>
      <c r="AQ8" s="11">
        <v>36</v>
      </c>
      <c r="AR8" s="11">
        <v>13</v>
      </c>
      <c r="AS8" s="11">
        <v>15</v>
      </c>
      <c r="AT8" s="11">
        <v>67</v>
      </c>
      <c r="AU8" s="11">
        <v>20</v>
      </c>
      <c r="AV8" s="11">
        <v>24</v>
      </c>
      <c r="AW8" s="11"/>
      <c r="AX8" s="11">
        <v>29</v>
      </c>
      <c r="AY8" s="11">
        <v>199</v>
      </c>
      <c r="AZ8" s="11">
        <v>167</v>
      </c>
      <c r="BA8" s="11"/>
      <c r="BB8" s="11">
        <v>74</v>
      </c>
      <c r="BC8" s="11">
        <v>239</v>
      </c>
      <c r="BD8" s="11">
        <v>87</v>
      </c>
      <c r="BE8" s="11"/>
      <c r="BF8" s="11">
        <v>27</v>
      </c>
      <c r="BG8" s="11">
        <v>206</v>
      </c>
      <c r="BH8" s="11">
        <v>158</v>
      </c>
      <c r="BI8" s="11"/>
      <c r="BJ8" s="11">
        <v>129</v>
      </c>
      <c r="BK8" s="11">
        <v>299</v>
      </c>
      <c r="BL8" s="11"/>
      <c r="BM8" s="11">
        <v>165</v>
      </c>
      <c r="BN8" s="11">
        <v>241</v>
      </c>
      <c r="BO8" s="11"/>
      <c r="BP8" s="11">
        <v>80</v>
      </c>
      <c r="BQ8" s="11">
        <v>25</v>
      </c>
      <c r="BR8" s="11">
        <v>16</v>
      </c>
      <c r="BS8" s="11">
        <v>67</v>
      </c>
      <c r="BT8" s="11">
        <v>163</v>
      </c>
      <c r="BU8" s="11">
        <v>50</v>
      </c>
      <c r="BV8" s="11">
        <v>19</v>
      </c>
      <c r="BW8" s="11">
        <v>20</v>
      </c>
    </row>
    <row r="9" spans="2:75" x14ac:dyDescent="0.35">
      <c r="B9" s="15" t="s">
        <v>276</v>
      </c>
      <c r="C9" s="14">
        <v>5.4290575351255699E-2</v>
      </c>
      <c r="D9" s="14">
        <v>8.3184757015221905E-2</v>
      </c>
      <c r="E9" s="14">
        <v>2.4850830220536701E-2</v>
      </c>
      <c r="F9" s="14"/>
      <c r="G9" s="14">
        <v>0.12461119267132401</v>
      </c>
      <c r="H9" s="14">
        <v>0</v>
      </c>
      <c r="I9" s="14">
        <v>5.5107918852142397E-2</v>
      </c>
      <c r="J9" s="14">
        <v>1.8147716525208801E-2</v>
      </c>
      <c r="K9" s="14">
        <v>0.101885505524411</v>
      </c>
      <c r="L9" s="14">
        <v>4.2167350478965797E-2</v>
      </c>
      <c r="M9" s="14"/>
      <c r="N9" s="14">
        <v>6.0680245995575199E-2</v>
      </c>
      <c r="O9" s="14">
        <v>4.0676849929332598E-2</v>
      </c>
      <c r="P9" s="14"/>
      <c r="Q9" s="14">
        <v>0</v>
      </c>
      <c r="R9" s="14">
        <v>0</v>
      </c>
      <c r="S9" s="14">
        <v>5.8023826777107303E-2</v>
      </c>
      <c r="T9" s="14">
        <v>4.94064499114042E-2</v>
      </c>
      <c r="U9" s="14">
        <v>2.92795984449532E-2</v>
      </c>
      <c r="V9" s="14">
        <v>6.39618067498295E-2</v>
      </c>
      <c r="W9" s="14">
        <v>8.5473942458004895E-2</v>
      </c>
      <c r="X9" s="14">
        <v>0</v>
      </c>
      <c r="Y9" s="14">
        <v>0</v>
      </c>
      <c r="Z9" s="14">
        <v>0.14881326001692199</v>
      </c>
      <c r="AA9" s="14"/>
      <c r="AB9" s="14">
        <v>0.100743737502998</v>
      </c>
      <c r="AC9" s="14">
        <v>2.1503335279032001E-2</v>
      </c>
      <c r="AD9" s="14">
        <v>0.112282423487835</v>
      </c>
      <c r="AE9" s="14"/>
      <c r="AF9" s="14">
        <v>4.2576576540962197E-2</v>
      </c>
      <c r="AG9" s="14">
        <v>3.3253678011271701E-2</v>
      </c>
      <c r="AH9" s="14">
        <v>0</v>
      </c>
      <c r="AI9" s="14">
        <v>0</v>
      </c>
      <c r="AJ9" s="14">
        <v>6.4067497018212405E-2</v>
      </c>
      <c r="AK9" s="14">
        <v>0.15387782550731099</v>
      </c>
      <c r="AL9" s="14">
        <v>0.105413008768031</v>
      </c>
      <c r="AM9" s="14">
        <v>0</v>
      </c>
      <c r="AN9" s="14"/>
      <c r="AO9" s="14">
        <v>5.8876212996004602E-2</v>
      </c>
      <c r="AP9" s="14">
        <v>3.4608821854174902E-2</v>
      </c>
      <c r="AQ9" s="14">
        <v>1.7104875442293398E-2</v>
      </c>
      <c r="AR9" s="14">
        <v>0</v>
      </c>
      <c r="AS9" s="14">
        <v>7.0579465919898901E-2</v>
      </c>
      <c r="AT9" s="14">
        <v>0.13663707492791699</v>
      </c>
      <c r="AU9" s="14">
        <v>0.12799572202142601</v>
      </c>
      <c r="AV9" s="14">
        <v>0</v>
      </c>
      <c r="AW9" s="14"/>
      <c r="AX9" s="14">
        <v>9.3763401460735196E-2</v>
      </c>
      <c r="AY9" s="14">
        <v>6.0173190921435998E-2</v>
      </c>
      <c r="AZ9" s="14">
        <v>5.5129090968602697E-2</v>
      </c>
      <c r="BA9" s="14"/>
      <c r="BB9" s="14">
        <v>0.174450647720611</v>
      </c>
      <c r="BC9" s="14">
        <v>2.71160897248135E-2</v>
      </c>
      <c r="BD9" s="14">
        <v>4.5407794857322097E-2</v>
      </c>
      <c r="BE9" s="14"/>
      <c r="BF9" s="14">
        <v>8.6026534026932805E-2</v>
      </c>
      <c r="BG9" s="14">
        <v>7.9177629695697402E-2</v>
      </c>
      <c r="BH9" s="14">
        <v>3.3079248731568402E-2</v>
      </c>
      <c r="BI9" s="14"/>
      <c r="BJ9" s="14">
        <v>0.10144387629992099</v>
      </c>
      <c r="BK9" s="14">
        <v>3.6076344043099097E-2</v>
      </c>
      <c r="BL9" s="14"/>
      <c r="BM9" s="14">
        <v>7.5200126376265899E-2</v>
      </c>
      <c r="BN9" s="14">
        <v>3.99955161850633E-2</v>
      </c>
      <c r="BO9" s="14"/>
      <c r="BP9" s="14">
        <v>7.0036215967931401E-2</v>
      </c>
      <c r="BQ9" s="14">
        <v>0.13239951164434599</v>
      </c>
      <c r="BR9" s="14">
        <v>3.11234920901181E-2</v>
      </c>
      <c r="BS9" s="14">
        <v>0</v>
      </c>
      <c r="BT9" s="14">
        <v>5.2736377955745199E-2</v>
      </c>
      <c r="BU9" s="14">
        <v>5.9898753301854901E-2</v>
      </c>
      <c r="BV9" s="14">
        <v>8.2054644289322104E-2</v>
      </c>
      <c r="BW9" s="14">
        <v>6.7023064345638997E-2</v>
      </c>
    </row>
    <row r="10" spans="2:75" x14ac:dyDescent="0.35">
      <c r="B10" s="15" t="s">
        <v>277</v>
      </c>
      <c r="C10" s="14">
        <v>0.258997328728373</v>
      </c>
      <c r="D10" s="14">
        <v>0.25256683350850601</v>
      </c>
      <c r="E10" s="14">
        <v>0.26554924089321202</v>
      </c>
      <c r="F10" s="14"/>
      <c r="G10" s="14">
        <v>0.34582363307946901</v>
      </c>
      <c r="H10" s="14">
        <v>0.28037917867617301</v>
      </c>
      <c r="I10" s="14">
        <v>0.21560467689863799</v>
      </c>
      <c r="J10" s="14">
        <v>0.12291500032453501</v>
      </c>
      <c r="K10" s="14">
        <v>0.25279230072278902</v>
      </c>
      <c r="L10" s="14">
        <v>0.30463990591270201</v>
      </c>
      <c r="M10" s="14"/>
      <c r="N10" s="14">
        <v>0.27220862286924602</v>
      </c>
      <c r="O10" s="14">
        <v>0.23084956636099799</v>
      </c>
      <c r="P10" s="14"/>
      <c r="Q10" s="14">
        <v>8.2912232102307401E-2</v>
      </c>
      <c r="R10" s="14">
        <v>0.204758199610476</v>
      </c>
      <c r="S10" s="14">
        <v>0.21647354568910199</v>
      </c>
      <c r="T10" s="14">
        <v>0.35430070872365199</v>
      </c>
      <c r="U10" s="14">
        <v>0.34390834392067698</v>
      </c>
      <c r="V10" s="14">
        <v>0.27424912065229201</v>
      </c>
      <c r="W10" s="14">
        <v>0.20278580928647899</v>
      </c>
      <c r="X10" s="14">
        <v>0</v>
      </c>
      <c r="Y10" s="14">
        <v>0</v>
      </c>
      <c r="Z10" s="14">
        <v>3.9849383855261197E-2</v>
      </c>
      <c r="AA10" s="14"/>
      <c r="AB10" s="14">
        <v>0.31931048789501199</v>
      </c>
      <c r="AC10" s="14">
        <v>0.26710061854397998</v>
      </c>
      <c r="AD10" s="14">
        <v>0.225910792842103</v>
      </c>
      <c r="AE10" s="14"/>
      <c r="AF10" s="14">
        <v>0.32877003563354401</v>
      </c>
      <c r="AG10" s="14">
        <v>0.14626050483163799</v>
      </c>
      <c r="AH10" s="14">
        <v>0.28164380756952501</v>
      </c>
      <c r="AI10" s="14">
        <v>0.32438970195403299</v>
      </c>
      <c r="AJ10" s="14">
        <v>0.30557957538895297</v>
      </c>
      <c r="AK10" s="14">
        <v>0.36836760390017897</v>
      </c>
      <c r="AL10" s="14">
        <v>0.105182411410866</v>
      </c>
      <c r="AM10" s="14">
        <v>0.10635180162621399</v>
      </c>
      <c r="AN10" s="14"/>
      <c r="AO10" s="14">
        <v>0.42236690195334597</v>
      </c>
      <c r="AP10" s="14">
        <v>0.16130589418937999</v>
      </c>
      <c r="AQ10" s="14">
        <v>0.34822065499577698</v>
      </c>
      <c r="AR10" s="14">
        <v>0.50790073363801802</v>
      </c>
      <c r="AS10" s="14">
        <v>0.33075374994896201</v>
      </c>
      <c r="AT10" s="14">
        <v>0.40206084387364099</v>
      </c>
      <c r="AU10" s="14">
        <v>4.6900687975283697E-2</v>
      </c>
      <c r="AV10" s="14">
        <v>8.1424336010903306E-2</v>
      </c>
      <c r="AW10" s="14"/>
      <c r="AX10" s="14">
        <v>0.34009186086361398</v>
      </c>
      <c r="AY10" s="14">
        <v>0.345149515400271</v>
      </c>
      <c r="AZ10" s="14">
        <v>0.16157094670151001</v>
      </c>
      <c r="BA10" s="14"/>
      <c r="BB10" s="14">
        <v>0.44713534850815601</v>
      </c>
      <c r="BC10" s="14">
        <v>0.28006876029955302</v>
      </c>
      <c r="BD10" s="14">
        <v>0.118657192245974</v>
      </c>
      <c r="BE10" s="14"/>
      <c r="BF10" s="14">
        <v>0.43096684231224203</v>
      </c>
      <c r="BG10" s="14">
        <v>0.29953359787720002</v>
      </c>
      <c r="BH10" s="14">
        <v>0.22231608616672599</v>
      </c>
      <c r="BI10" s="14"/>
      <c r="BJ10" s="14">
        <v>0.35128137441810198</v>
      </c>
      <c r="BK10" s="14">
        <v>0.22746073695525099</v>
      </c>
      <c r="BL10" s="14"/>
      <c r="BM10" s="14">
        <v>0.31219703565921803</v>
      </c>
      <c r="BN10" s="14">
        <v>0.24414046968660499</v>
      </c>
      <c r="BO10" s="14"/>
      <c r="BP10" s="14">
        <v>0.28589680892335401</v>
      </c>
      <c r="BQ10" s="14">
        <v>4.0499113360814402E-2</v>
      </c>
      <c r="BR10" s="14">
        <v>0.12129636279271599</v>
      </c>
      <c r="BS10" s="14">
        <v>0.152268846471804</v>
      </c>
      <c r="BT10" s="14">
        <v>0.34283456981895899</v>
      </c>
      <c r="BU10" s="14">
        <v>0.23830228369041201</v>
      </c>
      <c r="BV10" s="14">
        <v>0.27112367478073801</v>
      </c>
      <c r="BW10" s="14">
        <v>0.25162894307613598</v>
      </c>
    </row>
    <row r="11" spans="2:75" x14ac:dyDescent="0.35">
      <c r="B11" s="15" t="s">
        <v>278</v>
      </c>
      <c r="C11" s="14">
        <v>0.513168884259943</v>
      </c>
      <c r="D11" s="14">
        <v>0.50209802775425805</v>
      </c>
      <c r="E11" s="14">
        <v>0.52444877436711201</v>
      </c>
      <c r="F11" s="14"/>
      <c r="G11" s="14">
        <v>0.38992950659898901</v>
      </c>
      <c r="H11" s="14">
        <v>0.56826712370753396</v>
      </c>
      <c r="I11" s="14">
        <v>0.58400060043287905</v>
      </c>
      <c r="J11" s="14">
        <v>0.60213779100805698</v>
      </c>
      <c r="K11" s="14">
        <v>0.489900340935843</v>
      </c>
      <c r="L11" s="14">
        <v>0.48390594503525702</v>
      </c>
      <c r="M11" s="14"/>
      <c r="N11" s="14">
        <v>0.52671533956238903</v>
      </c>
      <c r="O11" s="14">
        <v>0.484307033126536</v>
      </c>
      <c r="P11" s="14"/>
      <c r="Q11" s="14">
        <v>0.64690162606601698</v>
      </c>
      <c r="R11" s="14">
        <v>0.59892113136699798</v>
      </c>
      <c r="S11" s="14">
        <v>0.51690725752985001</v>
      </c>
      <c r="T11" s="14">
        <v>0.42033506761876499</v>
      </c>
      <c r="U11" s="14">
        <v>0.453315062051314</v>
      </c>
      <c r="V11" s="14">
        <v>0.56490694311164102</v>
      </c>
      <c r="W11" s="14">
        <v>0.59334906970517498</v>
      </c>
      <c r="X11" s="14">
        <v>0.75137441985447995</v>
      </c>
      <c r="Y11" s="14">
        <v>0</v>
      </c>
      <c r="Z11" s="14">
        <v>0.46624606488130299</v>
      </c>
      <c r="AA11" s="14"/>
      <c r="AB11" s="14">
        <v>0.40138530198912398</v>
      </c>
      <c r="AC11" s="14">
        <v>0.56254872925472399</v>
      </c>
      <c r="AD11" s="14">
        <v>0.45877896407811303</v>
      </c>
      <c r="AE11" s="14"/>
      <c r="AF11" s="14">
        <v>0.50042561439681899</v>
      </c>
      <c r="AG11" s="14">
        <v>0.66503174276146304</v>
      </c>
      <c r="AH11" s="14">
        <v>0.45848744400403602</v>
      </c>
      <c r="AI11" s="14">
        <v>0.23808720028309799</v>
      </c>
      <c r="AJ11" s="14">
        <v>0.54963354740845005</v>
      </c>
      <c r="AK11" s="14">
        <v>0.40687354584042201</v>
      </c>
      <c r="AL11" s="14">
        <v>0.61239368574004605</v>
      </c>
      <c r="AM11" s="14">
        <v>0.69481657183333401</v>
      </c>
      <c r="AN11" s="14"/>
      <c r="AO11" s="14">
        <v>0.39605658399841298</v>
      </c>
      <c r="AP11" s="14">
        <v>0.64513090222014202</v>
      </c>
      <c r="AQ11" s="14">
        <v>0.45281792165745799</v>
      </c>
      <c r="AR11" s="14">
        <v>0.25362378009147202</v>
      </c>
      <c r="AS11" s="14">
        <v>0.50974289904195502</v>
      </c>
      <c r="AT11" s="14">
        <v>0.40453322322162899</v>
      </c>
      <c r="AU11" s="14">
        <v>0.68171347486926603</v>
      </c>
      <c r="AV11" s="14">
        <v>0.614754916536146</v>
      </c>
      <c r="AW11" s="14"/>
      <c r="AX11" s="14">
        <v>0.46475360218298201</v>
      </c>
      <c r="AY11" s="14">
        <v>0.53445809141746004</v>
      </c>
      <c r="AZ11" s="14">
        <v>0.48796165239567701</v>
      </c>
      <c r="BA11" s="14"/>
      <c r="BB11" s="14">
        <v>0.267795896816168</v>
      </c>
      <c r="BC11" s="14">
        <v>0.57414074467822995</v>
      </c>
      <c r="BD11" s="14">
        <v>0.52228030971768002</v>
      </c>
      <c r="BE11" s="14"/>
      <c r="BF11" s="14">
        <v>0.447140457637625</v>
      </c>
      <c r="BG11" s="14">
        <v>0.52303002223671502</v>
      </c>
      <c r="BH11" s="14">
        <v>0.47575989068188501</v>
      </c>
      <c r="BI11" s="14"/>
      <c r="BJ11" s="14">
        <v>0.39370823254580201</v>
      </c>
      <c r="BK11" s="14">
        <v>0.55579557659221301</v>
      </c>
      <c r="BL11" s="14"/>
      <c r="BM11" s="14">
        <v>0.47322073408941401</v>
      </c>
      <c r="BN11" s="14">
        <v>0.52621229715666495</v>
      </c>
      <c r="BO11" s="14"/>
      <c r="BP11" s="14">
        <v>0.50184647357172896</v>
      </c>
      <c r="BQ11" s="14">
        <v>0.79542804105559495</v>
      </c>
      <c r="BR11" s="14">
        <v>0.63960863259591505</v>
      </c>
      <c r="BS11" s="14">
        <v>0.50999079565927896</v>
      </c>
      <c r="BT11" s="14">
        <v>0.41411367118950798</v>
      </c>
      <c r="BU11" s="14">
        <v>0.62562271538945002</v>
      </c>
      <c r="BV11" s="14">
        <v>0.55561118216063399</v>
      </c>
      <c r="BW11" s="14">
        <v>0.59776136364240096</v>
      </c>
    </row>
    <row r="12" spans="2:75" x14ac:dyDescent="0.35">
      <c r="B12" s="15" t="s">
        <v>279</v>
      </c>
      <c r="C12" s="14">
        <v>8.5942738910801897E-2</v>
      </c>
      <c r="D12" s="14">
        <v>0.109628220605203</v>
      </c>
      <c r="E12" s="14">
        <v>6.18100414532003E-2</v>
      </c>
      <c r="F12" s="14"/>
      <c r="G12" s="14">
        <v>1.18846780465179E-2</v>
      </c>
      <c r="H12" s="14">
        <v>8.8961901098516205E-2</v>
      </c>
      <c r="I12" s="14">
        <v>0.115844585241383</v>
      </c>
      <c r="J12" s="14">
        <v>9.9754557470767197E-2</v>
      </c>
      <c r="K12" s="14">
        <v>8.8160719542535099E-2</v>
      </c>
      <c r="L12" s="14">
        <v>8.7036340265566295E-2</v>
      </c>
      <c r="M12" s="14"/>
      <c r="N12" s="14">
        <v>8.4433952062540701E-2</v>
      </c>
      <c r="O12" s="14">
        <v>8.9157334938642294E-2</v>
      </c>
      <c r="P12" s="14"/>
      <c r="Q12" s="14">
        <v>5.6406724729642498E-2</v>
      </c>
      <c r="R12" s="14">
        <v>0.112625861240343</v>
      </c>
      <c r="S12" s="14">
        <v>8.7946698119145794E-2</v>
      </c>
      <c r="T12" s="14">
        <v>7.62302166133835E-2</v>
      </c>
      <c r="U12" s="14">
        <v>9.9623986398527098E-2</v>
      </c>
      <c r="V12" s="14">
        <v>7.1235684164148202E-2</v>
      </c>
      <c r="W12" s="14">
        <v>9.8736614454039195E-2</v>
      </c>
      <c r="X12" s="14">
        <v>0</v>
      </c>
      <c r="Y12" s="14">
        <v>0</v>
      </c>
      <c r="Z12" s="14">
        <v>4.0822335044696803E-2</v>
      </c>
      <c r="AA12" s="14"/>
      <c r="AB12" s="14">
        <v>0.10245244464107001</v>
      </c>
      <c r="AC12" s="14">
        <v>5.8662303331163602E-2</v>
      </c>
      <c r="AD12" s="14">
        <v>0.111307490767299</v>
      </c>
      <c r="AE12" s="14"/>
      <c r="AF12" s="14">
        <v>5.0978342660280597E-2</v>
      </c>
      <c r="AG12" s="14">
        <v>5.1079373005114802E-2</v>
      </c>
      <c r="AH12" s="14">
        <v>0.14868281311130199</v>
      </c>
      <c r="AI12" s="14">
        <v>0.276568481128732</v>
      </c>
      <c r="AJ12" s="14">
        <v>0</v>
      </c>
      <c r="AK12" s="14">
        <v>2.0809615617335402E-2</v>
      </c>
      <c r="AL12" s="14">
        <v>0.177010894081058</v>
      </c>
      <c r="AM12" s="14">
        <v>0.115559400909101</v>
      </c>
      <c r="AN12" s="14"/>
      <c r="AO12" s="14">
        <v>5.7469901908612099E-2</v>
      </c>
      <c r="AP12" s="14">
        <v>9.2960678611059305E-2</v>
      </c>
      <c r="AQ12" s="14">
        <v>8.4922055710167602E-2</v>
      </c>
      <c r="AR12" s="14">
        <v>0.124844727595806</v>
      </c>
      <c r="AS12" s="14">
        <v>0</v>
      </c>
      <c r="AT12" s="14">
        <v>1.8491439397603001E-2</v>
      </c>
      <c r="AU12" s="14">
        <v>0.143390115134024</v>
      </c>
      <c r="AV12" s="14">
        <v>0.253120837459614</v>
      </c>
      <c r="AW12" s="14"/>
      <c r="AX12" s="14">
        <v>7.4598464486773097E-2</v>
      </c>
      <c r="AY12" s="14">
        <v>3.39256833036993E-2</v>
      </c>
      <c r="AZ12" s="14">
        <v>0.166675124589163</v>
      </c>
      <c r="BA12" s="14"/>
      <c r="BB12" s="14">
        <v>6.9062725056484406E-2</v>
      </c>
      <c r="BC12" s="14">
        <v>4.4686425305808401E-2</v>
      </c>
      <c r="BD12" s="14">
        <v>0.21372579592435001</v>
      </c>
      <c r="BE12" s="14"/>
      <c r="BF12" s="14">
        <v>3.5866166023200002E-2</v>
      </c>
      <c r="BG12" s="14">
        <v>5.15989782567765E-2</v>
      </c>
      <c r="BH12" s="14">
        <v>0.15105812041825301</v>
      </c>
      <c r="BI12" s="14"/>
      <c r="BJ12" s="14">
        <v>0.104524178522895</v>
      </c>
      <c r="BK12" s="14">
        <v>7.7444972175432295E-2</v>
      </c>
      <c r="BL12" s="14"/>
      <c r="BM12" s="14">
        <v>9.7485171808625301E-2</v>
      </c>
      <c r="BN12" s="14">
        <v>6.4862701677838294E-2</v>
      </c>
      <c r="BO12" s="14"/>
      <c r="BP12" s="14">
        <v>0.11671245909419201</v>
      </c>
      <c r="BQ12" s="14">
        <v>0</v>
      </c>
      <c r="BR12" s="14">
        <v>3.11234920901181E-2</v>
      </c>
      <c r="BS12" s="14">
        <v>0.15834409125997201</v>
      </c>
      <c r="BT12" s="14">
        <v>9.7762996868861807E-2</v>
      </c>
      <c r="BU12" s="14">
        <v>7.3704177392572299E-3</v>
      </c>
      <c r="BV12" s="14">
        <v>2.1840499966839101E-2</v>
      </c>
      <c r="BW12" s="14">
        <v>3.49101482003474E-2</v>
      </c>
    </row>
    <row r="13" spans="2:75" x14ac:dyDescent="0.35">
      <c r="B13" s="15" t="s">
        <v>280</v>
      </c>
      <c r="C13" s="14">
        <v>2.1811152399551399E-2</v>
      </c>
      <c r="D13" s="14">
        <v>3.4696421235446903E-2</v>
      </c>
      <c r="E13" s="14">
        <v>8.6825912628768504E-3</v>
      </c>
      <c r="F13" s="14"/>
      <c r="G13" s="14">
        <v>5.6352885029583397E-2</v>
      </c>
      <c r="H13" s="14">
        <v>3.4976488026822301E-2</v>
      </c>
      <c r="I13" s="14">
        <v>8.4071351782722993E-3</v>
      </c>
      <c r="J13" s="14">
        <v>4.33639468694463E-2</v>
      </c>
      <c r="K13" s="14">
        <v>0</v>
      </c>
      <c r="L13" s="14">
        <v>1.5972599318285399E-2</v>
      </c>
      <c r="M13" s="14"/>
      <c r="N13" s="14">
        <v>1.88064190235409E-2</v>
      </c>
      <c r="O13" s="14">
        <v>2.8212987083074601E-2</v>
      </c>
      <c r="P13" s="14"/>
      <c r="Q13" s="14">
        <v>6.4461358897959301E-2</v>
      </c>
      <c r="R13" s="14">
        <v>1.2448460570358E-2</v>
      </c>
      <c r="S13" s="14">
        <v>9.5096116186362892E-3</v>
      </c>
      <c r="T13" s="14">
        <v>5.4963995595978199E-2</v>
      </c>
      <c r="U13" s="14">
        <v>2.4024845878385399E-2</v>
      </c>
      <c r="V13" s="14">
        <v>8.7218288990778808E-3</v>
      </c>
      <c r="W13" s="14">
        <v>0</v>
      </c>
      <c r="X13" s="14">
        <v>0</v>
      </c>
      <c r="Y13" s="14">
        <v>0</v>
      </c>
      <c r="Z13" s="14">
        <v>1.99676942401282E-2</v>
      </c>
      <c r="AA13" s="14"/>
      <c r="AB13" s="14">
        <v>4.4496896324454902E-2</v>
      </c>
      <c r="AC13" s="14">
        <v>5.4637537454197103E-3</v>
      </c>
      <c r="AD13" s="14">
        <v>5.5252076511544901E-2</v>
      </c>
      <c r="AE13" s="14"/>
      <c r="AF13" s="14">
        <v>6.15627978009244E-3</v>
      </c>
      <c r="AG13" s="14">
        <v>3.9653003835637399E-2</v>
      </c>
      <c r="AH13" s="14">
        <v>2.6984049229215899E-2</v>
      </c>
      <c r="AI13" s="14">
        <v>0.13312017698692299</v>
      </c>
      <c r="AJ13" s="14">
        <v>0</v>
      </c>
      <c r="AK13" s="14">
        <v>5.3053697595266498E-3</v>
      </c>
      <c r="AL13" s="14">
        <v>0</v>
      </c>
      <c r="AM13" s="14">
        <v>1.6244194651195601E-2</v>
      </c>
      <c r="AN13" s="14"/>
      <c r="AO13" s="14">
        <v>6.9402176810966802E-3</v>
      </c>
      <c r="AP13" s="14">
        <v>4.1268931071784497E-2</v>
      </c>
      <c r="AQ13" s="14">
        <v>4.2399245675686197E-2</v>
      </c>
      <c r="AR13" s="14">
        <v>3.6768310724371402E-2</v>
      </c>
      <c r="AS13" s="14">
        <v>0</v>
      </c>
      <c r="AT13" s="14">
        <v>0</v>
      </c>
      <c r="AU13" s="14">
        <v>0</v>
      </c>
      <c r="AV13" s="14">
        <v>2.4809189502631002E-2</v>
      </c>
      <c r="AW13" s="14"/>
      <c r="AX13" s="14">
        <v>0</v>
      </c>
      <c r="AY13" s="14">
        <v>9.7026480688098098E-3</v>
      </c>
      <c r="AZ13" s="14">
        <v>4.3202457292679901E-2</v>
      </c>
      <c r="BA13" s="14"/>
      <c r="BB13" s="14">
        <v>3.5245562881881597E-2</v>
      </c>
      <c r="BC13" s="14">
        <v>8.6759806414334097E-3</v>
      </c>
      <c r="BD13" s="14">
        <v>5.1667603676753097E-2</v>
      </c>
      <c r="BE13" s="14"/>
      <c r="BF13" s="14">
        <v>0</v>
      </c>
      <c r="BG13" s="14">
        <v>1.90809992197712E-3</v>
      </c>
      <c r="BH13" s="14">
        <v>5.5294575618323898E-2</v>
      </c>
      <c r="BI13" s="14"/>
      <c r="BJ13" s="14">
        <v>2.0115001321401701E-2</v>
      </c>
      <c r="BK13" s="14">
        <v>2.3414608646504801E-2</v>
      </c>
      <c r="BL13" s="14"/>
      <c r="BM13" s="14">
        <v>2.7242227601932099E-2</v>
      </c>
      <c r="BN13" s="14">
        <v>1.93119542443012E-2</v>
      </c>
      <c r="BO13" s="14"/>
      <c r="BP13" s="14">
        <v>1.25200658302882E-2</v>
      </c>
      <c r="BQ13" s="14">
        <v>0</v>
      </c>
      <c r="BR13" s="14">
        <v>2.3960681486124399E-2</v>
      </c>
      <c r="BS13" s="14">
        <v>5.11759843378016E-2</v>
      </c>
      <c r="BT13" s="14">
        <v>2.5953074670986499E-2</v>
      </c>
      <c r="BU13" s="14">
        <v>0</v>
      </c>
      <c r="BV13" s="14">
        <v>2.8897307156344799E-2</v>
      </c>
      <c r="BW13" s="14">
        <v>0</v>
      </c>
    </row>
    <row r="14" spans="2:75" x14ac:dyDescent="0.35">
      <c r="B14" s="15" t="s">
        <v>92</v>
      </c>
      <c r="C14" s="20">
        <v>6.5789320350074704E-2</v>
      </c>
      <c r="D14" s="20">
        <v>1.78257398813641E-2</v>
      </c>
      <c r="E14" s="20">
        <v>0.11465852180306201</v>
      </c>
      <c r="F14" s="20"/>
      <c r="G14" s="20">
        <v>7.1398104574116897E-2</v>
      </c>
      <c r="H14" s="20">
        <v>2.74153084909548E-2</v>
      </c>
      <c r="I14" s="20">
        <v>2.1035083396685101E-2</v>
      </c>
      <c r="J14" s="20">
        <v>0.113680987801986</v>
      </c>
      <c r="K14" s="20">
        <v>6.7261133274422402E-2</v>
      </c>
      <c r="L14" s="20">
        <v>6.6277858989223601E-2</v>
      </c>
      <c r="M14" s="20"/>
      <c r="N14" s="20">
        <v>3.7155420486708897E-2</v>
      </c>
      <c r="O14" s="20">
        <v>0.12679622856141701</v>
      </c>
      <c r="P14" s="20"/>
      <c r="Q14" s="20">
        <v>0.14931805820407401</v>
      </c>
      <c r="R14" s="20">
        <v>7.12463472118256E-2</v>
      </c>
      <c r="S14" s="20">
        <v>0.111139060266159</v>
      </c>
      <c r="T14" s="20">
        <v>4.4763561536817403E-2</v>
      </c>
      <c r="U14" s="20">
        <v>4.9848163306143202E-2</v>
      </c>
      <c r="V14" s="20">
        <v>1.6924616423011501E-2</v>
      </c>
      <c r="W14" s="20">
        <v>1.9654564096301501E-2</v>
      </c>
      <c r="X14" s="20">
        <v>0.24862558014552</v>
      </c>
      <c r="Y14" s="20">
        <v>0</v>
      </c>
      <c r="Z14" s="20">
        <v>0.28430126196168998</v>
      </c>
      <c r="AA14" s="20"/>
      <c r="AB14" s="20">
        <v>3.1611131647340897E-2</v>
      </c>
      <c r="AC14" s="20">
        <v>8.4721259845680699E-2</v>
      </c>
      <c r="AD14" s="20">
        <v>3.6468252313105097E-2</v>
      </c>
      <c r="AE14" s="20"/>
      <c r="AF14" s="20">
        <v>7.1093150988302004E-2</v>
      </c>
      <c r="AG14" s="20">
        <v>6.4721697554874599E-2</v>
      </c>
      <c r="AH14" s="20">
        <v>8.4201886085922203E-2</v>
      </c>
      <c r="AI14" s="20">
        <v>2.78344396472134E-2</v>
      </c>
      <c r="AJ14" s="20">
        <v>8.0719380184384404E-2</v>
      </c>
      <c r="AK14" s="20">
        <v>4.4766039375226697E-2</v>
      </c>
      <c r="AL14" s="20">
        <v>0</v>
      </c>
      <c r="AM14" s="20">
        <v>6.7028030980154293E-2</v>
      </c>
      <c r="AN14" s="20"/>
      <c r="AO14" s="20">
        <v>5.8290181462527998E-2</v>
      </c>
      <c r="AP14" s="20">
        <v>2.4724772053459101E-2</v>
      </c>
      <c r="AQ14" s="20">
        <v>5.4535246518616902E-2</v>
      </c>
      <c r="AR14" s="20">
        <v>7.6862447950331994E-2</v>
      </c>
      <c r="AS14" s="20">
        <v>8.8923885089183405E-2</v>
      </c>
      <c r="AT14" s="20">
        <v>3.827741857921E-2</v>
      </c>
      <c r="AU14" s="20">
        <v>0</v>
      </c>
      <c r="AV14" s="20">
        <v>2.5890720490705101E-2</v>
      </c>
      <c r="AW14" s="20"/>
      <c r="AX14" s="20">
        <v>2.6792671005895899E-2</v>
      </c>
      <c r="AY14" s="20">
        <v>1.65908708883237E-2</v>
      </c>
      <c r="AZ14" s="20">
        <v>8.5460728052368304E-2</v>
      </c>
      <c r="BA14" s="20"/>
      <c r="BB14" s="20">
        <v>6.3098190166995796E-3</v>
      </c>
      <c r="BC14" s="20">
        <v>6.5311999350161395E-2</v>
      </c>
      <c r="BD14" s="20">
        <v>4.82613035779208E-2</v>
      </c>
      <c r="BE14" s="20"/>
      <c r="BF14" s="20">
        <v>0</v>
      </c>
      <c r="BG14" s="20">
        <v>4.47516720116337E-2</v>
      </c>
      <c r="BH14" s="20">
        <v>6.2492078383243298E-2</v>
      </c>
      <c r="BI14" s="20"/>
      <c r="BJ14" s="20">
        <v>2.8927336891877799E-2</v>
      </c>
      <c r="BK14" s="20">
        <v>7.9807761587500206E-2</v>
      </c>
      <c r="BL14" s="20"/>
      <c r="BM14" s="20">
        <v>1.46547044645452E-2</v>
      </c>
      <c r="BN14" s="20">
        <v>0.105477061049527</v>
      </c>
      <c r="BO14" s="20"/>
      <c r="BP14" s="20">
        <v>1.29879766125056E-2</v>
      </c>
      <c r="BQ14" s="20">
        <v>3.1673333939244701E-2</v>
      </c>
      <c r="BR14" s="20">
        <v>0.152887338945009</v>
      </c>
      <c r="BS14" s="20">
        <v>0.12822028227114299</v>
      </c>
      <c r="BT14" s="20">
        <v>6.6599309495938896E-2</v>
      </c>
      <c r="BU14" s="20">
        <v>6.8805829879025796E-2</v>
      </c>
      <c r="BV14" s="20">
        <v>4.0472691646122098E-2</v>
      </c>
      <c r="BW14" s="20">
        <v>4.8676480735476597E-2</v>
      </c>
    </row>
    <row r="15" spans="2:75" x14ac:dyDescent="0.35">
      <c r="B15" s="16" t="s">
        <v>501</v>
      </c>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W19"/>
  <sheetViews>
    <sheetView showGridLines="0" workbookViewId="0">
      <pane xSplit="2" topLeftCell="C1" activePane="topRight" state="frozen"/>
      <selection pane="topRight" activeCell="B15" sqref="B15"/>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286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346</v>
      </c>
      <c r="D7" s="10">
        <v>178</v>
      </c>
      <c r="E7" s="10">
        <v>168</v>
      </c>
      <c r="F7" s="10"/>
      <c r="G7" s="10">
        <v>31</v>
      </c>
      <c r="H7" s="10">
        <v>46</v>
      </c>
      <c r="I7" s="10">
        <v>45</v>
      </c>
      <c r="J7" s="10">
        <v>56</v>
      </c>
      <c r="K7" s="10">
        <v>39</v>
      </c>
      <c r="L7" s="10">
        <v>129</v>
      </c>
      <c r="M7" s="10"/>
      <c r="N7" s="10">
        <v>133</v>
      </c>
      <c r="O7" s="10">
        <v>213</v>
      </c>
      <c r="P7" s="10"/>
      <c r="Q7" s="10">
        <v>14</v>
      </c>
      <c r="R7" s="10">
        <v>40</v>
      </c>
      <c r="S7" s="10">
        <v>48</v>
      </c>
      <c r="T7" s="10">
        <v>85</v>
      </c>
      <c r="U7" s="10">
        <v>61</v>
      </c>
      <c r="V7" s="10">
        <v>32</v>
      </c>
      <c r="W7" s="10">
        <v>32</v>
      </c>
      <c r="X7" s="10">
        <v>2</v>
      </c>
      <c r="Y7" s="10">
        <v>0</v>
      </c>
      <c r="Z7" s="10">
        <v>32</v>
      </c>
      <c r="AA7" s="10"/>
      <c r="AB7" s="10">
        <v>61</v>
      </c>
      <c r="AC7" s="10">
        <v>203</v>
      </c>
      <c r="AD7" s="10">
        <v>66</v>
      </c>
      <c r="AE7" s="10"/>
      <c r="AF7" s="10">
        <v>61</v>
      </c>
      <c r="AG7" s="10">
        <v>50</v>
      </c>
      <c r="AH7" s="10">
        <v>29</v>
      </c>
      <c r="AI7" s="10">
        <v>14</v>
      </c>
      <c r="AJ7" s="10">
        <v>20</v>
      </c>
      <c r="AK7" s="10">
        <v>67</v>
      </c>
      <c r="AL7" s="10">
        <v>12</v>
      </c>
      <c r="AM7" s="10">
        <v>43</v>
      </c>
      <c r="AN7" s="10"/>
      <c r="AO7" s="10">
        <v>45</v>
      </c>
      <c r="AP7" s="10">
        <v>40</v>
      </c>
      <c r="AQ7" s="10">
        <v>29</v>
      </c>
      <c r="AR7" s="10">
        <v>11</v>
      </c>
      <c r="AS7" s="10">
        <v>18</v>
      </c>
      <c r="AT7" s="10">
        <v>52</v>
      </c>
      <c r="AU7" s="10">
        <v>14</v>
      </c>
      <c r="AV7" s="10">
        <v>29</v>
      </c>
      <c r="AW7" s="10"/>
      <c r="AX7" s="10">
        <v>22</v>
      </c>
      <c r="AY7" s="10">
        <v>132</v>
      </c>
      <c r="AZ7" s="10">
        <v>149</v>
      </c>
      <c r="BA7" s="10"/>
      <c r="BB7" s="10">
        <v>60</v>
      </c>
      <c r="BC7" s="10">
        <v>174</v>
      </c>
      <c r="BD7" s="10">
        <v>72</v>
      </c>
      <c r="BE7" s="10"/>
      <c r="BF7" s="10">
        <v>32</v>
      </c>
      <c r="BG7" s="10">
        <v>148</v>
      </c>
      <c r="BH7" s="10">
        <v>127</v>
      </c>
      <c r="BI7" s="10"/>
      <c r="BJ7" s="10">
        <v>85</v>
      </c>
      <c r="BK7" s="10">
        <v>248</v>
      </c>
      <c r="BL7" s="10"/>
      <c r="BM7" s="10">
        <v>129</v>
      </c>
      <c r="BN7" s="10">
        <v>196</v>
      </c>
      <c r="BO7" s="10"/>
      <c r="BP7" s="10">
        <v>59</v>
      </c>
      <c r="BQ7" s="10">
        <v>20</v>
      </c>
      <c r="BR7" s="10">
        <v>12</v>
      </c>
      <c r="BS7" s="10">
        <v>58</v>
      </c>
      <c r="BT7" s="10">
        <v>126</v>
      </c>
      <c r="BU7" s="10">
        <v>40</v>
      </c>
      <c r="BV7" s="10">
        <v>10</v>
      </c>
      <c r="BW7" s="10">
        <v>21</v>
      </c>
    </row>
    <row r="8" spans="2:75" ht="30" customHeight="1" x14ac:dyDescent="0.35">
      <c r="B8" s="11" t="s">
        <v>19</v>
      </c>
      <c r="C8" s="11">
        <v>371</v>
      </c>
      <c r="D8" s="11">
        <v>180</v>
      </c>
      <c r="E8" s="11">
        <v>191</v>
      </c>
      <c r="F8" s="11"/>
      <c r="G8" s="11">
        <v>30</v>
      </c>
      <c r="H8" s="11">
        <v>44</v>
      </c>
      <c r="I8" s="11">
        <v>45</v>
      </c>
      <c r="J8" s="11">
        <v>58</v>
      </c>
      <c r="K8" s="11">
        <v>37</v>
      </c>
      <c r="L8" s="11">
        <v>157</v>
      </c>
      <c r="M8" s="11"/>
      <c r="N8" s="11">
        <v>254</v>
      </c>
      <c r="O8" s="11">
        <v>117</v>
      </c>
      <c r="P8" s="11"/>
      <c r="Q8" s="11">
        <v>9</v>
      </c>
      <c r="R8" s="11">
        <v>38</v>
      </c>
      <c r="S8" s="11">
        <v>42</v>
      </c>
      <c r="T8" s="11">
        <v>88</v>
      </c>
      <c r="U8" s="11">
        <v>83</v>
      </c>
      <c r="V8" s="11">
        <v>41</v>
      </c>
      <c r="W8" s="11">
        <v>43</v>
      </c>
      <c r="X8" s="11">
        <v>1</v>
      </c>
      <c r="Y8" s="11">
        <v>0</v>
      </c>
      <c r="Z8" s="11">
        <v>26</v>
      </c>
      <c r="AA8" s="11"/>
      <c r="AB8" s="11">
        <v>70</v>
      </c>
      <c r="AC8" s="11">
        <v>216</v>
      </c>
      <c r="AD8" s="11">
        <v>67</v>
      </c>
      <c r="AE8" s="11"/>
      <c r="AF8" s="11">
        <v>77</v>
      </c>
      <c r="AG8" s="11">
        <v>48</v>
      </c>
      <c r="AH8" s="11">
        <v>39</v>
      </c>
      <c r="AI8" s="11">
        <v>12</v>
      </c>
      <c r="AJ8" s="11">
        <v>14</v>
      </c>
      <c r="AK8" s="11">
        <v>79</v>
      </c>
      <c r="AL8" s="11">
        <v>9</v>
      </c>
      <c r="AM8" s="11">
        <v>41</v>
      </c>
      <c r="AN8" s="11"/>
      <c r="AO8" s="11">
        <v>58</v>
      </c>
      <c r="AP8" s="11">
        <v>44</v>
      </c>
      <c r="AQ8" s="11">
        <v>31</v>
      </c>
      <c r="AR8" s="11">
        <v>8</v>
      </c>
      <c r="AS8" s="11">
        <v>12</v>
      </c>
      <c r="AT8" s="11">
        <v>59</v>
      </c>
      <c r="AU8" s="11">
        <v>13</v>
      </c>
      <c r="AV8" s="11">
        <v>25</v>
      </c>
      <c r="AW8" s="11"/>
      <c r="AX8" s="11">
        <v>24</v>
      </c>
      <c r="AY8" s="11">
        <v>154</v>
      </c>
      <c r="AZ8" s="11">
        <v>146</v>
      </c>
      <c r="BA8" s="11"/>
      <c r="BB8" s="11">
        <v>61</v>
      </c>
      <c r="BC8" s="11">
        <v>195</v>
      </c>
      <c r="BD8" s="11">
        <v>81</v>
      </c>
      <c r="BE8" s="11"/>
      <c r="BF8" s="11">
        <v>28</v>
      </c>
      <c r="BG8" s="11">
        <v>160</v>
      </c>
      <c r="BH8" s="11">
        <v>137</v>
      </c>
      <c r="BI8" s="11"/>
      <c r="BJ8" s="11">
        <v>120</v>
      </c>
      <c r="BK8" s="11">
        <v>238</v>
      </c>
      <c r="BL8" s="11"/>
      <c r="BM8" s="11">
        <v>143</v>
      </c>
      <c r="BN8" s="11">
        <v>203</v>
      </c>
      <c r="BO8" s="11"/>
      <c r="BP8" s="11">
        <v>62</v>
      </c>
      <c r="BQ8" s="11">
        <v>23</v>
      </c>
      <c r="BR8" s="11">
        <v>11</v>
      </c>
      <c r="BS8" s="11">
        <v>53</v>
      </c>
      <c r="BT8" s="11">
        <v>146</v>
      </c>
      <c r="BU8" s="11">
        <v>44</v>
      </c>
      <c r="BV8" s="11">
        <v>15</v>
      </c>
      <c r="BW8" s="11">
        <v>16</v>
      </c>
    </row>
    <row r="9" spans="2:75" x14ac:dyDescent="0.35">
      <c r="B9" s="15" t="s">
        <v>276</v>
      </c>
      <c r="C9" s="14">
        <v>9.4959282032155506E-2</v>
      </c>
      <c r="D9" s="14">
        <v>0.11128687626563399</v>
      </c>
      <c r="E9" s="14">
        <v>7.9551461070525506E-2</v>
      </c>
      <c r="F9" s="14"/>
      <c r="G9" s="14">
        <v>0.185590966434172</v>
      </c>
      <c r="H9" s="14">
        <v>8.5323386784404605E-3</v>
      </c>
      <c r="I9" s="14">
        <v>0.104601919423297</v>
      </c>
      <c r="J9" s="14">
        <v>6.1850610294588999E-2</v>
      </c>
      <c r="K9" s="14">
        <v>0.111539694451015</v>
      </c>
      <c r="L9" s="14">
        <v>0.107136487563638</v>
      </c>
      <c r="M9" s="14"/>
      <c r="N9" s="14">
        <v>0.103564025942216</v>
      </c>
      <c r="O9" s="14">
        <v>7.6257495804798001E-2</v>
      </c>
      <c r="P9" s="14"/>
      <c r="Q9" s="14">
        <v>0.13797521127262699</v>
      </c>
      <c r="R9" s="14">
        <v>7.5547968943574101E-2</v>
      </c>
      <c r="S9" s="14">
        <v>0.113472286065798</v>
      </c>
      <c r="T9" s="14">
        <v>0.13922526545900099</v>
      </c>
      <c r="U9" s="14">
        <v>5.7269869721033699E-2</v>
      </c>
      <c r="V9" s="14">
        <v>7.9031977543528295E-2</v>
      </c>
      <c r="W9" s="14">
        <v>0.121570718002112</v>
      </c>
      <c r="X9" s="14">
        <v>0</v>
      </c>
      <c r="Y9" s="14">
        <v>0</v>
      </c>
      <c r="Z9" s="14">
        <v>3.2911162624046197E-2</v>
      </c>
      <c r="AA9" s="14"/>
      <c r="AB9" s="14">
        <v>0.150414347569296</v>
      </c>
      <c r="AC9" s="14">
        <v>7.2609991571284893E-2</v>
      </c>
      <c r="AD9" s="14">
        <v>9.3273987263456398E-2</v>
      </c>
      <c r="AE9" s="14"/>
      <c r="AF9" s="14">
        <v>0.159730763679021</v>
      </c>
      <c r="AG9" s="14">
        <v>4.2804647660854699E-2</v>
      </c>
      <c r="AH9" s="14">
        <v>4.3530558998097803E-2</v>
      </c>
      <c r="AI9" s="14">
        <v>0.29421478633161902</v>
      </c>
      <c r="AJ9" s="14">
        <v>0.11921053326927999</v>
      </c>
      <c r="AK9" s="14">
        <v>0.16604079672528099</v>
      </c>
      <c r="AL9" s="14">
        <v>5.1101795044901199E-2</v>
      </c>
      <c r="AM9" s="14">
        <v>9.1274548907526194E-3</v>
      </c>
      <c r="AN9" s="14"/>
      <c r="AO9" s="14">
        <v>0.130136745988536</v>
      </c>
      <c r="AP9" s="14">
        <v>6.0078154192906498E-2</v>
      </c>
      <c r="AQ9" s="14">
        <v>0</v>
      </c>
      <c r="AR9" s="14">
        <v>0.17199937341069499</v>
      </c>
      <c r="AS9" s="14">
        <v>0.13854312600743099</v>
      </c>
      <c r="AT9" s="14">
        <v>0.18193109021031501</v>
      </c>
      <c r="AU9" s="14">
        <v>0.209262339166748</v>
      </c>
      <c r="AV9" s="14">
        <v>1.48798663841079E-2</v>
      </c>
      <c r="AW9" s="14"/>
      <c r="AX9" s="14">
        <v>0.29024289591610802</v>
      </c>
      <c r="AY9" s="14">
        <v>0.105569966977115</v>
      </c>
      <c r="AZ9" s="14">
        <v>6.5745563570961396E-2</v>
      </c>
      <c r="BA9" s="14"/>
      <c r="BB9" s="14">
        <v>0.29529682042198802</v>
      </c>
      <c r="BC9" s="14">
        <v>5.7306871480740401E-2</v>
      </c>
      <c r="BD9" s="14">
        <v>7.0679948795637701E-2</v>
      </c>
      <c r="BE9" s="14"/>
      <c r="BF9" s="14">
        <v>0.22686567547838399</v>
      </c>
      <c r="BG9" s="14">
        <v>0.13444356295475099</v>
      </c>
      <c r="BH9" s="14">
        <v>5.5094909613423698E-2</v>
      </c>
      <c r="BI9" s="14"/>
      <c r="BJ9" s="14">
        <v>0.17283356385308901</v>
      </c>
      <c r="BK9" s="14">
        <v>6.0973137138688301E-2</v>
      </c>
      <c r="BL9" s="14"/>
      <c r="BM9" s="14">
        <v>0.14132675147748</v>
      </c>
      <c r="BN9" s="14">
        <v>6.0750513236272501E-2</v>
      </c>
      <c r="BO9" s="14"/>
      <c r="BP9" s="14">
        <v>9.9897566969604196E-2</v>
      </c>
      <c r="BQ9" s="14">
        <v>0</v>
      </c>
      <c r="BR9" s="14">
        <v>4.5912318077980303E-2</v>
      </c>
      <c r="BS9" s="14">
        <v>1.3973958509797499E-2</v>
      </c>
      <c r="BT9" s="14">
        <v>0.155213266284316</v>
      </c>
      <c r="BU9" s="14">
        <v>0.11454403410483301</v>
      </c>
      <c r="BV9" s="14">
        <v>0</v>
      </c>
      <c r="BW9" s="14">
        <v>0</v>
      </c>
    </row>
    <row r="10" spans="2:75" x14ac:dyDescent="0.35">
      <c r="B10" s="15" t="s">
        <v>277</v>
      </c>
      <c r="C10" s="14">
        <v>0.30278011971632901</v>
      </c>
      <c r="D10" s="14">
        <v>0.276588866059368</v>
      </c>
      <c r="E10" s="14">
        <v>0.32749595606897702</v>
      </c>
      <c r="F10" s="14"/>
      <c r="G10" s="14">
        <v>0.19004545836625999</v>
      </c>
      <c r="H10" s="14">
        <v>0.28856666895326</v>
      </c>
      <c r="I10" s="14">
        <v>0.167693090158157</v>
      </c>
      <c r="J10" s="14">
        <v>0.24100030137608699</v>
      </c>
      <c r="K10" s="14">
        <v>0.31831461658343502</v>
      </c>
      <c r="L10" s="14">
        <v>0.38578064035955001</v>
      </c>
      <c r="M10" s="14"/>
      <c r="N10" s="14">
        <v>0.319404611678408</v>
      </c>
      <c r="O10" s="14">
        <v>0.266647993291313</v>
      </c>
      <c r="P10" s="14"/>
      <c r="Q10" s="14">
        <v>0</v>
      </c>
      <c r="R10" s="14">
        <v>0.26112645458859202</v>
      </c>
      <c r="S10" s="14">
        <v>0.284206083200368</v>
      </c>
      <c r="T10" s="14">
        <v>0.31727244261371401</v>
      </c>
      <c r="U10" s="14">
        <v>0.39355898587420102</v>
      </c>
      <c r="V10" s="14">
        <v>0.352879559813842</v>
      </c>
      <c r="W10" s="14">
        <v>0.23774532243051799</v>
      </c>
      <c r="X10" s="14">
        <v>0</v>
      </c>
      <c r="Y10" s="14">
        <v>0</v>
      </c>
      <c r="Z10" s="14">
        <v>0.20333609488343601</v>
      </c>
      <c r="AA10" s="14"/>
      <c r="AB10" s="14">
        <v>0.335274091414347</v>
      </c>
      <c r="AC10" s="14">
        <v>0.32919728976134299</v>
      </c>
      <c r="AD10" s="14">
        <v>0.23669331107203201</v>
      </c>
      <c r="AE10" s="14"/>
      <c r="AF10" s="14">
        <v>0.42345565898599102</v>
      </c>
      <c r="AG10" s="14">
        <v>0.235794759966311</v>
      </c>
      <c r="AH10" s="14">
        <v>0.48462448131644298</v>
      </c>
      <c r="AI10" s="14">
        <v>0.22036050914914801</v>
      </c>
      <c r="AJ10" s="14">
        <v>0.18532681047973301</v>
      </c>
      <c r="AK10" s="14">
        <v>0.32349601611152201</v>
      </c>
      <c r="AL10" s="14">
        <v>9.8965923566587496E-2</v>
      </c>
      <c r="AM10" s="14">
        <v>0.12014661271612501</v>
      </c>
      <c r="AN10" s="14"/>
      <c r="AO10" s="14">
        <v>0.57519636015180198</v>
      </c>
      <c r="AP10" s="14">
        <v>0.17053770807844701</v>
      </c>
      <c r="AQ10" s="14">
        <v>0.46037213939625699</v>
      </c>
      <c r="AR10" s="14">
        <v>0.33145619004794202</v>
      </c>
      <c r="AS10" s="14">
        <v>0.16328539605701101</v>
      </c>
      <c r="AT10" s="14">
        <v>0.34884018928907701</v>
      </c>
      <c r="AU10" s="14">
        <v>0.144560173410924</v>
      </c>
      <c r="AV10" s="14">
        <v>0.16112931205843001</v>
      </c>
      <c r="AW10" s="14"/>
      <c r="AX10" s="14">
        <v>0.20950116075759301</v>
      </c>
      <c r="AY10" s="14">
        <v>0.43925527703572997</v>
      </c>
      <c r="AZ10" s="14">
        <v>0.21538973374383799</v>
      </c>
      <c r="BA10" s="14"/>
      <c r="BB10" s="14">
        <v>0.41405126063619302</v>
      </c>
      <c r="BC10" s="14">
        <v>0.37676520350771803</v>
      </c>
      <c r="BD10" s="14">
        <v>0.12655069043398301</v>
      </c>
      <c r="BE10" s="14"/>
      <c r="BF10" s="14">
        <v>0.275239599398103</v>
      </c>
      <c r="BG10" s="14">
        <v>0.418747719873169</v>
      </c>
      <c r="BH10" s="14">
        <v>0.215570882211048</v>
      </c>
      <c r="BI10" s="14"/>
      <c r="BJ10" s="14">
        <v>0.37466782089946599</v>
      </c>
      <c r="BK10" s="14">
        <v>0.28093994486612101</v>
      </c>
      <c r="BL10" s="14"/>
      <c r="BM10" s="14">
        <v>0.298973140265967</v>
      </c>
      <c r="BN10" s="14">
        <v>0.31937987749685098</v>
      </c>
      <c r="BO10" s="14"/>
      <c r="BP10" s="14">
        <v>0.33671056878829297</v>
      </c>
      <c r="BQ10" s="14">
        <v>0.52117089975322295</v>
      </c>
      <c r="BR10" s="14">
        <v>0.30496484474533297</v>
      </c>
      <c r="BS10" s="14">
        <v>0.17170912736067501</v>
      </c>
      <c r="BT10" s="14">
        <v>0.32704130526824798</v>
      </c>
      <c r="BU10" s="14">
        <v>0.24132648866371201</v>
      </c>
      <c r="BV10" s="14">
        <v>0.200810707278025</v>
      </c>
      <c r="BW10" s="14">
        <v>0.34035932831170601</v>
      </c>
    </row>
    <row r="11" spans="2:75" x14ac:dyDescent="0.35">
      <c r="B11" s="15" t="s">
        <v>278</v>
      </c>
      <c r="C11" s="14">
        <v>0.42188087426204701</v>
      </c>
      <c r="D11" s="14">
        <v>0.42098615986840598</v>
      </c>
      <c r="E11" s="14">
        <v>0.42272518720808799</v>
      </c>
      <c r="F11" s="14"/>
      <c r="G11" s="14">
        <v>0.36863191089733199</v>
      </c>
      <c r="H11" s="14">
        <v>0.40503081347776998</v>
      </c>
      <c r="I11" s="14">
        <v>0.58916719653486505</v>
      </c>
      <c r="J11" s="14">
        <v>0.50549856307583596</v>
      </c>
      <c r="K11" s="14">
        <v>0.35207288670988601</v>
      </c>
      <c r="L11" s="14">
        <v>0.37522744710510603</v>
      </c>
      <c r="M11" s="14"/>
      <c r="N11" s="14">
        <v>0.40121437604454302</v>
      </c>
      <c r="O11" s="14">
        <v>0.46679800785389403</v>
      </c>
      <c r="P11" s="14"/>
      <c r="Q11" s="14">
        <v>0.60069154558145199</v>
      </c>
      <c r="R11" s="14">
        <v>0.43814522390764299</v>
      </c>
      <c r="S11" s="14">
        <v>0.42760879393478102</v>
      </c>
      <c r="T11" s="14">
        <v>0.38405422481601798</v>
      </c>
      <c r="U11" s="14">
        <v>0.38525269794525902</v>
      </c>
      <c r="V11" s="14">
        <v>0.39438301998776898</v>
      </c>
      <c r="W11" s="14">
        <v>0.50097172234930198</v>
      </c>
      <c r="X11" s="14">
        <v>0.32927966307185602</v>
      </c>
      <c r="Y11" s="14">
        <v>0</v>
      </c>
      <c r="Z11" s="14">
        <v>0.49049740352486099</v>
      </c>
      <c r="AA11" s="14"/>
      <c r="AB11" s="14">
        <v>0.42194746490955398</v>
      </c>
      <c r="AC11" s="14">
        <v>0.450367181928292</v>
      </c>
      <c r="AD11" s="14">
        <v>0.30372970768172602</v>
      </c>
      <c r="AE11" s="14"/>
      <c r="AF11" s="14">
        <v>0.375092833648835</v>
      </c>
      <c r="AG11" s="14">
        <v>0.49520929029901001</v>
      </c>
      <c r="AH11" s="14">
        <v>0.29688212820555498</v>
      </c>
      <c r="AI11" s="14">
        <v>0.26433584560548001</v>
      </c>
      <c r="AJ11" s="14">
        <v>0.63530250770852403</v>
      </c>
      <c r="AK11" s="14">
        <v>0.365112436830829</v>
      </c>
      <c r="AL11" s="14">
        <v>0.28154764494231299</v>
      </c>
      <c r="AM11" s="14">
        <v>0.62590108040935299</v>
      </c>
      <c r="AN11" s="14"/>
      <c r="AO11" s="14">
        <v>0.268880332420178</v>
      </c>
      <c r="AP11" s="14">
        <v>0.57478054309299698</v>
      </c>
      <c r="AQ11" s="14">
        <v>0.385578512185344</v>
      </c>
      <c r="AR11" s="14">
        <v>0.32331656013296201</v>
      </c>
      <c r="AS11" s="14">
        <v>0.599245357659138</v>
      </c>
      <c r="AT11" s="14">
        <v>0.37579127732433898</v>
      </c>
      <c r="AU11" s="14">
        <v>0.32586710042968697</v>
      </c>
      <c r="AV11" s="14">
        <v>0.50346079925757603</v>
      </c>
      <c r="AW11" s="14"/>
      <c r="AX11" s="14">
        <v>0.26351125133063202</v>
      </c>
      <c r="AY11" s="14">
        <v>0.34495002646387002</v>
      </c>
      <c r="AZ11" s="14">
        <v>0.46645459991811999</v>
      </c>
      <c r="BA11" s="14"/>
      <c r="BB11" s="14">
        <v>0.22266335589103201</v>
      </c>
      <c r="BC11" s="14">
        <v>0.42705393309469197</v>
      </c>
      <c r="BD11" s="14">
        <v>0.48309564160200402</v>
      </c>
      <c r="BE11" s="14"/>
      <c r="BF11" s="14">
        <v>0.36852648834500801</v>
      </c>
      <c r="BG11" s="14">
        <v>0.37075786839305103</v>
      </c>
      <c r="BH11" s="14">
        <v>0.46674815829827898</v>
      </c>
      <c r="BI11" s="14"/>
      <c r="BJ11" s="14">
        <v>0.29148692127333098</v>
      </c>
      <c r="BK11" s="14">
        <v>0.46789486140125403</v>
      </c>
      <c r="BL11" s="14"/>
      <c r="BM11" s="14">
        <v>0.33147024964321498</v>
      </c>
      <c r="BN11" s="14">
        <v>0.46501207492563301</v>
      </c>
      <c r="BO11" s="14"/>
      <c r="BP11" s="14">
        <v>0.41524193223077999</v>
      </c>
      <c r="BQ11" s="14">
        <v>0.33532377295409899</v>
      </c>
      <c r="BR11" s="14">
        <v>0.423588629273071</v>
      </c>
      <c r="BS11" s="14">
        <v>0.47832589269846798</v>
      </c>
      <c r="BT11" s="14">
        <v>0.39206250836626499</v>
      </c>
      <c r="BU11" s="14">
        <v>0.4576408366702</v>
      </c>
      <c r="BV11" s="14">
        <v>0.38137721008667402</v>
      </c>
      <c r="BW11" s="14">
        <v>0.594631751065551</v>
      </c>
    </row>
    <row r="12" spans="2:75" x14ac:dyDescent="0.35">
      <c r="B12" s="15" t="s">
        <v>279</v>
      </c>
      <c r="C12" s="14">
        <v>6.6695274690071901E-2</v>
      </c>
      <c r="D12" s="14">
        <v>8.3693195013629401E-2</v>
      </c>
      <c r="E12" s="14">
        <v>5.0654888744638901E-2</v>
      </c>
      <c r="F12" s="14"/>
      <c r="G12" s="14">
        <v>0.16936402766714401</v>
      </c>
      <c r="H12" s="14">
        <v>7.8994428384972296E-2</v>
      </c>
      <c r="I12" s="14">
        <v>9.3802736568922199E-2</v>
      </c>
      <c r="J12" s="14">
        <v>1.7083231809612801E-2</v>
      </c>
      <c r="K12" s="14">
        <v>0.107271679790198</v>
      </c>
      <c r="L12" s="14">
        <v>4.4391539442953001E-2</v>
      </c>
      <c r="M12" s="14"/>
      <c r="N12" s="14">
        <v>6.5508455542085703E-2</v>
      </c>
      <c r="O12" s="14">
        <v>6.9274739951114897E-2</v>
      </c>
      <c r="P12" s="14"/>
      <c r="Q12" s="14">
        <v>9.1749270511285896E-2</v>
      </c>
      <c r="R12" s="14">
        <v>4.7754783101852098E-2</v>
      </c>
      <c r="S12" s="14">
        <v>5.6568159688312802E-2</v>
      </c>
      <c r="T12" s="14">
        <v>4.48906129184026E-2</v>
      </c>
      <c r="U12" s="14">
        <v>8.4670543498760104E-2</v>
      </c>
      <c r="V12" s="14">
        <v>0.1182655858331</v>
      </c>
      <c r="W12" s="14">
        <v>7.5779149010137797E-2</v>
      </c>
      <c r="X12" s="14">
        <v>0</v>
      </c>
      <c r="Y12" s="14">
        <v>0</v>
      </c>
      <c r="Z12" s="14">
        <v>2.67254646510608E-2</v>
      </c>
      <c r="AA12" s="14"/>
      <c r="AB12" s="14">
        <v>1.91708090477976E-2</v>
      </c>
      <c r="AC12" s="14">
        <v>4.5724702599631399E-2</v>
      </c>
      <c r="AD12" s="14">
        <v>0.195842539008071</v>
      </c>
      <c r="AE12" s="14"/>
      <c r="AF12" s="14">
        <v>1.3776560855712199E-2</v>
      </c>
      <c r="AG12" s="14">
        <v>0.13804068297581301</v>
      </c>
      <c r="AH12" s="14">
        <v>8.4347790694995595E-2</v>
      </c>
      <c r="AI12" s="14">
        <v>0</v>
      </c>
      <c r="AJ12" s="14">
        <v>0</v>
      </c>
      <c r="AK12" s="14">
        <v>5.9502032702235398E-2</v>
      </c>
      <c r="AL12" s="14">
        <v>0.19064924507657699</v>
      </c>
      <c r="AM12" s="14">
        <v>6.5466146980199799E-2</v>
      </c>
      <c r="AN12" s="14"/>
      <c r="AO12" s="14">
        <v>1.81197407828643E-2</v>
      </c>
      <c r="AP12" s="14">
        <v>0.134979814431441</v>
      </c>
      <c r="AQ12" s="14">
        <v>1.9302548433334701E-2</v>
      </c>
      <c r="AR12" s="14">
        <v>0</v>
      </c>
      <c r="AS12" s="14">
        <v>2.9009689139273102E-2</v>
      </c>
      <c r="AT12" s="14">
        <v>7.9622876663221501E-2</v>
      </c>
      <c r="AU12" s="14">
        <v>3.6419461863174199E-2</v>
      </c>
      <c r="AV12" s="14">
        <v>8.8401127553166106E-2</v>
      </c>
      <c r="AW12" s="14"/>
      <c r="AX12" s="14">
        <v>9.0355719227760103E-2</v>
      </c>
      <c r="AY12" s="14">
        <v>5.8123946870690099E-2</v>
      </c>
      <c r="AZ12" s="14">
        <v>8.9222721434323193E-2</v>
      </c>
      <c r="BA12" s="14"/>
      <c r="BB12" s="14">
        <v>5.2352716129706503E-2</v>
      </c>
      <c r="BC12" s="14">
        <v>5.1149858500664697E-2</v>
      </c>
      <c r="BD12" s="14">
        <v>0.121219222341266</v>
      </c>
      <c r="BE12" s="14"/>
      <c r="BF12" s="14">
        <v>7.8526198330910194E-2</v>
      </c>
      <c r="BG12" s="14">
        <v>4.3936671310721702E-2</v>
      </c>
      <c r="BH12" s="14">
        <v>9.6523357510662794E-2</v>
      </c>
      <c r="BI12" s="14"/>
      <c r="BJ12" s="14">
        <v>7.6271435382426603E-2</v>
      </c>
      <c r="BK12" s="14">
        <v>6.1253733167443501E-2</v>
      </c>
      <c r="BL12" s="14"/>
      <c r="BM12" s="14">
        <v>9.3508669390376498E-2</v>
      </c>
      <c r="BN12" s="14">
        <v>5.2797227430855499E-2</v>
      </c>
      <c r="BO12" s="14"/>
      <c r="BP12" s="14">
        <v>7.7237793709372907E-2</v>
      </c>
      <c r="BQ12" s="14">
        <v>1.4109926026834699E-2</v>
      </c>
      <c r="BR12" s="14">
        <v>0</v>
      </c>
      <c r="BS12" s="14">
        <v>0.14496320571759999</v>
      </c>
      <c r="BT12" s="14">
        <v>4.64014508715671E-2</v>
      </c>
      <c r="BU12" s="14">
        <v>1.8193852320135501E-2</v>
      </c>
      <c r="BV12" s="14">
        <v>0.23791621677052899</v>
      </c>
      <c r="BW12" s="14">
        <v>4.3117979973079902E-2</v>
      </c>
    </row>
    <row r="13" spans="2:75" x14ac:dyDescent="0.35">
      <c r="B13" s="15" t="s">
        <v>280</v>
      </c>
      <c r="C13" s="14">
        <v>6.1026512861878698E-2</v>
      </c>
      <c r="D13" s="14">
        <v>8.1381785965469994E-2</v>
      </c>
      <c r="E13" s="14">
        <v>4.1817902020598999E-2</v>
      </c>
      <c r="F13" s="14"/>
      <c r="G13" s="14">
        <v>5.7751823010748098E-2</v>
      </c>
      <c r="H13" s="14">
        <v>0.11963588137865799</v>
      </c>
      <c r="I13" s="14">
        <v>3.0695300456129501E-2</v>
      </c>
      <c r="J13" s="14">
        <v>0.110796464563435</v>
      </c>
      <c r="K13" s="14">
        <v>8.9902336606274003E-2</v>
      </c>
      <c r="L13" s="14">
        <v>2.8900165950739999E-2</v>
      </c>
      <c r="M13" s="14"/>
      <c r="N13" s="14">
        <v>7.0409078644563194E-2</v>
      </c>
      <c r="O13" s="14">
        <v>4.0634187260332202E-2</v>
      </c>
      <c r="P13" s="14"/>
      <c r="Q13" s="14">
        <v>0.11024731865661801</v>
      </c>
      <c r="R13" s="14">
        <v>8.8455238340160294E-2</v>
      </c>
      <c r="S13" s="14">
        <v>7.2418368058371693E-2</v>
      </c>
      <c r="T13" s="14">
        <v>5.3245607822884997E-2</v>
      </c>
      <c r="U13" s="14">
        <v>4.8577119077647002E-2</v>
      </c>
      <c r="V13" s="14">
        <v>5.5439856821760301E-2</v>
      </c>
      <c r="W13" s="14">
        <v>6.39330882079297E-2</v>
      </c>
      <c r="X13" s="14">
        <v>0.67072033692814403</v>
      </c>
      <c r="Y13" s="14">
        <v>0</v>
      </c>
      <c r="Z13" s="14">
        <v>2.1810030525134999E-2</v>
      </c>
      <c r="AA13" s="14"/>
      <c r="AB13" s="14">
        <v>4.83506874657278E-2</v>
      </c>
      <c r="AC13" s="14">
        <v>3.9997095643101402E-2</v>
      </c>
      <c r="AD13" s="14">
        <v>0.12939786842037801</v>
      </c>
      <c r="AE13" s="14"/>
      <c r="AF13" s="14">
        <v>0</v>
      </c>
      <c r="AG13" s="14">
        <v>5.8530610001962503E-2</v>
      </c>
      <c r="AH13" s="14">
        <v>3.9635111188805798E-2</v>
      </c>
      <c r="AI13" s="14">
        <v>7.8968634863568102E-2</v>
      </c>
      <c r="AJ13" s="14">
        <v>0</v>
      </c>
      <c r="AK13" s="14">
        <v>2.7420835575243298E-2</v>
      </c>
      <c r="AL13" s="14">
        <v>0.145441545043377</v>
      </c>
      <c r="AM13" s="14">
        <v>0.11599433348473299</v>
      </c>
      <c r="AN13" s="14"/>
      <c r="AO13" s="14">
        <v>0</v>
      </c>
      <c r="AP13" s="14">
        <v>5.2318166016750899E-2</v>
      </c>
      <c r="AQ13" s="14">
        <v>4.9335956629637301E-2</v>
      </c>
      <c r="AR13" s="14">
        <v>0.11878100548156501</v>
      </c>
      <c r="AS13" s="14">
        <v>0</v>
      </c>
      <c r="AT13" s="14">
        <v>0</v>
      </c>
      <c r="AU13" s="14">
        <v>0.10930809163767401</v>
      </c>
      <c r="AV13" s="14">
        <v>0.189097640495066</v>
      </c>
      <c r="AW13" s="14"/>
      <c r="AX13" s="14">
        <v>0.14638897276790699</v>
      </c>
      <c r="AY13" s="14">
        <v>2.4225458588456501E-2</v>
      </c>
      <c r="AZ13" s="14">
        <v>0.10187453334515301</v>
      </c>
      <c r="BA13" s="14"/>
      <c r="BB13" s="14">
        <v>7.9991394971689004E-3</v>
      </c>
      <c r="BC13" s="14">
        <v>4.2283713490003601E-2</v>
      </c>
      <c r="BD13" s="14">
        <v>0.150755639410904</v>
      </c>
      <c r="BE13" s="14"/>
      <c r="BF13" s="14">
        <v>3.8136009672886897E-2</v>
      </c>
      <c r="BG13" s="14">
        <v>2.5454733180692999E-2</v>
      </c>
      <c r="BH13" s="14">
        <v>0.12827279858259699</v>
      </c>
      <c r="BI13" s="14"/>
      <c r="BJ13" s="14">
        <v>8.4740258591687906E-2</v>
      </c>
      <c r="BK13" s="14">
        <v>5.2472786203007903E-2</v>
      </c>
      <c r="BL13" s="14"/>
      <c r="BM13" s="14">
        <v>0.10080351026388699</v>
      </c>
      <c r="BN13" s="14">
        <v>3.1330557491893E-2</v>
      </c>
      <c r="BO13" s="14"/>
      <c r="BP13" s="14">
        <v>2.81474688537461E-2</v>
      </c>
      <c r="BQ13" s="14">
        <v>9.4887135062359407E-2</v>
      </c>
      <c r="BR13" s="14">
        <v>4.5912318077980303E-2</v>
      </c>
      <c r="BS13" s="14">
        <v>0.12836329845903</v>
      </c>
      <c r="BT13" s="14">
        <v>5.5057022617481299E-2</v>
      </c>
      <c r="BU13" s="14">
        <v>6.2530961641630495E-2</v>
      </c>
      <c r="BV13" s="14">
        <v>3.6517986794258099E-2</v>
      </c>
      <c r="BW13" s="14">
        <v>0</v>
      </c>
    </row>
    <row r="14" spans="2:75" x14ac:dyDescent="0.35">
      <c r="B14" s="15" t="s">
        <v>92</v>
      </c>
      <c r="C14" s="20">
        <v>5.2657936437517303E-2</v>
      </c>
      <c r="D14" s="20">
        <v>2.6063116827492301E-2</v>
      </c>
      <c r="E14" s="20">
        <v>7.7754604887171896E-2</v>
      </c>
      <c r="F14" s="20"/>
      <c r="G14" s="20">
        <v>2.8615813624343098E-2</v>
      </c>
      <c r="H14" s="20">
        <v>9.9239869126899805E-2</v>
      </c>
      <c r="I14" s="20">
        <v>1.4039756858629199E-2</v>
      </c>
      <c r="J14" s="20">
        <v>6.3770828880439306E-2</v>
      </c>
      <c r="K14" s="20">
        <v>2.0898785859191801E-2</v>
      </c>
      <c r="L14" s="20">
        <v>5.85637195780137E-2</v>
      </c>
      <c r="M14" s="20"/>
      <c r="N14" s="20">
        <v>3.98994521481843E-2</v>
      </c>
      <c r="O14" s="20">
        <v>8.03875758385484E-2</v>
      </c>
      <c r="P14" s="20"/>
      <c r="Q14" s="20">
        <v>5.9336653978017101E-2</v>
      </c>
      <c r="R14" s="20">
        <v>8.8970331118178397E-2</v>
      </c>
      <c r="S14" s="20">
        <v>4.5726309052369102E-2</v>
      </c>
      <c r="T14" s="20">
        <v>6.13118463699798E-2</v>
      </c>
      <c r="U14" s="20">
        <v>3.06707838831001E-2</v>
      </c>
      <c r="V14" s="20">
        <v>0</v>
      </c>
      <c r="W14" s="20">
        <v>0</v>
      </c>
      <c r="X14" s="20">
        <v>0</v>
      </c>
      <c r="Y14" s="20">
        <v>0</v>
      </c>
      <c r="Z14" s="20">
        <v>0.22471984379146101</v>
      </c>
      <c r="AA14" s="20"/>
      <c r="AB14" s="20">
        <v>2.4842599593277299E-2</v>
      </c>
      <c r="AC14" s="20">
        <v>6.2103738496346698E-2</v>
      </c>
      <c r="AD14" s="20">
        <v>4.10625865543367E-2</v>
      </c>
      <c r="AE14" s="20"/>
      <c r="AF14" s="20">
        <v>2.7944182830441901E-2</v>
      </c>
      <c r="AG14" s="20">
        <v>2.9620009096049602E-2</v>
      </c>
      <c r="AH14" s="20">
        <v>5.0979929596102001E-2</v>
      </c>
      <c r="AI14" s="20">
        <v>0.14212022405018501</v>
      </c>
      <c r="AJ14" s="20">
        <v>6.0160148542463203E-2</v>
      </c>
      <c r="AK14" s="20">
        <v>5.8427882054889198E-2</v>
      </c>
      <c r="AL14" s="20">
        <v>0.232293846326244</v>
      </c>
      <c r="AM14" s="20">
        <v>6.3364371518836296E-2</v>
      </c>
      <c r="AN14" s="20"/>
      <c r="AO14" s="20">
        <v>7.6668206566199801E-3</v>
      </c>
      <c r="AP14" s="20">
        <v>7.3056141874569503E-3</v>
      </c>
      <c r="AQ14" s="20">
        <v>8.5410843355427604E-2</v>
      </c>
      <c r="AR14" s="20">
        <v>5.4446870926836803E-2</v>
      </c>
      <c r="AS14" s="20">
        <v>6.9916431137147406E-2</v>
      </c>
      <c r="AT14" s="20">
        <v>1.3814566513048E-2</v>
      </c>
      <c r="AU14" s="20">
        <v>0.17458283349179299</v>
      </c>
      <c r="AV14" s="20">
        <v>4.30312542516543E-2</v>
      </c>
      <c r="AW14" s="20"/>
      <c r="AX14" s="20">
        <v>0</v>
      </c>
      <c r="AY14" s="20">
        <v>2.7875324064139201E-2</v>
      </c>
      <c r="AZ14" s="20">
        <v>6.1312847987604703E-2</v>
      </c>
      <c r="BA14" s="20"/>
      <c r="BB14" s="20">
        <v>7.6367074239115703E-3</v>
      </c>
      <c r="BC14" s="20">
        <v>4.5440419926181898E-2</v>
      </c>
      <c r="BD14" s="20">
        <v>4.7698857416205998E-2</v>
      </c>
      <c r="BE14" s="20"/>
      <c r="BF14" s="20">
        <v>1.2706028774707501E-2</v>
      </c>
      <c r="BG14" s="20">
        <v>6.6594442876141699E-3</v>
      </c>
      <c r="BH14" s="20">
        <v>3.77898937839889E-2</v>
      </c>
      <c r="BI14" s="20"/>
      <c r="BJ14" s="20">
        <v>0</v>
      </c>
      <c r="BK14" s="20">
        <v>7.6465537223485605E-2</v>
      </c>
      <c r="BL14" s="20"/>
      <c r="BM14" s="20">
        <v>3.3917678959073501E-2</v>
      </c>
      <c r="BN14" s="20">
        <v>7.0729749418495594E-2</v>
      </c>
      <c r="BO14" s="20"/>
      <c r="BP14" s="20">
        <v>4.27646694482045E-2</v>
      </c>
      <c r="BQ14" s="20">
        <v>3.4508266203484197E-2</v>
      </c>
      <c r="BR14" s="20">
        <v>0.17962188982563501</v>
      </c>
      <c r="BS14" s="20">
        <v>6.26645172544298E-2</v>
      </c>
      <c r="BT14" s="20">
        <v>2.4224446592122299E-2</v>
      </c>
      <c r="BU14" s="20">
        <v>0.10576382659949</v>
      </c>
      <c r="BV14" s="20">
        <v>0.143377879070515</v>
      </c>
      <c r="BW14" s="20">
        <v>2.18909406496627E-2</v>
      </c>
    </row>
    <row r="15" spans="2:75" x14ac:dyDescent="0.35">
      <c r="B15" s="16" t="s">
        <v>501</v>
      </c>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W19"/>
  <sheetViews>
    <sheetView showGridLines="0" workbookViewId="0">
      <pane xSplit="2" topLeftCell="C1" activePane="topRight" state="frozen"/>
      <selection pane="topRight" activeCell="B15" sqref="B15"/>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287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772</v>
      </c>
      <c r="D7" s="10">
        <v>406</v>
      </c>
      <c r="E7" s="10">
        <v>366</v>
      </c>
      <c r="F7" s="10"/>
      <c r="G7" s="10">
        <v>52</v>
      </c>
      <c r="H7" s="10">
        <v>76</v>
      </c>
      <c r="I7" s="10">
        <v>107</v>
      </c>
      <c r="J7" s="10">
        <v>139</v>
      </c>
      <c r="K7" s="10">
        <v>130</v>
      </c>
      <c r="L7" s="10">
        <v>268</v>
      </c>
      <c r="M7" s="10"/>
      <c r="N7" s="10">
        <v>304</v>
      </c>
      <c r="O7" s="10">
        <v>468</v>
      </c>
      <c r="P7" s="10"/>
      <c r="Q7" s="10">
        <v>27</v>
      </c>
      <c r="R7" s="10">
        <v>94</v>
      </c>
      <c r="S7" s="10">
        <v>108</v>
      </c>
      <c r="T7" s="10">
        <v>155</v>
      </c>
      <c r="U7" s="10">
        <v>124</v>
      </c>
      <c r="V7" s="10">
        <v>89</v>
      </c>
      <c r="W7" s="10">
        <v>86</v>
      </c>
      <c r="X7" s="10">
        <v>6</v>
      </c>
      <c r="Y7" s="10">
        <v>2</v>
      </c>
      <c r="Z7" s="10">
        <v>81</v>
      </c>
      <c r="AA7" s="10"/>
      <c r="AB7" s="10">
        <v>109</v>
      </c>
      <c r="AC7" s="10">
        <v>444</v>
      </c>
      <c r="AD7" s="10">
        <v>168</v>
      </c>
      <c r="AE7" s="10"/>
      <c r="AF7" s="10">
        <v>130</v>
      </c>
      <c r="AG7" s="10">
        <v>119</v>
      </c>
      <c r="AH7" s="10">
        <v>70</v>
      </c>
      <c r="AI7" s="10">
        <v>35</v>
      </c>
      <c r="AJ7" s="10">
        <v>28</v>
      </c>
      <c r="AK7" s="10">
        <v>139</v>
      </c>
      <c r="AL7" s="10">
        <v>33</v>
      </c>
      <c r="AM7" s="10">
        <v>106</v>
      </c>
      <c r="AN7" s="10"/>
      <c r="AO7" s="10">
        <v>95</v>
      </c>
      <c r="AP7" s="10">
        <v>104</v>
      </c>
      <c r="AQ7" s="10">
        <v>55</v>
      </c>
      <c r="AR7" s="10">
        <v>30</v>
      </c>
      <c r="AS7" s="10">
        <v>26</v>
      </c>
      <c r="AT7" s="10">
        <v>111</v>
      </c>
      <c r="AU7" s="10">
        <v>34</v>
      </c>
      <c r="AV7" s="10">
        <v>56</v>
      </c>
      <c r="AW7" s="10"/>
      <c r="AX7" s="10">
        <v>41</v>
      </c>
      <c r="AY7" s="10">
        <v>308</v>
      </c>
      <c r="AZ7" s="10">
        <v>344</v>
      </c>
      <c r="BA7" s="10"/>
      <c r="BB7" s="10">
        <v>113</v>
      </c>
      <c r="BC7" s="10">
        <v>391</v>
      </c>
      <c r="BD7" s="10">
        <v>171</v>
      </c>
      <c r="BE7" s="10"/>
      <c r="BF7" s="10">
        <v>50</v>
      </c>
      <c r="BG7" s="10">
        <v>323</v>
      </c>
      <c r="BH7" s="10">
        <v>293</v>
      </c>
      <c r="BI7" s="10"/>
      <c r="BJ7" s="10">
        <v>137</v>
      </c>
      <c r="BK7" s="10">
        <v>616</v>
      </c>
      <c r="BL7" s="10"/>
      <c r="BM7" s="10">
        <v>222</v>
      </c>
      <c r="BN7" s="10">
        <v>495</v>
      </c>
      <c r="BO7" s="10"/>
      <c r="BP7" s="10">
        <v>132</v>
      </c>
      <c r="BQ7" s="10">
        <v>49</v>
      </c>
      <c r="BR7" s="10">
        <v>36</v>
      </c>
      <c r="BS7" s="10">
        <v>141</v>
      </c>
      <c r="BT7" s="10">
        <v>246</v>
      </c>
      <c r="BU7" s="10">
        <v>87</v>
      </c>
      <c r="BV7" s="10">
        <v>24</v>
      </c>
      <c r="BW7" s="10">
        <v>57</v>
      </c>
    </row>
    <row r="8" spans="2:75" ht="30" customHeight="1" x14ac:dyDescent="0.35">
      <c r="B8" s="11" t="s">
        <v>19</v>
      </c>
      <c r="C8" s="11">
        <v>817</v>
      </c>
      <c r="D8" s="11">
        <v>407</v>
      </c>
      <c r="E8" s="11">
        <v>410</v>
      </c>
      <c r="F8" s="11"/>
      <c r="G8" s="11">
        <v>50</v>
      </c>
      <c r="H8" s="11">
        <v>84</v>
      </c>
      <c r="I8" s="11">
        <v>100</v>
      </c>
      <c r="J8" s="11">
        <v>142</v>
      </c>
      <c r="K8" s="11">
        <v>129</v>
      </c>
      <c r="L8" s="11">
        <v>312</v>
      </c>
      <c r="M8" s="11"/>
      <c r="N8" s="11">
        <v>560</v>
      </c>
      <c r="O8" s="11">
        <v>257</v>
      </c>
      <c r="P8" s="11"/>
      <c r="Q8" s="11">
        <v>21</v>
      </c>
      <c r="R8" s="11">
        <v>85</v>
      </c>
      <c r="S8" s="11">
        <v>98</v>
      </c>
      <c r="T8" s="11">
        <v>161</v>
      </c>
      <c r="U8" s="11">
        <v>146</v>
      </c>
      <c r="V8" s="11">
        <v>107</v>
      </c>
      <c r="W8" s="11">
        <v>124</v>
      </c>
      <c r="X8" s="11">
        <v>5</v>
      </c>
      <c r="Y8" s="11">
        <v>3</v>
      </c>
      <c r="Z8" s="11">
        <v>68</v>
      </c>
      <c r="AA8" s="11"/>
      <c r="AB8" s="11">
        <v>119</v>
      </c>
      <c r="AC8" s="11">
        <v>465</v>
      </c>
      <c r="AD8" s="11">
        <v>175</v>
      </c>
      <c r="AE8" s="11"/>
      <c r="AF8" s="11">
        <v>164</v>
      </c>
      <c r="AG8" s="11">
        <v>118</v>
      </c>
      <c r="AH8" s="11">
        <v>84</v>
      </c>
      <c r="AI8" s="11">
        <v>39</v>
      </c>
      <c r="AJ8" s="11">
        <v>24</v>
      </c>
      <c r="AK8" s="11">
        <v>157</v>
      </c>
      <c r="AL8" s="11">
        <v>34</v>
      </c>
      <c r="AM8" s="11">
        <v>94</v>
      </c>
      <c r="AN8" s="11"/>
      <c r="AO8" s="11">
        <v>117</v>
      </c>
      <c r="AP8" s="11">
        <v>117</v>
      </c>
      <c r="AQ8" s="11">
        <v>55</v>
      </c>
      <c r="AR8" s="11">
        <v>32</v>
      </c>
      <c r="AS8" s="11">
        <v>21</v>
      </c>
      <c r="AT8" s="11">
        <v>122</v>
      </c>
      <c r="AU8" s="11">
        <v>38</v>
      </c>
      <c r="AV8" s="11">
        <v>49</v>
      </c>
      <c r="AW8" s="11"/>
      <c r="AX8" s="11">
        <v>40</v>
      </c>
      <c r="AY8" s="11">
        <v>361</v>
      </c>
      <c r="AZ8" s="11">
        <v>342</v>
      </c>
      <c r="BA8" s="11"/>
      <c r="BB8" s="11">
        <v>119</v>
      </c>
      <c r="BC8" s="11">
        <v>435</v>
      </c>
      <c r="BD8" s="11">
        <v>176</v>
      </c>
      <c r="BE8" s="11"/>
      <c r="BF8" s="11">
        <v>46</v>
      </c>
      <c r="BG8" s="11">
        <v>353</v>
      </c>
      <c r="BH8" s="11">
        <v>311</v>
      </c>
      <c r="BI8" s="11"/>
      <c r="BJ8" s="11">
        <v>188</v>
      </c>
      <c r="BK8" s="11">
        <v>615</v>
      </c>
      <c r="BL8" s="11"/>
      <c r="BM8" s="11">
        <v>242</v>
      </c>
      <c r="BN8" s="11">
        <v>510</v>
      </c>
      <c r="BO8" s="11"/>
      <c r="BP8" s="11">
        <v>136</v>
      </c>
      <c r="BQ8" s="11">
        <v>48</v>
      </c>
      <c r="BR8" s="11">
        <v>35</v>
      </c>
      <c r="BS8" s="11">
        <v>141</v>
      </c>
      <c r="BT8" s="11">
        <v>278</v>
      </c>
      <c r="BU8" s="11">
        <v>95</v>
      </c>
      <c r="BV8" s="11">
        <v>26</v>
      </c>
      <c r="BW8" s="11">
        <v>57</v>
      </c>
    </row>
    <row r="9" spans="2:75" x14ac:dyDescent="0.35">
      <c r="B9" s="15" t="s">
        <v>276</v>
      </c>
      <c r="C9" s="14">
        <v>7.5948083237714598E-2</v>
      </c>
      <c r="D9" s="14">
        <v>7.9157135977756005E-2</v>
      </c>
      <c r="E9" s="14">
        <v>7.2761896113846397E-2</v>
      </c>
      <c r="F9" s="14"/>
      <c r="G9" s="14">
        <v>0.126458565698602</v>
      </c>
      <c r="H9" s="14">
        <v>5.4423025032249599E-2</v>
      </c>
      <c r="I9" s="14">
        <v>3.39787829410583E-2</v>
      </c>
      <c r="J9" s="14">
        <v>7.1538463366887003E-2</v>
      </c>
      <c r="K9" s="14">
        <v>9.3705924747731401E-2</v>
      </c>
      <c r="L9" s="14">
        <v>8.1777438931723706E-2</v>
      </c>
      <c r="M9" s="14"/>
      <c r="N9" s="14">
        <v>7.93072348972374E-2</v>
      </c>
      <c r="O9" s="14">
        <v>6.8613310115843304E-2</v>
      </c>
      <c r="P9" s="14"/>
      <c r="Q9" s="14">
        <v>1.5619909056029301E-2</v>
      </c>
      <c r="R9" s="14">
        <v>6.7917600889561905E-2</v>
      </c>
      <c r="S9" s="14">
        <v>5.3573054612849502E-2</v>
      </c>
      <c r="T9" s="14">
        <v>7.229894353303E-2</v>
      </c>
      <c r="U9" s="14">
        <v>6.14226069251287E-2</v>
      </c>
      <c r="V9" s="14">
        <v>0.125825564536344</v>
      </c>
      <c r="W9" s="14">
        <v>9.2954637295033796E-2</v>
      </c>
      <c r="X9" s="14">
        <v>0</v>
      </c>
      <c r="Y9" s="14">
        <v>0</v>
      </c>
      <c r="Z9" s="14">
        <v>7.5746991860699497E-2</v>
      </c>
      <c r="AA9" s="14"/>
      <c r="AB9" s="14">
        <v>8.06135409452549E-2</v>
      </c>
      <c r="AC9" s="14">
        <v>6.6989181026341701E-2</v>
      </c>
      <c r="AD9" s="14">
        <v>7.6789412954025194E-2</v>
      </c>
      <c r="AE9" s="14"/>
      <c r="AF9" s="14">
        <v>8.0725557384745197E-2</v>
      </c>
      <c r="AG9" s="14">
        <v>7.4936955790504606E-2</v>
      </c>
      <c r="AH9" s="14">
        <v>0.102859380921429</v>
      </c>
      <c r="AI9" s="14">
        <v>3.8394201746066302E-2</v>
      </c>
      <c r="AJ9" s="14">
        <v>7.8726925563476394E-2</v>
      </c>
      <c r="AK9" s="14">
        <v>0.12996489662128599</v>
      </c>
      <c r="AL9" s="14">
        <v>4.4981243053668199E-2</v>
      </c>
      <c r="AM9" s="14">
        <v>4.5306937921908298E-2</v>
      </c>
      <c r="AN9" s="14"/>
      <c r="AO9" s="14">
        <v>0.111730783243</v>
      </c>
      <c r="AP9" s="14">
        <v>7.2939009671038404E-2</v>
      </c>
      <c r="AQ9" s="14">
        <v>5.4676814471996703E-2</v>
      </c>
      <c r="AR9" s="14">
        <v>0.117192032069835</v>
      </c>
      <c r="AS9" s="14">
        <v>9.2141721548323896E-2</v>
      </c>
      <c r="AT9" s="14">
        <v>0.15511657659876699</v>
      </c>
      <c r="AU9" s="14">
        <v>4.3695954066018998E-2</v>
      </c>
      <c r="AV9" s="14">
        <v>1.38333397978661E-2</v>
      </c>
      <c r="AW9" s="14"/>
      <c r="AX9" s="14">
        <v>0.220368605531612</v>
      </c>
      <c r="AY9" s="14">
        <v>0.10582561802497401</v>
      </c>
      <c r="AZ9" s="14">
        <v>3.85277251205529E-2</v>
      </c>
      <c r="BA9" s="14"/>
      <c r="BB9" s="14">
        <v>0.23196316589760199</v>
      </c>
      <c r="BC9" s="14">
        <v>7.4194964154194396E-2</v>
      </c>
      <c r="BD9" s="14">
        <v>9.1139803599550803E-3</v>
      </c>
      <c r="BE9" s="14"/>
      <c r="BF9" s="14">
        <v>9.0357599155303794E-2</v>
      </c>
      <c r="BG9" s="14">
        <v>0.11158303468538799</v>
      </c>
      <c r="BH9" s="14">
        <v>4.29647844978314E-2</v>
      </c>
      <c r="BI9" s="14"/>
      <c r="BJ9" s="14">
        <v>0.14903704308040799</v>
      </c>
      <c r="BK9" s="14">
        <v>5.3787547406657997E-2</v>
      </c>
      <c r="BL9" s="14"/>
      <c r="BM9" s="14">
        <v>0.101929832295821</v>
      </c>
      <c r="BN9" s="14">
        <v>5.7886986878159401E-2</v>
      </c>
      <c r="BO9" s="14"/>
      <c r="BP9" s="14">
        <v>0.107058497323627</v>
      </c>
      <c r="BQ9" s="14">
        <v>4.7971139072268403E-2</v>
      </c>
      <c r="BR9" s="14">
        <v>6.2460585421653503E-2</v>
      </c>
      <c r="BS9" s="14">
        <v>3.4744879658540201E-2</v>
      </c>
      <c r="BT9" s="14">
        <v>8.6489611279386105E-2</v>
      </c>
      <c r="BU9" s="14">
        <v>0.11085008817411</v>
      </c>
      <c r="BV9" s="14">
        <v>8.3044022532493697E-2</v>
      </c>
      <c r="BW9" s="14">
        <v>2.3217869481173901E-2</v>
      </c>
    </row>
    <row r="10" spans="2:75" x14ac:dyDescent="0.35">
      <c r="B10" s="15" t="s">
        <v>277</v>
      </c>
      <c r="C10" s="14">
        <v>0.33812541657676098</v>
      </c>
      <c r="D10" s="14">
        <v>0.359009219302107</v>
      </c>
      <c r="E10" s="14">
        <v>0.317390418204611</v>
      </c>
      <c r="F10" s="14"/>
      <c r="G10" s="14">
        <v>0.38292292721752003</v>
      </c>
      <c r="H10" s="14">
        <v>0.23824097298861099</v>
      </c>
      <c r="I10" s="14">
        <v>0.33224016624054398</v>
      </c>
      <c r="J10" s="14">
        <v>0.21654205498141599</v>
      </c>
      <c r="K10" s="14">
        <v>0.34530293112424898</v>
      </c>
      <c r="L10" s="14">
        <v>0.41236747130233298</v>
      </c>
      <c r="M10" s="14"/>
      <c r="N10" s="14">
        <v>0.36287729199282298</v>
      </c>
      <c r="O10" s="14">
        <v>0.28407921416640902</v>
      </c>
      <c r="P10" s="14"/>
      <c r="Q10" s="14">
        <v>0.123125210069428</v>
      </c>
      <c r="R10" s="14">
        <v>0.31189446165085999</v>
      </c>
      <c r="S10" s="14">
        <v>0.33521460851108598</v>
      </c>
      <c r="T10" s="14">
        <v>0.36843788006281297</v>
      </c>
      <c r="U10" s="14">
        <v>0.413019278204248</v>
      </c>
      <c r="V10" s="14">
        <v>0.31444873082128899</v>
      </c>
      <c r="W10" s="14">
        <v>0.32964463155555901</v>
      </c>
      <c r="X10" s="14">
        <v>0</v>
      </c>
      <c r="Y10" s="14">
        <v>0</v>
      </c>
      <c r="Z10" s="14">
        <v>0.30179908079031298</v>
      </c>
      <c r="AA10" s="14"/>
      <c r="AB10" s="14">
        <v>0.50060482721034805</v>
      </c>
      <c r="AC10" s="14">
        <v>0.32842209811458001</v>
      </c>
      <c r="AD10" s="14">
        <v>0.28231921601270898</v>
      </c>
      <c r="AE10" s="14"/>
      <c r="AF10" s="14">
        <v>0.50628393420368101</v>
      </c>
      <c r="AG10" s="14">
        <v>0.313509297645714</v>
      </c>
      <c r="AH10" s="14">
        <v>0.27867328014676701</v>
      </c>
      <c r="AI10" s="14">
        <v>0.43429768638295402</v>
      </c>
      <c r="AJ10" s="14">
        <v>0.38643603915012698</v>
      </c>
      <c r="AK10" s="14">
        <v>0.39659158372987202</v>
      </c>
      <c r="AL10" s="14">
        <v>0.26959660091474502</v>
      </c>
      <c r="AM10" s="14">
        <v>0.19495995068036701</v>
      </c>
      <c r="AN10" s="14"/>
      <c r="AO10" s="14">
        <v>0.59682953005358896</v>
      </c>
      <c r="AP10" s="14">
        <v>0.318487127447378</v>
      </c>
      <c r="AQ10" s="14">
        <v>0.43594382835416501</v>
      </c>
      <c r="AR10" s="14">
        <v>0.42881513666126098</v>
      </c>
      <c r="AS10" s="14">
        <v>0.37891811166692901</v>
      </c>
      <c r="AT10" s="14">
        <v>0.40785377226133102</v>
      </c>
      <c r="AU10" s="14">
        <v>0.31058708528934098</v>
      </c>
      <c r="AV10" s="14">
        <v>0.14802257595882401</v>
      </c>
      <c r="AW10" s="14"/>
      <c r="AX10" s="14">
        <v>0.38488685537955603</v>
      </c>
      <c r="AY10" s="14">
        <v>0.44183858498304401</v>
      </c>
      <c r="AZ10" s="14">
        <v>0.25187246111598999</v>
      </c>
      <c r="BA10" s="14"/>
      <c r="BB10" s="14">
        <v>0.57428643425328196</v>
      </c>
      <c r="BC10" s="14">
        <v>0.37529352203593902</v>
      </c>
      <c r="BD10" s="14">
        <v>0.16345209965216201</v>
      </c>
      <c r="BE10" s="14"/>
      <c r="BF10" s="14">
        <v>0.43312303819746301</v>
      </c>
      <c r="BG10" s="14">
        <v>0.44892382952126297</v>
      </c>
      <c r="BH10" s="14">
        <v>0.25094136364369102</v>
      </c>
      <c r="BI10" s="14"/>
      <c r="BJ10" s="14">
        <v>0.456010961585601</v>
      </c>
      <c r="BK10" s="14">
        <v>0.30901439828684202</v>
      </c>
      <c r="BL10" s="14"/>
      <c r="BM10" s="14">
        <v>0.43494972714271102</v>
      </c>
      <c r="BN10" s="14">
        <v>0.30901874937083901</v>
      </c>
      <c r="BO10" s="14"/>
      <c r="BP10" s="14">
        <v>0.34735124480061702</v>
      </c>
      <c r="BQ10" s="14">
        <v>0.46013609788903898</v>
      </c>
      <c r="BR10" s="14">
        <v>0.478445189554628</v>
      </c>
      <c r="BS10" s="14">
        <v>0.28998826690938101</v>
      </c>
      <c r="BT10" s="14">
        <v>0.35937314311311203</v>
      </c>
      <c r="BU10" s="14">
        <v>0.30990590513480298</v>
      </c>
      <c r="BV10" s="14">
        <v>5.6685893834454902E-2</v>
      </c>
      <c r="BW10" s="14">
        <v>0.31878958980896799</v>
      </c>
    </row>
    <row r="11" spans="2:75" x14ac:dyDescent="0.35">
      <c r="B11" s="15" t="s">
        <v>278</v>
      </c>
      <c r="C11" s="14">
        <v>0.37948165613564799</v>
      </c>
      <c r="D11" s="14">
        <v>0.36548953434383302</v>
      </c>
      <c r="E11" s="14">
        <v>0.393374079196323</v>
      </c>
      <c r="F11" s="14"/>
      <c r="G11" s="14">
        <v>0.248162805927822</v>
      </c>
      <c r="H11" s="14">
        <v>0.33972895070257098</v>
      </c>
      <c r="I11" s="14">
        <v>0.41973715572741099</v>
      </c>
      <c r="J11" s="14">
        <v>0.50733366709123795</v>
      </c>
      <c r="K11" s="14">
        <v>0.40677201488603598</v>
      </c>
      <c r="L11" s="14">
        <v>0.32880494234506402</v>
      </c>
      <c r="M11" s="14"/>
      <c r="N11" s="14">
        <v>0.368825321884863</v>
      </c>
      <c r="O11" s="14">
        <v>0.40274996967509602</v>
      </c>
      <c r="P11" s="14"/>
      <c r="Q11" s="14">
        <v>0.56337772667347197</v>
      </c>
      <c r="R11" s="14">
        <v>0.38261982911125397</v>
      </c>
      <c r="S11" s="14">
        <v>0.410941730816682</v>
      </c>
      <c r="T11" s="14">
        <v>0.37221167689007101</v>
      </c>
      <c r="U11" s="14">
        <v>0.33294508382674298</v>
      </c>
      <c r="V11" s="14">
        <v>0.34214675203204398</v>
      </c>
      <c r="W11" s="14">
        <v>0.40214920683674499</v>
      </c>
      <c r="X11" s="14">
        <v>0.82349575527170404</v>
      </c>
      <c r="Y11" s="14">
        <v>0.83610407831790501</v>
      </c>
      <c r="Z11" s="14">
        <v>0.35430982707985598</v>
      </c>
      <c r="AA11" s="14"/>
      <c r="AB11" s="14">
        <v>0.26368521915878101</v>
      </c>
      <c r="AC11" s="14">
        <v>0.420150048107166</v>
      </c>
      <c r="AD11" s="14">
        <v>0.35638107192756102</v>
      </c>
      <c r="AE11" s="14"/>
      <c r="AF11" s="14">
        <v>0.27826285893342501</v>
      </c>
      <c r="AG11" s="14">
        <v>0.39910583238692698</v>
      </c>
      <c r="AH11" s="14">
        <v>0.35959916337445502</v>
      </c>
      <c r="AI11" s="14">
        <v>0.31236168499124201</v>
      </c>
      <c r="AJ11" s="14">
        <v>0.45135769407142701</v>
      </c>
      <c r="AK11" s="14">
        <v>0.38033632561688102</v>
      </c>
      <c r="AL11" s="14">
        <v>0.25833780214830798</v>
      </c>
      <c r="AM11" s="14">
        <v>0.54551407721367196</v>
      </c>
      <c r="AN11" s="14"/>
      <c r="AO11" s="14">
        <v>0.18135751782565801</v>
      </c>
      <c r="AP11" s="14">
        <v>0.39762149083000498</v>
      </c>
      <c r="AQ11" s="14">
        <v>0.37121959992119002</v>
      </c>
      <c r="AR11" s="14">
        <v>0.27768657165455501</v>
      </c>
      <c r="AS11" s="14">
        <v>0.46104381862868898</v>
      </c>
      <c r="AT11" s="14">
        <v>0.36556375873242902</v>
      </c>
      <c r="AU11" s="14">
        <v>0.31473357483994502</v>
      </c>
      <c r="AV11" s="14">
        <v>0.53382809185826996</v>
      </c>
      <c r="AW11" s="14"/>
      <c r="AX11" s="14">
        <v>0.31344547378753501</v>
      </c>
      <c r="AY11" s="14">
        <v>0.31344550679535998</v>
      </c>
      <c r="AZ11" s="14">
        <v>0.42055756763636098</v>
      </c>
      <c r="BA11" s="14"/>
      <c r="BB11" s="14">
        <v>0.150163206795591</v>
      </c>
      <c r="BC11" s="14">
        <v>0.4029293830772</v>
      </c>
      <c r="BD11" s="14">
        <v>0.41194798097935498</v>
      </c>
      <c r="BE11" s="14"/>
      <c r="BF11" s="14">
        <v>0.27661283656118302</v>
      </c>
      <c r="BG11" s="14">
        <v>0.32584855111545302</v>
      </c>
      <c r="BH11" s="14">
        <v>0.42365450904718499</v>
      </c>
      <c r="BI11" s="14"/>
      <c r="BJ11" s="14">
        <v>0.20058965960778199</v>
      </c>
      <c r="BK11" s="14">
        <v>0.42712474798167899</v>
      </c>
      <c r="BL11" s="14"/>
      <c r="BM11" s="14">
        <v>0.26759649206281499</v>
      </c>
      <c r="BN11" s="14">
        <v>0.427977557550624</v>
      </c>
      <c r="BO11" s="14"/>
      <c r="BP11" s="14">
        <v>0.366397665334946</v>
      </c>
      <c r="BQ11" s="14">
        <v>0.35243162472491602</v>
      </c>
      <c r="BR11" s="14">
        <v>0.330901447585144</v>
      </c>
      <c r="BS11" s="14">
        <v>0.37991599179255398</v>
      </c>
      <c r="BT11" s="14">
        <v>0.35691318528466998</v>
      </c>
      <c r="BU11" s="14">
        <v>0.38002585942294098</v>
      </c>
      <c r="BV11" s="14">
        <v>0.60984221914324299</v>
      </c>
      <c r="BW11" s="14">
        <v>0.46559736360835102</v>
      </c>
    </row>
    <row r="12" spans="2:75" x14ac:dyDescent="0.35">
      <c r="B12" s="15" t="s">
        <v>279</v>
      </c>
      <c r="C12" s="14">
        <v>8.1569661332014501E-2</v>
      </c>
      <c r="D12" s="14">
        <v>8.9220420721521199E-2</v>
      </c>
      <c r="E12" s="14">
        <v>7.3973416262404001E-2</v>
      </c>
      <c r="F12" s="14"/>
      <c r="G12" s="14">
        <v>0.107455796910331</v>
      </c>
      <c r="H12" s="14">
        <v>8.8888369481939206E-2</v>
      </c>
      <c r="I12" s="14">
        <v>0.104908392419474</v>
      </c>
      <c r="J12" s="14">
        <v>3.82062172189368E-2</v>
      </c>
      <c r="K12" s="14">
        <v>8.1943452215855597E-2</v>
      </c>
      <c r="L12" s="14">
        <v>8.7620009764347695E-2</v>
      </c>
      <c r="M12" s="14"/>
      <c r="N12" s="14">
        <v>8.5444338184183594E-2</v>
      </c>
      <c r="O12" s="14">
        <v>7.3109228903886894E-2</v>
      </c>
      <c r="P12" s="14"/>
      <c r="Q12" s="14">
        <v>0.104279307872978</v>
      </c>
      <c r="R12" s="14">
        <v>0.112562143995192</v>
      </c>
      <c r="S12" s="14">
        <v>8.1844022636340094E-2</v>
      </c>
      <c r="T12" s="14">
        <v>8.4544364129848407E-2</v>
      </c>
      <c r="U12" s="14">
        <v>4.0054775768704302E-2</v>
      </c>
      <c r="V12" s="14">
        <v>9.8857141658427197E-2</v>
      </c>
      <c r="W12" s="14">
        <v>0.10754490290602201</v>
      </c>
      <c r="X12" s="14">
        <v>0</v>
      </c>
      <c r="Y12" s="14">
        <v>0</v>
      </c>
      <c r="Z12" s="14">
        <v>5.2870484968117998E-2</v>
      </c>
      <c r="AA12" s="14"/>
      <c r="AB12" s="14">
        <v>7.1256607006291398E-2</v>
      </c>
      <c r="AC12" s="14">
        <v>6.8924396699257595E-2</v>
      </c>
      <c r="AD12" s="14">
        <v>0.103740670922123</v>
      </c>
      <c r="AE12" s="14"/>
      <c r="AF12" s="14">
        <v>7.1721678747282094E-2</v>
      </c>
      <c r="AG12" s="14">
        <v>8.6998850147879295E-2</v>
      </c>
      <c r="AH12" s="14">
        <v>0.13110796324759899</v>
      </c>
      <c r="AI12" s="14">
        <v>8.0479863296899795E-2</v>
      </c>
      <c r="AJ12" s="14">
        <v>2.34184412266337E-2</v>
      </c>
      <c r="AK12" s="14">
        <v>5.8997077158002301E-2</v>
      </c>
      <c r="AL12" s="14">
        <v>0.11574322556217601</v>
      </c>
      <c r="AM12" s="14">
        <v>9.3832681174784202E-2</v>
      </c>
      <c r="AN12" s="14"/>
      <c r="AO12" s="14">
        <v>7.0142054216708605E-2</v>
      </c>
      <c r="AP12" s="14">
        <v>0.114648125845996</v>
      </c>
      <c r="AQ12" s="14">
        <v>1.7107061986710401E-2</v>
      </c>
      <c r="AR12" s="14">
        <v>2.9819247301762799E-2</v>
      </c>
      <c r="AS12" s="14">
        <v>2.7408862662374099E-2</v>
      </c>
      <c r="AT12" s="14">
        <v>5.0039369994383603E-2</v>
      </c>
      <c r="AU12" s="14">
        <v>0.11445197952569899</v>
      </c>
      <c r="AV12" s="14">
        <v>0.18659452379473099</v>
      </c>
      <c r="AW12" s="14"/>
      <c r="AX12" s="14">
        <v>3.7267142092762301E-2</v>
      </c>
      <c r="AY12" s="14">
        <v>7.2792481469802897E-2</v>
      </c>
      <c r="AZ12" s="14">
        <v>0.112329975285735</v>
      </c>
      <c r="BA12" s="14"/>
      <c r="BB12" s="14">
        <v>3.7867533472227898E-2</v>
      </c>
      <c r="BC12" s="14">
        <v>6.5418856354484994E-2</v>
      </c>
      <c r="BD12" s="14">
        <v>0.171962886721231</v>
      </c>
      <c r="BE12" s="14"/>
      <c r="BF12" s="14">
        <v>0.165094709012617</v>
      </c>
      <c r="BG12" s="14">
        <v>4.3603696677190398E-2</v>
      </c>
      <c r="BH12" s="14">
        <v>0.117982595575259</v>
      </c>
      <c r="BI12" s="14"/>
      <c r="BJ12" s="14">
        <v>0.11134234201307799</v>
      </c>
      <c r="BK12" s="14">
        <v>7.3262342832403196E-2</v>
      </c>
      <c r="BL12" s="14"/>
      <c r="BM12" s="14">
        <v>9.7182729899940506E-2</v>
      </c>
      <c r="BN12" s="14">
        <v>6.7019147807217794E-2</v>
      </c>
      <c r="BO12" s="14"/>
      <c r="BP12" s="14">
        <v>8.3628500216656604E-2</v>
      </c>
      <c r="BQ12" s="14">
        <v>5.4652422063018902E-2</v>
      </c>
      <c r="BR12" s="14">
        <v>3.4254140633298999E-2</v>
      </c>
      <c r="BS12" s="14">
        <v>0.105808614329268</v>
      </c>
      <c r="BT12" s="14">
        <v>9.2328547341250303E-2</v>
      </c>
      <c r="BU12" s="14">
        <v>6.3733990945387897E-2</v>
      </c>
      <c r="BV12" s="14">
        <v>3.1628136832955601E-2</v>
      </c>
      <c r="BW12" s="14">
        <v>6.8247128037876803E-2</v>
      </c>
    </row>
    <row r="13" spans="2:75" x14ac:dyDescent="0.35">
      <c r="B13" s="15" t="s">
        <v>280</v>
      </c>
      <c r="C13" s="14">
        <v>5.7889557235733399E-2</v>
      </c>
      <c r="D13" s="14">
        <v>6.7252228076471798E-2</v>
      </c>
      <c r="E13" s="14">
        <v>4.85935986790062E-2</v>
      </c>
      <c r="F13" s="14"/>
      <c r="G13" s="14">
        <v>0</v>
      </c>
      <c r="H13" s="14">
        <v>0.17258377726734001</v>
      </c>
      <c r="I13" s="14">
        <v>8.8426391240042604E-2</v>
      </c>
      <c r="J13" s="14">
        <v>9.7823921118941698E-2</v>
      </c>
      <c r="K13" s="14">
        <v>2.03702529544573E-2</v>
      </c>
      <c r="L13" s="14">
        <v>2.3642443144882001E-2</v>
      </c>
      <c r="M13" s="14"/>
      <c r="N13" s="14">
        <v>6.37214230454754E-2</v>
      </c>
      <c r="O13" s="14">
        <v>4.5155564571129597E-2</v>
      </c>
      <c r="P13" s="14"/>
      <c r="Q13" s="14">
        <v>6.90179217629244E-2</v>
      </c>
      <c r="R13" s="14">
        <v>4.8499241579566602E-2</v>
      </c>
      <c r="S13" s="14">
        <v>3.7781172101454999E-2</v>
      </c>
      <c r="T13" s="14">
        <v>4.0539289875782397E-2</v>
      </c>
      <c r="U13" s="14">
        <v>8.9926989302736501E-2</v>
      </c>
      <c r="V13" s="14">
        <v>7.5294664818763304E-2</v>
      </c>
      <c r="W13" s="14">
        <v>5.0944238893552901E-2</v>
      </c>
      <c r="X13" s="14">
        <v>0.17650424472829601</v>
      </c>
      <c r="Y13" s="14">
        <v>0</v>
      </c>
      <c r="Z13" s="14">
        <v>4.57407580072988E-2</v>
      </c>
      <c r="AA13" s="14"/>
      <c r="AB13" s="14">
        <v>4.4275029538463698E-2</v>
      </c>
      <c r="AC13" s="14">
        <v>3.17435209922751E-2</v>
      </c>
      <c r="AD13" s="14">
        <v>0.140228814411233</v>
      </c>
      <c r="AE13" s="14"/>
      <c r="AF13" s="14">
        <v>2.0733525678222702E-3</v>
      </c>
      <c r="AG13" s="14">
        <v>4.60333285649158E-2</v>
      </c>
      <c r="AH13" s="14">
        <v>3.67483587576235E-2</v>
      </c>
      <c r="AI13" s="14">
        <v>0.100173913658228</v>
      </c>
      <c r="AJ13" s="14">
        <v>0</v>
      </c>
      <c r="AK13" s="14">
        <v>6.0135849623044304E-3</v>
      </c>
      <c r="AL13" s="14">
        <v>0.208269620764126</v>
      </c>
      <c r="AM13" s="14">
        <v>5.1165288896282697E-2</v>
      </c>
      <c r="AN13" s="14"/>
      <c r="AO13" s="14">
        <v>0</v>
      </c>
      <c r="AP13" s="14">
        <v>3.5110853047555103E-2</v>
      </c>
      <c r="AQ13" s="14">
        <v>5.5747708955072098E-2</v>
      </c>
      <c r="AR13" s="14">
        <v>6.8803589844074795E-2</v>
      </c>
      <c r="AS13" s="14">
        <v>0</v>
      </c>
      <c r="AT13" s="14">
        <v>0</v>
      </c>
      <c r="AU13" s="14">
        <v>0.14701801515222901</v>
      </c>
      <c r="AV13" s="14">
        <v>6.0581459168443597E-2</v>
      </c>
      <c r="AW13" s="14"/>
      <c r="AX13" s="14">
        <v>0</v>
      </c>
      <c r="AY13" s="14">
        <v>6.8017969402602999E-3</v>
      </c>
      <c r="AZ13" s="14">
        <v>0.12548655980222501</v>
      </c>
      <c r="BA13" s="14"/>
      <c r="BB13" s="14">
        <v>0</v>
      </c>
      <c r="BC13" s="14">
        <v>1.9265641395092601E-2</v>
      </c>
      <c r="BD13" s="14">
        <v>0.19265976678921801</v>
      </c>
      <c r="BE13" s="14"/>
      <c r="BF13" s="14">
        <v>9.0178386742128802E-3</v>
      </c>
      <c r="BG13" s="14">
        <v>2.1491768982037598E-2</v>
      </c>
      <c r="BH13" s="14">
        <v>0.114727700586415</v>
      </c>
      <c r="BI13" s="14"/>
      <c r="BJ13" s="14">
        <v>6.6794123750370304E-2</v>
      </c>
      <c r="BK13" s="14">
        <v>5.6512697472238999E-2</v>
      </c>
      <c r="BL13" s="14"/>
      <c r="BM13" s="14">
        <v>5.9940716905758099E-2</v>
      </c>
      <c r="BN13" s="14">
        <v>5.5591429760971103E-2</v>
      </c>
      <c r="BO13" s="14"/>
      <c r="BP13" s="14">
        <v>1.92999248377295E-2</v>
      </c>
      <c r="BQ13" s="14">
        <v>4.66602257499103E-2</v>
      </c>
      <c r="BR13" s="14">
        <v>3.64260743158214E-2</v>
      </c>
      <c r="BS13" s="14">
        <v>0.11397931853342499</v>
      </c>
      <c r="BT13" s="14">
        <v>5.26824680482618E-2</v>
      </c>
      <c r="BU13" s="14">
        <v>5.5142302661608897E-2</v>
      </c>
      <c r="BV13" s="14">
        <v>4.3434691048476998E-2</v>
      </c>
      <c r="BW13" s="14">
        <v>6.9933043434911302E-2</v>
      </c>
    </row>
    <row r="14" spans="2:75" x14ac:dyDescent="0.35">
      <c r="B14" s="15" t="s">
        <v>92</v>
      </c>
      <c r="C14" s="20">
        <v>6.6985625482128802E-2</v>
      </c>
      <c r="D14" s="20">
        <v>3.9871461578310001E-2</v>
      </c>
      <c r="E14" s="20">
        <v>9.3906591543809495E-2</v>
      </c>
      <c r="F14" s="20"/>
      <c r="G14" s="20">
        <v>0.134999904245726</v>
      </c>
      <c r="H14" s="20">
        <v>0.10613490452728901</v>
      </c>
      <c r="I14" s="20">
        <v>2.0709111431470101E-2</v>
      </c>
      <c r="J14" s="20">
        <v>6.85556762225802E-2</v>
      </c>
      <c r="K14" s="20">
        <v>5.19054240716708E-2</v>
      </c>
      <c r="L14" s="20">
        <v>6.57876945116488E-2</v>
      </c>
      <c r="M14" s="20"/>
      <c r="N14" s="20">
        <v>3.9824389995417701E-2</v>
      </c>
      <c r="O14" s="20">
        <v>0.126292712567635</v>
      </c>
      <c r="P14" s="20"/>
      <c r="Q14" s="20">
        <v>0.124579924565168</v>
      </c>
      <c r="R14" s="20">
        <v>7.6506722773565003E-2</v>
      </c>
      <c r="S14" s="20">
        <v>8.0645411321587201E-2</v>
      </c>
      <c r="T14" s="20">
        <v>6.1967845508455903E-2</v>
      </c>
      <c r="U14" s="20">
        <v>6.2631265972440106E-2</v>
      </c>
      <c r="V14" s="20">
        <v>4.3427146133132401E-2</v>
      </c>
      <c r="W14" s="20">
        <v>1.6762382513086999E-2</v>
      </c>
      <c r="X14" s="20">
        <v>0</v>
      </c>
      <c r="Y14" s="20">
        <v>0.16389592168209499</v>
      </c>
      <c r="Z14" s="20">
        <v>0.16953285729371501</v>
      </c>
      <c r="AA14" s="20"/>
      <c r="AB14" s="20">
        <v>3.9564776140860902E-2</v>
      </c>
      <c r="AC14" s="20">
        <v>8.3770755060379801E-2</v>
      </c>
      <c r="AD14" s="20">
        <v>4.0540813772348701E-2</v>
      </c>
      <c r="AE14" s="20"/>
      <c r="AF14" s="20">
        <v>6.0932618163044898E-2</v>
      </c>
      <c r="AG14" s="20">
        <v>7.9415735464059306E-2</v>
      </c>
      <c r="AH14" s="20">
        <v>9.1011853552126307E-2</v>
      </c>
      <c r="AI14" s="20">
        <v>3.4292649924609397E-2</v>
      </c>
      <c r="AJ14" s="20">
        <v>6.0060899988335803E-2</v>
      </c>
      <c r="AK14" s="20">
        <v>2.8096531911655401E-2</v>
      </c>
      <c r="AL14" s="20">
        <v>0.103071507556977</v>
      </c>
      <c r="AM14" s="20">
        <v>6.9221064112985106E-2</v>
      </c>
      <c r="AN14" s="20"/>
      <c r="AO14" s="20">
        <v>3.9940114661043899E-2</v>
      </c>
      <c r="AP14" s="20">
        <v>6.1193393158027902E-2</v>
      </c>
      <c r="AQ14" s="20">
        <v>6.5304986310866203E-2</v>
      </c>
      <c r="AR14" s="20">
        <v>7.7683422468511801E-2</v>
      </c>
      <c r="AS14" s="20">
        <v>4.0487485493684403E-2</v>
      </c>
      <c r="AT14" s="20">
        <v>2.14265224130895E-2</v>
      </c>
      <c r="AU14" s="20">
        <v>6.9513391126768298E-2</v>
      </c>
      <c r="AV14" s="20">
        <v>5.7140009421865298E-2</v>
      </c>
      <c r="AW14" s="20"/>
      <c r="AX14" s="20">
        <v>4.4031923208534697E-2</v>
      </c>
      <c r="AY14" s="20">
        <v>5.9296011786559202E-2</v>
      </c>
      <c r="AZ14" s="20">
        <v>5.1225711039135403E-2</v>
      </c>
      <c r="BA14" s="20"/>
      <c r="BB14" s="20">
        <v>5.7196595812980698E-3</v>
      </c>
      <c r="BC14" s="20">
        <v>6.2897632983088397E-2</v>
      </c>
      <c r="BD14" s="20">
        <v>5.0863285498079398E-2</v>
      </c>
      <c r="BE14" s="20"/>
      <c r="BF14" s="20">
        <v>2.57939783992207E-2</v>
      </c>
      <c r="BG14" s="20">
        <v>4.8549119018668402E-2</v>
      </c>
      <c r="BH14" s="20">
        <v>4.9729046649619003E-2</v>
      </c>
      <c r="BI14" s="20"/>
      <c r="BJ14" s="20">
        <v>1.62258699627599E-2</v>
      </c>
      <c r="BK14" s="20">
        <v>8.0298266020178893E-2</v>
      </c>
      <c r="BL14" s="20"/>
      <c r="BM14" s="20">
        <v>3.8400501692954503E-2</v>
      </c>
      <c r="BN14" s="20">
        <v>8.2506128632189202E-2</v>
      </c>
      <c r="BO14" s="20"/>
      <c r="BP14" s="20">
        <v>7.6264167486424506E-2</v>
      </c>
      <c r="BQ14" s="20">
        <v>3.8148490500847301E-2</v>
      </c>
      <c r="BR14" s="20">
        <v>5.7512562489454098E-2</v>
      </c>
      <c r="BS14" s="20">
        <v>7.5562928776832405E-2</v>
      </c>
      <c r="BT14" s="20">
        <v>5.2213044933319602E-2</v>
      </c>
      <c r="BU14" s="20">
        <v>8.0341853661149001E-2</v>
      </c>
      <c r="BV14" s="20">
        <v>0.17536503660837599</v>
      </c>
      <c r="BW14" s="20">
        <v>5.42150056287189E-2</v>
      </c>
    </row>
    <row r="15" spans="2:75" x14ac:dyDescent="0.35">
      <c r="B15" s="16" t="s">
        <v>501</v>
      </c>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W19"/>
  <sheetViews>
    <sheetView showGridLines="0" workbookViewId="0">
      <pane xSplit="2" topLeftCell="C1" activePane="topRight" state="frozen"/>
      <selection pane="topRight" activeCell="B15" sqref="B15"/>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288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891</v>
      </c>
      <c r="D7" s="10">
        <v>465</v>
      </c>
      <c r="E7" s="10">
        <v>426</v>
      </c>
      <c r="F7" s="10"/>
      <c r="G7" s="10">
        <v>76</v>
      </c>
      <c r="H7" s="10">
        <v>89</v>
      </c>
      <c r="I7" s="10">
        <v>131</v>
      </c>
      <c r="J7" s="10">
        <v>160</v>
      </c>
      <c r="K7" s="10">
        <v>150</v>
      </c>
      <c r="L7" s="10">
        <v>285</v>
      </c>
      <c r="M7" s="10"/>
      <c r="N7" s="10">
        <v>340</v>
      </c>
      <c r="O7" s="10">
        <v>551</v>
      </c>
      <c r="P7" s="10"/>
      <c r="Q7" s="10">
        <v>30</v>
      </c>
      <c r="R7" s="10">
        <v>103</v>
      </c>
      <c r="S7" s="10">
        <v>127</v>
      </c>
      <c r="T7" s="10">
        <v>186</v>
      </c>
      <c r="U7" s="10">
        <v>145</v>
      </c>
      <c r="V7" s="10">
        <v>99</v>
      </c>
      <c r="W7" s="10">
        <v>96</v>
      </c>
      <c r="X7" s="10">
        <v>6</v>
      </c>
      <c r="Y7" s="10">
        <v>3</v>
      </c>
      <c r="Z7" s="10">
        <v>96</v>
      </c>
      <c r="AA7" s="10"/>
      <c r="AB7" s="10">
        <v>113</v>
      </c>
      <c r="AC7" s="10">
        <v>529</v>
      </c>
      <c r="AD7" s="10">
        <v>182</v>
      </c>
      <c r="AE7" s="10"/>
      <c r="AF7" s="10">
        <v>139</v>
      </c>
      <c r="AG7" s="10">
        <v>133</v>
      </c>
      <c r="AH7" s="10">
        <v>77</v>
      </c>
      <c r="AI7" s="10">
        <v>40</v>
      </c>
      <c r="AJ7" s="10">
        <v>34</v>
      </c>
      <c r="AK7" s="10">
        <v>161</v>
      </c>
      <c r="AL7" s="10">
        <v>35</v>
      </c>
      <c r="AM7" s="10">
        <v>146</v>
      </c>
      <c r="AN7" s="10"/>
      <c r="AO7" s="10">
        <v>102</v>
      </c>
      <c r="AP7" s="10">
        <v>121</v>
      </c>
      <c r="AQ7" s="10">
        <v>58</v>
      </c>
      <c r="AR7" s="10">
        <v>33</v>
      </c>
      <c r="AS7" s="10">
        <v>31</v>
      </c>
      <c r="AT7" s="10">
        <v>129</v>
      </c>
      <c r="AU7" s="10">
        <v>39</v>
      </c>
      <c r="AV7" s="10">
        <v>76</v>
      </c>
      <c r="AW7" s="10"/>
      <c r="AX7" s="10">
        <v>45</v>
      </c>
      <c r="AY7" s="10">
        <v>340</v>
      </c>
      <c r="AZ7" s="10">
        <v>398</v>
      </c>
      <c r="BA7" s="10"/>
      <c r="BB7" s="10">
        <v>123</v>
      </c>
      <c r="BC7" s="10">
        <v>438</v>
      </c>
      <c r="BD7" s="10">
        <v>202</v>
      </c>
      <c r="BE7" s="10"/>
      <c r="BF7" s="10">
        <v>50</v>
      </c>
      <c r="BG7" s="10">
        <v>361</v>
      </c>
      <c r="BH7" s="10">
        <v>339</v>
      </c>
      <c r="BI7" s="10"/>
      <c r="BJ7" s="10">
        <v>149</v>
      </c>
      <c r="BK7" s="10">
        <v>717</v>
      </c>
      <c r="BL7" s="10"/>
      <c r="BM7" s="10">
        <v>242</v>
      </c>
      <c r="BN7" s="10">
        <v>581</v>
      </c>
      <c r="BO7" s="10"/>
      <c r="BP7" s="10">
        <v>155</v>
      </c>
      <c r="BQ7" s="10">
        <v>57</v>
      </c>
      <c r="BR7" s="10">
        <v>37</v>
      </c>
      <c r="BS7" s="10">
        <v>164</v>
      </c>
      <c r="BT7" s="10">
        <v>282</v>
      </c>
      <c r="BU7" s="10">
        <v>99</v>
      </c>
      <c r="BV7" s="10">
        <v>28</v>
      </c>
      <c r="BW7" s="10">
        <v>69</v>
      </c>
    </row>
    <row r="8" spans="2:75" ht="30" customHeight="1" x14ac:dyDescent="0.35">
      <c r="B8" s="11" t="s">
        <v>19</v>
      </c>
      <c r="C8" s="11">
        <v>924</v>
      </c>
      <c r="D8" s="11">
        <v>458</v>
      </c>
      <c r="E8" s="11">
        <v>465</v>
      </c>
      <c r="F8" s="11"/>
      <c r="G8" s="11">
        <v>68</v>
      </c>
      <c r="H8" s="11">
        <v>97</v>
      </c>
      <c r="I8" s="11">
        <v>124</v>
      </c>
      <c r="J8" s="11">
        <v>160</v>
      </c>
      <c r="K8" s="11">
        <v>148</v>
      </c>
      <c r="L8" s="11">
        <v>327</v>
      </c>
      <c r="M8" s="11"/>
      <c r="N8" s="11">
        <v>625</v>
      </c>
      <c r="O8" s="11">
        <v>299</v>
      </c>
      <c r="P8" s="11"/>
      <c r="Q8" s="11">
        <v>22</v>
      </c>
      <c r="R8" s="11">
        <v>91</v>
      </c>
      <c r="S8" s="11">
        <v>110</v>
      </c>
      <c r="T8" s="11">
        <v>189</v>
      </c>
      <c r="U8" s="11">
        <v>174</v>
      </c>
      <c r="V8" s="11">
        <v>116</v>
      </c>
      <c r="W8" s="11">
        <v>133</v>
      </c>
      <c r="X8" s="11">
        <v>5</v>
      </c>
      <c r="Y8" s="11">
        <v>4</v>
      </c>
      <c r="Z8" s="11">
        <v>78</v>
      </c>
      <c r="AA8" s="11"/>
      <c r="AB8" s="11">
        <v>125</v>
      </c>
      <c r="AC8" s="11">
        <v>538</v>
      </c>
      <c r="AD8" s="11">
        <v>188</v>
      </c>
      <c r="AE8" s="11"/>
      <c r="AF8" s="11">
        <v>175</v>
      </c>
      <c r="AG8" s="11">
        <v>131</v>
      </c>
      <c r="AH8" s="11">
        <v>90</v>
      </c>
      <c r="AI8" s="11">
        <v>47</v>
      </c>
      <c r="AJ8" s="11">
        <v>28</v>
      </c>
      <c r="AK8" s="11">
        <v>176</v>
      </c>
      <c r="AL8" s="11">
        <v>36</v>
      </c>
      <c r="AM8" s="11">
        <v>122</v>
      </c>
      <c r="AN8" s="11"/>
      <c r="AO8" s="11">
        <v>125</v>
      </c>
      <c r="AP8" s="11">
        <v>133</v>
      </c>
      <c r="AQ8" s="11">
        <v>58</v>
      </c>
      <c r="AR8" s="11">
        <v>36</v>
      </c>
      <c r="AS8" s="11">
        <v>26</v>
      </c>
      <c r="AT8" s="11">
        <v>138</v>
      </c>
      <c r="AU8" s="11">
        <v>41</v>
      </c>
      <c r="AV8" s="11">
        <v>64</v>
      </c>
      <c r="AW8" s="11"/>
      <c r="AX8" s="11">
        <v>44</v>
      </c>
      <c r="AY8" s="11">
        <v>389</v>
      </c>
      <c r="AZ8" s="11">
        <v>387</v>
      </c>
      <c r="BA8" s="11"/>
      <c r="BB8" s="11">
        <v>133</v>
      </c>
      <c r="BC8" s="11">
        <v>476</v>
      </c>
      <c r="BD8" s="11">
        <v>206</v>
      </c>
      <c r="BE8" s="11"/>
      <c r="BF8" s="11">
        <v>47</v>
      </c>
      <c r="BG8" s="11">
        <v>388</v>
      </c>
      <c r="BH8" s="11">
        <v>351</v>
      </c>
      <c r="BI8" s="11"/>
      <c r="BJ8" s="11">
        <v>203</v>
      </c>
      <c r="BK8" s="11">
        <v>700</v>
      </c>
      <c r="BL8" s="11"/>
      <c r="BM8" s="11">
        <v>263</v>
      </c>
      <c r="BN8" s="11">
        <v>582</v>
      </c>
      <c r="BO8" s="11"/>
      <c r="BP8" s="11">
        <v>153</v>
      </c>
      <c r="BQ8" s="11">
        <v>54</v>
      </c>
      <c r="BR8" s="11">
        <v>36</v>
      </c>
      <c r="BS8" s="11">
        <v>164</v>
      </c>
      <c r="BT8" s="11">
        <v>314</v>
      </c>
      <c r="BU8" s="11">
        <v>105</v>
      </c>
      <c r="BV8" s="11">
        <v>28</v>
      </c>
      <c r="BW8" s="11">
        <v>69</v>
      </c>
    </row>
    <row r="9" spans="2:75" x14ac:dyDescent="0.35">
      <c r="B9" s="15" t="s">
        <v>276</v>
      </c>
      <c r="C9" s="14">
        <v>3.0636693195323798E-2</v>
      </c>
      <c r="D9" s="14">
        <v>2.9668430974237301E-2</v>
      </c>
      <c r="E9" s="14">
        <v>3.1590726456878597E-2</v>
      </c>
      <c r="F9" s="14"/>
      <c r="G9" s="14">
        <v>7.0843361578893496E-2</v>
      </c>
      <c r="H9" s="14">
        <v>3.7864674032548097E-2</v>
      </c>
      <c r="I9" s="14">
        <v>2.67143073402486E-2</v>
      </c>
      <c r="J9" s="14">
        <v>1.16974081946056E-2</v>
      </c>
      <c r="K9" s="14">
        <v>3.5180579257522299E-2</v>
      </c>
      <c r="L9" s="14">
        <v>2.88262596961045E-2</v>
      </c>
      <c r="M9" s="14"/>
      <c r="N9" s="14">
        <v>3.7003293465725902E-2</v>
      </c>
      <c r="O9" s="14">
        <v>1.73337516534109E-2</v>
      </c>
      <c r="P9" s="14"/>
      <c r="Q9" s="14">
        <v>1.45165433042237E-2</v>
      </c>
      <c r="R9" s="14">
        <v>6.4175680139825594E-2</v>
      </c>
      <c r="S9" s="14">
        <v>4.6223331230944697E-3</v>
      </c>
      <c r="T9" s="14">
        <v>2.0272755238934501E-2</v>
      </c>
      <c r="U9" s="14">
        <v>1.21626741828993E-2</v>
      </c>
      <c r="V9" s="14">
        <v>5.1418445235246801E-2</v>
      </c>
      <c r="W9" s="14">
        <v>6.0645755718523403E-2</v>
      </c>
      <c r="X9" s="14">
        <v>0</v>
      </c>
      <c r="Y9" s="14">
        <v>0</v>
      </c>
      <c r="Z9" s="14">
        <v>2.1464160971613098E-2</v>
      </c>
      <c r="AA9" s="14"/>
      <c r="AB9" s="14">
        <v>2.3995005397592199E-2</v>
      </c>
      <c r="AC9" s="14">
        <v>2.37650604276867E-2</v>
      </c>
      <c r="AD9" s="14">
        <v>5.4856106548913298E-2</v>
      </c>
      <c r="AE9" s="14"/>
      <c r="AF9" s="14">
        <v>5.1055040334203203E-2</v>
      </c>
      <c r="AG9" s="14">
        <v>2.3418687586696602E-2</v>
      </c>
      <c r="AH9" s="14">
        <v>1.9050268088694901E-2</v>
      </c>
      <c r="AI9" s="14">
        <v>4.6940310163526601E-2</v>
      </c>
      <c r="AJ9" s="14">
        <v>1.84726134912052E-2</v>
      </c>
      <c r="AK9" s="14">
        <v>6.7374291510523404E-2</v>
      </c>
      <c r="AL9" s="14">
        <v>0</v>
      </c>
      <c r="AM9" s="14">
        <v>0</v>
      </c>
      <c r="AN9" s="14"/>
      <c r="AO9" s="14">
        <v>2.1229125589285799E-2</v>
      </c>
      <c r="AP9" s="14">
        <v>2.30608823334989E-2</v>
      </c>
      <c r="AQ9" s="14">
        <v>2.9565409380688398E-2</v>
      </c>
      <c r="AR9" s="14">
        <v>6.1197402286118897E-2</v>
      </c>
      <c r="AS9" s="14">
        <v>1.9919339783333101E-2</v>
      </c>
      <c r="AT9" s="14">
        <v>9.5029548403928299E-2</v>
      </c>
      <c r="AU9" s="14">
        <v>4.0675074280737397E-2</v>
      </c>
      <c r="AV9" s="14">
        <v>0</v>
      </c>
      <c r="AW9" s="14"/>
      <c r="AX9" s="14">
        <v>0.142877987628383</v>
      </c>
      <c r="AY9" s="14">
        <v>4.4560199168129797E-2</v>
      </c>
      <c r="AZ9" s="14">
        <v>1.20292512080491E-2</v>
      </c>
      <c r="BA9" s="14"/>
      <c r="BB9" s="14">
        <v>0.153364112316908</v>
      </c>
      <c r="BC9" s="14">
        <v>1.43149395721172E-2</v>
      </c>
      <c r="BD9" s="14">
        <v>5.5318341826645799E-3</v>
      </c>
      <c r="BE9" s="14"/>
      <c r="BF9" s="14">
        <v>6.6416070566116994E-2</v>
      </c>
      <c r="BG9" s="14">
        <v>5.1022576261825797E-2</v>
      </c>
      <c r="BH9" s="14">
        <v>1.51992875037672E-2</v>
      </c>
      <c r="BI9" s="14"/>
      <c r="BJ9" s="14">
        <v>6.1579998053426399E-2</v>
      </c>
      <c r="BK9" s="14">
        <v>2.2594629449244698E-2</v>
      </c>
      <c r="BL9" s="14"/>
      <c r="BM9" s="14">
        <v>5.4164441828984999E-2</v>
      </c>
      <c r="BN9" s="14">
        <v>2.0314442117441101E-2</v>
      </c>
      <c r="BO9" s="14"/>
      <c r="BP9" s="14">
        <v>1.47046063761745E-2</v>
      </c>
      <c r="BQ9" s="14">
        <v>4.8347452960768901E-2</v>
      </c>
      <c r="BR9" s="14">
        <v>1.41245673888822E-2</v>
      </c>
      <c r="BS9" s="14">
        <v>1.3746357243577499E-2</v>
      </c>
      <c r="BT9" s="14">
        <v>4.5211170821899203E-2</v>
      </c>
      <c r="BU9" s="14">
        <v>5.8418443436776303E-2</v>
      </c>
      <c r="BV9" s="14">
        <v>0</v>
      </c>
      <c r="BW9" s="14">
        <v>4.90368946661871E-3</v>
      </c>
    </row>
    <row r="10" spans="2:75" x14ac:dyDescent="0.35">
      <c r="B10" s="15" t="s">
        <v>277</v>
      </c>
      <c r="C10" s="14">
        <v>0.27136915725754701</v>
      </c>
      <c r="D10" s="14">
        <v>0.29630017610155102</v>
      </c>
      <c r="E10" s="14">
        <v>0.246804508649305</v>
      </c>
      <c r="F10" s="14"/>
      <c r="G10" s="14">
        <v>0.214193999144489</v>
      </c>
      <c r="H10" s="14">
        <v>0.28705598882813699</v>
      </c>
      <c r="I10" s="14">
        <v>0.23955927200778601</v>
      </c>
      <c r="J10" s="14">
        <v>0.20098632798618499</v>
      </c>
      <c r="K10" s="14">
        <v>0.25798987809881102</v>
      </c>
      <c r="L10" s="14">
        <v>0.331160904429597</v>
      </c>
      <c r="M10" s="14"/>
      <c r="N10" s="14">
        <v>0.30266738779388802</v>
      </c>
      <c r="O10" s="14">
        <v>0.205971847310843</v>
      </c>
      <c r="P10" s="14"/>
      <c r="Q10" s="14">
        <v>0.100583237195528</v>
      </c>
      <c r="R10" s="14">
        <v>0.167891461814697</v>
      </c>
      <c r="S10" s="14">
        <v>0.29918269278371701</v>
      </c>
      <c r="T10" s="14">
        <v>0.33631947610824098</v>
      </c>
      <c r="U10" s="14">
        <v>0.28966608467418298</v>
      </c>
      <c r="V10" s="14">
        <v>0.24533087476437301</v>
      </c>
      <c r="W10" s="14">
        <v>0.29336102025817801</v>
      </c>
      <c r="X10" s="14">
        <v>0.33378437758393298</v>
      </c>
      <c r="Y10" s="14">
        <v>0.57049239310669397</v>
      </c>
      <c r="Z10" s="14">
        <v>0.18308269622871901</v>
      </c>
      <c r="AA10" s="14"/>
      <c r="AB10" s="14">
        <v>0.45188508954350098</v>
      </c>
      <c r="AC10" s="14">
        <v>0.24486617507893299</v>
      </c>
      <c r="AD10" s="14">
        <v>0.242098810851191</v>
      </c>
      <c r="AE10" s="14"/>
      <c r="AF10" s="14">
        <v>0.41561750136073999</v>
      </c>
      <c r="AG10" s="14">
        <v>0.29363767916350397</v>
      </c>
      <c r="AH10" s="14">
        <v>0.23781956610600999</v>
      </c>
      <c r="AI10" s="14">
        <v>0.21852129166370099</v>
      </c>
      <c r="AJ10" s="14">
        <v>0.43737504271927302</v>
      </c>
      <c r="AK10" s="14">
        <v>0.370782110161128</v>
      </c>
      <c r="AL10" s="14">
        <v>9.0478142011567897E-2</v>
      </c>
      <c r="AM10" s="14">
        <v>0.119103671756744</v>
      </c>
      <c r="AN10" s="14"/>
      <c r="AO10" s="14">
        <v>0.52418944877520901</v>
      </c>
      <c r="AP10" s="14">
        <v>0.28835688190314002</v>
      </c>
      <c r="AQ10" s="14">
        <v>0.21871756442710799</v>
      </c>
      <c r="AR10" s="14">
        <v>0.20316808655016599</v>
      </c>
      <c r="AS10" s="14">
        <v>0.41469126619782298</v>
      </c>
      <c r="AT10" s="14">
        <v>0.37235430498157301</v>
      </c>
      <c r="AU10" s="14">
        <v>0.18987655371583201</v>
      </c>
      <c r="AV10" s="14">
        <v>5.8383963974761498E-2</v>
      </c>
      <c r="AW10" s="14"/>
      <c r="AX10" s="14">
        <v>0.40887500913509101</v>
      </c>
      <c r="AY10" s="14">
        <v>0.36249301716078097</v>
      </c>
      <c r="AZ10" s="14">
        <v>0.205969980131502</v>
      </c>
      <c r="BA10" s="14"/>
      <c r="BB10" s="14">
        <v>0.49305196955276898</v>
      </c>
      <c r="BC10" s="14">
        <v>0.27953839697719701</v>
      </c>
      <c r="BD10" s="14">
        <v>0.17539950634756399</v>
      </c>
      <c r="BE10" s="14"/>
      <c r="BF10" s="14">
        <v>0.28414598054957602</v>
      </c>
      <c r="BG10" s="14">
        <v>0.37780172374684201</v>
      </c>
      <c r="BH10" s="14">
        <v>0.21161082175847201</v>
      </c>
      <c r="BI10" s="14"/>
      <c r="BJ10" s="14">
        <v>0.42150563054691498</v>
      </c>
      <c r="BK10" s="14">
        <v>0.23101332926061799</v>
      </c>
      <c r="BL10" s="14"/>
      <c r="BM10" s="14">
        <v>0.37210042452625303</v>
      </c>
      <c r="BN10" s="14">
        <v>0.23465518577179001</v>
      </c>
      <c r="BO10" s="14"/>
      <c r="BP10" s="14">
        <v>0.30989173749880999</v>
      </c>
      <c r="BQ10" s="14">
        <v>0.35398563063329502</v>
      </c>
      <c r="BR10" s="14">
        <v>0.45706841048428298</v>
      </c>
      <c r="BS10" s="14">
        <v>0.19947302223720201</v>
      </c>
      <c r="BT10" s="14">
        <v>0.29422376196632199</v>
      </c>
      <c r="BU10" s="14">
        <v>0.22555783507597801</v>
      </c>
      <c r="BV10" s="14">
        <v>0.105971564795853</v>
      </c>
      <c r="BW10" s="14">
        <v>0.22852129636603499</v>
      </c>
    </row>
    <row r="11" spans="2:75" x14ac:dyDescent="0.35">
      <c r="B11" s="15" t="s">
        <v>278</v>
      </c>
      <c r="C11" s="14">
        <v>0.49226267741553598</v>
      </c>
      <c r="D11" s="14">
        <v>0.50662286057592798</v>
      </c>
      <c r="E11" s="14">
        <v>0.47811352228103299</v>
      </c>
      <c r="F11" s="14"/>
      <c r="G11" s="14">
        <v>0.47204230539631498</v>
      </c>
      <c r="H11" s="14">
        <v>0.47578215965099102</v>
      </c>
      <c r="I11" s="14">
        <v>0.55689475702154201</v>
      </c>
      <c r="J11" s="14">
        <v>0.57784172354002805</v>
      </c>
      <c r="K11" s="14">
        <v>0.46001300049566801</v>
      </c>
      <c r="L11" s="14">
        <v>0.449565922548681</v>
      </c>
      <c r="M11" s="14"/>
      <c r="N11" s="14">
        <v>0.48697216802337701</v>
      </c>
      <c r="O11" s="14">
        <v>0.50331713885204599</v>
      </c>
      <c r="P11" s="14"/>
      <c r="Q11" s="14">
        <v>0.65872251337406995</v>
      </c>
      <c r="R11" s="14">
        <v>0.56107749547843699</v>
      </c>
      <c r="S11" s="14">
        <v>0.47784349928851899</v>
      </c>
      <c r="T11" s="14">
        <v>0.50226266181416901</v>
      </c>
      <c r="U11" s="14">
        <v>0.52352452609843403</v>
      </c>
      <c r="V11" s="14">
        <v>0.44004134250721699</v>
      </c>
      <c r="W11" s="14">
        <v>0.441299065589216</v>
      </c>
      <c r="X11" s="14">
        <v>0.66621562241606702</v>
      </c>
      <c r="Y11" s="14">
        <v>0.11182982956972801</v>
      </c>
      <c r="Z11" s="14">
        <v>0.46466690144605699</v>
      </c>
      <c r="AA11" s="14"/>
      <c r="AB11" s="14">
        <v>0.351564148472024</v>
      </c>
      <c r="AC11" s="14">
        <v>0.55323631815413399</v>
      </c>
      <c r="AD11" s="14">
        <v>0.41446018917607802</v>
      </c>
      <c r="AE11" s="14"/>
      <c r="AF11" s="14">
        <v>0.38234785073827099</v>
      </c>
      <c r="AG11" s="14">
        <v>0.51384618316951902</v>
      </c>
      <c r="AH11" s="14">
        <v>0.46824777691445002</v>
      </c>
      <c r="AI11" s="14">
        <v>0.530725426463596</v>
      </c>
      <c r="AJ11" s="14">
        <v>0.43340764751703098</v>
      </c>
      <c r="AK11" s="14">
        <v>0.40455654159509602</v>
      </c>
      <c r="AL11" s="14">
        <v>0.60825439882930699</v>
      </c>
      <c r="AM11" s="14">
        <v>0.68926660089005498</v>
      </c>
      <c r="AN11" s="14"/>
      <c r="AO11" s="14">
        <v>0.31127036992365897</v>
      </c>
      <c r="AP11" s="14">
        <v>0.49618385241976298</v>
      </c>
      <c r="AQ11" s="14">
        <v>0.58869667695267902</v>
      </c>
      <c r="AR11" s="14">
        <v>0.63022840703945304</v>
      </c>
      <c r="AS11" s="14">
        <v>0.45428424842802601</v>
      </c>
      <c r="AT11" s="14">
        <v>0.37485418506825202</v>
      </c>
      <c r="AU11" s="14">
        <v>0.57195087224785801</v>
      </c>
      <c r="AV11" s="14">
        <v>0.635524015749101</v>
      </c>
      <c r="AW11" s="14"/>
      <c r="AX11" s="14">
        <v>0.29086111079502303</v>
      </c>
      <c r="AY11" s="14">
        <v>0.45318938036948903</v>
      </c>
      <c r="AZ11" s="14">
        <v>0.50912705549517101</v>
      </c>
      <c r="BA11" s="14"/>
      <c r="BB11" s="14">
        <v>0.29765695892355498</v>
      </c>
      <c r="BC11" s="14">
        <v>0.55161118432690004</v>
      </c>
      <c r="BD11" s="14">
        <v>0.47269079951042398</v>
      </c>
      <c r="BE11" s="14"/>
      <c r="BF11" s="14">
        <v>0.54837717790489104</v>
      </c>
      <c r="BG11" s="14">
        <v>0.42393819263723098</v>
      </c>
      <c r="BH11" s="14">
        <v>0.499180467023907</v>
      </c>
      <c r="BI11" s="14"/>
      <c r="BJ11" s="14">
        <v>0.34228977441170799</v>
      </c>
      <c r="BK11" s="14">
        <v>0.53171019274395903</v>
      </c>
      <c r="BL11" s="14"/>
      <c r="BM11" s="14">
        <v>0.39928165856726699</v>
      </c>
      <c r="BN11" s="14">
        <v>0.52143498564898505</v>
      </c>
      <c r="BO11" s="14"/>
      <c r="BP11" s="14">
        <v>0.46819184469693997</v>
      </c>
      <c r="BQ11" s="14">
        <v>0.44387824056047598</v>
      </c>
      <c r="BR11" s="14">
        <v>0.37256613788904902</v>
      </c>
      <c r="BS11" s="14">
        <v>0.53230979119288502</v>
      </c>
      <c r="BT11" s="14">
        <v>0.44603790981860603</v>
      </c>
      <c r="BU11" s="14">
        <v>0.56080524689245903</v>
      </c>
      <c r="BV11" s="14">
        <v>0.69440690733960297</v>
      </c>
      <c r="BW11" s="14">
        <v>0.57429572784858296</v>
      </c>
    </row>
    <row r="12" spans="2:75" x14ac:dyDescent="0.35">
      <c r="B12" s="15" t="s">
        <v>279</v>
      </c>
      <c r="C12" s="14">
        <v>9.0199677959886398E-2</v>
      </c>
      <c r="D12" s="14">
        <v>8.9032192628026405E-2</v>
      </c>
      <c r="E12" s="14">
        <v>9.1350006677371406E-2</v>
      </c>
      <c r="F12" s="14"/>
      <c r="G12" s="14">
        <v>4.7066719705071397E-2</v>
      </c>
      <c r="H12" s="14">
        <v>7.5450111289539296E-2</v>
      </c>
      <c r="I12" s="14">
        <v>6.9843341092881497E-2</v>
      </c>
      <c r="J12" s="14">
        <v>8.68000715517524E-2</v>
      </c>
      <c r="K12" s="14">
        <v>0.12758409138080701</v>
      </c>
      <c r="L12" s="14">
        <v>9.5992866243456904E-2</v>
      </c>
      <c r="M12" s="14"/>
      <c r="N12" s="14">
        <v>8.9078436804625502E-2</v>
      </c>
      <c r="O12" s="14">
        <v>9.2542499074660306E-2</v>
      </c>
      <c r="P12" s="14"/>
      <c r="Q12" s="14">
        <v>3.84250330468075E-2</v>
      </c>
      <c r="R12" s="14">
        <v>8.8182939480324199E-2</v>
      </c>
      <c r="S12" s="14">
        <v>0.105738554209776</v>
      </c>
      <c r="T12" s="14">
        <v>5.9417991206445003E-2</v>
      </c>
      <c r="U12" s="14">
        <v>0.103586105808066</v>
      </c>
      <c r="V12" s="14">
        <v>0.10513991731438301</v>
      </c>
      <c r="W12" s="14">
        <v>0.13482349438343</v>
      </c>
      <c r="X12" s="14">
        <v>0</v>
      </c>
      <c r="Y12" s="14">
        <v>0</v>
      </c>
      <c r="Z12" s="14">
        <v>4.33470078574043E-2</v>
      </c>
      <c r="AA12" s="14"/>
      <c r="AB12" s="14">
        <v>7.4585571403605097E-2</v>
      </c>
      <c r="AC12" s="14">
        <v>6.8784920298513005E-2</v>
      </c>
      <c r="AD12" s="14">
        <v>0.152870430461581</v>
      </c>
      <c r="AE12" s="14"/>
      <c r="AF12" s="14">
        <v>4.584769069156E-2</v>
      </c>
      <c r="AG12" s="14">
        <v>8.4192471396991805E-2</v>
      </c>
      <c r="AH12" s="14">
        <v>0.16058371316004799</v>
      </c>
      <c r="AI12" s="14">
        <v>0.12800618550305901</v>
      </c>
      <c r="AJ12" s="14">
        <v>3.7083125198155202E-2</v>
      </c>
      <c r="AK12" s="14">
        <v>0.10796398434557999</v>
      </c>
      <c r="AL12" s="14">
        <v>0.12627879434378</v>
      </c>
      <c r="AM12" s="14">
        <v>6.0643210989493899E-2</v>
      </c>
      <c r="AN12" s="14"/>
      <c r="AO12" s="14">
        <v>3.2798776674942402E-2</v>
      </c>
      <c r="AP12" s="14">
        <v>0.10511432691856799</v>
      </c>
      <c r="AQ12" s="14">
        <v>7.5369789425695305E-2</v>
      </c>
      <c r="AR12" s="14">
        <v>2.8135215601075899E-2</v>
      </c>
      <c r="AS12" s="14">
        <v>3.1674594851345099E-2</v>
      </c>
      <c r="AT12" s="14">
        <v>0.11424167744614799</v>
      </c>
      <c r="AU12" s="14">
        <v>0.103092588767358</v>
      </c>
      <c r="AV12" s="14">
        <v>0.13660750262931601</v>
      </c>
      <c r="AW12" s="14"/>
      <c r="AX12" s="14">
        <v>7.3790614638659296E-2</v>
      </c>
      <c r="AY12" s="14">
        <v>6.7220490937361002E-2</v>
      </c>
      <c r="AZ12" s="14">
        <v>0.13404164136510399</v>
      </c>
      <c r="BA12" s="14"/>
      <c r="BB12" s="14">
        <v>2.94523738437815E-2</v>
      </c>
      <c r="BC12" s="14">
        <v>7.1975001240939807E-2</v>
      </c>
      <c r="BD12" s="14">
        <v>0.17879529619061299</v>
      </c>
      <c r="BE12" s="14"/>
      <c r="BF12" s="14">
        <v>7.0651962553343606E-2</v>
      </c>
      <c r="BG12" s="14">
        <v>5.8742129775888399E-2</v>
      </c>
      <c r="BH12" s="14">
        <v>0.149530806848437</v>
      </c>
      <c r="BI12" s="14"/>
      <c r="BJ12" s="14">
        <v>0.11933802244576799</v>
      </c>
      <c r="BK12" s="14">
        <v>8.2499804596822796E-2</v>
      </c>
      <c r="BL12" s="14"/>
      <c r="BM12" s="14">
        <v>8.97465900528992E-2</v>
      </c>
      <c r="BN12" s="14">
        <v>8.7065709284145198E-2</v>
      </c>
      <c r="BO12" s="14"/>
      <c r="BP12" s="14">
        <v>4.9066290317981598E-2</v>
      </c>
      <c r="BQ12" s="14">
        <v>4.7976487031763201E-2</v>
      </c>
      <c r="BR12" s="14">
        <v>6.5982671131041296E-2</v>
      </c>
      <c r="BS12" s="14">
        <v>0.12923058520827699</v>
      </c>
      <c r="BT12" s="14">
        <v>0.115497899098882</v>
      </c>
      <c r="BU12" s="14">
        <v>5.5151950580067603E-2</v>
      </c>
      <c r="BV12" s="14">
        <v>3.3297334087627702E-2</v>
      </c>
      <c r="BW12" s="14">
        <v>9.5462368202582401E-2</v>
      </c>
    </row>
    <row r="13" spans="2:75" x14ac:dyDescent="0.35">
      <c r="B13" s="15" t="s">
        <v>280</v>
      </c>
      <c r="C13" s="14">
        <v>3.5337727519699803E-2</v>
      </c>
      <c r="D13" s="14">
        <v>4.5074195827910203E-2</v>
      </c>
      <c r="E13" s="14">
        <v>2.57443400944601E-2</v>
      </c>
      <c r="F13" s="14"/>
      <c r="G13" s="14">
        <v>5.7669312885931301E-2</v>
      </c>
      <c r="H13" s="14">
        <v>6.7503623793015499E-2</v>
      </c>
      <c r="I13" s="14">
        <v>5.2295178600590402E-2</v>
      </c>
      <c r="J13" s="14">
        <v>5.3766593256557201E-2</v>
      </c>
      <c r="K13" s="14">
        <v>2.9099194774051099E-2</v>
      </c>
      <c r="L13" s="14">
        <v>8.5558568989463606E-3</v>
      </c>
      <c r="M13" s="14"/>
      <c r="N13" s="14">
        <v>3.8673879707094697E-2</v>
      </c>
      <c r="O13" s="14">
        <v>2.8366874059625999E-2</v>
      </c>
      <c r="P13" s="14"/>
      <c r="Q13" s="14">
        <v>4.3683171892967901E-2</v>
      </c>
      <c r="R13" s="14">
        <v>3.5203135853244902E-2</v>
      </c>
      <c r="S13" s="14">
        <v>2.9837768164877598E-2</v>
      </c>
      <c r="T13" s="14">
        <v>1.6397299427808799E-2</v>
      </c>
      <c r="U13" s="14">
        <v>4.3738727914027303E-2</v>
      </c>
      <c r="V13" s="14">
        <v>4.6663711911425002E-2</v>
      </c>
      <c r="W13" s="14">
        <v>4.9843092506302998E-2</v>
      </c>
      <c r="X13" s="14">
        <v>0</v>
      </c>
      <c r="Y13" s="14">
        <v>0.31767777732357899</v>
      </c>
      <c r="Z13" s="14">
        <v>1.3528197506038399E-2</v>
      </c>
      <c r="AA13" s="14"/>
      <c r="AB13" s="14">
        <v>3.74175786650221E-2</v>
      </c>
      <c r="AC13" s="14">
        <v>1.5872104401743699E-2</v>
      </c>
      <c r="AD13" s="14">
        <v>9.8257826047578795E-2</v>
      </c>
      <c r="AE13" s="14"/>
      <c r="AF13" s="14">
        <v>2.0292421698765099E-2</v>
      </c>
      <c r="AG13" s="14">
        <v>2.0288978113209601E-2</v>
      </c>
      <c r="AH13" s="14">
        <v>1.7116982009467901E-2</v>
      </c>
      <c r="AI13" s="14">
        <v>4.6151373376773802E-2</v>
      </c>
      <c r="AJ13" s="14">
        <v>0</v>
      </c>
      <c r="AK13" s="14">
        <v>2.5788851404085099E-3</v>
      </c>
      <c r="AL13" s="14">
        <v>0.108109864279642</v>
      </c>
      <c r="AM13" s="14">
        <v>5.5643343610305901E-2</v>
      </c>
      <c r="AN13" s="14"/>
      <c r="AO13" s="14">
        <v>2.8366247272669499E-2</v>
      </c>
      <c r="AP13" s="14">
        <v>1.61510617743451E-2</v>
      </c>
      <c r="AQ13" s="14">
        <v>2.6565010954996301E-2</v>
      </c>
      <c r="AR13" s="14">
        <v>6.0168843212924997E-2</v>
      </c>
      <c r="AS13" s="14">
        <v>0</v>
      </c>
      <c r="AT13" s="14">
        <v>0</v>
      </c>
      <c r="AU13" s="14">
        <v>7.98781938900259E-2</v>
      </c>
      <c r="AV13" s="14">
        <v>9.69490219075924E-2</v>
      </c>
      <c r="AW13" s="14"/>
      <c r="AX13" s="14">
        <v>0</v>
      </c>
      <c r="AY13" s="14">
        <v>1.26500887271449E-2</v>
      </c>
      <c r="AZ13" s="14">
        <v>7.0496641119944595E-2</v>
      </c>
      <c r="BA13" s="14"/>
      <c r="BB13" s="14">
        <v>0</v>
      </c>
      <c r="BC13" s="14">
        <v>1.14742763037207E-2</v>
      </c>
      <c r="BD13" s="14">
        <v>0.115101023585699</v>
      </c>
      <c r="BE13" s="14"/>
      <c r="BF13" s="14">
        <v>0</v>
      </c>
      <c r="BG13" s="14">
        <v>2.2910860417706E-2</v>
      </c>
      <c r="BH13" s="14">
        <v>6.6364097187022505E-2</v>
      </c>
      <c r="BI13" s="14"/>
      <c r="BJ13" s="14">
        <v>4.0383737508523997E-2</v>
      </c>
      <c r="BK13" s="14">
        <v>3.4927764853455098E-2</v>
      </c>
      <c r="BL13" s="14"/>
      <c r="BM13" s="14">
        <v>5.27919085771529E-2</v>
      </c>
      <c r="BN13" s="14">
        <v>3.1408411874639601E-2</v>
      </c>
      <c r="BO13" s="14"/>
      <c r="BP13" s="14">
        <v>4.3383821434803002E-2</v>
      </c>
      <c r="BQ13" s="14">
        <v>1.9354508295229E-2</v>
      </c>
      <c r="BR13" s="14">
        <v>1.45794296343738E-2</v>
      </c>
      <c r="BS13" s="14">
        <v>5.4017023697389997E-2</v>
      </c>
      <c r="BT13" s="14">
        <v>2.5431831823768399E-2</v>
      </c>
      <c r="BU13" s="14">
        <v>5.8298164237169901E-2</v>
      </c>
      <c r="BV13" s="14">
        <v>3.9970539112246399E-2</v>
      </c>
      <c r="BW13" s="14">
        <v>4.90368946661871E-3</v>
      </c>
    </row>
    <row r="14" spans="2:75" x14ac:dyDescent="0.35">
      <c r="B14" s="15" t="s">
        <v>92</v>
      </c>
      <c r="C14" s="20">
        <v>8.0194066652006596E-2</v>
      </c>
      <c r="D14" s="20">
        <v>3.3302143892347001E-2</v>
      </c>
      <c r="E14" s="20">
        <v>0.12639689584095201</v>
      </c>
      <c r="F14" s="20"/>
      <c r="G14" s="20">
        <v>0.13818430128930101</v>
      </c>
      <c r="H14" s="20">
        <v>5.6343442405769599E-2</v>
      </c>
      <c r="I14" s="20">
        <v>5.4693143936951703E-2</v>
      </c>
      <c r="J14" s="20">
        <v>6.8907875470872196E-2</v>
      </c>
      <c r="K14" s="20">
        <v>9.0133255993140801E-2</v>
      </c>
      <c r="L14" s="20">
        <v>8.5898190183214401E-2</v>
      </c>
      <c r="M14" s="20"/>
      <c r="N14" s="20">
        <v>4.56048342052887E-2</v>
      </c>
      <c r="O14" s="20">
        <v>0.152467889049414</v>
      </c>
      <c r="P14" s="20"/>
      <c r="Q14" s="20">
        <v>0.14406950118640299</v>
      </c>
      <c r="R14" s="20">
        <v>8.3469287233471398E-2</v>
      </c>
      <c r="S14" s="20">
        <v>8.2775152430016402E-2</v>
      </c>
      <c r="T14" s="20">
        <v>6.5329816204401203E-2</v>
      </c>
      <c r="U14" s="20">
        <v>2.73218813223907E-2</v>
      </c>
      <c r="V14" s="20">
        <v>0.11140570826735501</v>
      </c>
      <c r="W14" s="20">
        <v>2.0027571544349001E-2</v>
      </c>
      <c r="X14" s="20">
        <v>0</v>
      </c>
      <c r="Y14" s="20">
        <v>0</v>
      </c>
      <c r="Z14" s="20">
        <v>0.27391103599016797</v>
      </c>
      <c r="AA14" s="20"/>
      <c r="AB14" s="20">
        <v>6.05526065182551E-2</v>
      </c>
      <c r="AC14" s="20">
        <v>9.3475421638989906E-2</v>
      </c>
      <c r="AD14" s="20">
        <v>3.7456636914658198E-2</v>
      </c>
      <c r="AE14" s="20"/>
      <c r="AF14" s="20">
        <v>8.4839495176460999E-2</v>
      </c>
      <c r="AG14" s="20">
        <v>6.4616000570078796E-2</v>
      </c>
      <c r="AH14" s="20">
        <v>9.7181693721328496E-2</v>
      </c>
      <c r="AI14" s="20">
        <v>2.96554128293442E-2</v>
      </c>
      <c r="AJ14" s="20">
        <v>7.3661571074335797E-2</v>
      </c>
      <c r="AK14" s="20">
        <v>4.6744187247264403E-2</v>
      </c>
      <c r="AL14" s="20">
        <v>6.68788005357034E-2</v>
      </c>
      <c r="AM14" s="20">
        <v>7.5343172753401896E-2</v>
      </c>
      <c r="AN14" s="20"/>
      <c r="AO14" s="20">
        <v>8.2146031764233907E-2</v>
      </c>
      <c r="AP14" s="20">
        <v>7.1132994650684594E-2</v>
      </c>
      <c r="AQ14" s="20">
        <v>6.1085548858832502E-2</v>
      </c>
      <c r="AR14" s="20">
        <v>1.7102045310261001E-2</v>
      </c>
      <c r="AS14" s="20">
        <v>7.9430550739472194E-2</v>
      </c>
      <c r="AT14" s="20">
        <v>4.3520284100098401E-2</v>
      </c>
      <c r="AU14" s="20">
        <v>1.45267170981892E-2</v>
      </c>
      <c r="AV14" s="20">
        <v>7.2535495739229405E-2</v>
      </c>
      <c r="AW14" s="20"/>
      <c r="AX14" s="20">
        <v>8.3595277802844606E-2</v>
      </c>
      <c r="AY14" s="20">
        <v>5.98868236370943E-2</v>
      </c>
      <c r="AZ14" s="20">
        <v>6.8335430680229306E-2</v>
      </c>
      <c r="BA14" s="20"/>
      <c r="BB14" s="20">
        <v>2.6474585362987E-2</v>
      </c>
      <c r="BC14" s="20">
        <v>7.1086201579125E-2</v>
      </c>
      <c r="BD14" s="20">
        <v>5.2481540183036302E-2</v>
      </c>
      <c r="BE14" s="20"/>
      <c r="BF14" s="20">
        <v>3.0408808426072301E-2</v>
      </c>
      <c r="BG14" s="20">
        <v>6.5584517160506103E-2</v>
      </c>
      <c r="BH14" s="20">
        <v>5.81145196783939E-2</v>
      </c>
      <c r="BI14" s="20"/>
      <c r="BJ14" s="20">
        <v>1.49028370336588E-2</v>
      </c>
      <c r="BK14" s="20">
        <v>9.7254279095900203E-2</v>
      </c>
      <c r="BL14" s="20"/>
      <c r="BM14" s="20">
        <v>3.19149764474429E-2</v>
      </c>
      <c r="BN14" s="20">
        <v>0.10512126530299901</v>
      </c>
      <c r="BO14" s="20"/>
      <c r="BP14" s="20">
        <v>0.114761699675291</v>
      </c>
      <c r="BQ14" s="20">
        <v>8.6457680518468305E-2</v>
      </c>
      <c r="BR14" s="20">
        <v>7.5678783472370101E-2</v>
      </c>
      <c r="BS14" s="20">
        <v>7.1223220420667505E-2</v>
      </c>
      <c r="BT14" s="20">
        <v>7.3597426470522795E-2</v>
      </c>
      <c r="BU14" s="20">
        <v>4.1768359777549099E-2</v>
      </c>
      <c r="BV14" s="20">
        <v>0.12635365466467</v>
      </c>
      <c r="BW14" s="20">
        <v>9.1913228649562195E-2</v>
      </c>
    </row>
    <row r="15" spans="2:75" x14ac:dyDescent="0.35">
      <c r="B15" s="16" t="s">
        <v>501</v>
      </c>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W19"/>
  <sheetViews>
    <sheetView showGridLines="0" workbookViewId="0">
      <pane xSplit="2" topLeftCell="C1" activePane="topRight" state="frozen"/>
      <selection pane="topRight" activeCell="B19" sqref="B1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289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194</v>
      </c>
      <c r="C9" s="14">
        <v>6.0402763703814998E-2</v>
      </c>
      <c r="D9" s="14">
        <v>5.7087997523086499E-2</v>
      </c>
      <c r="E9" s="14">
        <v>6.3531087038134496E-2</v>
      </c>
      <c r="F9" s="14"/>
      <c r="G9" s="14">
        <v>6.9176999465349706E-2</v>
      </c>
      <c r="H9" s="14">
        <v>4.8123380343983099E-2</v>
      </c>
      <c r="I9" s="14">
        <v>8.1962331455810805E-2</v>
      </c>
      <c r="J9" s="14">
        <v>2.3602224314805999E-2</v>
      </c>
      <c r="K9" s="14">
        <v>9.4111345367027005E-2</v>
      </c>
      <c r="L9" s="14">
        <v>5.7395147429075699E-2</v>
      </c>
      <c r="M9" s="14"/>
      <c r="N9" s="14">
        <v>6.5841187426553496E-2</v>
      </c>
      <c r="O9" s="14">
        <v>5.0225142165547298E-2</v>
      </c>
      <c r="P9" s="14"/>
      <c r="Q9" s="14">
        <v>3.4590477981156803E-2</v>
      </c>
      <c r="R9" s="14">
        <v>1.54245818895888E-2</v>
      </c>
      <c r="S9" s="14">
        <v>5.5857743833849602E-2</v>
      </c>
      <c r="T9" s="14">
        <v>5.9439243836075302E-2</v>
      </c>
      <c r="U9" s="14">
        <v>5.6184390311626101E-2</v>
      </c>
      <c r="V9" s="14">
        <v>4.97359890654075E-2</v>
      </c>
      <c r="W9" s="14">
        <v>0.10357000925535</v>
      </c>
      <c r="X9" s="14">
        <v>0</v>
      </c>
      <c r="Y9" s="14">
        <v>0.57049239310669397</v>
      </c>
      <c r="Z9" s="14">
        <v>6.5491142291578805E-2</v>
      </c>
      <c r="AA9" s="14"/>
      <c r="AB9" s="14">
        <v>0.115199567532659</v>
      </c>
      <c r="AC9" s="14">
        <v>5.7487612990464697E-2</v>
      </c>
      <c r="AD9" s="14">
        <v>4.3514867158539E-2</v>
      </c>
      <c r="AE9" s="14"/>
      <c r="AF9" s="14">
        <v>5.0273110238832998E-2</v>
      </c>
      <c r="AG9" s="14">
        <v>8.30030615607808E-2</v>
      </c>
      <c r="AH9" s="14">
        <v>5.6187135509565098E-2</v>
      </c>
      <c r="AI9" s="14">
        <v>0</v>
      </c>
      <c r="AJ9" s="14">
        <v>3.3305492003349299E-2</v>
      </c>
      <c r="AK9" s="14">
        <v>0.102613560437172</v>
      </c>
      <c r="AL9" s="14">
        <v>6.2290007109112998E-2</v>
      </c>
      <c r="AM9" s="14">
        <v>4.0911579294449101E-2</v>
      </c>
      <c r="AN9" s="14"/>
      <c r="AO9" s="14">
        <v>6.8722819270808505E-2</v>
      </c>
      <c r="AP9" s="14">
        <v>8.7463683200339801E-2</v>
      </c>
      <c r="AQ9" s="14">
        <v>4.2159332809459799E-2</v>
      </c>
      <c r="AR9" s="14">
        <v>6.0222673134305599E-2</v>
      </c>
      <c r="AS9" s="14">
        <v>3.7731085063212801E-2</v>
      </c>
      <c r="AT9" s="14">
        <v>0.101873176593881</v>
      </c>
      <c r="AU9" s="14">
        <v>9.5649682646854695E-2</v>
      </c>
      <c r="AV9" s="14">
        <v>1.8801071869808499E-2</v>
      </c>
      <c r="AW9" s="14"/>
      <c r="AX9" s="14">
        <v>0.18337011129918701</v>
      </c>
      <c r="AY9" s="14">
        <v>5.3917627675444599E-2</v>
      </c>
      <c r="AZ9" s="14">
        <v>5.9138514754730503E-2</v>
      </c>
      <c r="BA9" s="14"/>
      <c r="BB9" s="14">
        <v>0.118447683922892</v>
      </c>
      <c r="BC9" s="14">
        <v>7.2689642482699393E-2</v>
      </c>
      <c r="BD9" s="14">
        <v>2.7136416627045901E-2</v>
      </c>
      <c r="BE9" s="14"/>
      <c r="BF9" s="14">
        <v>0.119190340138668</v>
      </c>
      <c r="BG9" s="14">
        <v>8.2135859892266502E-2</v>
      </c>
      <c r="BH9" s="14">
        <v>4.3540549492717601E-2</v>
      </c>
      <c r="BI9" s="14"/>
      <c r="BJ9" s="14">
        <v>9.4207815982553206E-2</v>
      </c>
      <c r="BK9" s="14">
        <v>5.1221971465566202E-2</v>
      </c>
      <c r="BL9" s="14"/>
      <c r="BM9" s="14">
        <v>7.3534562147853297E-2</v>
      </c>
      <c r="BN9" s="14">
        <v>5.9443609821270303E-2</v>
      </c>
      <c r="BO9" s="14"/>
      <c r="BP9" s="14">
        <v>5.7177946696960698E-2</v>
      </c>
      <c r="BQ9" s="14">
        <v>7.1328916302852305E-2</v>
      </c>
      <c r="BR9" s="14">
        <v>0</v>
      </c>
      <c r="BS9" s="14">
        <v>1.51212681857183E-2</v>
      </c>
      <c r="BT9" s="14">
        <v>7.4668427866638201E-2</v>
      </c>
      <c r="BU9" s="14">
        <v>6.1482952932380402E-2</v>
      </c>
      <c r="BV9" s="14">
        <v>0.18086642067903</v>
      </c>
      <c r="BW9" s="14">
        <v>8.5650061208213099E-2</v>
      </c>
    </row>
    <row r="10" spans="2:75" x14ac:dyDescent="0.35">
      <c r="B10" s="15" t="s">
        <v>195</v>
      </c>
      <c r="C10" s="14">
        <v>0.25615732328258201</v>
      </c>
      <c r="D10" s="14">
        <v>0.25946738698313099</v>
      </c>
      <c r="E10" s="14">
        <v>0.25303343793202199</v>
      </c>
      <c r="F10" s="14"/>
      <c r="G10" s="14">
        <v>0.293222381435504</v>
      </c>
      <c r="H10" s="14">
        <v>0.21657948721235101</v>
      </c>
      <c r="I10" s="14">
        <v>0.21730914037733801</v>
      </c>
      <c r="J10" s="14">
        <v>0.210057576331385</v>
      </c>
      <c r="K10" s="14">
        <v>0.15719906738325201</v>
      </c>
      <c r="L10" s="14">
        <v>0.34454783937167999</v>
      </c>
      <c r="M10" s="14"/>
      <c r="N10" s="14">
        <v>0.258517170887056</v>
      </c>
      <c r="O10" s="14">
        <v>0.25174103705135198</v>
      </c>
      <c r="P10" s="14"/>
      <c r="Q10" s="14">
        <v>0.24544794605239301</v>
      </c>
      <c r="R10" s="14">
        <v>0.32460808364514898</v>
      </c>
      <c r="S10" s="14">
        <v>0.27328237178855602</v>
      </c>
      <c r="T10" s="14">
        <v>0.26127488459089299</v>
      </c>
      <c r="U10" s="14">
        <v>0.27644012459259398</v>
      </c>
      <c r="V10" s="14">
        <v>0.20441246391731399</v>
      </c>
      <c r="W10" s="14">
        <v>0.27934430141113498</v>
      </c>
      <c r="X10" s="14">
        <v>0.17201982649557601</v>
      </c>
      <c r="Y10" s="14">
        <v>0</v>
      </c>
      <c r="Z10" s="14">
        <v>0.15710362014405499</v>
      </c>
      <c r="AA10" s="14"/>
      <c r="AB10" s="14">
        <v>0.30907206783003899</v>
      </c>
      <c r="AC10" s="14">
        <v>0.24850646414918601</v>
      </c>
      <c r="AD10" s="14">
        <v>0.27444594973555803</v>
      </c>
      <c r="AE10" s="14"/>
      <c r="AF10" s="14">
        <v>0.33947566367655502</v>
      </c>
      <c r="AG10" s="14">
        <v>0.28625541491496498</v>
      </c>
      <c r="AH10" s="14">
        <v>0.25102058185533599</v>
      </c>
      <c r="AI10" s="14">
        <v>0.26405040750825198</v>
      </c>
      <c r="AJ10" s="14">
        <v>0.283629962065227</v>
      </c>
      <c r="AK10" s="14">
        <v>0.30724686826582398</v>
      </c>
      <c r="AL10" s="14">
        <v>0.17002928143729701</v>
      </c>
      <c r="AM10" s="14">
        <v>0.17678638448015299</v>
      </c>
      <c r="AN10" s="14"/>
      <c r="AO10" s="14">
        <v>0.346291268792983</v>
      </c>
      <c r="AP10" s="14">
        <v>0.25682863603431599</v>
      </c>
      <c r="AQ10" s="14">
        <v>0.34496398623105101</v>
      </c>
      <c r="AR10" s="14">
        <v>0.28156994399643198</v>
      </c>
      <c r="AS10" s="14">
        <v>0.300812594729159</v>
      </c>
      <c r="AT10" s="14">
        <v>0.31329587996525399</v>
      </c>
      <c r="AU10" s="14">
        <v>0.23420439527440001</v>
      </c>
      <c r="AV10" s="14">
        <v>8.3593527910729395E-2</v>
      </c>
      <c r="AW10" s="14"/>
      <c r="AX10" s="14">
        <v>0.27189917104176298</v>
      </c>
      <c r="AY10" s="14">
        <v>0.36602754830032702</v>
      </c>
      <c r="AZ10" s="14">
        <v>0.15042099627389799</v>
      </c>
      <c r="BA10" s="14"/>
      <c r="BB10" s="14">
        <v>0.43598146154974299</v>
      </c>
      <c r="BC10" s="14">
        <v>0.29965891375945403</v>
      </c>
      <c r="BD10" s="14">
        <v>0.12541176625089201</v>
      </c>
      <c r="BE10" s="14"/>
      <c r="BF10" s="14">
        <v>0.33370030640294202</v>
      </c>
      <c r="BG10" s="14">
        <v>0.32082738273345701</v>
      </c>
      <c r="BH10" s="14">
        <v>0.201435239772595</v>
      </c>
      <c r="BI10" s="14"/>
      <c r="BJ10" s="14">
        <v>0.37007167341763503</v>
      </c>
      <c r="BK10" s="14">
        <v>0.22150745662347199</v>
      </c>
      <c r="BL10" s="14"/>
      <c r="BM10" s="14">
        <v>0.26878939687568398</v>
      </c>
      <c r="BN10" s="14">
        <v>0.26409431849467002</v>
      </c>
      <c r="BO10" s="14"/>
      <c r="BP10" s="14">
        <v>0.24597498288914099</v>
      </c>
      <c r="BQ10" s="14">
        <v>0.18477795208046199</v>
      </c>
      <c r="BR10" s="14">
        <v>9.4864037037454996E-2</v>
      </c>
      <c r="BS10" s="14">
        <v>0.25427313691446801</v>
      </c>
      <c r="BT10" s="14">
        <v>0.33252150525261998</v>
      </c>
      <c r="BU10" s="14">
        <v>0.155237250984853</v>
      </c>
      <c r="BV10" s="14">
        <v>0.29420853558740201</v>
      </c>
      <c r="BW10" s="14">
        <v>0.209002939721943</v>
      </c>
    </row>
    <row r="11" spans="2:75" x14ac:dyDescent="0.35">
      <c r="B11" s="15" t="s">
        <v>88</v>
      </c>
      <c r="C11" s="14">
        <v>0.32033249103816602</v>
      </c>
      <c r="D11" s="14">
        <v>0.33919711386135998</v>
      </c>
      <c r="E11" s="14">
        <v>0.30252893068026299</v>
      </c>
      <c r="F11" s="14"/>
      <c r="G11" s="14">
        <v>0.28590269281727798</v>
      </c>
      <c r="H11" s="14">
        <v>0.39870267331707798</v>
      </c>
      <c r="I11" s="14">
        <v>0.38878239266117798</v>
      </c>
      <c r="J11" s="14">
        <v>0.39990457157041298</v>
      </c>
      <c r="K11" s="14">
        <v>0.34810153835255198</v>
      </c>
      <c r="L11" s="14">
        <v>0.22105962755275399</v>
      </c>
      <c r="M11" s="14"/>
      <c r="N11" s="14">
        <v>0.34535533888787801</v>
      </c>
      <c r="O11" s="14">
        <v>0.27350401863370499</v>
      </c>
      <c r="P11" s="14"/>
      <c r="Q11" s="14">
        <v>0.34706292764786301</v>
      </c>
      <c r="R11" s="14">
        <v>0.27427145377940199</v>
      </c>
      <c r="S11" s="14">
        <v>0.290317901363703</v>
      </c>
      <c r="T11" s="14">
        <v>0.34283103356110201</v>
      </c>
      <c r="U11" s="14">
        <v>0.361536422374796</v>
      </c>
      <c r="V11" s="14">
        <v>0.344243255277209</v>
      </c>
      <c r="W11" s="14">
        <v>0.27235972636889499</v>
      </c>
      <c r="X11" s="14">
        <v>0.33378437758393298</v>
      </c>
      <c r="Y11" s="14">
        <v>0.11182982956972801</v>
      </c>
      <c r="Z11" s="14">
        <v>0.32132806334981701</v>
      </c>
      <c r="AA11" s="14"/>
      <c r="AB11" s="14">
        <v>0.213000207207897</v>
      </c>
      <c r="AC11" s="14">
        <v>0.34457380374715002</v>
      </c>
      <c r="AD11" s="14">
        <v>0.29008031058802902</v>
      </c>
      <c r="AE11" s="14"/>
      <c r="AF11" s="14">
        <v>0.30718131246357899</v>
      </c>
      <c r="AG11" s="14">
        <v>0.28220734098254902</v>
      </c>
      <c r="AH11" s="14">
        <v>0.31005302751649</v>
      </c>
      <c r="AI11" s="14">
        <v>0.275678991415301</v>
      </c>
      <c r="AJ11" s="14">
        <v>0.31794489687514899</v>
      </c>
      <c r="AK11" s="14">
        <v>0.217474512918372</v>
      </c>
      <c r="AL11" s="14">
        <v>0.33796382582832701</v>
      </c>
      <c r="AM11" s="14">
        <v>0.40449465899432402</v>
      </c>
      <c r="AN11" s="14"/>
      <c r="AO11" s="14">
        <v>0.29872135701922298</v>
      </c>
      <c r="AP11" s="14">
        <v>0.27541782155934103</v>
      </c>
      <c r="AQ11" s="14">
        <v>0.366937035624741</v>
      </c>
      <c r="AR11" s="14">
        <v>0.32524034889980902</v>
      </c>
      <c r="AS11" s="14">
        <v>0.30131849364834901</v>
      </c>
      <c r="AT11" s="14">
        <v>0.25358717200631298</v>
      </c>
      <c r="AU11" s="14">
        <v>0.26704765005378001</v>
      </c>
      <c r="AV11" s="14">
        <v>0.49682213556321098</v>
      </c>
      <c r="AW11" s="14"/>
      <c r="AX11" s="14">
        <v>0.21039271346052699</v>
      </c>
      <c r="AY11" s="14">
        <v>0.29077082774720198</v>
      </c>
      <c r="AZ11" s="14">
        <v>0.35457714032570398</v>
      </c>
      <c r="BA11" s="14"/>
      <c r="BB11" s="14">
        <v>0.183337013656661</v>
      </c>
      <c r="BC11" s="14">
        <v>0.30732492707565501</v>
      </c>
      <c r="BD11" s="14">
        <v>0.38803903744859503</v>
      </c>
      <c r="BE11" s="14"/>
      <c r="BF11" s="14">
        <v>0.28704359044887101</v>
      </c>
      <c r="BG11" s="14">
        <v>0.27784938641450901</v>
      </c>
      <c r="BH11" s="14">
        <v>0.32649046467436099</v>
      </c>
      <c r="BI11" s="14"/>
      <c r="BJ11" s="14">
        <v>0.26741715292553098</v>
      </c>
      <c r="BK11" s="14">
        <v>0.33786495559928698</v>
      </c>
      <c r="BL11" s="14"/>
      <c r="BM11" s="14">
        <v>0.24955009244875401</v>
      </c>
      <c r="BN11" s="14">
        <v>0.34078776582932202</v>
      </c>
      <c r="BO11" s="14"/>
      <c r="BP11" s="14">
        <v>0.29507169761158503</v>
      </c>
      <c r="BQ11" s="14">
        <v>0.368608996344444</v>
      </c>
      <c r="BR11" s="14">
        <v>0.34190083806292598</v>
      </c>
      <c r="BS11" s="14">
        <v>0.37538910496024203</v>
      </c>
      <c r="BT11" s="14">
        <v>0.27829170095789502</v>
      </c>
      <c r="BU11" s="14">
        <v>0.37226005520797101</v>
      </c>
      <c r="BV11" s="14">
        <v>0.224270561176831</v>
      </c>
      <c r="BW11" s="14">
        <v>0.35206878803577701</v>
      </c>
    </row>
    <row r="12" spans="2:75" x14ac:dyDescent="0.35">
      <c r="B12" s="15" t="s">
        <v>196</v>
      </c>
      <c r="C12" s="14">
        <v>0.20307454671869701</v>
      </c>
      <c r="D12" s="14">
        <v>0.21153489365417599</v>
      </c>
      <c r="E12" s="14">
        <v>0.19509006175304</v>
      </c>
      <c r="F12" s="14"/>
      <c r="G12" s="14">
        <v>0.148484167076993</v>
      </c>
      <c r="H12" s="14">
        <v>0.15474921053601001</v>
      </c>
      <c r="I12" s="14">
        <v>0.16232160741742199</v>
      </c>
      <c r="J12" s="14">
        <v>0.21448230681461999</v>
      </c>
      <c r="K12" s="14">
        <v>0.261075981945183</v>
      </c>
      <c r="L12" s="14">
        <v>0.21684569307207199</v>
      </c>
      <c r="M12" s="14"/>
      <c r="N12" s="14">
        <v>0.202221945231397</v>
      </c>
      <c r="O12" s="14">
        <v>0.204670129502074</v>
      </c>
      <c r="P12" s="14"/>
      <c r="Q12" s="14">
        <v>9.6750081325732498E-2</v>
      </c>
      <c r="R12" s="14">
        <v>0.14246426629162201</v>
      </c>
      <c r="S12" s="14">
        <v>0.26771729647381198</v>
      </c>
      <c r="T12" s="14">
        <v>0.16081002502549399</v>
      </c>
      <c r="U12" s="14">
        <v>0.226618053116874</v>
      </c>
      <c r="V12" s="14">
        <v>0.28676084595013801</v>
      </c>
      <c r="W12" s="14">
        <v>0.220280444738884</v>
      </c>
      <c r="X12" s="14">
        <v>0</v>
      </c>
      <c r="Y12" s="14">
        <v>0</v>
      </c>
      <c r="Z12" s="14">
        <v>0.14854737311567001</v>
      </c>
      <c r="AA12" s="14"/>
      <c r="AB12" s="14">
        <v>0.25231712212734903</v>
      </c>
      <c r="AC12" s="14">
        <v>0.178194783077497</v>
      </c>
      <c r="AD12" s="14">
        <v>0.25294807926632701</v>
      </c>
      <c r="AE12" s="14"/>
      <c r="AF12" s="14">
        <v>0.21768272054782101</v>
      </c>
      <c r="AG12" s="14">
        <v>0.203051306564562</v>
      </c>
      <c r="AH12" s="14">
        <v>0.210373626483086</v>
      </c>
      <c r="AI12" s="14">
        <v>0.27326939077843498</v>
      </c>
      <c r="AJ12" s="14">
        <v>0.28494378601424603</v>
      </c>
      <c r="AK12" s="14">
        <v>0.228081050724801</v>
      </c>
      <c r="AL12" s="14">
        <v>0.25817931105372</v>
      </c>
      <c r="AM12" s="14">
        <v>0.145976899518244</v>
      </c>
      <c r="AN12" s="14"/>
      <c r="AO12" s="14">
        <v>0.20491419261802299</v>
      </c>
      <c r="AP12" s="14">
        <v>0.24922314915569399</v>
      </c>
      <c r="AQ12" s="14">
        <v>0.164419089359853</v>
      </c>
      <c r="AR12" s="14">
        <v>0.21880065828383299</v>
      </c>
      <c r="AS12" s="14">
        <v>0.30269912899778001</v>
      </c>
      <c r="AT12" s="14">
        <v>0.19007073091589599</v>
      </c>
      <c r="AU12" s="14">
        <v>0.257554588747818</v>
      </c>
      <c r="AV12" s="14">
        <v>0.18893061847016701</v>
      </c>
      <c r="AW12" s="14"/>
      <c r="AX12" s="14">
        <v>0.249632873561215</v>
      </c>
      <c r="AY12" s="14">
        <v>0.172282378744781</v>
      </c>
      <c r="AZ12" s="14">
        <v>0.24717842214697699</v>
      </c>
      <c r="BA12" s="14"/>
      <c r="BB12" s="14">
        <v>0.17940781270554701</v>
      </c>
      <c r="BC12" s="14">
        <v>0.20938658108941499</v>
      </c>
      <c r="BD12" s="14">
        <v>0.22863957061662099</v>
      </c>
      <c r="BE12" s="14"/>
      <c r="BF12" s="14">
        <v>0.138463696270026</v>
      </c>
      <c r="BG12" s="14">
        <v>0.23005909813047701</v>
      </c>
      <c r="BH12" s="14">
        <v>0.21667462529696099</v>
      </c>
      <c r="BI12" s="14"/>
      <c r="BJ12" s="14">
        <v>0.20137651551448399</v>
      </c>
      <c r="BK12" s="14">
        <v>0.20417606195139101</v>
      </c>
      <c r="BL12" s="14"/>
      <c r="BM12" s="14">
        <v>0.287950332582455</v>
      </c>
      <c r="BN12" s="14">
        <v>0.16442099368208701</v>
      </c>
      <c r="BO12" s="14"/>
      <c r="BP12" s="14">
        <v>0.19744899716892</v>
      </c>
      <c r="BQ12" s="14">
        <v>0.27114121584750001</v>
      </c>
      <c r="BR12" s="14">
        <v>0.358569511933723</v>
      </c>
      <c r="BS12" s="14">
        <v>0.24817146054796699</v>
      </c>
      <c r="BT12" s="14">
        <v>0.15210335070707201</v>
      </c>
      <c r="BU12" s="14">
        <v>0.23121160976661301</v>
      </c>
      <c r="BV12" s="14">
        <v>0.17250166816856899</v>
      </c>
      <c r="BW12" s="14">
        <v>0.174746798007404</v>
      </c>
    </row>
    <row r="13" spans="2:75" x14ac:dyDescent="0.35">
      <c r="B13" s="15" t="s">
        <v>197</v>
      </c>
      <c r="C13" s="14">
        <v>7.4047897610795096E-2</v>
      </c>
      <c r="D13" s="14">
        <v>8.7239297993437798E-2</v>
      </c>
      <c r="E13" s="14">
        <v>6.1598462754939597E-2</v>
      </c>
      <c r="F13" s="14"/>
      <c r="G13" s="14">
        <v>8.1316823569912003E-2</v>
      </c>
      <c r="H13" s="14">
        <v>0.114128623732955</v>
      </c>
      <c r="I13" s="14">
        <v>8.4322350936273605E-2</v>
      </c>
      <c r="J13" s="14">
        <v>6.7146529977407499E-2</v>
      </c>
      <c r="K13" s="14">
        <v>6.5148634270472794E-2</v>
      </c>
      <c r="L13" s="14">
        <v>6.1748307998473001E-2</v>
      </c>
      <c r="M13" s="14"/>
      <c r="N13" s="14">
        <v>7.6503965193822895E-2</v>
      </c>
      <c r="O13" s="14">
        <v>6.9451542562557395E-2</v>
      </c>
      <c r="P13" s="14"/>
      <c r="Q13" s="14">
        <v>0.10629397857418001</v>
      </c>
      <c r="R13" s="14">
        <v>0.12280945731577</v>
      </c>
      <c r="S13" s="14">
        <v>6.3057586651389497E-2</v>
      </c>
      <c r="T13" s="14">
        <v>6.9220807076061694E-2</v>
      </c>
      <c r="U13" s="14">
        <v>3.35192521129037E-2</v>
      </c>
      <c r="V13" s="14">
        <v>4.6531732547529903E-2</v>
      </c>
      <c r="W13" s="14">
        <v>0.116798103892935</v>
      </c>
      <c r="X13" s="14">
        <v>0.24517618432884</v>
      </c>
      <c r="Y13" s="14">
        <v>0.31767777732357899</v>
      </c>
      <c r="Z13" s="14">
        <v>6.6950834579038804E-2</v>
      </c>
      <c r="AA13" s="14"/>
      <c r="AB13" s="14">
        <v>6.60905681004266E-2</v>
      </c>
      <c r="AC13" s="14">
        <v>5.72805077982734E-2</v>
      </c>
      <c r="AD13" s="14">
        <v>0.11277074989331</v>
      </c>
      <c r="AE13" s="14"/>
      <c r="AF13" s="14">
        <v>4.2576785579149602E-2</v>
      </c>
      <c r="AG13" s="14">
        <v>8.9604036302491502E-2</v>
      </c>
      <c r="AH13" s="14">
        <v>0.119079279871073</v>
      </c>
      <c r="AI13" s="14">
        <v>0.15042329421617701</v>
      </c>
      <c r="AJ13" s="14">
        <v>1.08434857577607E-2</v>
      </c>
      <c r="AK13" s="14">
        <v>4.3567441624446597E-2</v>
      </c>
      <c r="AL13" s="14">
        <v>0.12349277380929299</v>
      </c>
      <c r="AM13" s="14">
        <v>7.7835080397071002E-2</v>
      </c>
      <c r="AN13" s="14"/>
      <c r="AO13" s="14">
        <v>2.7931968626030299E-2</v>
      </c>
      <c r="AP13" s="14">
        <v>8.8821413705130497E-2</v>
      </c>
      <c r="AQ13" s="14">
        <v>7.4549904944179998E-2</v>
      </c>
      <c r="AR13" s="14">
        <v>0.114166375685621</v>
      </c>
      <c r="AS13" s="14">
        <v>1.13927722852156E-2</v>
      </c>
      <c r="AT13" s="14">
        <v>5.3852203598504997E-2</v>
      </c>
      <c r="AU13" s="14">
        <v>0.109271134388914</v>
      </c>
      <c r="AV13" s="14">
        <v>0.117790570097821</v>
      </c>
      <c r="AW13" s="14"/>
      <c r="AX13" s="14">
        <v>0</v>
      </c>
      <c r="AY13" s="14">
        <v>5.7466300467195197E-2</v>
      </c>
      <c r="AZ13" s="14">
        <v>0.113997722027084</v>
      </c>
      <c r="BA13" s="14"/>
      <c r="BB13" s="14">
        <v>2.2037150411065898E-2</v>
      </c>
      <c r="BC13" s="14">
        <v>5.1760762307113302E-2</v>
      </c>
      <c r="BD13" s="14">
        <v>0.163803059453485</v>
      </c>
      <c r="BE13" s="14"/>
      <c r="BF13" s="14">
        <v>6.8245529923824599E-2</v>
      </c>
      <c r="BG13" s="14">
        <v>2.2795859874888202E-2</v>
      </c>
      <c r="BH13" s="14">
        <v>0.1425384948093</v>
      </c>
      <c r="BI13" s="14"/>
      <c r="BJ13" s="14">
        <v>6.4271399645753402E-2</v>
      </c>
      <c r="BK13" s="14">
        <v>7.8362434431849703E-2</v>
      </c>
      <c r="BL13" s="14"/>
      <c r="BM13" s="14">
        <v>8.2291840699817306E-2</v>
      </c>
      <c r="BN13" s="14">
        <v>6.2044496041790402E-2</v>
      </c>
      <c r="BO13" s="14"/>
      <c r="BP13" s="14">
        <v>5.8874758049697301E-2</v>
      </c>
      <c r="BQ13" s="14">
        <v>7.56851846419659E-2</v>
      </c>
      <c r="BR13" s="14">
        <v>9.9350813986238101E-2</v>
      </c>
      <c r="BS13" s="14">
        <v>5.5285826737392803E-2</v>
      </c>
      <c r="BT13" s="14">
        <v>8.8603329881129803E-2</v>
      </c>
      <c r="BU13" s="14">
        <v>9.6095633122839696E-2</v>
      </c>
      <c r="BV13" s="14">
        <v>7.7766976565787196E-2</v>
      </c>
      <c r="BW13" s="14">
        <v>3.4901848942439001E-2</v>
      </c>
    </row>
    <row r="14" spans="2:75" x14ac:dyDescent="0.35">
      <c r="B14" s="15" t="s">
        <v>92</v>
      </c>
      <c r="C14" s="20">
        <v>8.5984977645944705E-2</v>
      </c>
      <c r="D14" s="20">
        <v>4.5473309984809397E-2</v>
      </c>
      <c r="E14" s="20">
        <v>0.124218019841601</v>
      </c>
      <c r="F14" s="20"/>
      <c r="G14" s="20">
        <v>0.121896935634964</v>
      </c>
      <c r="H14" s="20">
        <v>6.7716624857622101E-2</v>
      </c>
      <c r="I14" s="20">
        <v>6.5302177151978003E-2</v>
      </c>
      <c r="J14" s="20">
        <v>8.4806790991368494E-2</v>
      </c>
      <c r="K14" s="20">
        <v>7.4363432681512895E-2</v>
      </c>
      <c r="L14" s="20">
        <v>9.8403384575944206E-2</v>
      </c>
      <c r="M14" s="20"/>
      <c r="N14" s="20">
        <v>5.1560392373293198E-2</v>
      </c>
      <c r="O14" s="20">
        <v>0.150408130084764</v>
      </c>
      <c r="P14" s="20"/>
      <c r="Q14" s="20">
        <v>0.16985458841867501</v>
      </c>
      <c r="R14" s="20">
        <v>0.120422157078468</v>
      </c>
      <c r="S14" s="20">
        <v>4.9767099888690103E-2</v>
      </c>
      <c r="T14" s="20">
        <v>0.106424005910375</v>
      </c>
      <c r="U14" s="20">
        <v>4.5701757491206703E-2</v>
      </c>
      <c r="V14" s="20">
        <v>6.8315713242401599E-2</v>
      </c>
      <c r="W14" s="20">
        <v>7.6474143328014903E-3</v>
      </c>
      <c r="X14" s="20">
        <v>0.24901961159165001</v>
      </c>
      <c r="Y14" s="20">
        <v>0</v>
      </c>
      <c r="Z14" s="20">
        <v>0.24057896651984101</v>
      </c>
      <c r="AA14" s="20"/>
      <c r="AB14" s="20">
        <v>4.43204672016295E-2</v>
      </c>
      <c r="AC14" s="20">
        <v>0.113956828237428</v>
      </c>
      <c r="AD14" s="20">
        <v>2.6240043358237802E-2</v>
      </c>
      <c r="AE14" s="20"/>
      <c r="AF14" s="20">
        <v>4.2810407494063098E-2</v>
      </c>
      <c r="AG14" s="20">
        <v>5.5878839674652098E-2</v>
      </c>
      <c r="AH14" s="20">
        <v>5.3286348764449099E-2</v>
      </c>
      <c r="AI14" s="20">
        <v>3.6577916081834597E-2</v>
      </c>
      <c r="AJ14" s="20">
        <v>6.9332377284267804E-2</v>
      </c>
      <c r="AK14" s="20">
        <v>0.101016566029384</v>
      </c>
      <c r="AL14" s="20">
        <v>4.8044800762249998E-2</v>
      </c>
      <c r="AM14" s="20">
        <v>0.15399539731575901</v>
      </c>
      <c r="AN14" s="20"/>
      <c r="AO14" s="20">
        <v>5.3418393672931802E-2</v>
      </c>
      <c r="AP14" s="20">
        <v>4.22452963451782E-2</v>
      </c>
      <c r="AQ14" s="20">
        <v>6.9706510307149397E-3</v>
      </c>
      <c r="AR14" s="20">
        <v>0</v>
      </c>
      <c r="AS14" s="20">
        <v>4.6045925276283699E-2</v>
      </c>
      <c r="AT14" s="20">
        <v>8.7320836920150496E-2</v>
      </c>
      <c r="AU14" s="20">
        <v>3.6272548888233502E-2</v>
      </c>
      <c r="AV14" s="20">
        <v>9.40620760882631E-2</v>
      </c>
      <c r="AW14" s="20"/>
      <c r="AX14" s="20">
        <v>8.4705130637307793E-2</v>
      </c>
      <c r="AY14" s="20">
        <v>5.9535317065050899E-2</v>
      </c>
      <c r="AZ14" s="20">
        <v>7.4687204471605997E-2</v>
      </c>
      <c r="BA14" s="20"/>
      <c r="BB14" s="20">
        <v>6.07888777540911E-2</v>
      </c>
      <c r="BC14" s="20">
        <v>5.9179173285662898E-2</v>
      </c>
      <c r="BD14" s="20">
        <v>6.6970149603361603E-2</v>
      </c>
      <c r="BE14" s="20"/>
      <c r="BF14" s="20">
        <v>5.3356536815668203E-2</v>
      </c>
      <c r="BG14" s="20">
        <v>6.6332412954401607E-2</v>
      </c>
      <c r="BH14" s="20">
        <v>6.9320625954065004E-2</v>
      </c>
      <c r="BI14" s="20"/>
      <c r="BJ14" s="20">
        <v>2.6554425140438501E-3</v>
      </c>
      <c r="BK14" s="20">
        <v>0.10686711992843401</v>
      </c>
      <c r="BL14" s="20"/>
      <c r="BM14" s="20">
        <v>3.7883775245436603E-2</v>
      </c>
      <c r="BN14" s="20">
        <v>0.10920881613086</v>
      </c>
      <c r="BO14" s="20"/>
      <c r="BP14" s="20">
        <v>0.14545161758369601</v>
      </c>
      <c r="BQ14" s="20">
        <v>2.8457734782775999E-2</v>
      </c>
      <c r="BR14" s="20">
        <v>0.105314798979657</v>
      </c>
      <c r="BS14" s="20">
        <v>5.1759202654212001E-2</v>
      </c>
      <c r="BT14" s="20">
        <v>7.38116853346443E-2</v>
      </c>
      <c r="BU14" s="20">
        <v>8.3712497985342194E-2</v>
      </c>
      <c r="BV14" s="20">
        <v>5.0385837822380999E-2</v>
      </c>
      <c r="BW14" s="20">
        <v>0.143629564084224</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W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294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290</v>
      </c>
      <c r="C9" s="14">
        <v>0.256831959168701</v>
      </c>
      <c r="D9" s="14">
        <v>0.27398639837252298</v>
      </c>
      <c r="E9" s="14">
        <v>0.24064239118032299</v>
      </c>
      <c r="F9" s="14"/>
      <c r="G9" s="14">
        <v>0.207428104460781</v>
      </c>
      <c r="H9" s="14">
        <v>0.13077349874418201</v>
      </c>
      <c r="I9" s="14">
        <v>0.27358971566594698</v>
      </c>
      <c r="J9" s="14">
        <v>0.17417459694402301</v>
      </c>
      <c r="K9" s="14">
        <v>0.35600695961711099</v>
      </c>
      <c r="L9" s="14">
        <v>0.30209882378056402</v>
      </c>
      <c r="M9" s="14"/>
      <c r="N9" s="14">
        <v>0.27509640990205902</v>
      </c>
      <c r="O9" s="14">
        <v>0.222651344224847</v>
      </c>
      <c r="P9" s="14"/>
      <c r="Q9" s="14">
        <v>0.16415911947310899</v>
      </c>
      <c r="R9" s="14">
        <v>0.232073242828366</v>
      </c>
      <c r="S9" s="14">
        <v>0.20226369778004499</v>
      </c>
      <c r="T9" s="14">
        <v>0.212103790936369</v>
      </c>
      <c r="U9" s="14">
        <v>0.26429045167896198</v>
      </c>
      <c r="V9" s="14">
        <v>0.30667986298268701</v>
      </c>
      <c r="W9" s="14">
        <v>0.33448180910645697</v>
      </c>
      <c r="X9" s="14">
        <v>0.487824144277341</v>
      </c>
      <c r="Y9" s="14">
        <v>0.88817017043027202</v>
      </c>
      <c r="Z9" s="14">
        <v>0.24604131568159199</v>
      </c>
      <c r="AA9" s="14"/>
      <c r="AB9" s="14">
        <v>0.34546274706771601</v>
      </c>
      <c r="AC9" s="14">
        <v>0.22521722814922701</v>
      </c>
      <c r="AD9" s="14">
        <v>0.31203505227915601</v>
      </c>
      <c r="AE9" s="14"/>
      <c r="AF9" s="14">
        <v>0.32849350824837298</v>
      </c>
      <c r="AG9" s="14">
        <v>0.232902425621832</v>
      </c>
      <c r="AH9" s="14">
        <v>0.257013829498137</v>
      </c>
      <c r="AI9" s="14">
        <v>0.38435929830940602</v>
      </c>
      <c r="AJ9" s="14">
        <v>0.14482421677721999</v>
      </c>
      <c r="AK9" s="14">
        <v>0.34556972428962202</v>
      </c>
      <c r="AL9" s="14">
        <v>0.166103643492342</v>
      </c>
      <c r="AM9" s="14">
        <v>0.15427924718022001</v>
      </c>
      <c r="AN9" s="14"/>
      <c r="AO9" s="14">
        <v>0.32940625233086901</v>
      </c>
      <c r="AP9" s="14">
        <v>0.30851949570991399</v>
      </c>
      <c r="AQ9" s="14">
        <v>0.27049631629820398</v>
      </c>
      <c r="AR9" s="14">
        <v>0.43207714460017799</v>
      </c>
      <c r="AS9" s="14">
        <v>0.15898099281616501</v>
      </c>
      <c r="AT9" s="14">
        <v>0.35510076785943401</v>
      </c>
      <c r="AU9" s="14">
        <v>0.20364750918763599</v>
      </c>
      <c r="AV9" s="14">
        <v>0.14914668812456799</v>
      </c>
      <c r="AW9" s="14"/>
      <c r="AX9" s="14">
        <v>0.38637734439834498</v>
      </c>
      <c r="AY9" s="14">
        <v>0.28199890012481099</v>
      </c>
      <c r="AZ9" s="14">
        <v>0.239033316666205</v>
      </c>
      <c r="BA9" s="14"/>
      <c r="BB9" s="14">
        <v>0.43325743878857598</v>
      </c>
      <c r="BC9" s="14">
        <v>0.26028935560234701</v>
      </c>
      <c r="BD9" s="14">
        <v>0.18397731675414</v>
      </c>
      <c r="BE9" s="14"/>
      <c r="BF9" s="14">
        <v>0.32544286124324301</v>
      </c>
      <c r="BG9" s="14">
        <v>0.30127048079860003</v>
      </c>
      <c r="BH9" s="14">
        <v>0.22681463290822099</v>
      </c>
      <c r="BI9" s="14"/>
      <c r="BJ9" s="14">
        <v>0.34023941790207302</v>
      </c>
      <c r="BK9" s="14">
        <v>0.24147607670651899</v>
      </c>
      <c r="BL9" s="14"/>
      <c r="BM9" s="14">
        <v>0.31238228250039102</v>
      </c>
      <c r="BN9" s="14">
        <v>0.24112021669609099</v>
      </c>
      <c r="BO9" s="14"/>
      <c r="BP9" s="14">
        <v>0.24986191926013701</v>
      </c>
      <c r="BQ9" s="14">
        <v>0.32267526681899</v>
      </c>
      <c r="BR9" s="14">
        <v>0.24885344114275401</v>
      </c>
      <c r="BS9" s="14">
        <v>0.183783902790639</v>
      </c>
      <c r="BT9" s="14">
        <v>0.27854239860708402</v>
      </c>
      <c r="BU9" s="14">
        <v>0.284544361067461</v>
      </c>
      <c r="BV9" s="14">
        <v>0.23481493098322601</v>
      </c>
      <c r="BW9" s="14">
        <v>0.26840245379809402</v>
      </c>
    </row>
    <row r="10" spans="2:75" x14ac:dyDescent="0.35">
      <c r="B10" s="15" t="s">
        <v>291</v>
      </c>
      <c r="C10" s="14">
        <v>0.54583924912785298</v>
      </c>
      <c r="D10" s="14">
        <v>0.51596365469419803</v>
      </c>
      <c r="E10" s="14">
        <v>0.57403445630018202</v>
      </c>
      <c r="F10" s="14"/>
      <c r="G10" s="14">
        <v>0.51401757155323802</v>
      </c>
      <c r="H10" s="14">
        <v>0.56022853849152598</v>
      </c>
      <c r="I10" s="14">
        <v>0.48516009199874499</v>
      </c>
      <c r="J10" s="14">
        <v>0.56836245344723102</v>
      </c>
      <c r="K10" s="14">
        <v>0.51441467101484994</v>
      </c>
      <c r="L10" s="14">
        <v>0.57506711325575599</v>
      </c>
      <c r="M10" s="14"/>
      <c r="N10" s="14">
        <v>0.55655998381791505</v>
      </c>
      <c r="O10" s="14">
        <v>0.52577615992216598</v>
      </c>
      <c r="P10" s="14"/>
      <c r="Q10" s="14">
        <v>0.388540759754331</v>
      </c>
      <c r="R10" s="14">
        <v>0.54482775668878503</v>
      </c>
      <c r="S10" s="14">
        <v>0.60914939967818205</v>
      </c>
      <c r="T10" s="14">
        <v>0.63805898409200701</v>
      </c>
      <c r="U10" s="14">
        <v>0.56393476016695399</v>
      </c>
      <c r="V10" s="14">
        <v>0.439363450312177</v>
      </c>
      <c r="W10" s="14">
        <v>0.48535696078813001</v>
      </c>
      <c r="X10" s="14">
        <v>0.512175855722659</v>
      </c>
      <c r="Y10" s="14">
        <v>0</v>
      </c>
      <c r="Z10" s="14">
        <v>0.52710346929294205</v>
      </c>
      <c r="AA10" s="14"/>
      <c r="AB10" s="14">
        <v>0.54829779451078797</v>
      </c>
      <c r="AC10" s="14">
        <v>0.55505956931856104</v>
      </c>
      <c r="AD10" s="14">
        <v>0.53378935894887702</v>
      </c>
      <c r="AE10" s="14"/>
      <c r="AF10" s="14">
        <v>0.599665165402121</v>
      </c>
      <c r="AG10" s="14">
        <v>0.51509085704748903</v>
      </c>
      <c r="AH10" s="14">
        <v>0.63793584969628303</v>
      </c>
      <c r="AI10" s="14">
        <v>0.40365561868303301</v>
      </c>
      <c r="AJ10" s="14">
        <v>0.62048406576918602</v>
      </c>
      <c r="AK10" s="14">
        <v>0.54294823654729696</v>
      </c>
      <c r="AL10" s="14">
        <v>0.55409180885423703</v>
      </c>
      <c r="AM10" s="14">
        <v>0.49860388448675702</v>
      </c>
      <c r="AN10" s="14"/>
      <c r="AO10" s="14">
        <v>0.60700914991087895</v>
      </c>
      <c r="AP10" s="14">
        <v>0.48807901240726997</v>
      </c>
      <c r="AQ10" s="14">
        <v>0.60128158237764295</v>
      </c>
      <c r="AR10" s="14">
        <v>0.436340357522988</v>
      </c>
      <c r="AS10" s="14">
        <v>0.68151912442853502</v>
      </c>
      <c r="AT10" s="14">
        <v>0.50480306094302596</v>
      </c>
      <c r="AU10" s="14">
        <v>0.51798027096390098</v>
      </c>
      <c r="AV10" s="14">
        <v>0.47161285134197001</v>
      </c>
      <c r="AW10" s="14"/>
      <c r="AX10" s="14">
        <v>0.425748825867381</v>
      </c>
      <c r="AY10" s="14">
        <v>0.595774404048661</v>
      </c>
      <c r="AZ10" s="14">
        <v>0.52596672377689901</v>
      </c>
      <c r="BA10" s="14"/>
      <c r="BB10" s="14">
        <v>0.41406353307577898</v>
      </c>
      <c r="BC10" s="14">
        <v>0.62837236745065905</v>
      </c>
      <c r="BD10" s="14">
        <v>0.49635082730602398</v>
      </c>
      <c r="BE10" s="14"/>
      <c r="BF10" s="14">
        <v>0.427210847955936</v>
      </c>
      <c r="BG10" s="14">
        <v>0.59174035083393295</v>
      </c>
      <c r="BH10" s="14">
        <v>0.52184548554213495</v>
      </c>
      <c r="BI10" s="14"/>
      <c r="BJ10" s="14">
        <v>0.51683595681527095</v>
      </c>
      <c r="BK10" s="14">
        <v>0.55645265654987097</v>
      </c>
      <c r="BL10" s="14"/>
      <c r="BM10" s="14">
        <v>0.53523554594220002</v>
      </c>
      <c r="BN10" s="14">
        <v>0.56046689216991896</v>
      </c>
      <c r="BO10" s="14"/>
      <c r="BP10" s="14">
        <v>0.53864917031378201</v>
      </c>
      <c r="BQ10" s="14">
        <v>0.50843513470073298</v>
      </c>
      <c r="BR10" s="14">
        <v>0.57948896165358599</v>
      </c>
      <c r="BS10" s="14">
        <v>0.53159641214328002</v>
      </c>
      <c r="BT10" s="14">
        <v>0.55946060447326995</v>
      </c>
      <c r="BU10" s="14">
        <v>0.563865240007002</v>
      </c>
      <c r="BV10" s="14">
        <v>0.48996005650144703</v>
      </c>
      <c r="BW10" s="14">
        <v>0.53948397345630705</v>
      </c>
    </row>
    <row r="11" spans="2:75" x14ac:dyDescent="0.35">
      <c r="B11" s="15" t="s">
        <v>292</v>
      </c>
      <c r="C11" s="14">
        <v>0.122454841829232</v>
      </c>
      <c r="D11" s="14">
        <v>0.14487609626001499</v>
      </c>
      <c r="E11" s="14">
        <v>0.10129469671000101</v>
      </c>
      <c r="F11" s="14"/>
      <c r="G11" s="14">
        <v>0.18866856809381299</v>
      </c>
      <c r="H11" s="14">
        <v>0.19581764059052301</v>
      </c>
      <c r="I11" s="14">
        <v>0.110814809206705</v>
      </c>
      <c r="J11" s="14">
        <v>0.177016892425718</v>
      </c>
      <c r="K11" s="14">
        <v>0.10246690757332801</v>
      </c>
      <c r="L11" s="14">
        <v>6.8384426223024999E-2</v>
      </c>
      <c r="M11" s="14"/>
      <c r="N11" s="14">
        <v>0.124337560314635</v>
      </c>
      <c r="O11" s="14">
        <v>0.118931468663691</v>
      </c>
      <c r="P11" s="14"/>
      <c r="Q11" s="14">
        <v>0.218801129149055</v>
      </c>
      <c r="R11" s="14">
        <v>9.4367924567741304E-2</v>
      </c>
      <c r="S11" s="14">
        <v>0.115402218165569</v>
      </c>
      <c r="T11" s="14">
        <v>9.0556558886409094E-2</v>
      </c>
      <c r="U11" s="14">
        <v>0.109587079698825</v>
      </c>
      <c r="V11" s="14">
        <v>0.18585758822666601</v>
      </c>
      <c r="W11" s="14">
        <v>0.15264179676721601</v>
      </c>
      <c r="X11" s="14">
        <v>0</v>
      </c>
      <c r="Y11" s="14">
        <v>0.11182982956972801</v>
      </c>
      <c r="Z11" s="14">
        <v>0.109995099866529</v>
      </c>
      <c r="AA11" s="14"/>
      <c r="AB11" s="14">
        <v>7.3709595328539004E-2</v>
      </c>
      <c r="AC11" s="14">
        <v>0.13539387054232899</v>
      </c>
      <c r="AD11" s="14">
        <v>0.12955549584432499</v>
      </c>
      <c r="AE11" s="14"/>
      <c r="AF11" s="14">
        <v>4.1045675737316802E-2</v>
      </c>
      <c r="AG11" s="14">
        <v>0.204052178748274</v>
      </c>
      <c r="AH11" s="14">
        <v>8.8485657297270703E-2</v>
      </c>
      <c r="AI11" s="14">
        <v>0.16569262042518901</v>
      </c>
      <c r="AJ11" s="14">
        <v>0.10398823507676901</v>
      </c>
      <c r="AK11" s="14">
        <v>9.3158785125646695E-2</v>
      </c>
      <c r="AL11" s="14">
        <v>0.13625276183541801</v>
      </c>
      <c r="AM11" s="14">
        <v>0.17268309647605901</v>
      </c>
      <c r="AN11" s="14"/>
      <c r="AO11" s="14">
        <v>3.3641929773867901E-2</v>
      </c>
      <c r="AP11" s="14">
        <v>0.15950050473667701</v>
      </c>
      <c r="AQ11" s="14">
        <v>0.102666584135536</v>
      </c>
      <c r="AR11" s="14">
        <v>0.13158249787683399</v>
      </c>
      <c r="AS11" s="14">
        <v>0.116914482019866</v>
      </c>
      <c r="AT11" s="14">
        <v>0.10772243026598601</v>
      </c>
      <c r="AU11" s="14">
        <v>0.112985969712614</v>
      </c>
      <c r="AV11" s="14">
        <v>0.203774229795044</v>
      </c>
      <c r="AW11" s="14"/>
      <c r="AX11" s="14">
        <v>0.11683270336571699</v>
      </c>
      <c r="AY11" s="14">
        <v>0.101051424883758</v>
      </c>
      <c r="AZ11" s="14">
        <v>0.13452043905099401</v>
      </c>
      <c r="BA11" s="14"/>
      <c r="BB11" s="14">
        <v>0.11584702825651801</v>
      </c>
      <c r="BC11" s="14">
        <v>7.7148169624637705E-2</v>
      </c>
      <c r="BD11" s="14">
        <v>0.20491374062234199</v>
      </c>
      <c r="BE11" s="14"/>
      <c r="BF11" s="14">
        <v>0.159030794505924</v>
      </c>
      <c r="BG11" s="14">
        <v>8.25919562361246E-2</v>
      </c>
      <c r="BH11" s="14">
        <v>0.16218562655304</v>
      </c>
      <c r="BI11" s="14"/>
      <c r="BJ11" s="14">
        <v>0.108796794471941</v>
      </c>
      <c r="BK11" s="14">
        <v>0.120482973664933</v>
      </c>
      <c r="BL11" s="14"/>
      <c r="BM11" s="14">
        <v>0.10891602186430201</v>
      </c>
      <c r="BN11" s="14">
        <v>0.115402434425301</v>
      </c>
      <c r="BO11" s="14"/>
      <c r="BP11" s="14">
        <v>0.142490089129784</v>
      </c>
      <c r="BQ11" s="14">
        <v>0.107502395192006</v>
      </c>
      <c r="BR11" s="14">
        <v>0.12171141077700701</v>
      </c>
      <c r="BS11" s="14">
        <v>0.20135362380754099</v>
      </c>
      <c r="BT11" s="14">
        <v>8.4040934382980007E-2</v>
      </c>
      <c r="BU11" s="14">
        <v>7.94917793866418E-2</v>
      </c>
      <c r="BV11" s="14">
        <v>8.1837271030600497E-2</v>
      </c>
      <c r="BW11" s="14">
        <v>0.15986381149728199</v>
      </c>
    </row>
    <row r="12" spans="2:75" x14ac:dyDescent="0.35">
      <c r="B12" s="15" t="s">
        <v>293</v>
      </c>
      <c r="C12" s="14">
        <v>2.1831733208535799E-2</v>
      </c>
      <c r="D12" s="14">
        <v>2.5722769572364499E-2</v>
      </c>
      <c r="E12" s="14">
        <v>1.8159552672116899E-2</v>
      </c>
      <c r="F12" s="14"/>
      <c r="G12" s="14">
        <v>2.21019545266842E-2</v>
      </c>
      <c r="H12" s="14">
        <v>5.4211561166477497E-2</v>
      </c>
      <c r="I12" s="14">
        <v>3.6221673901408603E-2</v>
      </c>
      <c r="J12" s="14">
        <v>1.2046102636590599E-2</v>
      </c>
      <c r="K12" s="14">
        <v>1.5644764646831701E-2</v>
      </c>
      <c r="L12" s="14">
        <v>1.23628209246477E-2</v>
      </c>
      <c r="M12" s="14"/>
      <c r="N12" s="14">
        <v>1.86764815279131E-2</v>
      </c>
      <c r="O12" s="14">
        <v>2.77365613537011E-2</v>
      </c>
      <c r="P12" s="14"/>
      <c r="Q12" s="14">
        <v>5.6119206461432702E-2</v>
      </c>
      <c r="R12" s="14">
        <v>4.84005042253857E-2</v>
      </c>
      <c r="S12" s="14">
        <v>2.3142741175734401E-2</v>
      </c>
      <c r="T12" s="14">
        <v>2.4213207770862999E-2</v>
      </c>
      <c r="U12" s="14">
        <v>1.36090891402527E-2</v>
      </c>
      <c r="V12" s="14">
        <v>1.07199151982531E-2</v>
      </c>
      <c r="W12" s="14">
        <v>1.7945437013253698E-2</v>
      </c>
      <c r="X12" s="14">
        <v>0</v>
      </c>
      <c r="Y12" s="14">
        <v>0</v>
      </c>
      <c r="Z12" s="14">
        <v>1.34512734623625E-2</v>
      </c>
      <c r="AA12" s="14"/>
      <c r="AB12" s="14">
        <v>2.6024086067905301E-2</v>
      </c>
      <c r="AC12" s="14">
        <v>1.71753951080344E-2</v>
      </c>
      <c r="AD12" s="14">
        <v>1.1863254157681601E-2</v>
      </c>
      <c r="AE12" s="14"/>
      <c r="AF12" s="14">
        <v>9.6466211283915606E-3</v>
      </c>
      <c r="AG12" s="14">
        <v>2.0550080111679601E-2</v>
      </c>
      <c r="AH12" s="14">
        <v>7.4588520733938797E-3</v>
      </c>
      <c r="AI12" s="14">
        <v>4.6292462582371498E-2</v>
      </c>
      <c r="AJ12" s="14">
        <v>7.2388789400320203E-2</v>
      </c>
      <c r="AK12" s="14">
        <v>0</v>
      </c>
      <c r="AL12" s="14">
        <v>0.11377299229527101</v>
      </c>
      <c r="AM12" s="14">
        <v>1.64662841056579E-2</v>
      </c>
      <c r="AN12" s="14"/>
      <c r="AO12" s="14">
        <v>1.3590902213132699E-2</v>
      </c>
      <c r="AP12" s="14">
        <v>1.67666761054295E-2</v>
      </c>
      <c r="AQ12" s="14">
        <v>0</v>
      </c>
      <c r="AR12" s="14">
        <v>0</v>
      </c>
      <c r="AS12" s="14">
        <v>1.51276098188777E-2</v>
      </c>
      <c r="AT12" s="14">
        <v>7.1777563315074703E-3</v>
      </c>
      <c r="AU12" s="14">
        <v>0.13575057650216199</v>
      </c>
      <c r="AV12" s="14">
        <v>2.5322738500838899E-2</v>
      </c>
      <c r="AW12" s="14"/>
      <c r="AX12" s="14">
        <v>2.7273108853490699E-2</v>
      </c>
      <c r="AY12" s="14">
        <v>6.4424681705670603E-3</v>
      </c>
      <c r="AZ12" s="14">
        <v>4.2502716262278403E-2</v>
      </c>
      <c r="BA12" s="14"/>
      <c r="BB12" s="14">
        <v>6.4868655475256998E-3</v>
      </c>
      <c r="BC12" s="14">
        <v>1.29123460637056E-2</v>
      </c>
      <c r="BD12" s="14">
        <v>6.1844148383661098E-2</v>
      </c>
      <c r="BE12" s="14"/>
      <c r="BF12" s="14">
        <v>4.6426101026641103E-2</v>
      </c>
      <c r="BG12" s="14">
        <v>3.3448081148049801E-3</v>
      </c>
      <c r="BH12" s="14">
        <v>4.3667467662049701E-2</v>
      </c>
      <c r="BI12" s="14"/>
      <c r="BJ12" s="14">
        <v>2.25196359828796E-2</v>
      </c>
      <c r="BK12" s="14">
        <v>1.9792474396228599E-2</v>
      </c>
      <c r="BL12" s="14"/>
      <c r="BM12" s="14">
        <v>2.3155141043431599E-2</v>
      </c>
      <c r="BN12" s="14">
        <v>1.5636871858675301E-2</v>
      </c>
      <c r="BO12" s="14"/>
      <c r="BP12" s="14">
        <v>3.5324357743142902E-3</v>
      </c>
      <c r="BQ12" s="14">
        <v>3.8761884436827397E-2</v>
      </c>
      <c r="BR12" s="14">
        <v>0</v>
      </c>
      <c r="BS12" s="14">
        <v>8.2883814329997498E-3</v>
      </c>
      <c r="BT12" s="14">
        <v>3.1777840444782997E-2</v>
      </c>
      <c r="BU12" s="14">
        <v>2.39406056892013E-2</v>
      </c>
      <c r="BV12" s="14">
        <v>8.68302371172891E-2</v>
      </c>
      <c r="BW12" s="14">
        <v>1.9250282731793699E-2</v>
      </c>
    </row>
    <row r="13" spans="2:75" x14ac:dyDescent="0.35">
      <c r="B13" s="15" t="s">
        <v>92</v>
      </c>
      <c r="C13" s="20">
        <v>5.3042216665677801E-2</v>
      </c>
      <c r="D13" s="20">
        <v>3.9451081100899003E-2</v>
      </c>
      <c r="E13" s="20">
        <v>6.5868903137377102E-2</v>
      </c>
      <c r="F13" s="20"/>
      <c r="G13" s="20">
        <v>6.7783801365483606E-2</v>
      </c>
      <c r="H13" s="20">
        <v>5.8968761007291502E-2</v>
      </c>
      <c r="I13" s="20">
        <v>9.42137092271952E-2</v>
      </c>
      <c r="J13" s="20">
        <v>6.8399954546438102E-2</v>
      </c>
      <c r="K13" s="20">
        <v>1.1466697147878501E-2</v>
      </c>
      <c r="L13" s="20">
        <v>4.2086815816007601E-2</v>
      </c>
      <c r="M13" s="20"/>
      <c r="N13" s="20">
        <v>2.5329564437478001E-2</v>
      </c>
      <c r="O13" s="20">
        <v>0.104904465835594</v>
      </c>
      <c r="P13" s="20"/>
      <c r="Q13" s="20">
        <v>0.172379785162072</v>
      </c>
      <c r="R13" s="20">
        <v>8.0330571689721797E-2</v>
      </c>
      <c r="S13" s="20">
        <v>5.0041943200470201E-2</v>
      </c>
      <c r="T13" s="20">
        <v>3.5067458314351603E-2</v>
      </c>
      <c r="U13" s="20">
        <v>4.8578619315006497E-2</v>
      </c>
      <c r="V13" s="20">
        <v>5.7379183280217003E-2</v>
      </c>
      <c r="W13" s="20">
        <v>9.5739963249434692E-3</v>
      </c>
      <c r="X13" s="20">
        <v>0</v>
      </c>
      <c r="Y13" s="20">
        <v>0</v>
      </c>
      <c r="Z13" s="20">
        <v>0.10340884169657399</v>
      </c>
      <c r="AA13" s="20"/>
      <c r="AB13" s="20">
        <v>6.5057770250516898E-3</v>
      </c>
      <c r="AC13" s="20">
        <v>6.7153936881848703E-2</v>
      </c>
      <c r="AD13" s="20">
        <v>1.2756838769960401E-2</v>
      </c>
      <c r="AE13" s="20"/>
      <c r="AF13" s="20">
        <v>2.11490294837977E-2</v>
      </c>
      <c r="AG13" s="20">
        <v>2.74044584707255E-2</v>
      </c>
      <c r="AH13" s="20">
        <v>9.1058114349151092E-3</v>
      </c>
      <c r="AI13" s="20">
        <v>0</v>
      </c>
      <c r="AJ13" s="20">
        <v>5.8314692976504601E-2</v>
      </c>
      <c r="AK13" s="20">
        <v>1.8323254037434698E-2</v>
      </c>
      <c r="AL13" s="20">
        <v>2.9778793522732199E-2</v>
      </c>
      <c r="AM13" s="20">
        <v>0.15796748775130701</v>
      </c>
      <c r="AN13" s="20"/>
      <c r="AO13" s="20">
        <v>1.63517657712513E-2</v>
      </c>
      <c r="AP13" s="20">
        <v>2.71343110407095E-2</v>
      </c>
      <c r="AQ13" s="20">
        <v>2.5555517188617E-2</v>
      </c>
      <c r="AR13" s="20">
        <v>0</v>
      </c>
      <c r="AS13" s="20">
        <v>2.7457790916557E-2</v>
      </c>
      <c r="AT13" s="20">
        <v>2.5195984600046899E-2</v>
      </c>
      <c r="AU13" s="20">
        <v>2.96356736336875E-2</v>
      </c>
      <c r="AV13" s="20">
        <v>0.150143492237579</v>
      </c>
      <c r="AW13" s="20"/>
      <c r="AX13" s="20">
        <v>4.3768017515066697E-2</v>
      </c>
      <c r="AY13" s="20">
        <v>1.47328027722029E-2</v>
      </c>
      <c r="AZ13" s="20">
        <v>5.7976804243623302E-2</v>
      </c>
      <c r="BA13" s="20"/>
      <c r="BB13" s="20">
        <v>3.0345134331600999E-2</v>
      </c>
      <c r="BC13" s="20">
        <v>2.12777612586512E-2</v>
      </c>
      <c r="BD13" s="20">
        <v>5.29139669338319E-2</v>
      </c>
      <c r="BE13" s="20"/>
      <c r="BF13" s="20">
        <v>4.18893952682549E-2</v>
      </c>
      <c r="BG13" s="20">
        <v>2.1052404016537601E-2</v>
      </c>
      <c r="BH13" s="20">
        <v>4.5486787334553899E-2</v>
      </c>
      <c r="BI13" s="20"/>
      <c r="BJ13" s="20">
        <v>1.16081948278354E-2</v>
      </c>
      <c r="BK13" s="20">
        <v>6.17958186824481E-2</v>
      </c>
      <c r="BL13" s="20"/>
      <c r="BM13" s="20">
        <v>2.0311008649674101E-2</v>
      </c>
      <c r="BN13" s="20">
        <v>6.7373584850013199E-2</v>
      </c>
      <c r="BO13" s="20"/>
      <c r="BP13" s="20">
        <v>6.5466385521982598E-2</v>
      </c>
      <c r="BQ13" s="20">
        <v>2.2625318851443501E-2</v>
      </c>
      <c r="BR13" s="20">
        <v>4.9946186426652203E-2</v>
      </c>
      <c r="BS13" s="20">
        <v>7.4977679825540003E-2</v>
      </c>
      <c r="BT13" s="20">
        <v>4.6178222091883298E-2</v>
      </c>
      <c r="BU13" s="20">
        <v>4.8158013849694398E-2</v>
      </c>
      <c r="BV13" s="20">
        <v>0.10655750436743699</v>
      </c>
      <c r="BW13" s="20">
        <v>1.29994785165228E-2</v>
      </c>
    </row>
    <row r="14" spans="2:75" x14ac:dyDescent="0.35">
      <c r="B14" s="16"/>
    </row>
    <row r="15" spans="2:75" x14ac:dyDescent="0.35">
      <c r="B15" t="s">
        <v>94</v>
      </c>
    </row>
    <row r="16" spans="2:75" x14ac:dyDescent="0.35">
      <c r="B16" t="s">
        <v>95</v>
      </c>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W2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306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ht="43.5" x14ac:dyDescent="0.35">
      <c r="B9" s="15" t="s">
        <v>295</v>
      </c>
      <c r="C9" s="14">
        <v>0.54459399133516795</v>
      </c>
      <c r="D9" s="14">
        <v>0.541239238855177</v>
      </c>
      <c r="E9" s="14">
        <v>0.54776005189323596</v>
      </c>
      <c r="F9" s="14"/>
      <c r="G9" s="14">
        <v>0.369596667423787</v>
      </c>
      <c r="H9" s="14">
        <v>0.34768202267512699</v>
      </c>
      <c r="I9" s="14">
        <v>0.50131565728737104</v>
      </c>
      <c r="J9" s="14">
        <v>0.47924971773040698</v>
      </c>
      <c r="K9" s="14">
        <v>0.63020035619233195</v>
      </c>
      <c r="L9" s="14">
        <v>0.66416691543001904</v>
      </c>
      <c r="M9" s="14"/>
      <c r="N9" s="14">
        <v>0.56272251809395502</v>
      </c>
      <c r="O9" s="14">
        <v>0.51066774840086704</v>
      </c>
      <c r="P9" s="14"/>
      <c r="Q9" s="14">
        <v>0.45479867524786</v>
      </c>
      <c r="R9" s="14">
        <v>0.59146819693587405</v>
      </c>
      <c r="S9" s="14">
        <v>0.55389999876334794</v>
      </c>
      <c r="T9" s="14">
        <v>0.52701235385699496</v>
      </c>
      <c r="U9" s="14">
        <v>0.56580309636873505</v>
      </c>
      <c r="V9" s="14">
        <v>0.48994030501658398</v>
      </c>
      <c r="W9" s="14">
        <v>0.56412767073509096</v>
      </c>
      <c r="X9" s="14">
        <v>0.66561256131548796</v>
      </c>
      <c r="Y9" s="14">
        <v>1</v>
      </c>
      <c r="Z9" s="14">
        <v>0.51716464774140403</v>
      </c>
      <c r="AA9" s="14"/>
      <c r="AB9" s="14">
        <v>0.72735935413293595</v>
      </c>
      <c r="AC9" s="14">
        <v>0.497884791939258</v>
      </c>
      <c r="AD9" s="14">
        <v>0.56038894333618405</v>
      </c>
      <c r="AE9" s="14"/>
      <c r="AF9" s="14">
        <v>0.70013798515136605</v>
      </c>
      <c r="AG9" s="14">
        <v>0.54449949935932496</v>
      </c>
      <c r="AH9" s="14">
        <v>0.48331730698896203</v>
      </c>
      <c r="AI9" s="14">
        <v>0.74496859313925701</v>
      </c>
      <c r="AJ9" s="14">
        <v>0.49635905640933298</v>
      </c>
      <c r="AK9" s="14">
        <v>0.60951591701991503</v>
      </c>
      <c r="AL9" s="14">
        <v>0.46552370649107899</v>
      </c>
      <c r="AM9" s="14">
        <v>0.381950488014211</v>
      </c>
      <c r="AN9" s="14"/>
      <c r="AO9" s="14">
        <v>0.75385016969262897</v>
      </c>
      <c r="AP9" s="14">
        <v>0.53346562187670998</v>
      </c>
      <c r="AQ9" s="14">
        <v>0.44693159162125801</v>
      </c>
      <c r="AR9" s="14">
        <v>0.76294342157926798</v>
      </c>
      <c r="AS9" s="14">
        <v>0.527585000870058</v>
      </c>
      <c r="AT9" s="14">
        <v>0.55654465125763497</v>
      </c>
      <c r="AU9" s="14">
        <v>0.50767190860873701</v>
      </c>
      <c r="AV9" s="14">
        <v>0.31073281464199298</v>
      </c>
      <c r="AW9" s="14"/>
      <c r="AX9" s="14">
        <v>0.42909756063370402</v>
      </c>
      <c r="AY9" s="14">
        <v>0.62269829379972397</v>
      </c>
      <c r="AZ9" s="14">
        <v>0.51127783284703698</v>
      </c>
      <c r="BA9" s="14"/>
      <c r="BB9" s="14">
        <v>0.59440395201604801</v>
      </c>
      <c r="BC9" s="14">
        <v>0.64952951883190102</v>
      </c>
      <c r="BD9" s="14">
        <v>0.36801971178700699</v>
      </c>
      <c r="BE9" s="14"/>
      <c r="BF9" s="14">
        <v>0.48163347013639901</v>
      </c>
      <c r="BG9" s="14">
        <v>0.62401113228932403</v>
      </c>
      <c r="BH9" s="14">
        <v>0.48594173498319898</v>
      </c>
      <c r="BI9" s="14"/>
      <c r="BJ9" s="14">
        <v>0.592845146405931</v>
      </c>
      <c r="BK9" s="14">
        <v>0.54231405844962</v>
      </c>
      <c r="BL9" s="14"/>
      <c r="BM9" s="14">
        <v>0.56662991591033396</v>
      </c>
      <c r="BN9" s="14">
        <v>0.52903519446514902</v>
      </c>
      <c r="BO9" s="14"/>
      <c r="BP9" s="14">
        <v>0.56059376781460701</v>
      </c>
      <c r="BQ9" s="14">
        <v>0.56839518570591197</v>
      </c>
      <c r="BR9" s="14">
        <v>0.56605713898863297</v>
      </c>
      <c r="BS9" s="14">
        <v>0.53374965414068098</v>
      </c>
      <c r="BT9" s="14">
        <v>0.55038556644237102</v>
      </c>
      <c r="BU9" s="14">
        <v>0.55969217984614605</v>
      </c>
      <c r="BV9" s="14">
        <v>0.32484374855255099</v>
      </c>
      <c r="BW9" s="14">
        <v>0.542853900296145</v>
      </c>
    </row>
    <row r="10" spans="2:75" ht="43.5" x14ac:dyDescent="0.35">
      <c r="B10" s="15" t="s">
        <v>296</v>
      </c>
      <c r="C10" s="14">
        <v>0.32693845477934802</v>
      </c>
      <c r="D10" s="14">
        <v>0.29079526976731201</v>
      </c>
      <c r="E10" s="14">
        <v>0.36104872467021898</v>
      </c>
      <c r="F10" s="14"/>
      <c r="G10" s="14">
        <v>0.25430037969675301</v>
      </c>
      <c r="H10" s="14">
        <v>0.15139512461208299</v>
      </c>
      <c r="I10" s="14">
        <v>0.21577880521057899</v>
      </c>
      <c r="J10" s="14">
        <v>0.29337475581299399</v>
      </c>
      <c r="K10" s="14">
        <v>0.37211278353698901</v>
      </c>
      <c r="L10" s="14">
        <v>0.44557376968533302</v>
      </c>
      <c r="M10" s="14"/>
      <c r="N10" s="14">
        <v>0.35866190521597202</v>
      </c>
      <c r="O10" s="14">
        <v>0.26757028324795201</v>
      </c>
      <c r="P10" s="14"/>
      <c r="Q10" s="14">
        <v>0.315894095621856</v>
      </c>
      <c r="R10" s="14">
        <v>0.360686965644196</v>
      </c>
      <c r="S10" s="14">
        <v>0.30200247865344998</v>
      </c>
      <c r="T10" s="14">
        <v>0.30454363182800698</v>
      </c>
      <c r="U10" s="14">
        <v>0.34143511006784799</v>
      </c>
      <c r="V10" s="14">
        <v>0.25932084457297599</v>
      </c>
      <c r="W10" s="14">
        <v>0.42863452034142802</v>
      </c>
      <c r="X10" s="14">
        <v>0.33054401142170298</v>
      </c>
      <c r="Y10" s="14">
        <v>0</v>
      </c>
      <c r="Z10" s="14">
        <v>0.29904289592759897</v>
      </c>
      <c r="AA10" s="14"/>
      <c r="AB10" s="14">
        <v>0.39950207352344802</v>
      </c>
      <c r="AC10" s="14">
        <v>0.33678670589922799</v>
      </c>
      <c r="AD10" s="14">
        <v>0.27309272479431801</v>
      </c>
      <c r="AE10" s="14"/>
      <c r="AF10" s="14">
        <v>0.50983089364912704</v>
      </c>
      <c r="AG10" s="14">
        <v>0.24629839235916101</v>
      </c>
      <c r="AH10" s="14">
        <v>0.48404536018830902</v>
      </c>
      <c r="AI10" s="14">
        <v>0.38670661711689303</v>
      </c>
      <c r="AJ10" s="14">
        <v>0.33350956273492299</v>
      </c>
      <c r="AK10" s="14">
        <v>0.35262500343721798</v>
      </c>
      <c r="AL10" s="14">
        <v>0.190128504230865</v>
      </c>
      <c r="AM10" s="14">
        <v>0.157098650893779</v>
      </c>
      <c r="AN10" s="14"/>
      <c r="AO10" s="14">
        <v>0.49062899283313799</v>
      </c>
      <c r="AP10" s="14">
        <v>0.27909675733633899</v>
      </c>
      <c r="AQ10" s="14">
        <v>0.29371795995849198</v>
      </c>
      <c r="AR10" s="14">
        <v>0.41650573510550798</v>
      </c>
      <c r="AS10" s="14">
        <v>0.34640131354602899</v>
      </c>
      <c r="AT10" s="14">
        <v>0.36986472793470099</v>
      </c>
      <c r="AU10" s="14">
        <v>0.35905411012024102</v>
      </c>
      <c r="AV10" s="14">
        <v>8.3914883189010803E-2</v>
      </c>
      <c r="AW10" s="14"/>
      <c r="AX10" s="14">
        <v>0.30369055821482099</v>
      </c>
      <c r="AY10" s="14">
        <v>0.427823556404066</v>
      </c>
      <c r="AZ10" s="14">
        <v>0.27733119133048001</v>
      </c>
      <c r="BA10" s="14"/>
      <c r="BB10" s="14">
        <v>0.46465752416829897</v>
      </c>
      <c r="BC10" s="14">
        <v>0.39922150015306002</v>
      </c>
      <c r="BD10" s="14">
        <v>0.20330115692881801</v>
      </c>
      <c r="BE10" s="14"/>
      <c r="BF10" s="14">
        <v>0.34871733747505401</v>
      </c>
      <c r="BG10" s="14">
        <v>0.44177779893652402</v>
      </c>
      <c r="BH10" s="14">
        <v>0.25574447329868399</v>
      </c>
      <c r="BI10" s="14"/>
      <c r="BJ10" s="14">
        <v>0.433299052919561</v>
      </c>
      <c r="BK10" s="14">
        <v>0.307887884595473</v>
      </c>
      <c r="BL10" s="14"/>
      <c r="BM10" s="14">
        <v>0.38999952994395798</v>
      </c>
      <c r="BN10" s="14">
        <v>0.31130548180425699</v>
      </c>
      <c r="BO10" s="14"/>
      <c r="BP10" s="14">
        <v>0.32832945792853802</v>
      </c>
      <c r="BQ10" s="14">
        <v>0.26935762725710199</v>
      </c>
      <c r="BR10" s="14">
        <v>0.35229480921467698</v>
      </c>
      <c r="BS10" s="14">
        <v>0.24645481878052999</v>
      </c>
      <c r="BT10" s="14">
        <v>0.357850796254717</v>
      </c>
      <c r="BU10" s="14">
        <v>0.33339260140872401</v>
      </c>
      <c r="BV10" s="14">
        <v>0.236814915273418</v>
      </c>
      <c r="BW10" s="14">
        <v>0.43730315627225003</v>
      </c>
    </row>
    <row r="11" spans="2:75" ht="87" x14ac:dyDescent="0.35">
      <c r="B11" s="15" t="s">
        <v>297</v>
      </c>
      <c r="C11" s="14">
        <v>0.31721348581912501</v>
      </c>
      <c r="D11" s="14">
        <v>0.30311129970178502</v>
      </c>
      <c r="E11" s="14">
        <v>0.33052247821571501</v>
      </c>
      <c r="F11" s="14"/>
      <c r="G11" s="14">
        <v>0.140856313172082</v>
      </c>
      <c r="H11" s="14">
        <v>0.19164511389928299</v>
      </c>
      <c r="I11" s="14">
        <v>0.17964336547751</v>
      </c>
      <c r="J11" s="14">
        <v>0.30014494997358199</v>
      </c>
      <c r="K11" s="14">
        <v>0.43655224014628802</v>
      </c>
      <c r="L11" s="14">
        <v>0.41079528204429999</v>
      </c>
      <c r="M11" s="14"/>
      <c r="N11" s="14">
        <v>0.33864943079269699</v>
      </c>
      <c r="O11" s="14">
        <v>0.27709764594001102</v>
      </c>
      <c r="P11" s="14"/>
      <c r="Q11" s="14">
        <v>0.273927415239964</v>
      </c>
      <c r="R11" s="14">
        <v>0.34747304493912101</v>
      </c>
      <c r="S11" s="14">
        <v>0.29130674052579802</v>
      </c>
      <c r="T11" s="14">
        <v>0.27976254907341003</v>
      </c>
      <c r="U11" s="14">
        <v>0.311016747799852</v>
      </c>
      <c r="V11" s="14">
        <v>0.38029443845618599</v>
      </c>
      <c r="W11" s="14">
        <v>0.34178897188749502</v>
      </c>
      <c r="X11" s="14">
        <v>0.49419579592049001</v>
      </c>
      <c r="Y11" s="14">
        <v>0</v>
      </c>
      <c r="Z11" s="14">
        <v>0.31074904550718402</v>
      </c>
      <c r="AA11" s="14"/>
      <c r="AB11" s="14">
        <v>0.47612817577019101</v>
      </c>
      <c r="AC11" s="14">
        <v>0.29579284709267301</v>
      </c>
      <c r="AD11" s="14">
        <v>0.30330653311459799</v>
      </c>
      <c r="AE11" s="14"/>
      <c r="AF11" s="14">
        <v>0.48273697418158401</v>
      </c>
      <c r="AG11" s="14">
        <v>0.31029990957144499</v>
      </c>
      <c r="AH11" s="14">
        <v>0.19920579412307601</v>
      </c>
      <c r="AI11" s="14">
        <v>0.35058855607417599</v>
      </c>
      <c r="AJ11" s="14">
        <v>0.29599257227443898</v>
      </c>
      <c r="AK11" s="14">
        <v>0.36558310248866299</v>
      </c>
      <c r="AL11" s="14">
        <v>0.19741597505191999</v>
      </c>
      <c r="AM11" s="14">
        <v>0.21175028326546999</v>
      </c>
      <c r="AN11" s="14"/>
      <c r="AO11" s="14">
        <v>0.45113196464991401</v>
      </c>
      <c r="AP11" s="14">
        <v>0.31785413194935402</v>
      </c>
      <c r="AQ11" s="14">
        <v>0.24125144437712401</v>
      </c>
      <c r="AR11" s="14">
        <v>0.42108705907367799</v>
      </c>
      <c r="AS11" s="14">
        <v>0.314506485453661</v>
      </c>
      <c r="AT11" s="14">
        <v>0.36226030886953597</v>
      </c>
      <c r="AU11" s="14">
        <v>0.25911357531264601</v>
      </c>
      <c r="AV11" s="14">
        <v>0.16691805395972001</v>
      </c>
      <c r="AW11" s="14"/>
      <c r="AX11" s="14">
        <v>0.296856154673527</v>
      </c>
      <c r="AY11" s="14">
        <v>0.40353852737670598</v>
      </c>
      <c r="AZ11" s="14">
        <v>0.26425447545084502</v>
      </c>
      <c r="BA11" s="14"/>
      <c r="BB11" s="14">
        <v>0.42357251000025198</v>
      </c>
      <c r="BC11" s="14">
        <v>0.37644506429154101</v>
      </c>
      <c r="BD11" s="14">
        <v>0.20024538430064501</v>
      </c>
      <c r="BE11" s="14"/>
      <c r="BF11" s="14">
        <v>0.40299113277310999</v>
      </c>
      <c r="BG11" s="14">
        <v>0.43130501789543102</v>
      </c>
      <c r="BH11" s="14">
        <v>0.22239725120463899</v>
      </c>
      <c r="BI11" s="14"/>
      <c r="BJ11" s="14">
        <v>0.36578243168188301</v>
      </c>
      <c r="BK11" s="14">
        <v>0.31186325516751301</v>
      </c>
      <c r="BL11" s="14"/>
      <c r="BM11" s="14">
        <v>0.34762133029938103</v>
      </c>
      <c r="BN11" s="14">
        <v>0.31393911471285302</v>
      </c>
      <c r="BO11" s="14"/>
      <c r="BP11" s="14">
        <v>0.34189577714581199</v>
      </c>
      <c r="BQ11" s="14">
        <v>0.34384138218405602</v>
      </c>
      <c r="BR11" s="14">
        <v>0.38338715839590598</v>
      </c>
      <c r="BS11" s="14">
        <v>0.235819323692528</v>
      </c>
      <c r="BT11" s="14">
        <v>0.31326544265281497</v>
      </c>
      <c r="BU11" s="14">
        <v>0.38646574173186199</v>
      </c>
      <c r="BV11" s="14">
        <v>0.331492449602937</v>
      </c>
      <c r="BW11" s="14">
        <v>0.30716640758355601</v>
      </c>
    </row>
    <row r="12" spans="2:75" ht="29" x14ac:dyDescent="0.35">
      <c r="B12" s="15" t="s">
        <v>298</v>
      </c>
      <c r="C12" s="14">
        <v>0.27134516243236001</v>
      </c>
      <c r="D12" s="14">
        <v>0.27607855156529099</v>
      </c>
      <c r="E12" s="14">
        <v>0.26687800822973501</v>
      </c>
      <c r="F12" s="14"/>
      <c r="G12" s="14">
        <v>0.121133689855252</v>
      </c>
      <c r="H12" s="14">
        <v>0.17572069291266501</v>
      </c>
      <c r="I12" s="14">
        <v>0.151463797777488</v>
      </c>
      <c r="J12" s="14">
        <v>0.25758342594223899</v>
      </c>
      <c r="K12" s="14">
        <v>0.294618750666441</v>
      </c>
      <c r="L12" s="14">
        <v>0.38285025904383502</v>
      </c>
      <c r="M12" s="14"/>
      <c r="N12" s="14">
        <v>0.27779055681609699</v>
      </c>
      <c r="O12" s="14">
        <v>0.25928306722851002</v>
      </c>
      <c r="P12" s="14"/>
      <c r="Q12" s="14">
        <v>0.128193146574692</v>
      </c>
      <c r="R12" s="14">
        <v>0.36439272403496797</v>
      </c>
      <c r="S12" s="14">
        <v>0.33252931242276201</v>
      </c>
      <c r="T12" s="14">
        <v>0.24684368169079801</v>
      </c>
      <c r="U12" s="14">
        <v>0.243450704032873</v>
      </c>
      <c r="V12" s="14">
        <v>0.23853603318837999</v>
      </c>
      <c r="W12" s="14">
        <v>0.28241491561592702</v>
      </c>
      <c r="X12" s="14">
        <v>0.50704825614999904</v>
      </c>
      <c r="Y12" s="14">
        <v>0</v>
      </c>
      <c r="Z12" s="14">
        <v>0.26270447029890798</v>
      </c>
      <c r="AA12" s="14"/>
      <c r="AB12" s="14">
        <v>0.403054398891731</v>
      </c>
      <c r="AC12" s="14">
        <v>0.23845402170133601</v>
      </c>
      <c r="AD12" s="14">
        <v>0.27899594967199698</v>
      </c>
      <c r="AE12" s="14"/>
      <c r="AF12" s="14">
        <v>0.40530356771672299</v>
      </c>
      <c r="AG12" s="14">
        <v>0.19645156763800001</v>
      </c>
      <c r="AH12" s="14">
        <v>0.27034696561601101</v>
      </c>
      <c r="AI12" s="14">
        <v>0.44885671228989299</v>
      </c>
      <c r="AJ12" s="14">
        <v>0.35271590118288998</v>
      </c>
      <c r="AK12" s="14">
        <v>0.26983984935791799</v>
      </c>
      <c r="AL12" s="14">
        <v>0.24329111061611799</v>
      </c>
      <c r="AM12" s="14">
        <v>0.15032573555713599</v>
      </c>
      <c r="AN12" s="14"/>
      <c r="AO12" s="14">
        <v>0.358664200625609</v>
      </c>
      <c r="AP12" s="14">
        <v>0.20915683317625799</v>
      </c>
      <c r="AQ12" s="14">
        <v>0.25328101080020499</v>
      </c>
      <c r="AR12" s="14">
        <v>0.50720149545630999</v>
      </c>
      <c r="AS12" s="14">
        <v>0.33944398376569501</v>
      </c>
      <c r="AT12" s="14">
        <v>0.250607325681097</v>
      </c>
      <c r="AU12" s="14">
        <v>0.33090591134004799</v>
      </c>
      <c r="AV12" s="14">
        <v>0.119384784755986</v>
      </c>
      <c r="AW12" s="14"/>
      <c r="AX12" s="14">
        <v>0.35193877121822797</v>
      </c>
      <c r="AY12" s="14">
        <v>0.28279747241784597</v>
      </c>
      <c r="AZ12" s="14">
        <v>0.26132826347119298</v>
      </c>
      <c r="BA12" s="14"/>
      <c r="BB12" s="14">
        <v>0.39640429946544298</v>
      </c>
      <c r="BC12" s="14">
        <v>0.29124388718350103</v>
      </c>
      <c r="BD12" s="14">
        <v>0.19845062076182399</v>
      </c>
      <c r="BE12" s="14"/>
      <c r="BF12" s="14">
        <v>0.41536357329687301</v>
      </c>
      <c r="BG12" s="14">
        <v>0.310580566621528</v>
      </c>
      <c r="BH12" s="14">
        <v>0.22505529113541101</v>
      </c>
      <c r="BI12" s="14"/>
      <c r="BJ12" s="14">
        <v>0.37674821098694999</v>
      </c>
      <c r="BK12" s="14">
        <v>0.24951493805059199</v>
      </c>
      <c r="BL12" s="14"/>
      <c r="BM12" s="14">
        <v>0.30763739870398099</v>
      </c>
      <c r="BN12" s="14">
        <v>0.25827435979058599</v>
      </c>
      <c r="BO12" s="14"/>
      <c r="BP12" s="14">
        <v>0.24852016925578599</v>
      </c>
      <c r="BQ12" s="14">
        <v>0.375325760598055</v>
      </c>
      <c r="BR12" s="14">
        <v>0.35144461604107602</v>
      </c>
      <c r="BS12" s="14">
        <v>0.26706297504439003</v>
      </c>
      <c r="BT12" s="14">
        <v>0.28799049429267198</v>
      </c>
      <c r="BU12" s="14">
        <v>0.227410319486713</v>
      </c>
      <c r="BV12" s="14">
        <v>0.15656842653458</v>
      </c>
      <c r="BW12" s="14">
        <v>0.24449939715376101</v>
      </c>
    </row>
    <row r="13" spans="2:75" ht="43.5" x14ac:dyDescent="0.35">
      <c r="B13" s="15" t="s">
        <v>299</v>
      </c>
      <c r="C13" s="14">
        <v>0.23609349648488701</v>
      </c>
      <c r="D13" s="14">
        <v>0.25072875345079698</v>
      </c>
      <c r="E13" s="14">
        <v>0.22228141642433899</v>
      </c>
      <c r="F13" s="14"/>
      <c r="G13" s="14">
        <v>0.2670484746099</v>
      </c>
      <c r="H13" s="14">
        <v>0.139791342729603</v>
      </c>
      <c r="I13" s="14">
        <v>0.15780993767656501</v>
      </c>
      <c r="J13" s="14">
        <v>0.232575428227947</v>
      </c>
      <c r="K13" s="14">
        <v>0.26492087058373698</v>
      </c>
      <c r="L13" s="14">
        <v>0.28301955735776901</v>
      </c>
      <c r="M13" s="14"/>
      <c r="N13" s="14">
        <v>0.263573728662372</v>
      </c>
      <c r="O13" s="14">
        <v>0.18466620483845</v>
      </c>
      <c r="P13" s="14"/>
      <c r="Q13" s="14">
        <v>0.264591560671256</v>
      </c>
      <c r="R13" s="14">
        <v>0.22475501865685299</v>
      </c>
      <c r="S13" s="14">
        <v>0.232166635146556</v>
      </c>
      <c r="T13" s="14">
        <v>0.22562620491731</v>
      </c>
      <c r="U13" s="14">
        <v>0.22840551996841801</v>
      </c>
      <c r="V13" s="14">
        <v>0.218399623533785</v>
      </c>
      <c r="W13" s="14">
        <v>0.30262545264496699</v>
      </c>
      <c r="X13" s="14">
        <v>0.49419579592049001</v>
      </c>
      <c r="Y13" s="14">
        <v>0</v>
      </c>
      <c r="Z13" s="14">
        <v>0.20456650265569001</v>
      </c>
      <c r="AA13" s="14"/>
      <c r="AB13" s="14">
        <v>0.24766755226729401</v>
      </c>
      <c r="AC13" s="14">
        <v>0.24086455781207</v>
      </c>
      <c r="AD13" s="14">
        <v>0.22661656502130501</v>
      </c>
      <c r="AE13" s="14"/>
      <c r="AF13" s="14">
        <v>0.288007934058433</v>
      </c>
      <c r="AG13" s="14">
        <v>0.23434646759341199</v>
      </c>
      <c r="AH13" s="14">
        <v>0.32125392662871899</v>
      </c>
      <c r="AI13" s="14">
        <v>0.25400564913970097</v>
      </c>
      <c r="AJ13" s="14">
        <v>9.88520190836151E-2</v>
      </c>
      <c r="AK13" s="14">
        <v>0.28448700394134302</v>
      </c>
      <c r="AL13" s="14">
        <v>0.188901091938283</v>
      </c>
      <c r="AM13" s="14">
        <v>0.145794510427462</v>
      </c>
      <c r="AN13" s="14"/>
      <c r="AO13" s="14">
        <v>0.244264605321804</v>
      </c>
      <c r="AP13" s="14">
        <v>0.219845998908024</v>
      </c>
      <c r="AQ13" s="14">
        <v>0.229866978487546</v>
      </c>
      <c r="AR13" s="14">
        <v>0.23066301147233201</v>
      </c>
      <c r="AS13" s="14">
        <v>0.158120315974249</v>
      </c>
      <c r="AT13" s="14">
        <v>0.28998162637477798</v>
      </c>
      <c r="AU13" s="14">
        <v>0.27575830395807699</v>
      </c>
      <c r="AV13" s="14">
        <v>7.0031700807111505E-2</v>
      </c>
      <c r="AW13" s="14"/>
      <c r="AX13" s="14">
        <v>0.38700368319130701</v>
      </c>
      <c r="AY13" s="14">
        <v>0.281299181847674</v>
      </c>
      <c r="AZ13" s="14">
        <v>0.19748929994461001</v>
      </c>
      <c r="BA13" s="14"/>
      <c r="BB13" s="14">
        <v>0.38590957317406799</v>
      </c>
      <c r="BC13" s="14">
        <v>0.27013177375742098</v>
      </c>
      <c r="BD13" s="14">
        <v>0.17390989156904199</v>
      </c>
      <c r="BE13" s="14"/>
      <c r="BF13" s="14">
        <v>0.38153356251492798</v>
      </c>
      <c r="BG13" s="14">
        <v>0.30152181941009598</v>
      </c>
      <c r="BH13" s="14">
        <v>0.18719897437131999</v>
      </c>
      <c r="BI13" s="14"/>
      <c r="BJ13" s="14">
        <v>0.32706612639718202</v>
      </c>
      <c r="BK13" s="14">
        <v>0.21345103577299099</v>
      </c>
      <c r="BL13" s="14"/>
      <c r="BM13" s="14">
        <v>0.32192271859095001</v>
      </c>
      <c r="BN13" s="14">
        <v>0.200353133057667</v>
      </c>
      <c r="BO13" s="14"/>
      <c r="BP13" s="14">
        <v>0.27030531208422498</v>
      </c>
      <c r="BQ13" s="14">
        <v>0.33051237065823902</v>
      </c>
      <c r="BR13" s="14">
        <v>0.128337687277504</v>
      </c>
      <c r="BS13" s="14">
        <v>0.19199790952832599</v>
      </c>
      <c r="BT13" s="14">
        <v>0.27085130714474198</v>
      </c>
      <c r="BU13" s="14">
        <v>0.19357388134565201</v>
      </c>
      <c r="BV13" s="14">
        <v>0.17854715081890299</v>
      </c>
      <c r="BW13" s="14">
        <v>0.17250569538385799</v>
      </c>
    </row>
    <row r="14" spans="2:75" ht="43.5" x14ac:dyDescent="0.35">
      <c r="B14" s="15" t="s">
        <v>300</v>
      </c>
      <c r="C14" s="14">
        <v>0.228876848201018</v>
      </c>
      <c r="D14" s="14">
        <v>0.271876450120346</v>
      </c>
      <c r="E14" s="14">
        <v>0.18829580847859601</v>
      </c>
      <c r="F14" s="14"/>
      <c r="G14" s="14">
        <v>0.18350529184315201</v>
      </c>
      <c r="H14" s="14">
        <v>0.16602981830960301</v>
      </c>
      <c r="I14" s="14">
        <v>0.17024261950363401</v>
      </c>
      <c r="J14" s="14">
        <v>0.26686888692154698</v>
      </c>
      <c r="K14" s="14">
        <v>0.28189874146987798</v>
      </c>
      <c r="L14" s="14">
        <v>0.24176217911838699</v>
      </c>
      <c r="M14" s="14"/>
      <c r="N14" s="14">
        <v>0.25981389138809002</v>
      </c>
      <c r="O14" s="14">
        <v>0.17098038166521301</v>
      </c>
      <c r="P14" s="14"/>
      <c r="Q14" s="14">
        <v>6.0658177006842597E-2</v>
      </c>
      <c r="R14" s="14">
        <v>0.208186814076567</v>
      </c>
      <c r="S14" s="14">
        <v>0.220208351801427</v>
      </c>
      <c r="T14" s="14">
        <v>0.28097368390125999</v>
      </c>
      <c r="U14" s="14">
        <v>0.26508382513907303</v>
      </c>
      <c r="V14" s="14">
        <v>0.223657457586038</v>
      </c>
      <c r="W14" s="14">
        <v>0.20428774833011801</v>
      </c>
      <c r="X14" s="14">
        <v>0.57896056191277401</v>
      </c>
      <c r="Y14" s="14">
        <v>0</v>
      </c>
      <c r="Z14" s="14">
        <v>0.16067308464160099</v>
      </c>
      <c r="AA14" s="14"/>
      <c r="AB14" s="14">
        <v>0.27021177317919098</v>
      </c>
      <c r="AC14" s="14">
        <v>0.179112414101253</v>
      </c>
      <c r="AD14" s="14">
        <v>0.33649400689546</v>
      </c>
      <c r="AE14" s="14"/>
      <c r="AF14" s="14">
        <v>0.27166942362865698</v>
      </c>
      <c r="AG14" s="14">
        <v>0.21829684655989601</v>
      </c>
      <c r="AH14" s="14">
        <v>0.24957306631461401</v>
      </c>
      <c r="AI14" s="14">
        <v>0.29346137409884399</v>
      </c>
      <c r="AJ14" s="14">
        <v>0.23172845033346401</v>
      </c>
      <c r="AK14" s="14">
        <v>0.22392212102672299</v>
      </c>
      <c r="AL14" s="14">
        <v>0.239161943009461</v>
      </c>
      <c r="AM14" s="14">
        <v>0.145222890457614</v>
      </c>
      <c r="AN14" s="14"/>
      <c r="AO14" s="14">
        <v>0.28623995015867398</v>
      </c>
      <c r="AP14" s="14">
        <v>0.249383983826795</v>
      </c>
      <c r="AQ14" s="14">
        <v>0.24165342413427199</v>
      </c>
      <c r="AR14" s="14">
        <v>0.35482956990874798</v>
      </c>
      <c r="AS14" s="14">
        <v>0.15779681654754399</v>
      </c>
      <c r="AT14" s="14">
        <v>0.244563410275174</v>
      </c>
      <c r="AU14" s="14">
        <v>0.27508057359007898</v>
      </c>
      <c r="AV14" s="14">
        <v>0.14053695592302601</v>
      </c>
      <c r="AW14" s="14"/>
      <c r="AX14" s="14">
        <v>0.16329358795521701</v>
      </c>
      <c r="AY14" s="14">
        <v>0.29390722882304099</v>
      </c>
      <c r="AZ14" s="14">
        <v>0.22247931852203801</v>
      </c>
      <c r="BA14" s="14"/>
      <c r="BB14" s="14">
        <v>0.297612630869732</v>
      </c>
      <c r="BC14" s="14">
        <v>0.24211048502383001</v>
      </c>
      <c r="BD14" s="14">
        <v>0.23288708084052001</v>
      </c>
      <c r="BE14" s="14"/>
      <c r="BF14" s="14">
        <v>0.32379194610935103</v>
      </c>
      <c r="BG14" s="14">
        <v>0.243602425294484</v>
      </c>
      <c r="BH14" s="14">
        <v>0.249996288923715</v>
      </c>
      <c r="BI14" s="14"/>
      <c r="BJ14" s="14">
        <v>0.32539533862992098</v>
      </c>
      <c r="BK14" s="14">
        <v>0.20818029886757</v>
      </c>
      <c r="BL14" s="14"/>
      <c r="BM14" s="14">
        <v>0.27742069737209701</v>
      </c>
      <c r="BN14" s="14">
        <v>0.20354109776564</v>
      </c>
      <c r="BO14" s="14"/>
      <c r="BP14" s="14">
        <v>0.21718089980608299</v>
      </c>
      <c r="BQ14" s="14">
        <v>0.21200309793098501</v>
      </c>
      <c r="BR14" s="14">
        <v>0.24741459688473599</v>
      </c>
      <c r="BS14" s="14">
        <v>0.23333000761769901</v>
      </c>
      <c r="BT14" s="14">
        <v>0.215655123010566</v>
      </c>
      <c r="BU14" s="14">
        <v>0.26288238172846701</v>
      </c>
      <c r="BV14" s="14">
        <v>0.18006087316389099</v>
      </c>
      <c r="BW14" s="14">
        <v>0.279563668120208</v>
      </c>
    </row>
    <row r="15" spans="2:75" ht="29" x14ac:dyDescent="0.35">
      <c r="B15" s="15" t="s">
        <v>301</v>
      </c>
      <c r="C15" s="14">
        <v>0.22845160521513</v>
      </c>
      <c r="D15" s="14">
        <v>0.23781180160968801</v>
      </c>
      <c r="E15" s="14">
        <v>0.21961788386092099</v>
      </c>
      <c r="F15" s="14"/>
      <c r="G15" s="14">
        <v>0.14727116516418701</v>
      </c>
      <c r="H15" s="14">
        <v>0.21717555382343101</v>
      </c>
      <c r="I15" s="14">
        <v>0.23904660092451699</v>
      </c>
      <c r="J15" s="14">
        <v>0.229840010600009</v>
      </c>
      <c r="K15" s="14">
        <v>0.23804483202767199</v>
      </c>
      <c r="L15" s="14">
        <v>0.24131524903755699</v>
      </c>
      <c r="M15" s="14"/>
      <c r="N15" s="14">
        <v>0.24526516047367899</v>
      </c>
      <c r="O15" s="14">
        <v>0.19698623751698799</v>
      </c>
      <c r="P15" s="14"/>
      <c r="Q15" s="14">
        <v>5.1072177525617303E-2</v>
      </c>
      <c r="R15" s="14">
        <v>0.25798517579936298</v>
      </c>
      <c r="S15" s="14">
        <v>0.26100419046943901</v>
      </c>
      <c r="T15" s="14">
        <v>0.241990171381611</v>
      </c>
      <c r="U15" s="14">
        <v>0.229432273380238</v>
      </c>
      <c r="V15" s="14">
        <v>0.22693244969845</v>
      </c>
      <c r="W15" s="14">
        <v>0.23597649380181401</v>
      </c>
      <c r="X15" s="14">
        <v>0.75098038840835002</v>
      </c>
      <c r="Y15" s="14">
        <v>0</v>
      </c>
      <c r="Z15" s="14">
        <v>0.14375771663952799</v>
      </c>
      <c r="AA15" s="14"/>
      <c r="AB15" s="14">
        <v>0.278104801417</v>
      </c>
      <c r="AC15" s="14">
        <v>0.18744660005462399</v>
      </c>
      <c r="AD15" s="14">
        <v>0.32561242974868299</v>
      </c>
      <c r="AE15" s="14"/>
      <c r="AF15" s="14">
        <v>0.23418602081868101</v>
      </c>
      <c r="AG15" s="14">
        <v>0.23080391997371599</v>
      </c>
      <c r="AH15" s="14">
        <v>0.25668474716571399</v>
      </c>
      <c r="AI15" s="14">
        <v>0.23004014622378399</v>
      </c>
      <c r="AJ15" s="14">
        <v>6.90485242273427E-2</v>
      </c>
      <c r="AK15" s="14">
        <v>0.30185801256836298</v>
      </c>
      <c r="AL15" s="14">
        <v>0.22971676635903801</v>
      </c>
      <c r="AM15" s="14">
        <v>0.17068623530473601</v>
      </c>
      <c r="AN15" s="14"/>
      <c r="AO15" s="14">
        <v>0.237496913179263</v>
      </c>
      <c r="AP15" s="14">
        <v>0.25737956072199197</v>
      </c>
      <c r="AQ15" s="14">
        <v>0.26561755781814</v>
      </c>
      <c r="AR15" s="14">
        <v>0.238345755910223</v>
      </c>
      <c r="AS15" s="14">
        <v>0.14345397202322199</v>
      </c>
      <c r="AT15" s="14">
        <v>0.27245067451458399</v>
      </c>
      <c r="AU15" s="14">
        <v>0.20501746191112699</v>
      </c>
      <c r="AV15" s="14">
        <v>0.1158962421949</v>
      </c>
      <c r="AW15" s="14"/>
      <c r="AX15" s="14">
        <v>0.22714446007623401</v>
      </c>
      <c r="AY15" s="14">
        <v>0.25967970357310999</v>
      </c>
      <c r="AZ15" s="14">
        <v>0.21983056151053401</v>
      </c>
      <c r="BA15" s="14"/>
      <c r="BB15" s="14">
        <v>0.28588256133529599</v>
      </c>
      <c r="BC15" s="14">
        <v>0.21149068288893499</v>
      </c>
      <c r="BD15" s="14">
        <v>0.28719672965853998</v>
      </c>
      <c r="BE15" s="14"/>
      <c r="BF15" s="14">
        <v>0.27756998395371901</v>
      </c>
      <c r="BG15" s="14">
        <v>0.265201933310032</v>
      </c>
      <c r="BH15" s="14">
        <v>0.227654422970267</v>
      </c>
      <c r="BI15" s="14"/>
      <c r="BJ15" s="14">
        <v>0.30876533098952702</v>
      </c>
      <c r="BK15" s="14">
        <v>0.20612894169707</v>
      </c>
      <c r="BL15" s="14"/>
      <c r="BM15" s="14">
        <v>0.25572979928129702</v>
      </c>
      <c r="BN15" s="14">
        <v>0.21275228567851501</v>
      </c>
      <c r="BO15" s="14"/>
      <c r="BP15" s="14">
        <v>0.26379826321767902</v>
      </c>
      <c r="BQ15" s="14">
        <v>0.244592196997998</v>
      </c>
      <c r="BR15" s="14">
        <v>0.14725756508641699</v>
      </c>
      <c r="BS15" s="14">
        <v>0.224771549928933</v>
      </c>
      <c r="BT15" s="14">
        <v>0.22728026868555401</v>
      </c>
      <c r="BU15" s="14">
        <v>0.25723658667849397</v>
      </c>
      <c r="BV15" s="14">
        <v>9.8530117423186098E-2</v>
      </c>
      <c r="BW15" s="14">
        <v>0.200415401827437</v>
      </c>
    </row>
    <row r="16" spans="2:75" ht="58" x14ac:dyDescent="0.35">
      <c r="B16" s="15" t="s">
        <v>302</v>
      </c>
      <c r="C16" s="14">
        <v>0.22133596065868</v>
      </c>
      <c r="D16" s="14">
        <v>0.23379750722520401</v>
      </c>
      <c r="E16" s="14">
        <v>0.209575328149391</v>
      </c>
      <c r="F16" s="14"/>
      <c r="G16" s="14">
        <v>0.248940253941034</v>
      </c>
      <c r="H16" s="14">
        <v>0.15569235379893401</v>
      </c>
      <c r="I16" s="14">
        <v>0.17259266141596299</v>
      </c>
      <c r="J16" s="14">
        <v>0.23569453107850299</v>
      </c>
      <c r="K16" s="14">
        <v>0.25143386875156598</v>
      </c>
      <c r="L16" s="14">
        <v>0.236968355378914</v>
      </c>
      <c r="M16" s="14"/>
      <c r="N16" s="14">
        <v>0.23032318289503401</v>
      </c>
      <c r="O16" s="14">
        <v>0.204517016187789</v>
      </c>
      <c r="P16" s="14"/>
      <c r="Q16" s="14">
        <v>0.18466836933522901</v>
      </c>
      <c r="R16" s="14">
        <v>0.21830254698549001</v>
      </c>
      <c r="S16" s="14">
        <v>0.26330801946172999</v>
      </c>
      <c r="T16" s="14">
        <v>0.196412261582012</v>
      </c>
      <c r="U16" s="14">
        <v>0.24895448885438401</v>
      </c>
      <c r="V16" s="14">
        <v>0.228018410274686</v>
      </c>
      <c r="W16" s="14">
        <v>0.23175832171726601</v>
      </c>
      <c r="X16" s="14">
        <v>0.50580420407950999</v>
      </c>
      <c r="Y16" s="14">
        <v>0.57049239310669397</v>
      </c>
      <c r="Z16" s="14">
        <v>0.121820602498365</v>
      </c>
      <c r="AA16" s="14"/>
      <c r="AB16" s="14">
        <v>0.27170215843832102</v>
      </c>
      <c r="AC16" s="14">
        <v>0.18286087908599799</v>
      </c>
      <c r="AD16" s="14">
        <v>0.28350782737490698</v>
      </c>
      <c r="AE16" s="14"/>
      <c r="AF16" s="14">
        <v>0.18509293490517301</v>
      </c>
      <c r="AG16" s="14">
        <v>0.21398615955421299</v>
      </c>
      <c r="AH16" s="14">
        <v>0.25994574896478401</v>
      </c>
      <c r="AI16" s="14">
        <v>0.28733287545828001</v>
      </c>
      <c r="AJ16" s="14">
        <v>0.21084487027045501</v>
      </c>
      <c r="AK16" s="14">
        <v>0.349538707864054</v>
      </c>
      <c r="AL16" s="14">
        <v>0.130978463467919</v>
      </c>
      <c r="AM16" s="14">
        <v>0.143319760723254</v>
      </c>
      <c r="AN16" s="14"/>
      <c r="AO16" s="14">
        <v>0.236864132662501</v>
      </c>
      <c r="AP16" s="14">
        <v>0.19398559216115999</v>
      </c>
      <c r="AQ16" s="14">
        <v>0.29119811392568901</v>
      </c>
      <c r="AR16" s="14">
        <v>0.38820544243361799</v>
      </c>
      <c r="AS16" s="14">
        <v>0.328018433129527</v>
      </c>
      <c r="AT16" s="14">
        <v>0.34673436497709198</v>
      </c>
      <c r="AU16" s="14">
        <v>0.11005505952745</v>
      </c>
      <c r="AV16" s="14">
        <v>0.14908807179647501</v>
      </c>
      <c r="AW16" s="14"/>
      <c r="AX16" s="14">
        <v>0.17291291986163301</v>
      </c>
      <c r="AY16" s="14">
        <v>0.28374184925058399</v>
      </c>
      <c r="AZ16" s="14">
        <v>0.19064297041494599</v>
      </c>
      <c r="BA16" s="14"/>
      <c r="BB16" s="14">
        <v>0.26987069126926899</v>
      </c>
      <c r="BC16" s="14">
        <v>0.25400368988037397</v>
      </c>
      <c r="BD16" s="14">
        <v>0.16827353354916899</v>
      </c>
      <c r="BE16" s="14"/>
      <c r="BF16" s="14">
        <v>0.19087930803609901</v>
      </c>
      <c r="BG16" s="14">
        <v>0.25883994195793297</v>
      </c>
      <c r="BH16" s="14">
        <v>0.22928279308824101</v>
      </c>
      <c r="BI16" s="14"/>
      <c r="BJ16" s="14">
        <v>0.32547270861092498</v>
      </c>
      <c r="BK16" s="14">
        <v>0.19598789094907901</v>
      </c>
      <c r="BL16" s="14"/>
      <c r="BM16" s="14">
        <v>0.23412870338451799</v>
      </c>
      <c r="BN16" s="14">
        <v>0.21080865221869499</v>
      </c>
      <c r="BO16" s="14"/>
      <c r="BP16" s="14">
        <v>0.23793487446886299</v>
      </c>
      <c r="BQ16" s="14">
        <v>0.191297623244469</v>
      </c>
      <c r="BR16" s="14">
        <v>0.19094148128298499</v>
      </c>
      <c r="BS16" s="14">
        <v>0.166346072483851</v>
      </c>
      <c r="BT16" s="14">
        <v>0.21901555485815699</v>
      </c>
      <c r="BU16" s="14">
        <v>0.28137801936404</v>
      </c>
      <c r="BV16" s="14">
        <v>0.36478726602182299</v>
      </c>
      <c r="BW16" s="14">
        <v>0.21695965518854399</v>
      </c>
    </row>
    <row r="17" spans="2:75" x14ac:dyDescent="0.35">
      <c r="B17" s="15" t="s">
        <v>92</v>
      </c>
      <c r="C17" s="14">
        <v>0.15890343377177099</v>
      </c>
      <c r="D17" s="14">
        <v>0.11976282284666299</v>
      </c>
      <c r="E17" s="14">
        <v>0.195842535898614</v>
      </c>
      <c r="F17" s="14"/>
      <c r="G17" s="14">
        <v>0.16523469199558499</v>
      </c>
      <c r="H17" s="14">
        <v>0.17082698050536799</v>
      </c>
      <c r="I17" s="14">
        <v>0.19828243635291401</v>
      </c>
      <c r="J17" s="14">
        <v>0.21467798590259499</v>
      </c>
      <c r="K17" s="14">
        <v>0.112975912530971</v>
      </c>
      <c r="L17" s="14">
        <v>0.13020295759573</v>
      </c>
      <c r="M17" s="14"/>
      <c r="N17" s="14">
        <v>0.11740042834657601</v>
      </c>
      <c r="O17" s="14">
        <v>0.236573343924635</v>
      </c>
      <c r="P17" s="14"/>
      <c r="Q17" s="14">
        <v>0.40810600549061798</v>
      </c>
      <c r="R17" s="14">
        <v>0.158886406714388</v>
      </c>
      <c r="S17" s="14">
        <v>0.17806185919081099</v>
      </c>
      <c r="T17" s="14">
        <v>0.10711014936248101</v>
      </c>
      <c r="U17" s="14">
        <v>0.135007069140133</v>
      </c>
      <c r="V17" s="14">
        <v>0.132137978065409</v>
      </c>
      <c r="W17" s="14">
        <v>8.3397370843994303E-2</v>
      </c>
      <c r="X17" s="14">
        <v>0</v>
      </c>
      <c r="Y17" s="14">
        <v>0</v>
      </c>
      <c r="Z17" s="14">
        <v>0.38544390044513999</v>
      </c>
      <c r="AA17" s="14"/>
      <c r="AB17" s="14">
        <v>5.3039514763950198E-2</v>
      </c>
      <c r="AC17" s="14">
        <v>0.199695954911179</v>
      </c>
      <c r="AD17" s="14">
        <v>5.8784988541403099E-2</v>
      </c>
      <c r="AE17" s="14"/>
      <c r="AF17" s="14">
        <v>6.6920255514542296E-2</v>
      </c>
      <c r="AG17" s="14">
        <v>9.9502448188886206E-2</v>
      </c>
      <c r="AH17" s="14">
        <v>7.0829102638542696E-2</v>
      </c>
      <c r="AI17" s="14">
        <v>8.7374771304247395E-2</v>
      </c>
      <c r="AJ17" s="14">
        <v>0.18954885883404299</v>
      </c>
      <c r="AK17" s="14">
        <v>0.15157079929033901</v>
      </c>
      <c r="AL17" s="14">
        <v>9.2649568146589395E-2</v>
      </c>
      <c r="AM17" s="14">
        <v>0.33712934344640499</v>
      </c>
      <c r="AN17" s="14"/>
      <c r="AO17" s="14">
        <v>7.6413945600385197E-2</v>
      </c>
      <c r="AP17" s="14">
        <v>0.10250470319265099</v>
      </c>
      <c r="AQ17" s="14">
        <v>9.3630164589569298E-2</v>
      </c>
      <c r="AR17" s="14">
        <v>1.31350947117142E-2</v>
      </c>
      <c r="AS17" s="14">
        <v>0.12697097795051701</v>
      </c>
      <c r="AT17" s="14">
        <v>0.147539035362137</v>
      </c>
      <c r="AU17" s="14">
        <v>6.9074775637268507E-2</v>
      </c>
      <c r="AV17" s="14">
        <v>0.36917209284031699</v>
      </c>
      <c r="AW17" s="14"/>
      <c r="AX17" s="14">
        <v>0.152600745772138</v>
      </c>
      <c r="AY17" s="14">
        <v>8.7397565739139593E-2</v>
      </c>
      <c r="AZ17" s="14">
        <v>0.17158747849376499</v>
      </c>
      <c r="BA17" s="14"/>
      <c r="BB17" s="14">
        <v>9.7291806382594895E-2</v>
      </c>
      <c r="BC17" s="14">
        <v>9.0545262622828193E-2</v>
      </c>
      <c r="BD17" s="14">
        <v>0.20415432667000599</v>
      </c>
      <c r="BE17" s="14"/>
      <c r="BF17" s="14">
        <v>9.0408699996949296E-2</v>
      </c>
      <c r="BG17" s="14">
        <v>9.5020266232440101E-2</v>
      </c>
      <c r="BH17" s="14">
        <v>0.166057962149152</v>
      </c>
      <c r="BI17" s="14"/>
      <c r="BJ17" s="14">
        <v>2.9114437193034901E-2</v>
      </c>
      <c r="BK17" s="14">
        <v>0.18455210840962</v>
      </c>
      <c r="BL17" s="14"/>
      <c r="BM17" s="14">
        <v>6.7117472216199403E-2</v>
      </c>
      <c r="BN17" s="14">
        <v>0.18709697964187799</v>
      </c>
      <c r="BO17" s="14"/>
      <c r="BP17" s="14">
        <v>0.145762792166265</v>
      </c>
      <c r="BQ17" s="14">
        <v>0.11856859513022699</v>
      </c>
      <c r="BR17" s="14">
        <v>0.301147143010426</v>
      </c>
      <c r="BS17" s="14">
        <v>0.15034570372456399</v>
      </c>
      <c r="BT17" s="14">
        <v>0.15275986230130401</v>
      </c>
      <c r="BU17" s="14">
        <v>0.115206751490152</v>
      </c>
      <c r="BV17" s="14">
        <v>0.29695420453488303</v>
      </c>
      <c r="BW17" s="14">
        <v>0.205731139076581</v>
      </c>
    </row>
    <row r="18" spans="2:75" ht="43.5" x14ac:dyDescent="0.35">
      <c r="B18" s="15" t="s">
        <v>303</v>
      </c>
      <c r="C18" s="14">
        <v>0.145379972126884</v>
      </c>
      <c r="D18" s="14">
        <v>0.14384152880639001</v>
      </c>
      <c r="E18" s="14">
        <v>0.14683188392869001</v>
      </c>
      <c r="F18" s="14"/>
      <c r="G18" s="14">
        <v>0.199609138049021</v>
      </c>
      <c r="H18" s="14">
        <v>0.109537910081764</v>
      </c>
      <c r="I18" s="14">
        <v>0.106855710728212</v>
      </c>
      <c r="J18" s="14">
        <v>0.141580862094179</v>
      </c>
      <c r="K18" s="14">
        <v>0.140493583501133</v>
      </c>
      <c r="L18" s="14">
        <v>0.165282726409447</v>
      </c>
      <c r="M18" s="14"/>
      <c r="N18" s="14">
        <v>0.15282165572009601</v>
      </c>
      <c r="O18" s="14">
        <v>0.13145339283101601</v>
      </c>
      <c r="P18" s="14"/>
      <c r="Q18" s="14">
        <v>0.173229476532023</v>
      </c>
      <c r="R18" s="14">
        <v>0.133306545108516</v>
      </c>
      <c r="S18" s="14">
        <v>4.6631686903672802E-2</v>
      </c>
      <c r="T18" s="14">
        <v>0.18792203496055301</v>
      </c>
      <c r="U18" s="14">
        <v>0.17093514213406</v>
      </c>
      <c r="V18" s="14">
        <v>0.13615052100556199</v>
      </c>
      <c r="W18" s="14">
        <v>0.18721047716112399</v>
      </c>
      <c r="X18" s="14">
        <v>0</v>
      </c>
      <c r="Y18" s="14">
        <v>0</v>
      </c>
      <c r="Z18" s="14">
        <v>0.103084595174358</v>
      </c>
      <c r="AA18" s="14"/>
      <c r="AB18" s="14">
        <v>0.240188863393935</v>
      </c>
      <c r="AC18" s="14">
        <v>0.14008939730730299</v>
      </c>
      <c r="AD18" s="14">
        <v>0.100085709271793</v>
      </c>
      <c r="AE18" s="14"/>
      <c r="AF18" s="14">
        <v>0.20369614055585999</v>
      </c>
      <c r="AG18" s="14">
        <v>0.14341370438687201</v>
      </c>
      <c r="AH18" s="14">
        <v>0.14967702897832599</v>
      </c>
      <c r="AI18" s="14">
        <v>0.32449657360697098</v>
      </c>
      <c r="AJ18" s="14">
        <v>0.191039711646249</v>
      </c>
      <c r="AK18" s="14">
        <v>0.14545696150316401</v>
      </c>
      <c r="AL18" s="14">
        <v>0.137935434809976</v>
      </c>
      <c r="AM18" s="14">
        <v>7.3806341235799697E-2</v>
      </c>
      <c r="AN18" s="14"/>
      <c r="AO18" s="14">
        <v>0.171679479601415</v>
      </c>
      <c r="AP18" s="14">
        <v>0.13635323396447799</v>
      </c>
      <c r="AQ18" s="14">
        <v>0.12942816246906599</v>
      </c>
      <c r="AR18" s="14">
        <v>0.25460426600654001</v>
      </c>
      <c r="AS18" s="14">
        <v>0.20760270860909599</v>
      </c>
      <c r="AT18" s="14">
        <v>0.14392040809179499</v>
      </c>
      <c r="AU18" s="14">
        <v>0.18873439621579599</v>
      </c>
      <c r="AV18" s="14">
        <v>3.3319716578546203E-2</v>
      </c>
      <c r="AW18" s="14"/>
      <c r="AX18" s="14">
        <v>0.19712557742412401</v>
      </c>
      <c r="AY18" s="14">
        <v>0.184597915778757</v>
      </c>
      <c r="AZ18" s="14">
        <v>0.123981263290578</v>
      </c>
      <c r="BA18" s="14"/>
      <c r="BB18" s="14">
        <v>0.27667894315420399</v>
      </c>
      <c r="BC18" s="14">
        <v>0.14918559812219601</v>
      </c>
      <c r="BD18" s="14">
        <v>0.112357451091998</v>
      </c>
      <c r="BE18" s="14"/>
      <c r="BF18" s="14">
        <v>0.169532974555959</v>
      </c>
      <c r="BG18" s="14">
        <v>0.19788546621097799</v>
      </c>
      <c r="BH18" s="14">
        <v>0.10942869260669399</v>
      </c>
      <c r="BI18" s="14"/>
      <c r="BJ18" s="14">
        <v>0.23658106120477901</v>
      </c>
      <c r="BK18" s="14">
        <v>0.124765505764091</v>
      </c>
      <c r="BL18" s="14"/>
      <c r="BM18" s="14">
        <v>0.212995571115312</v>
      </c>
      <c r="BN18" s="14">
        <v>0.116483192878913</v>
      </c>
      <c r="BO18" s="14"/>
      <c r="BP18" s="14">
        <v>0.183963405421328</v>
      </c>
      <c r="BQ18" s="14">
        <v>8.4733414464619503E-2</v>
      </c>
      <c r="BR18" s="14">
        <v>4.8072640920984802E-2</v>
      </c>
      <c r="BS18" s="14">
        <v>0.113324072714358</v>
      </c>
      <c r="BT18" s="14">
        <v>0.16645167184658</v>
      </c>
      <c r="BU18" s="14">
        <v>0.188660351039552</v>
      </c>
      <c r="BV18" s="14">
        <v>5.2020691052722702E-2</v>
      </c>
      <c r="BW18" s="14">
        <v>0.106644480855645</v>
      </c>
    </row>
    <row r="19" spans="2:75" ht="43.5" x14ac:dyDescent="0.35">
      <c r="B19" s="15" t="s">
        <v>304</v>
      </c>
      <c r="C19" s="14">
        <v>0.141421145480852</v>
      </c>
      <c r="D19" s="14">
        <v>0.166382842762507</v>
      </c>
      <c r="E19" s="14">
        <v>0.11786344764852499</v>
      </c>
      <c r="F19" s="14"/>
      <c r="G19" s="14">
        <v>0.14600015468630101</v>
      </c>
      <c r="H19" s="14">
        <v>0.20759899258762701</v>
      </c>
      <c r="I19" s="14">
        <v>0.19049887583504699</v>
      </c>
      <c r="J19" s="14">
        <v>0.11960743780199699</v>
      </c>
      <c r="K19" s="14">
        <v>0.15445015116015601</v>
      </c>
      <c r="L19" s="14">
        <v>0.10270553294818</v>
      </c>
      <c r="M19" s="14"/>
      <c r="N19" s="14">
        <v>0.16226896789626599</v>
      </c>
      <c r="O19" s="14">
        <v>0.102405934960578</v>
      </c>
      <c r="P19" s="14"/>
      <c r="Q19" s="14">
        <v>6.3912404085101696E-2</v>
      </c>
      <c r="R19" s="14">
        <v>9.5724546946500302E-2</v>
      </c>
      <c r="S19" s="14">
        <v>8.28617404084733E-2</v>
      </c>
      <c r="T19" s="14">
        <v>0.132353244630146</v>
      </c>
      <c r="U19" s="14">
        <v>0.14771525009976</v>
      </c>
      <c r="V19" s="14">
        <v>0.25899155900887699</v>
      </c>
      <c r="W19" s="14">
        <v>0.21281339186057199</v>
      </c>
      <c r="X19" s="14">
        <v>0.33438743868451198</v>
      </c>
      <c r="Y19" s="14">
        <v>0</v>
      </c>
      <c r="Z19" s="14">
        <v>3.6483244867979901E-2</v>
      </c>
      <c r="AA19" s="14"/>
      <c r="AB19" s="14">
        <v>0.18874184095174801</v>
      </c>
      <c r="AC19" s="14">
        <v>0.120315121019651</v>
      </c>
      <c r="AD19" s="14">
        <v>0.189763443153184</v>
      </c>
      <c r="AE19" s="14"/>
      <c r="AF19" s="14">
        <v>9.2434546562235195E-2</v>
      </c>
      <c r="AG19" s="14">
        <v>0.167151701751594</v>
      </c>
      <c r="AH19" s="14">
        <v>0.176847707596898</v>
      </c>
      <c r="AI19" s="14">
        <v>0.20672770904586499</v>
      </c>
      <c r="AJ19" s="14">
        <v>7.1788762594715796E-2</v>
      </c>
      <c r="AK19" s="14">
        <v>0.22125084359482</v>
      </c>
      <c r="AL19" s="14">
        <v>0.28437859143363198</v>
      </c>
      <c r="AM19" s="14">
        <v>7.4460234699072397E-2</v>
      </c>
      <c r="AN19" s="14"/>
      <c r="AO19" s="14">
        <v>0.104027344849923</v>
      </c>
      <c r="AP19" s="14">
        <v>0.178250745956998</v>
      </c>
      <c r="AQ19" s="14">
        <v>0.18312153783347301</v>
      </c>
      <c r="AR19" s="14">
        <v>0.12644333150529399</v>
      </c>
      <c r="AS19" s="14">
        <v>6.29750987674777E-2</v>
      </c>
      <c r="AT19" s="14">
        <v>0.19937728063472501</v>
      </c>
      <c r="AU19" s="14">
        <v>0.248924258633199</v>
      </c>
      <c r="AV19" s="14">
        <v>8.66026156594569E-2</v>
      </c>
      <c r="AW19" s="14"/>
      <c r="AX19" s="14">
        <v>0.31267213274395</v>
      </c>
      <c r="AY19" s="14">
        <v>0.150796793201114</v>
      </c>
      <c r="AZ19" s="14">
        <v>0.13873987052348999</v>
      </c>
      <c r="BA19" s="14"/>
      <c r="BB19" s="14">
        <v>0.237545055990424</v>
      </c>
      <c r="BC19" s="14">
        <v>0.14178428895129699</v>
      </c>
      <c r="BD19" s="14">
        <v>0.12534864078240901</v>
      </c>
      <c r="BE19" s="14"/>
      <c r="BF19" s="14">
        <v>0.22362242260541901</v>
      </c>
      <c r="BG19" s="14">
        <v>0.15236555133999799</v>
      </c>
      <c r="BH19" s="14">
        <v>0.13915050340875099</v>
      </c>
      <c r="BI19" s="14"/>
      <c r="BJ19" s="14">
        <v>0.26662385804238398</v>
      </c>
      <c r="BK19" s="14">
        <v>0.11008299051525799</v>
      </c>
      <c r="BL19" s="14"/>
      <c r="BM19" s="14">
        <v>0.185085841991525</v>
      </c>
      <c r="BN19" s="14">
        <v>0.12523429920710699</v>
      </c>
      <c r="BO19" s="14"/>
      <c r="BP19" s="14">
        <v>0.13630754904921499</v>
      </c>
      <c r="BQ19" s="14">
        <v>0.22790570304483301</v>
      </c>
      <c r="BR19" s="14">
        <v>4.7828828724081E-2</v>
      </c>
      <c r="BS19" s="14">
        <v>0.11350634155145101</v>
      </c>
      <c r="BT19" s="14">
        <v>0.15191068353269199</v>
      </c>
      <c r="BU19" s="14">
        <v>0.16405895116552099</v>
      </c>
      <c r="BV19" s="14">
        <v>0.117496582246629</v>
      </c>
      <c r="BW19" s="14">
        <v>0.12938165240997401</v>
      </c>
    </row>
    <row r="20" spans="2:75" ht="29" x14ac:dyDescent="0.35">
      <c r="B20" s="15" t="s">
        <v>305</v>
      </c>
      <c r="C20" s="14">
        <v>9.5419047984788494E-2</v>
      </c>
      <c r="D20" s="14">
        <v>0.131101491158329</v>
      </c>
      <c r="E20" s="14">
        <v>6.1743604976382302E-2</v>
      </c>
      <c r="F20" s="14"/>
      <c r="G20" s="14">
        <v>0.167723043816428</v>
      </c>
      <c r="H20" s="14">
        <v>0.16643544707997701</v>
      </c>
      <c r="I20" s="14">
        <v>0.10899668880716799</v>
      </c>
      <c r="J20" s="14">
        <v>7.8205049440946806E-2</v>
      </c>
      <c r="K20" s="14">
        <v>0.115203471975</v>
      </c>
      <c r="L20" s="14">
        <v>4.8777623987069502E-2</v>
      </c>
      <c r="M20" s="14"/>
      <c r="N20" s="14">
        <v>9.9105940618341798E-2</v>
      </c>
      <c r="O20" s="14">
        <v>8.8519291770567499E-2</v>
      </c>
      <c r="P20" s="14"/>
      <c r="Q20" s="14">
        <v>4.5740786622058299E-2</v>
      </c>
      <c r="R20" s="14">
        <v>8.6060940081750401E-2</v>
      </c>
      <c r="S20" s="14">
        <v>4.7162889053248398E-2</v>
      </c>
      <c r="T20" s="14">
        <v>8.3332896426891498E-2</v>
      </c>
      <c r="U20" s="14">
        <v>0.17274472969065099</v>
      </c>
      <c r="V20" s="14">
        <v>0.10441013527017499</v>
      </c>
      <c r="W20" s="14">
        <v>0.10682685830245001</v>
      </c>
      <c r="X20" s="14">
        <v>0.33378437758393298</v>
      </c>
      <c r="Y20" s="14">
        <v>0</v>
      </c>
      <c r="Z20" s="14">
        <v>1.9353798848323701E-2</v>
      </c>
      <c r="AA20" s="14"/>
      <c r="AB20" s="14">
        <v>0.13567504104167499</v>
      </c>
      <c r="AC20" s="14">
        <v>5.4885445249891397E-2</v>
      </c>
      <c r="AD20" s="14">
        <v>0.20779818910053399</v>
      </c>
      <c r="AE20" s="14"/>
      <c r="AF20" s="14">
        <v>4.3919536288306499E-2</v>
      </c>
      <c r="AG20" s="14">
        <v>0.134913519154438</v>
      </c>
      <c r="AH20" s="14">
        <v>0.127054530501824</v>
      </c>
      <c r="AI20" s="14">
        <v>3.6328522422906198E-2</v>
      </c>
      <c r="AJ20" s="14">
        <v>0</v>
      </c>
      <c r="AK20" s="14">
        <v>8.0514096241258604E-2</v>
      </c>
      <c r="AL20" s="14">
        <v>0.153806373750171</v>
      </c>
      <c r="AM20" s="14">
        <v>7.0360009956502795E-2</v>
      </c>
      <c r="AN20" s="14"/>
      <c r="AO20" s="14">
        <v>6.1648185748632199E-2</v>
      </c>
      <c r="AP20" s="14">
        <v>0.15887947852412901</v>
      </c>
      <c r="AQ20" s="14">
        <v>0.15976970676928101</v>
      </c>
      <c r="AR20" s="14">
        <v>2.5425012695629499E-2</v>
      </c>
      <c r="AS20" s="14">
        <v>1.13927722852156E-2</v>
      </c>
      <c r="AT20" s="14">
        <v>9.1050622021481606E-2</v>
      </c>
      <c r="AU20" s="14">
        <v>9.1486771260948105E-2</v>
      </c>
      <c r="AV20" s="14">
        <v>8.4194027778060898E-2</v>
      </c>
      <c r="AW20" s="14"/>
      <c r="AX20" s="14">
        <v>0.104929087579212</v>
      </c>
      <c r="AY20" s="14">
        <v>9.6445771132577393E-2</v>
      </c>
      <c r="AZ20" s="14">
        <v>0.11527367695560101</v>
      </c>
      <c r="BA20" s="14"/>
      <c r="BB20" s="14">
        <v>7.7774823460679599E-2</v>
      </c>
      <c r="BC20" s="14">
        <v>9.21983417017673E-2</v>
      </c>
      <c r="BD20" s="14">
        <v>0.146262463514406</v>
      </c>
      <c r="BE20" s="14"/>
      <c r="BF20" s="14">
        <v>8.86726811216417E-2</v>
      </c>
      <c r="BG20" s="14">
        <v>9.4608780032051698E-2</v>
      </c>
      <c r="BH20" s="14">
        <v>0.123725374024781</v>
      </c>
      <c r="BI20" s="14"/>
      <c r="BJ20" s="14">
        <v>0.14316615812976</v>
      </c>
      <c r="BK20" s="14">
        <v>8.4619402940670996E-2</v>
      </c>
      <c r="BL20" s="14"/>
      <c r="BM20" s="14">
        <v>0.170501586234799</v>
      </c>
      <c r="BN20" s="14">
        <v>6.2738249897120402E-2</v>
      </c>
      <c r="BO20" s="14"/>
      <c r="BP20" s="14">
        <v>0.116729269567654</v>
      </c>
      <c r="BQ20" s="14">
        <v>3.25360332277152E-2</v>
      </c>
      <c r="BR20" s="14">
        <v>2.2296847462342301E-2</v>
      </c>
      <c r="BS20" s="14">
        <v>8.5424875190970403E-2</v>
      </c>
      <c r="BT20" s="14">
        <v>0.107384203210884</v>
      </c>
      <c r="BU20" s="14">
        <v>9.7549284976268996E-2</v>
      </c>
      <c r="BV20" s="14">
        <v>0.13076836246267301</v>
      </c>
      <c r="BW20" s="14">
        <v>8.5852664400966297E-2</v>
      </c>
    </row>
    <row r="21" spans="2:75" x14ac:dyDescent="0.35">
      <c r="B21" s="15" t="s">
        <v>257</v>
      </c>
      <c r="C21" s="20">
        <v>9.9304134722864607E-3</v>
      </c>
      <c r="D21" s="20">
        <v>1.16278398350431E-2</v>
      </c>
      <c r="E21" s="20">
        <v>8.3284608127678003E-3</v>
      </c>
      <c r="F21" s="20"/>
      <c r="G21" s="20">
        <v>5.81540050494086E-3</v>
      </c>
      <c r="H21" s="20">
        <v>1.49275590266159E-2</v>
      </c>
      <c r="I21" s="20">
        <v>3.0518846079515302E-3</v>
      </c>
      <c r="J21" s="20">
        <v>7.9966330058850298E-3</v>
      </c>
      <c r="K21" s="20">
        <v>1.3673698691274E-2</v>
      </c>
      <c r="L21" s="20">
        <v>1.1158117813516499E-2</v>
      </c>
      <c r="M21" s="20"/>
      <c r="N21" s="20">
        <v>9.1444490235377696E-3</v>
      </c>
      <c r="O21" s="20">
        <v>1.1401289797801899E-2</v>
      </c>
      <c r="P21" s="20"/>
      <c r="Q21" s="20">
        <v>1.51199074886561E-2</v>
      </c>
      <c r="R21" s="20">
        <v>1.32308807787697E-2</v>
      </c>
      <c r="S21" s="20">
        <v>4.3505614652264296E-3</v>
      </c>
      <c r="T21" s="20">
        <v>5.6712742771735502E-3</v>
      </c>
      <c r="U21" s="20">
        <v>1.7890201086950799E-2</v>
      </c>
      <c r="V21" s="20">
        <v>1.07199151982531E-2</v>
      </c>
      <c r="W21" s="20">
        <v>0</v>
      </c>
      <c r="X21" s="20">
        <v>0</v>
      </c>
      <c r="Y21" s="20">
        <v>0</v>
      </c>
      <c r="Z21" s="20">
        <v>2.0406731479453401E-2</v>
      </c>
      <c r="AA21" s="20"/>
      <c r="AB21" s="20">
        <v>4.1753927492393997E-2</v>
      </c>
      <c r="AC21" s="20">
        <v>5.9898375664255996E-3</v>
      </c>
      <c r="AD21" s="20">
        <v>4.5390259312864797E-3</v>
      </c>
      <c r="AE21" s="20"/>
      <c r="AF21" s="20">
        <v>1.0666160301363701E-2</v>
      </c>
      <c r="AG21" s="20">
        <v>0</v>
      </c>
      <c r="AH21" s="20">
        <v>3.5751476063282002E-2</v>
      </c>
      <c r="AI21" s="20">
        <v>0</v>
      </c>
      <c r="AJ21" s="20">
        <v>0</v>
      </c>
      <c r="AK21" s="20">
        <v>0</v>
      </c>
      <c r="AL21" s="20">
        <v>3.1717751252206598E-2</v>
      </c>
      <c r="AM21" s="20">
        <v>5.86744990070023E-3</v>
      </c>
      <c r="AN21" s="20"/>
      <c r="AO21" s="20">
        <v>1.49362346174762E-2</v>
      </c>
      <c r="AP21" s="20">
        <v>0</v>
      </c>
      <c r="AQ21" s="20">
        <v>5.53719922537615E-2</v>
      </c>
      <c r="AR21" s="20">
        <v>0</v>
      </c>
      <c r="AS21" s="20">
        <v>0</v>
      </c>
      <c r="AT21" s="20">
        <v>0</v>
      </c>
      <c r="AU21" s="20">
        <v>1.7030883343819001E-2</v>
      </c>
      <c r="AV21" s="20">
        <v>5.35709542449553E-3</v>
      </c>
      <c r="AW21" s="20"/>
      <c r="AX21" s="20">
        <v>0</v>
      </c>
      <c r="AY21" s="20">
        <v>1.1397110508703E-2</v>
      </c>
      <c r="AZ21" s="20">
        <v>1.16670239072916E-2</v>
      </c>
      <c r="BA21" s="20"/>
      <c r="BB21" s="20">
        <v>0</v>
      </c>
      <c r="BC21" s="20">
        <v>4.7088019989462403E-3</v>
      </c>
      <c r="BD21" s="20">
        <v>3.1750781943758799E-2</v>
      </c>
      <c r="BE21" s="20"/>
      <c r="BF21" s="20">
        <v>0</v>
      </c>
      <c r="BG21" s="20">
        <v>8.0674050227555194E-3</v>
      </c>
      <c r="BH21" s="20">
        <v>1.7501670304844001E-2</v>
      </c>
      <c r="BI21" s="20"/>
      <c r="BJ21" s="20">
        <v>1.5598179321400099E-2</v>
      </c>
      <c r="BK21" s="20">
        <v>8.0812619106717509E-3</v>
      </c>
      <c r="BL21" s="20"/>
      <c r="BM21" s="20">
        <v>1.8113827480337699E-2</v>
      </c>
      <c r="BN21" s="20">
        <v>7.66888938823331E-3</v>
      </c>
      <c r="BO21" s="20"/>
      <c r="BP21" s="20">
        <v>3.1687337420522798E-3</v>
      </c>
      <c r="BQ21" s="20">
        <v>2.2493867822969801E-2</v>
      </c>
      <c r="BR21" s="20">
        <v>9.5303344263833103E-3</v>
      </c>
      <c r="BS21" s="20">
        <v>1.6071835916323201E-2</v>
      </c>
      <c r="BT21" s="20">
        <v>1.08969137029829E-2</v>
      </c>
      <c r="BU21" s="20">
        <v>3.2744694143187298E-3</v>
      </c>
      <c r="BV21" s="20">
        <v>1.40361050254091E-2</v>
      </c>
      <c r="BW21" s="20">
        <v>4.7752328870535104E-3</v>
      </c>
    </row>
    <row r="22" spans="2:75" x14ac:dyDescent="0.35">
      <c r="B22" s="16"/>
    </row>
    <row r="23" spans="2:75" x14ac:dyDescent="0.35">
      <c r="B23" t="s">
        <v>94</v>
      </c>
    </row>
    <row r="24" spans="2:75" x14ac:dyDescent="0.35">
      <c r="B24" t="s">
        <v>95</v>
      </c>
    </row>
    <row r="26" spans="2:75" x14ac:dyDescent="0.35">
      <c r="B26"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W16"/>
  <sheetViews>
    <sheetView showGridLines="0" workbookViewId="0">
      <pane xSplit="2" topLeftCell="C1" activePane="topRight" state="frozen"/>
      <selection pane="topRight" activeCell="C9" sqref="C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174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ht="72.5" x14ac:dyDescent="0.35">
      <c r="B9" s="15" t="s">
        <v>307</v>
      </c>
      <c r="C9" s="14">
        <v>0.38084133243530899</v>
      </c>
      <c r="D9" s="14">
        <v>0.38295862473590297</v>
      </c>
      <c r="E9" s="14">
        <v>0.37884312968181399</v>
      </c>
      <c r="F9" s="14"/>
      <c r="G9" s="14">
        <v>0.46699066155561098</v>
      </c>
      <c r="H9" s="14">
        <v>0.56194945993549805</v>
      </c>
      <c r="I9" s="14">
        <v>0.44806380207699698</v>
      </c>
      <c r="J9" s="14">
        <v>0.42049063887964599</v>
      </c>
      <c r="K9" s="14">
        <v>0.35713081067321201</v>
      </c>
      <c r="L9" s="14">
        <v>0.26221822456399302</v>
      </c>
      <c r="M9" s="14"/>
      <c r="N9" s="14">
        <v>0.37572608952072001</v>
      </c>
      <c r="O9" s="14">
        <v>0.39041414417546799</v>
      </c>
      <c r="P9" s="14"/>
      <c r="Q9" s="14">
        <v>0.50977019873345397</v>
      </c>
      <c r="R9" s="14">
        <v>0.37614777931091298</v>
      </c>
      <c r="S9" s="14">
        <v>0.33696483842193797</v>
      </c>
      <c r="T9" s="14">
        <v>0.38472588691544701</v>
      </c>
      <c r="U9" s="14">
        <v>0.395374495443444</v>
      </c>
      <c r="V9" s="14">
        <v>0.387473453558141</v>
      </c>
      <c r="W9" s="14">
        <v>0.40583249824355</v>
      </c>
      <c r="X9" s="14">
        <v>0.41915220467679598</v>
      </c>
      <c r="Y9" s="14">
        <v>0.68232222267642095</v>
      </c>
      <c r="Z9" s="14">
        <v>0.30594547804366801</v>
      </c>
      <c r="AA9" s="14"/>
      <c r="AB9" s="14">
        <v>0.31714569741705401</v>
      </c>
      <c r="AC9" s="14">
        <v>0.33312883209123101</v>
      </c>
      <c r="AD9" s="14">
        <v>0.53450359978566098</v>
      </c>
      <c r="AE9" s="14"/>
      <c r="AF9" s="14">
        <v>0.196997045639213</v>
      </c>
      <c r="AG9" s="14">
        <v>0.48571814147005199</v>
      </c>
      <c r="AH9" s="14">
        <v>0.47592919688206098</v>
      </c>
      <c r="AI9" s="14">
        <v>0.24424931937318001</v>
      </c>
      <c r="AJ9" s="14">
        <v>0.23742720520701199</v>
      </c>
      <c r="AK9" s="14">
        <v>0.37954436204634701</v>
      </c>
      <c r="AL9" s="14">
        <v>0.48252340457906501</v>
      </c>
      <c r="AM9" s="14">
        <v>0.43687097179970003</v>
      </c>
      <c r="AN9" s="14"/>
      <c r="AO9" s="14">
        <v>0.244391562447767</v>
      </c>
      <c r="AP9" s="14">
        <v>0.49179257321020398</v>
      </c>
      <c r="AQ9" s="14">
        <v>0.47283762421298298</v>
      </c>
      <c r="AR9" s="14">
        <v>0.197147885144348</v>
      </c>
      <c r="AS9" s="14">
        <v>0.26181292151985802</v>
      </c>
      <c r="AT9" s="14">
        <v>0.37498527743098398</v>
      </c>
      <c r="AU9" s="14">
        <v>0.45876807223439803</v>
      </c>
      <c r="AV9" s="14">
        <v>0.47253631882609598</v>
      </c>
      <c r="AW9" s="14"/>
      <c r="AX9" s="14">
        <v>0.35671485734992697</v>
      </c>
      <c r="AY9" s="14">
        <v>0.34125965984700501</v>
      </c>
      <c r="AZ9" s="14">
        <v>0.471612721334356</v>
      </c>
      <c r="BA9" s="14"/>
      <c r="BB9" s="14">
        <v>0.31540602224255099</v>
      </c>
      <c r="BC9" s="14">
        <v>0.33583535102728901</v>
      </c>
      <c r="BD9" s="14">
        <v>0.59881151655854903</v>
      </c>
      <c r="BE9" s="14"/>
      <c r="BF9" s="14">
        <v>0.31845972192365102</v>
      </c>
      <c r="BG9" s="14">
        <v>0.33599656619362001</v>
      </c>
      <c r="BH9" s="14">
        <v>0.488084323147984</v>
      </c>
      <c r="BI9" s="14"/>
      <c r="BJ9" s="14">
        <v>0.31198403941707897</v>
      </c>
      <c r="BK9" s="14">
        <v>0.40605327353144099</v>
      </c>
      <c r="BL9" s="14"/>
      <c r="BM9" s="14">
        <v>0.365679342112878</v>
      </c>
      <c r="BN9" s="14">
        <v>0.37385262459593899</v>
      </c>
      <c r="BO9" s="14"/>
      <c r="BP9" s="14">
        <v>0.36698941361774701</v>
      </c>
      <c r="BQ9" s="14">
        <v>0.26693327265880501</v>
      </c>
      <c r="BR9" s="14">
        <v>0.46183955567599499</v>
      </c>
      <c r="BS9" s="14">
        <v>0.424962341763445</v>
      </c>
      <c r="BT9" s="14">
        <v>0.38941596291202102</v>
      </c>
      <c r="BU9" s="14">
        <v>0.400479425664856</v>
      </c>
      <c r="BV9" s="14">
        <v>0.40402482879819401</v>
      </c>
      <c r="BW9" s="14">
        <v>0.26758863198761801</v>
      </c>
    </row>
    <row r="10" spans="2:75" ht="72.5" x14ac:dyDescent="0.35">
      <c r="B10" s="15" t="s">
        <v>308</v>
      </c>
      <c r="C10" s="14">
        <v>0.36487509687332798</v>
      </c>
      <c r="D10" s="14">
        <v>0.42443697259750102</v>
      </c>
      <c r="E10" s="14">
        <v>0.30866334753575803</v>
      </c>
      <c r="F10" s="14"/>
      <c r="G10" s="14">
        <v>0.30969522924131399</v>
      </c>
      <c r="H10" s="14">
        <v>0.20834151813801199</v>
      </c>
      <c r="I10" s="14">
        <v>0.30906247360931299</v>
      </c>
      <c r="J10" s="14">
        <v>0.26313787651722298</v>
      </c>
      <c r="K10" s="14">
        <v>0.45836261340616802</v>
      </c>
      <c r="L10" s="14">
        <v>0.463244214996407</v>
      </c>
      <c r="M10" s="14"/>
      <c r="N10" s="14">
        <v>0.40920301186053498</v>
      </c>
      <c r="O10" s="14">
        <v>0.28191857025441303</v>
      </c>
      <c r="P10" s="14"/>
      <c r="Q10" s="14">
        <v>0.19586982675970399</v>
      </c>
      <c r="R10" s="14">
        <v>0.30479215908186902</v>
      </c>
      <c r="S10" s="14">
        <v>0.39049405466098702</v>
      </c>
      <c r="T10" s="14">
        <v>0.37827766106672001</v>
      </c>
      <c r="U10" s="14">
        <v>0.43151399555419201</v>
      </c>
      <c r="V10" s="14">
        <v>0.30840773267006799</v>
      </c>
      <c r="W10" s="14">
        <v>0.46659211875783302</v>
      </c>
      <c r="X10" s="14">
        <v>0.49419579592049001</v>
      </c>
      <c r="Y10" s="14">
        <v>0.31767777732357899</v>
      </c>
      <c r="Z10" s="14">
        <v>0.20407527350944199</v>
      </c>
      <c r="AA10" s="14"/>
      <c r="AB10" s="14">
        <v>0.51418834669794899</v>
      </c>
      <c r="AC10" s="14">
        <v>0.34738363587106602</v>
      </c>
      <c r="AD10" s="14">
        <v>0.36551738495451602</v>
      </c>
      <c r="AE10" s="14"/>
      <c r="AF10" s="14">
        <v>0.53182454112342403</v>
      </c>
      <c r="AG10" s="14">
        <v>0.34482129555937002</v>
      </c>
      <c r="AH10" s="14">
        <v>0.31233970877172601</v>
      </c>
      <c r="AI10" s="14">
        <v>0.51127182792135495</v>
      </c>
      <c r="AJ10" s="14">
        <v>0.36440847388819603</v>
      </c>
      <c r="AK10" s="14">
        <v>0.47694341708265597</v>
      </c>
      <c r="AL10" s="14">
        <v>0.30034931547948002</v>
      </c>
      <c r="AM10" s="14">
        <v>0.183442136434948</v>
      </c>
      <c r="AN10" s="14"/>
      <c r="AO10" s="14">
        <v>0.58939793838231103</v>
      </c>
      <c r="AP10" s="14">
        <v>0.33202705048049502</v>
      </c>
      <c r="AQ10" s="14">
        <v>0.26969714732341099</v>
      </c>
      <c r="AR10" s="14">
        <v>0.651599820887934</v>
      </c>
      <c r="AS10" s="14">
        <v>0.41022153617169199</v>
      </c>
      <c r="AT10" s="14">
        <v>0.48663283771252502</v>
      </c>
      <c r="AU10" s="14">
        <v>0.337356663150707</v>
      </c>
      <c r="AV10" s="14">
        <v>0.15374986148736999</v>
      </c>
      <c r="AW10" s="14"/>
      <c r="AX10" s="14">
        <v>0.441224747641146</v>
      </c>
      <c r="AY10" s="14">
        <v>0.48807844328371902</v>
      </c>
      <c r="AZ10" s="14">
        <v>0.294781914967846</v>
      </c>
      <c r="BA10" s="14"/>
      <c r="BB10" s="14">
        <v>0.50086442608050397</v>
      </c>
      <c r="BC10" s="14">
        <v>0.44136898771817101</v>
      </c>
      <c r="BD10" s="14">
        <v>0.21362607434316799</v>
      </c>
      <c r="BE10" s="14"/>
      <c r="BF10" s="14">
        <v>0.42600164213355801</v>
      </c>
      <c r="BG10" s="14">
        <v>0.461405978909121</v>
      </c>
      <c r="BH10" s="14">
        <v>0.325812417735098</v>
      </c>
      <c r="BI10" s="14"/>
      <c r="BJ10" s="14">
        <v>0.57960780721111405</v>
      </c>
      <c r="BK10" s="14">
        <v>0.31130186097123502</v>
      </c>
      <c r="BL10" s="14"/>
      <c r="BM10" s="14">
        <v>0.45597697097679402</v>
      </c>
      <c r="BN10" s="14">
        <v>0.337939556697263</v>
      </c>
      <c r="BO10" s="14"/>
      <c r="BP10" s="14">
        <v>0.354546151205336</v>
      </c>
      <c r="BQ10" s="14">
        <v>0.346341185002847</v>
      </c>
      <c r="BR10" s="14">
        <v>0.25476919577388502</v>
      </c>
      <c r="BS10" s="14">
        <v>0.294693322034348</v>
      </c>
      <c r="BT10" s="14">
        <v>0.397928989861555</v>
      </c>
      <c r="BU10" s="14">
        <v>0.38965554077090397</v>
      </c>
      <c r="BV10" s="14">
        <v>0.29520216498776303</v>
      </c>
      <c r="BW10" s="14">
        <v>0.47356735131865402</v>
      </c>
    </row>
    <row r="11" spans="2:75" x14ac:dyDescent="0.35">
      <c r="B11" s="15" t="s">
        <v>92</v>
      </c>
      <c r="C11" s="20">
        <v>0.25428357069136298</v>
      </c>
      <c r="D11" s="20">
        <v>0.19260440266659701</v>
      </c>
      <c r="E11" s="20">
        <v>0.31249352278242698</v>
      </c>
      <c r="F11" s="20"/>
      <c r="G11" s="20">
        <v>0.22331410920307501</v>
      </c>
      <c r="H11" s="20">
        <v>0.22970902192649001</v>
      </c>
      <c r="I11" s="20">
        <v>0.242873724313689</v>
      </c>
      <c r="J11" s="20">
        <v>0.31637148460313103</v>
      </c>
      <c r="K11" s="20">
        <v>0.18450657592062</v>
      </c>
      <c r="L11" s="20">
        <v>0.27453756043959998</v>
      </c>
      <c r="M11" s="20"/>
      <c r="N11" s="20">
        <v>0.21507089861874501</v>
      </c>
      <c r="O11" s="20">
        <v>0.32766728557011898</v>
      </c>
      <c r="P11" s="20"/>
      <c r="Q11" s="20">
        <v>0.29435997450684198</v>
      </c>
      <c r="R11" s="20">
        <v>0.319060061607218</v>
      </c>
      <c r="S11" s="20">
        <v>0.27254110691707401</v>
      </c>
      <c r="T11" s="20">
        <v>0.23699645201783301</v>
      </c>
      <c r="U11" s="20">
        <v>0.17311150900236399</v>
      </c>
      <c r="V11" s="20">
        <v>0.30411881377179101</v>
      </c>
      <c r="W11" s="20">
        <v>0.12757538299861601</v>
      </c>
      <c r="X11" s="20">
        <v>8.66519994027138E-2</v>
      </c>
      <c r="Y11" s="20">
        <v>0</v>
      </c>
      <c r="Z11" s="20">
        <v>0.48997924844689</v>
      </c>
      <c r="AA11" s="20"/>
      <c r="AB11" s="20">
        <v>0.168665955884997</v>
      </c>
      <c r="AC11" s="20">
        <v>0.31948753203770303</v>
      </c>
      <c r="AD11" s="20">
        <v>9.9979015259823098E-2</v>
      </c>
      <c r="AE11" s="20"/>
      <c r="AF11" s="20">
        <v>0.27117841323736402</v>
      </c>
      <c r="AG11" s="20">
        <v>0.16946056297057799</v>
      </c>
      <c r="AH11" s="20">
        <v>0.21173109434621201</v>
      </c>
      <c r="AI11" s="20">
        <v>0.24447885270546499</v>
      </c>
      <c r="AJ11" s="20">
        <v>0.39816432090479298</v>
      </c>
      <c r="AK11" s="20">
        <v>0.14351222087099699</v>
      </c>
      <c r="AL11" s="20">
        <v>0.217127279941455</v>
      </c>
      <c r="AM11" s="20">
        <v>0.37968689176535098</v>
      </c>
      <c r="AN11" s="20"/>
      <c r="AO11" s="20">
        <v>0.166210499169923</v>
      </c>
      <c r="AP11" s="20">
        <v>0.176180376309301</v>
      </c>
      <c r="AQ11" s="20">
        <v>0.25746522846360598</v>
      </c>
      <c r="AR11" s="20">
        <v>0.151252293967718</v>
      </c>
      <c r="AS11" s="20">
        <v>0.32796554230844999</v>
      </c>
      <c r="AT11" s="20">
        <v>0.138381884856491</v>
      </c>
      <c r="AU11" s="20">
        <v>0.203875264614896</v>
      </c>
      <c r="AV11" s="20">
        <v>0.373713819686534</v>
      </c>
      <c r="AW11" s="20"/>
      <c r="AX11" s="20">
        <v>0.202060395008928</v>
      </c>
      <c r="AY11" s="20">
        <v>0.17066189686927599</v>
      </c>
      <c r="AZ11" s="20">
        <v>0.233605363697799</v>
      </c>
      <c r="BA11" s="20"/>
      <c r="BB11" s="20">
        <v>0.18372955167694399</v>
      </c>
      <c r="BC11" s="20">
        <v>0.22279566125454101</v>
      </c>
      <c r="BD11" s="20">
        <v>0.18756240909828301</v>
      </c>
      <c r="BE11" s="20"/>
      <c r="BF11" s="20">
        <v>0.25553863594279103</v>
      </c>
      <c r="BG11" s="20">
        <v>0.202597454897259</v>
      </c>
      <c r="BH11" s="20">
        <v>0.186103259116917</v>
      </c>
      <c r="BI11" s="20"/>
      <c r="BJ11" s="20">
        <v>0.108408153371807</v>
      </c>
      <c r="BK11" s="20">
        <v>0.28264486549732398</v>
      </c>
      <c r="BL11" s="20"/>
      <c r="BM11" s="20">
        <v>0.17834368691032801</v>
      </c>
      <c r="BN11" s="20">
        <v>0.28820781870679801</v>
      </c>
      <c r="BO11" s="20"/>
      <c r="BP11" s="20">
        <v>0.27846443517691699</v>
      </c>
      <c r="BQ11" s="20">
        <v>0.38672554233834899</v>
      </c>
      <c r="BR11" s="20">
        <v>0.28339124855012099</v>
      </c>
      <c r="BS11" s="20">
        <v>0.280344336202206</v>
      </c>
      <c r="BT11" s="20">
        <v>0.21265504722642301</v>
      </c>
      <c r="BU11" s="20">
        <v>0.20986503356423999</v>
      </c>
      <c r="BV11" s="20">
        <v>0.30077300621404301</v>
      </c>
      <c r="BW11" s="20">
        <v>0.25884401669372697</v>
      </c>
    </row>
    <row r="12" spans="2:75" x14ac:dyDescent="0.35">
      <c r="B12" s="16"/>
    </row>
    <row r="13" spans="2:75" x14ac:dyDescent="0.35">
      <c r="B13" t="s">
        <v>94</v>
      </c>
    </row>
    <row r="14" spans="2:75" x14ac:dyDescent="0.35">
      <c r="B14" t="s">
        <v>95</v>
      </c>
    </row>
    <row r="16" spans="2:75" x14ac:dyDescent="0.35">
      <c r="B16"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W17"/>
  <sheetViews>
    <sheetView showGridLines="0" workbookViewId="0">
      <pane xSplit="2" topLeftCell="C1" activePane="topRight" state="frozen"/>
      <selection pane="topRight" activeCell="C9" sqref="C9:C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174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ht="87" x14ac:dyDescent="0.35">
      <c r="B9" s="15" t="s">
        <v>309</v>
      </c>
      <c r="C9" s="14">
        <v>0.31971419321387001</v>
      </c>
      <c r="D9" s="14">
        <v>0.29403729218191998</v>
      </c>
      <c r="E9" s="14">
        <v>0.34394686733678698</v>
      </c>
      <c r="F9" s="14"/>
      <c r="G9" s="14">
        <v>0.14912867760554499</v>
      </c>
      <c r="H9" s="14">
        <v>0.194138789837068</v>
      </c>
      <c r="I9" s="14">
        <v>0.30537791730508002</v>
      </c>
      <c r="J9" s="14">
        <v>0.27807859567884302</v>
      </c>
      <c r="K9" s="14">
        <v>0.36302744666512199</v>
      </c>
      <c r="L9" s="14">
        <v>0.40887422139173302</v>
      </c>
      <c r="M9" s="14"/>
      <c r="N9" s="14">
        <v>0.328722828101641</v>
      </c>
      <c r="O9" s="14">
        <v>0.302855176495328</v>
      </c>
      <c r="P9" s="14"/>
      <c r="Q9" s="14">
        <v>0.30820238510732101</v>
      </c>
      <c r="R9" s="14">
        <v>0.30053867554131702</v>
      </c>
      <c r="S9" s="14">
        <v>0.308910672830566</v>
      </c>
      <c r="T9" s="14">
        <v>0.328097795777263</v>
      </c>
      <c r="U9" s="14">
        <v>0.320755429930563</v>
      </c>
      <c r="V9" s="14">
        <v>0.32130476365400401</v>
      </c>
      <c r="W9" s="14">
        <v>0.37287808827424901</v>
      </c>
      <c r="X9" s="14">
        <v>0.33182818373155398</v>
      </c>
      <c r="Y9" s="14">
        <v>0</v>
      </c>
      <c r="Z9" s="14">
        <v>0.27175273782943798</v>
      </c>
      <c r="AA9" s="14"/>
      <c r="AB9" s="14">
        <v>0.41413317713993603</v>
      </c>
      <c r="AC9" s="14">
        <v>0.317888447881499</v>
      </c>
      <c r="AD9" s="14">
        <v>0.27141382896326899</v>
      </c>
      <c r="AE9" s="14"/>
      <c r="AF9" s="14">
        <v>0.403843250876462</v>
      </c>
      <c r="AG9" s="14">
        <v>0.34645153044515897</v>
      </c>
      <c r="AH9" s="14">
        <v>0.26954682053383999</v>
      </c>
      <c r="AI9" s="14">
        <v>0.45222161306629599</v>
      </c>
      <c r="AJ9" s="14">
        <v>0.33887796262367498</v>
      </c>
      <c r="AK9" s="14">
        <v>0.39425954096520399</v>
      </c>
      <c r="AL9" s="14">
        <v>0.36265951647554501</v>
      </c>
      <c r="AM9" s="14">
        <v>0.23297312263718001</v>
      </c>
      <c r="AN9" s="14"/>
      <c r="AO9" s="14">
        <v>0.44998550102807799</v>
      </c>
      <c r="AP9" s="14">
        <v>0.35676698281591901</v>
      </c>
      <c r="AQ9" s="14">
        <v>0.22552686754578899</v>
      </c>
      <c r="AR9" s="14">
        <v>0.49890467329376798</v>
      </c>
      <c r="AS9" s="14">
        <v>0.31776669043148398</v>
      </c>
      <c r="AT9" s="14">
        <v>0.384430626546098</v>
      </c>
      <c r="AU9" s="14">
        <v>0.44183270998582003</v>
      </c>
      <c r="AV9" s="14">
        <v>0.25596679797002297</v>
      </c>
      <c r="AW9" s="14"/>
      <c r="AX9" s="14">
        <v>0.46584828850496601</v>
      </c>
      <c r="AY9" s="14">
        <v>0.36630024556964003</v>
      </c>
      <c r="AZ9" s="14">
        <v>0.29591550460518301</v>
      </c>
      <c r="BA9" s="14"/>
      <c r="BB9" s="14">
        <v>0.47604082166161699</v>
      </c>
      <c r="BC9" s="14">
        <v>0.36736668078669799</v>
      </c>
      <c r="BD9" s="14">
        <v>0.20055937979921101</v>
      </c>
      <c r="BE9" s="14"/>
      <c r="BF9" s="14">
        <v>0.38926846978127499</v>
      </c>
      <c r="BG9" s="14">
        <v>0.41244298273243601</v>
      </c>
      <c r="BH9" s="14">
        <v>0.26866772326465799</v>
      </c>
      <c r="BI9" s="14"/>
      <c r="BJ9" s="14">
        <v>0.41914844003478902</v>
      </c>
      <c r="BK9" s="14">
        <v>0.30011736353065899</v>
      </c>
      <c r="BL9" s="14"/>
      <c r="BM9" s="14">
        <v>0.36065497698163201</v>
      </c>
      <c r="BN9" s="14">
        <v>0.30109357818535598</v>
      </c>
      <c r="BO9" s="14"/>
      <c r="BP9" s="14">
        <v>0.28801649603073198</v>
      </c>
      <c r="BQ9" s="14">
        <v>0.32726761038815899</v>
      </c>
      <c r="BR9" s="14">
        <v>0.379703581780651</v>
      </c>
      <c r="BS9" s="14">
        <v>0.26584649199294302</v>
      </c>
      <c r="BT9" s="14">
        <v>0.38161831933259499</v>
      </c>
      <c r="BU9" s="14">
        <v>0.26729028468634303</v>
      </c>
      <c r="BV9" s="14">
        <v>0.315054513836871</v>
      </c>
      <c r="BW9" s="14">
        <v>0.27691528020790201</v>
      </c>
    </row>
    <row r="10" spans="2:75" ht="72.5" x14ac:dyDescent="0.35">
      <c r="B10" s="15" t="s">
        <v>310</v>
      </c>
      <c r="C10" s="14">
        <v>0.283885311444591</v>
      </c>
      <c r="D10" s="14">
        <v>0.33335917867766901</v>
      </c>
      <c r="E10" s="14">
        <v>0.23719415892708601</v>
      </c>
      <c r="F10" s="14"/>
      <c r="G10" s="14">
        <v>0.45681088554310201</v>
      </c>
      <c r="H10" s="14">
        <v>0.220888640690622</v>
      </c>
      <c r="I10" s="14">
        <v>0.30284747575079202</v>
      </c>
      <c r="J10" s="14">
        <v>0.21431686182894</v>
      </c>
      <c r="K10" s="14">
        <v>0.36360708575107298</v>
      </c>
      <c r="L10" s="14">
        <v>0.25868494316582302</v>
      </c>
      <c r="M10" s="14"/>
      <c r="N10" s="14">
        <v>0.29905541170922101</v>
      </c>
      <c r="O10" s="14">
        <v>0.25549555237792698</v>
      </c>
      <c r="P10" s="14"/>
      <c r="Q10" s="14">
        <v>0.15913242792909399</v>
      </c>
      <c r="R10" s="14">
        <v>0.23407199967676801</v>
      </c>
      <c r="S10" s="14">
        <v>0.28889171256949298</v>
      </c>
      <c r="T10" s="14">
        <v>0.29650212352596</v>
      </c>
      <c r="U10" s="14">
        <v>0.33803558689062901</v>
      </c>
      <c r="V10" s="14">
        <v>0.27696708797899899</v>
      </c>
      <c r="W10" s="14">
        <v>0.32774573229005799</v>
      </c>
      <c r="X10" s="14">
        <v>0.41915220467679598</v>
      </c>
      <c r="Y10" s="14">
        <v>0.57049239310669397</v>
      </c>
      <c r="Z10" s="14">
        <v>0.15726731077065401</v>
      </c>
      <c r="AA10" s="14"/>
      <c r="AB10" s="14">
        <v>0.37476324973692599</v>
      </c>
      <c r="AC10" s="14">
        <v>0.24658416570130801</v>
      </c>
      <c r="AD10" s="14">
        <v>0.36234619083269398</v>
      </c>
      <c r="AE10" s="14"/>
      <c r="AF10" s="14">
        <v>0.33169325677261602</v>
      </c>
      <c r="AG10" s="14">
        <v>0.27671741623076401</v>
      </c>
      <c r="AH10" s="14">
        <v>0.48360116649702201</v>
      </c>
      <c r="AI10" s="14">
        <v>0.21722525470630999</v>
      </c>
      <c r="AJ10" s="14">
        <v>0.24812086119597301</v>
      </c>
      <c r="AK10" s="14">
        <v>0.32226424626739097</v>
      </c>
      <c r="AL10" s="14">
        <v>0.29632412453428703</v>
      </c>
      <c r="AM10" s="14">
        <v>0.17105449027589001</v>
      </c>
      <c r="AN10" s="14"/>
      <c r="AO10" s="14">
        <v>0.39016968971966798</v>
      </c>
      <c r="AP10" s="14">
        <v>0.25528720565055502</v>
      </c>
      <c r="AQ10" s="14">
        <v>0.42731394043313498</v>
      </c>
      <c r="AR10" s="14">
        <v>0.208911126789596</v>
      </c>
      <c r="AS10" s="14">
        <v>0.33629820022887502</v>
      </c>
      <c r="AT10" s="14">
        <v>0.37098945720311499</v>
      </c>
      <c r="AU10" s="14">
        <v>0.27490734704048297</v>
      </c>
      <c r="AV10" s="14">
        <v>0.222871195509666</v>
      </c>
      <c r="AW10" s="14"/>
      <c r="AX10" s="14">
        <v>0.294213057236416</v>
      </c>
      <c r="AY10" s="14">
        <v>0.32928700766528501</v>
      </c>
      <c r="AZ10" s="14">
        <v>0.27343359721976901</v>
      </c>
      <c r="BA10" s="14"/>
      <c r="BB10" s="14">
        <v>0.28407052231528401</v>
      </c>
      <c r="BC10" s="14">
        <v>0.30729562715240299</v>
      </c>
      <c r="BD10" s="14">
        <v>0.32032965010439102</v>
      </c>
      <c r="BE10" s="14"/>
      <c r="BF10" s="14">
        <v>0.26366466448577902</v>
      </c>
      <c r="BG10" s="14">
        <v>0.32709560964676099</v>
      </c>
      <c r="BH10" s="14">
        <v>0.31316077683098398</v>
      </c>
      <c r="BI10" s="14"/>
      <c r="BJ10" s="14">
        <v>0.28552946102135202</v>
      </c>
      <c r="BK10" s="14">
        <v>0.28215184218274297</v>
      </c>
      <c r="BL10" s="14"/>
      <c r="BM10" s="14">
        <v>0.33577688817943802</v>
      </c>
      <c r="BN10" s="14">
        <v>0.27125439457642497</v>
      </c>
      <c r="BO10" s="14"/>
      <c r="BP10" s="14">
        <v>0.271466740075757</v>
      </c>
      <c r="BQ10" s="14">
        <v>0.26811912051140502</v>
      </c>
      <c r="BR10" s="14">
        <v>0.26243052828036301</v>
      </c>
      <c r="BS10" s="14">
        <v>0.29022028828749402</v>
      </c>
      <c r="BT10" s="14">
        <v>0.27515921945078298</v>
      </c>
      <c r="BU10" s="14">
        <v>0.35222052855979702</v>
      </c>
      <c r="BV10" s="14">
        <v>0.23205574883591701</v>
      </c>
      <c r="BW10" s="14">
        <v>0.27803845658146997</v>
      </c>
    </row>
    <row r="11" spans="2:75" ht="72.5" x14ac:dyDescent="0.35">
      <c r="B11" s="15" t="s">
        <v>311</v>
      </c>
      <c r="C11" s="14">
        <v>0.18417392733792901</v>
      </c>
      <c r="D11" s="14">
        <v>0.215369404102811</v>
      </c>
      <c r="E11" s="14">
        <v>0.154733076138175</v>
      </c>
      <c r="F11" s="14"/>
      <c r="G11" s="14">
        <v>0.17532131025748601</v>
      </c>
      <c r="H11" s="14">
        <v>0.42145806825686699</v>
      </c>
      <c r="I11" s="14">
        <v>0.13982584617271601</v>
      </c>
      <c r="J11" s="14">
        <v>0.226091020976217</v>
      </c>
      <c r="K11" s="14">
        <v>0.14571297693865201</v>
      </c>
      <c r="L11" s="14">
        <v>0.117407837849607</v>
      </c>
      <c r="M11" s="14"/>
      <c r="N11" s="14">
        <v>0.19860078767112299</v>
      </c>
      <c r="O11" s="14">
        <v>0.15717508871437899</v>
      </c>
      <c r="P11" s="14"/>
      <c r="Q11" s="14">
        <v>0.17883490205408401</v>
      </c>
      <c r="R11" s="14">
        <v>0.20313590216403099</v>
      </c>
      <c r="S11" s="14">
        <v>0.15699640513624499</v>
      </c>
      <c r="T11" s="14">
        <v>0.20303221851140901</v>
      </c>
      <c r="U11" s="14">
        <v>0.17488105256007599</v>
      </c>
      <c r="V11" s="14">
        <v>0.20355798038411901</v>
      </c>
      <c r="W11" s="14">
        <v>0.220595950463918</v>
      </c>
      <c r="X11" s="14">
        <v>0.24901961159165001</v>
      </c>
      <c r="Y11" s="14">
        <v>0.31767777732357899</v>
      </c>
      <c r="Z11" s="14">
        <v>8.7528575472890696E-2</v>
      </c>
      <c r="AA11" s="14"/>
      <c r="AB11" s="14">
        <v>0.14827999715946499</v>
      </c>
      <c r="AC11" s="14">
        <v>0.173232949077715</v>
      </c>
      <c r="AD11" s="14">
        <v>0.27301105671623299</v>
      </c>
      <c r="AE11" s="14"/>
      <c r="AF11" s="14">
        <v>0.112933385970945</v>
      </c>
      <c r="AG11" s="14">
        <v>0.303088464089172</v>
      </c>
      <c r="AH11" s="14">
        <v>0.120415455433435</v>
      </c>
      <c r="AI11" s="14">
        <v>0.21011002909863599</v>
      </c>
      <c r="AJ11" s="14">
        <v>0.13327474881512</v>
      </c>
      <c r="AK11" s="14">
        <v>0.131873463198553</v>
      </c>
      <c r="AL11" s="14">
        <v>0.23648397344128899</v>
      </c>
      <c r="AM11" s="14">
        <v>0.179810017795899</v>
      </c>
      <c r="AN11" s="14"/>
      <c r="AO11" s="14">
        <v>0.10530205943922701</v>
      </c>
      <c r="AP11" s="14">
        <v>0.27721396036357199</v>
      </c>
      <c r="AQ11" s="14">
        <v>0.174768678778011</v>
      </c>
      <c r="AR11" s="14">
        <v>0.175436538639754</v>
      </c>
      <c r="AS11" s="14">
        <v>6.6796957646238997E-2</v>
      </c>
      <c r="AT11" s="14">
        <v>0.106900606605995</v>
      </c>
      <c r="AU11" s="14">
        <v>0.221076995192524</v>
      </c>
      <c r="AV11" s="14">
        <v>0.15815471048438201</v>
      </c>
      <c r="AW11" s="14"/>
      <c r="AX11" s="14">
        <v>7.6271255154769402E-2</v>
      </c>
      <c r="AY11" s="14">
        <v>0.16372746592779799</v>
      </c>
      <c r="AZ11" s="14">
        <v>0.23205869941330601</v>
      </c>
      <c r="BA11" s="14"/>
      <c r="BB11" s="14">
        <v>0.11537665428324</v>
      </c>
      <c r="BC11" s="14">
        <v>0.170151212305615</v>
      </c>
      <c r="BD11" s="14">
        <v>0.291869866386891</v>
      </c>
      <c r="BE11" s="14"/>
      <c r="BF11" s="14">
        <v>0.19819823968658301</v>
      </c>
      <c r="BG11" s="14">
        <v>0.143500626375798</v>
      </c>
      <c r="BH11" s="14">
        <v>0.23964420790670701</v>
      </c>
      <c r="BI11" s="14"/>
      <c r="BJ11" s="14">
        <v>0.190108569736849</v>
      </c>
      <c r="BK11" s="14">
        <v>0.18348932417175401</v>
      </c>
      <c r="BL11" s="14"/>
      <c r="BM11" s="14">
        <v>0.21137736451756201</v>
      </c>
      <c r="BN11" s="14">
        <v>0.17417087802853501</v>
      </c>
      <c r="BO11" s="14"/>
      <c r="BP11" s="14">
        <v>0.20996716854792299</v>
      </c>
      <c r="BQ11" s="14">
        <v>0.15190673991791401</v>
      </c>
      <c r="BR11" s="14">
        <v>9.92016645328683E-2</v>
      </c>
      <c r="BS11" s="14">
        <v>0.17405986519247699</v>
      </c>
      <c r="BT11" s="14">
        <v>0.18648303075192199</v>
      </c>
      <c r="BU11" s="14">
        <v>0.212534330323606</v>
      </c>
      <c r="BV11" s="14">
        <v>0.238367565197453</v>
      </c>
      <c r="BW11" s="14">
        <v>0.142919516114491</v>
      </c>
    </row>
    <row r="12" spans="2:75" x14ac:dyDescent="0.35">
      <c r="B12" s="15" t="s">
        <v>92</v>
      </c>
      <c r="C12" s="20">
        <v>0.21222656800361001</v>
      </c>
      <c r="D12" s="20">
        <v>0.15723412503760001</v>
      </c>
      <c r="E12" s="20">
        <v>0.26412589759795202</v>
      </c>
      <c r="F12" s="20"/>
      <c r="G12" s="20">
        <v>0.21873912659386599</v>
      </c>
      <c r="H12" s="20">
        <v>0.163514501215443</v>
      </c>
      <c r="I12" s="20">
        <v>0.25194876077141198</v>
      </c>
      <c r="J12" s="20">
        <v>0.28151352151600001</v>
      </c>
      <c r="K12" s="20">
        <v>0.12765249064515299</v>
      </c>
      <c r="L12" s="20">
        <v>0.21503299759283701</v>
      </c>
      <c r="M12" s="20"/>
      <c r="N12" s="20">
        <v>0.173620972518016</v>
      </c>
      <c r="O12" s="20">
        <v>0.28447418241236599</v>
      </c>
      <c r="P12" s="20"/>
      <c r="Q12" s="20">
        <v>0.35383028490950102</v>
      </c>
      <c r="R12" s="20">
        <v>0.26225342261788298</v>
      </c>
      <c r="S12" s="20">
        <v>0.245201209463696</v>
      </c>
      <c r="T12" s="20">
        <v>0.17236786218536801</v>
      </c>
      <c r="U12" s="20">
        <v>0.166327930618731</v>
      </c>
      <c r="V12" s="20">
        <v>0.19817016798287801</v>
      </c>
      <c r="W12" s="20">
        <v>7.8780228971775404E-2</v>
      </c>
      <c r="X12" s="20">
        <v>0</v>
      </c>
      <c r="Y12" s="20">
        <v>0.11182982956972801</v>
      </c>
      <c r="Z12" s="20">
        <v>0.48345137592701798</v>
      </c>
      <c r="AA12" s="20"/>
      <c r="AB12" s="20">
        <v>6.2823575963673203E-2</v>
      </c>
      <c r="AC12" s="20">
        <v>0.26229443733947799</v>
      </c>
      <c r="AD12" s="20">
        <v>9.3228923487804496E-2</v>
      </c>
      <c r="AE12" s="20"/>
      <c r="AF12" s="20">
        <v>0.15153010637997699</v>
      </c>
      <c r="AG12" s="20">
        <v>7.3742589234903899E-2</v>
      </c>
      <c r="AH12" s="20">
        <v>0.12643655753570299</v>
      </c>
      <c r="AI12" s="20">
        <v>0.120443103128759</v>
      </c>
      <c r="AJ12" s="20">
        <v>0.27972642736523201</v>
      </c>
      <c r="AK12" s="20">
        <v>0.151602749568851</v>
      </c>
      <c r="AL12" s="20">
        <v>0.104532385548878</v>
      </c>
      <c r="AM12" s="20">
        <v>0.41616236929103101</v>
      </c>
      <c r="AN12" s="20"/>
      <c r="AO12" s="20">
        <v>5.4542749813026703E-2</v>
      </c>
      <c r="AP12" s="20">
        <v>0.110731851169955</v>
      </c>
      <c r="AQ12" s="20">
        <v>0.17239051324306501</v>
      </c>
      <c r="AR12" s="20">
        <v>0.11674766127688101</v>
      </c>
      <c r="AS12" s="20">
        <v>0.279138151693402</v>
      </c>
      <c r="AT12" s="20">
        <v>0.137679309644793</v>
      </c>
      <c r="AU12" s="20">
        <v>6.2182947781173198E-2</v>
      </c>
      <c r="AV12" s="20">
        <v>0.36300729603592902</v>
      </c>
      <c r="AW12" s="20"/>
      <c r="AX12" s="20">
        <v>0.163667399103849</v>
      </c>
      <c r="AY12" s="20">
        <v>0.14068528083727599</v>
      </c>
      <c r="AZ12" s="20">
        <v>0.198592198761741</v>
      </c>
      <c r="BA12" s="20"/>
      <c r="BB12" s="20">
        <v>0.124512001739859</v>
      </c>
      <c r="BC12" s="20">
        <v>0.15518647975528399</v>
      </c>
      <c r="BD12" s="20">
        <v>0.187241103709506</v>
      </c>
      <c r="BE12" s="20"/>
      <c r="BF12" s="20">
        <v>0.148868626046363</v>
      </c>
      <c r="BG12" s="20">
        <v>0.116960781245005</v>
      </c>
      <c r="BH12" s="20">
        <v>0.17852729199765</v>
      </c>
      <c r="BI12" s="20"/>
      <c r="BJ12" s="20">
        <v>0.10521352920701001</v>
      </c>
      <c r="BK12" s="20">
        <v>0.234241470114845</v>
      </c>
      <c r="BL12" s="20"/>
      <c r="BM12" s="20">
        <v>9.2190770321368395E-2</v>
      </c>
      <c r="BN12" s="20">
        <v>0.25348114920968401</v>
      </c>
      <c r="BO12" s="20"/>
      <c r="BP12" s="20">
        <v>0.230549595345588</v>
      </c>
      <c r="BQ12" s="20">
        <v>0.25270652918252201</v>
      </c>
      <c r="BR12" s="20">
        <v>0.258664225406117</v>
      </c>
      <c r="BS12" s="20">
        <v>0.269873354527086</v>
      </c>
      <c r="BT12" s="20">
        <v>0.15673943046470001</v>
      </c>
      <c r="BU12" s="20">
        <v>0.16795485643025401</v>
      </c>
      <c r="BV12" s="20">
        <v>0.21452217212975799</v>
      </c>
      <c r="BW12" s="20">
        <v>0.30212674709613702</v>
      </c>
    </row>
    <row r="13" spans="2:75" x14ac:dyDescent="0.35">
      <c r="B13" s="16"/>
    </row>
    <row r="14" spans="2:75" x14ac:dyDescent="0.35">
      <c r="B14" t="s">
        <v>94</v>
      </c>
    </row>
    <row r="15" spans="2:75" x14ac:dyDescent="0.35">
      <c r="B15" t="s">
        <v>95</v>
      </c>
    </row>
    <row r="17" spans="2:2" x14ac:dyDescent="0.35">
      <c r="B17"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W18"/>
  <sheetViews>
    <sheetView showGridLines="0" workbookViewId="0">
      <pane xSplit="2" topLeftCell="C1" activePane="topRight" state="frozen"/>
      <selection pane="topRight" activeCell="C9" sqref="C9:C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312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290</v>
      </c>
      <c r="C9" s="14">
        <v>9.9995309292130699E-2</v>
      </c>
      <c r="D9" s="14">
        <v>0.10029494482523101</v>
      </c>
      <c r="E9" s="14">
        <v>9.9712527105127902E-2</v>
      </c>
      <c r="F9" s="14"/>
      <c r="G9" s="14">
        <v>0.103974904566502</v>
      </c>
      <c r="H9" s="14">
        <v>5.7081795805779101E-2</v>
      </c>
      <c r="I9" s="14">
        <v>0.115257082461013</v>
      </c>
      <c r="J9" s="14">
        <v>4.4604780970224099E-2</v>
      </c>
      <c r="K9" s="14">
        <v>7.5794533953766202E-2</v>
      </c>
      <c r="L9" s="14">
        <v>0.14646362695784801</v>
      </c>
      <c r="M9" s="14"/>
      <c r="N9" s="14">
        <v>0.101546869629074</v>
      </c>
      <c r="O9" s="14">
        <v>9.7091674947280396E-2</v>
      </c>
      <c r="P9" s="14"/>
      <c r="Q9" s="14">
        <v>2.13048819464953E-2</v>
      </c>
      <c r="R9" s="14">
        <v>6.3389531228563195E-2</v>
      </c>
      <c r="S9" s="14">
        <v>7.5328751535813004E-2</v>
      </c>
      <c r="T9" s="14">
        <v>0.15048573894057399</v>
      </c>
      <c r="U9" s="14">
        <v>8.8400111832464198E-2</v>
      </c>
      <c r="V9" s="14">
        <v>0.12317804707093501</v>
      </c>
      <c r="W9" s="14">
        <v>9.1587160809775595E-2</v>
      </c>
      <c r="X9" s="14">
        <v>8.53678270928626E-2</v>
      </c>
      <c r="Y9" s="14">
        <v>0</v>
      </c>
      <c r="Z9" s="14">
        <v>9.7346712070661895E-2</v>
      </c>
      <c r="AA9" s="14"/>
      <c r="AB9" s="14">
        <v>0.20881327064520699</v>
      </c>
      <c r="AC9" s="14">
        <v>9.0773277321641796E-2</v>
      </c>
      <c r="AD9" s="14">
        <v>8.1467851168356795E-2</v>
      </c>
      <c r="AE9" s="14"/>
      <c r="AF9" s="14">
        <v>0.15140817426793701</v>
      </c>
      <c r="AG9" s="14">
        <v>7.5439299819517899E-2</v>
      </c>
      <c r="AH9" s="14">
        <v>0.124181369038351</v>
      </c>
      <c r="AI9" s="14">
        <v>9.4650999325731996E-2</v>
      </c>
      <c r="AJ9" s="14">
        <v>4.6919753857562099E-2</v>
      </c>
      <c r="AK9" s="14">
        <v>0.119973074985693</v>
      </c>
      <c r="AL9" s="14">
        <v>0.124703903253699</v>
      </c>
      <c r="AM9" s="14">
        <v>4.5974998558010599E-2</v>
      </c>
      <c r="AN9" s="14"/>
      <c r="AO9" s="14">
        <v>0.13004252702340999</v>
      </c>
      <c r="AP9" s="14">
        <v>7.2947328725812596E-2</v>
      </c>
      <c r="AQ9" s="14">
        <v>8.8844985730091405E-2</v>
      </c>
      <c r="AR9" s="14">
        <v>0.13933908170551099</v>
      </c>
      <c r="AS9" s="14">
        <v>5.3154393388533401E-2</v>
      </c>
      <c r="AT9" s="14">
        <v>0.121684938634312</v>
      </c>
      <c r="AU9" s="14">
        <v>0.21101694280984801</v>
      </c>
      <c r="AV9" s="14">
        <v>2.1436069586061E-2</v>
      </c>
      <c r="AW9" s="14"/>
      <c r="AX9" s="14">
        <v>0.15628799659027001</v>
      </c>
      <c r="AY9" s="14">
        <v>9.7373315313157294E-2</v>
      </c>
      <c r="AZ9" s="14">
        <v>0.10522402160456</v>
      </c>
      <c r="BA9" s="14"/>
      <c r="BB9" s="14">
        <v>0.234149762914587</v>
      </c>
      <c r="BC9" s="14">
        <v>8.2933832216940104E-2</v>
      </c>
      <c r="BD9" s="14">
        <v>6.9622587287247906E-2</v>
      </c>
      <c r="BE9" s="14"/>
      <c r="BF9" s="14">
        <v>0.15285325897419799</v>
      </c>
      <c r="BG9" s="14">
        <v>0.11626688892108999</v>
      </c>
      <c r="BH9" s="14">
        <v>9.3435851650088206E-2</v>
      </c>
      <c r="BI9" s="14"/>
      <c r="BJ9" s="14">
        <v>0.17546161855529699</v>
      </c>
      <c r="BK9" s="14">
        <v>8.2904137027780697E-2</v>
      </c>
      <c r="BL9" s="14"/>
      <c r="BM9" s="14">
        <v>0.16909372737466999</v>
      </c>
      <c r="BN9" s="14">
        <v>7.9074326819539797E-2</v>
      </c>
      <c r="BO9" s="14"/>
      <c r="BP9" s="14">
        <v>9.3109587541431199E-2</v>
      </c>
      <c r="BQ9" s="14">
        <v>0.15875722035815101</v>
      </c>
      <c r="BR9" s="14">
        <v>9.1821975296345407E-2</v>
      </c>
      <c r="BS9" s="14">
        <v>4.9953697469285602E-2</v>
      </c>
      <c r="BT9" s="14">
        <v>0.10505988500697699</v>
      </c>
      <c r="BU9" s="14">
        <v>0.137651335101973</v>
      </c>
      <c r="BV9" s="14">
        <v>1.85712615926285E-2</v>
      </c>
      <c r="BW9" s="14">
        <v>0.14918581668580699</v>
      </c>
    </row>
    <row r="10" spans="2:75" x14ac:dyDescent="0.35">
      <c r="B10" s="15" t="s">
        <v>291</v>
      </c>
      <c r="C10" s="14">
        <v>0.44475828259679301</v>
      </c>
      <c r="D10" s="14">
        <v>0.44872572039392</v>
      </c>
      <c r="E10" s="14">
        <v>0.44101399791379797</v>
      </c>
      <c r="F10" s="14"/>
      <c r="G10" s="14">
        <v>0.379129799570742</v>
      </c>
      <c r="H10" s="14">
        <v>0.336092247560008</v>
      </c>
      <c r="I10" s="14">
        <v>0.38382941950961003</v>
      </c>
      <c r="J10" s="14">
        <v>0.45190858591482003</v>
      </c>
      <c r="K10" s="14">
        <v>0.44954256820072502</v>
      </c>
      <c r="L10" s="14">
        <v>0.51606888513484805</v>
      </c>
      <c r="M10" s="14"/>
      <c r="N10" s="14">
        <v>0.47237462283365</v>
      </c>
      <c r="O10" s="14">
        <v>0.39307627443924698</v>
      </c>
      <c r="P10" s="14"/>
      <c r="Q10" s="14">
        <v>0.29697653377094901</v>
      </c>
      <c r="R10" s="14">
        <v>0.46116735498221401</v>
      </c>
      <c r="S10" s="14">
        <v>0.44435639223173701</v>
      </c>
      <c r="T10" s="14">
        <v>0.46758936874262402</v>
      </c>
      <c r="U10" s="14">
        <v>0.49535215483758899</v>
      </c>
      <c r="V10" s="14">
        <v>0.42018733302318401</v>
      </c>
      <c r="W10" s="14">
        <v>0.49346869193016302</v>
      </c>
      <c r="X10" s="14">
        <v>0</v>
      </c>
      <c r="Y10" s="14">
        <v>0</v>
      </c>
      <c r="Z10" s="14">
        <v>0.325688981915424</v>
      </c>
      <c r="AA10" s="14"/>
      <c r="AB10" s="14">
        <v>0.50459760784672802</v>
      </c>
      <c r="AC10" s="14">
        <v>0.44415324559075398</v>
      </c>
      <c r="AD10" s="14">
        <v>0.41885968149890701</v>
      </c>
      <c r="AE10" s="14"/>
      <c r="AF10" s="14">
        <v>0.62186829172242397</v>
      </c>
      <c r="AG10" s="14">
        <v>0.42087601606606601</v>
      </c>
      <c r="AH10" s="14">
        <v>0.44636413368322803</v>
      </c>
      <c r="AI10" s="14">
        <v>0.43600602481658202</v>
      </c>
      <c r="AJ10" s="14">
        <v>0.55089371370408402</v>
      </c>
      <c r="AK10" s="14">
        <v>0.52195819598016202</v>
      </c>
      <c r="AL10" s="14">
        <v>0.42473911809612602</v>
      </c>
      <c r="AM10" s="14">
        <v>0.30857840161635902</v>
      </c>
      <c r="AN10" s="14"/>
      <c r="AO10" s="14">
        <v>0.60310336201060799</v>
      </c>
      <c r="AP10" s="14">
        <v>0.40578894966145901</v>
      </c>
      <c r="AQ10" s="14">
        <v>0.45740036244619597</v>
      </c>
      <c r="AR10" s="14">
        <v>0.45600062500644201</v>
      </c>
      <c r="AS10" s="14">
        <v>0.64655496321022699</v>
      </c>
      <c r="AT10" s="14">
        <v>0.52684930260354501</v>
      </c>
      <c r="AU10" s="14">
        <v>0.406946506542195</v>
      </c>
      <c r="AV10" s="14">
        <v>0.31404949782854602</v>
      </c>
      <c r="AW10" s="14"/>
      <c r="AX10" s="14">
        <v>0.63187776594538103</v>
      </c>
      <c r="AY10" s="14">
        <v>0.55020486588254702</v>
      </c>
      <c r="AZ10" s="14">
        <v>0.37253558125307801</v>
      </c>
      <c r="BA10" s="14"/>
      <c r="BB10" s="14">
        <v>0.54278038333730405</v>
      </c>
      <c r="BC10" s="14">
        <v>0.55148890002207795</v>
      </c>
      <c r="BD10" s="14">
        <v>0.26675509159391497</v>
      </c>
      <c r="BE10" s="14"/>
      <c r="BF10" s="14">
        <v>0.40371336920051498</v>
      </c>
      <c r="BG10" s="14">
        <v>0.58424991182279196</v>
      </c>
      <c r="BH10" s="14">
        <v>0.37399461518994698</v>
      </c>
      <c r="BI10" s="14"/>
      <c r="BJ10" s="14">
        <v>0.47100921145077501</v>
      </c>
      <c r="BK10" s="14">
        <v>0.43767757962488502</v>
      </c>
      <c r="BL10" s="14"/>
      <c r="BM10" s="14">
        <v>0.45796530262767698</v>
      </c>
      <c r="BN10" s="14">
        <v>0.43795647184789799</v>
      </c>
      <c r="BO10" s="14"/>
      <c r="BP10" s="14">
        <v>0.47775746215617798</v>
      </c>
      <c r="BQ10" s="14">
        <v>0.50292482511101599</v>
      </c>
      <c r="BR10" s="14">
        <v>0.51759637787931601</v>
      </c>
      <c r="BS10" s="14">
        <v>0.43474386584787</v>
      </c>
      <c r="BT10" s="14">
        <v>0.44624279776794301</v>
      </c>
      <c r="BU10" s="14">
        <v>0.36545665429424301</v>
      </c>
      <c r="BV10" s="14">
        <v>0.52841427673289498</v>
      </c>
      <c r="BW10" s="14">
        <v>0.386110081774516</v>
      </c>
    </row>
    <row r="11" spans="2:75" x14ac:dyDescent="0.35">
      <c r="B11" s="15" t="s">
        <v>292</v>
      </c>
      <c r="C11" s="14">
        <v>0.23744659572677801</v>
      </c>
      <c r="D11" s="14">
        <v>0.24316857722005</v>
      </c>
      <c r="E11" s="14">
        <v>0.232046453681159</v>
      </c>
      <c r="F11" s="14"/>
      <c r="G11" s="14">
        <v>0.31064261157989098</v>
      </c>
      <c r="H11" s="14">
        <v>0.264179511942505</v>
      </c>
      <c r="I11" s="14">
        <v>0.27604359076100798</v>
      </c>
      <c r="J11" s="14">
        <v>0.212333021982297</v>
      </c>
      <c r="K11" s="14">
        <v>0.27634756781310699</v>
      </c>
      <c r="L11" s="14">
        <v>0.19142095939015799</v>
      </c>
      <c r="M11" s="14"/>
      <c r="N11" s="14">
        <v>0.244111909482436</v>
      </c>
      <c r="O11" s="14">
        <v>0.224972937126903</v>
      </c>
      <c r="P11" s="14"/>
      <c r="Q11" s="14">
        <v>0.25947070831838298</v>
      </c>
      <c r="R11" s="14">
        <v>0.210735964262731</v>
      </c>
      <c r="S11" s="14">
        <v>0.28773975255404</v>
      </c>
      <c r="T11" s="14">
        <v>0.212771646696789</v>
      </c>
      <c r="U11" s="14">
        <v>0.26428840409731102</v>
      </c>
      <c r="V11" s="14">
        <v>0.21948886882051299</v>
      </c>
      <c r="W11" s="14">
        <v>0.26457752660448403</v>
      </c>
      <c r="X11" s="14">
        <v>0.66561256131548796</v>
      </c>
      <c r="Y11" s="14">
        <v>0.11182982956972801</v>
      </c>
      <c r="Z11" s="14">
        <v>0.158534782402631</v>
      </c>
      <c r="AA11" s="14"/>
      <c r="AB11" s="14">
        <v>0.20109088597727101</v>
      </c>
      <c r="AC11" s="14">
        <v>0.23833074667401499</v>
      </c>
      <c r="AD11" s="14">
        <v>0.28876300380434999</v>
      </c>
      <c r="AE11" s="14"/>
      <c r="AF11" s="14">
        <v>0.16751070515174801</v>
      </c>
      <c r="AG11" s="14">
        <v>0.24001298674570401</v>
      </c>
      <c r="AH11" s="14">
        <v>0.29691303691466803</v>
      </c>
      <c r="AI11" s="14">
        <v>0.26855096816652801</v>
      </c>
      <c r="AJ11" s="14">
        <v>0.16040215316907799</v>
      </c>
      <c r="AK11" s="14">
        <v>0.22254405785481801</v>
      </c>
      <c r="AL11" s="14">
        <v>0.17888194526762299</v>
      </c>
      <c r="AM11" s="14">
        <v>0.30391130976411701</v>
      </c>
      <c r="AN11" s="14"/>
      <c r="AO11" s="14">
        <v>0.20740254726701399</v>
      </c>
      <c r="AP11" s="14">
        <v>0.26263348470547698</v>
      </c>
      <c r="AQ11" s="14">
        <v>0.32251961843104499</v>
      </c>
      <c r="AR11" s="14">
        <v>0.24592024226519801</v>
      </c>
      <c r="AS11" s="14">
        <v>0.133000510630886</v>
      </c>
      <c r="AT11" s="14">
        <v>0.23238635607493</v>
      </c>
      <c r="AU11" s="14">
        <v>0.12682106472076701</v>
      </c>
      <c r="AV11" s="14">
        <v>0.27736097048990799</v>
      </c>
      <c r="AW11" s="14"/>
      <c r="AX11" s="14">
        <v>8.7825052186734406E-2</v>
      </c>
      <c r="AY11" s="14">
        <v>0.22960919571757499</v>
      </c>
      <c r="AZ11" s="14">
        <v>0.26549794617747602</v>
      </c>
      <c r="BA11" s="14"/>
      <c r="BB11" s="14">
        <v>0.14422116670524299</v>
      </c>
      <c r="BC11" s="14">
        <v>0.21475927089601701</v>
      </c>
      <c r="BD11" s="14">
        <v>0.35953004658152399</v>
      </c>
      <c r="BE11" s="14"/>
      <c r="BF11" s="14">
        <v>0.31320542842070898</v>
      </c>
      <c r="BG11" s="14">
        <v>0.19406099849355399</v>
      </c>
      <c r="BH11" s="14">
        <v>0.27163593256069002</v>
      </c>
      <c r="BI11" s="14"/>
      <c r="BJ11" s="14">
        <v>0.187722675066122</v>
      </c>
      <c r="BK11" s="14">
        <v>0.25183566666764701</v>
      </c>
      <c r="BL11" s="14"/>
      <c r="BM11" s="14">
        <v>0.222968777948817</v>
      </c>
      <c r="BN11" s="14">
        <v>0.25196174279113298</v>
      </c>
      <c r="BO11" s="14"/>
      <c r="BP11" s="14">
        <v>0.220926352198202</v>
      </c>
      <c r="BQ11" s="14">
        <v>0.15585259741031601</v>
      </c>
      <c r="BR11" s="14">
        <v>0.22797655617870899</v>
      </c>
      <c r="BS11" s="14">
        <v>0.28255051992393798</v>
      </c>
      <c r="BT11" s="14">
        <v>0.21634439980445799</v>
      </c>
      <c r="BU11" s="14">
        <v>0.27598652220614001</v>
      </c>
      <c r="BV11" s="14">
        <v>0.20565114451087901</v>
      </c>
      <c r="BW11" s="14">
        <v>0.28961934795732103</v>
      </c>
    </row>
    <row r="12" spans="2:75" x14ac:dyDescent="0.35">
      <c r="B12" s="15" t="s">
        <v>293</v>
      </c>
      <c r="C12" s="14">
        <v>8.2039226330158699E-2</v>
      </c>
      <c r="D12" s="14">
        <v>0.108217960611746</v>
      </c>
      <c r="E12" s="14">
        <v>5.73329451474415E-2</v>
      </c>
      <c r="F12" s="14"/>
      <c r="G12" s="14">
        <v>7.0315108947817895E-2</v>
      </c>
      <c r="H12" s="14">
        <v>0.19996328874466501</v>
      </c>
      <c r="I12" s="14">
        <v>8.5749082870958795E-2</v>
      </c>
      <c r="J12" s="14">
        <v>0.11298775403099</v>
      </c>
      <c r="K12" s="14">
        <v>7.7787930903981006E-2</v>
      </c>
      <c r="L12" s="14">
        <v>2.8468493280541299E-2</v>
      </c>
      <c r="M12" s="14"/>
      <c r="N12" s="14">
        <v>8.6783338959861706E-2</v>
      </c>
      <c r="O12" s="14">
        <v>7.3160958408857196E-2</v>
      </c>
      <c r="P12" s="14"/>
      <c r="Q12" s="14">
        <v>0.16646917271900599</v>
      </c>
      <c r="R12" s="14">
        <v>8.8979245468329499E-2</v>
      </c>
      <c r="S12" s="14">
        <v>5.2336154933776399E-2</v>
      </c>
      <c r="T12" s="14">
        <v>6.8473676510660594E-2</v>
      </c>
      <c r="U12" s="14">
        <v>7.4013113584551204E-2</v>
      </c>
      <c r="V12" s="14">
        <v>0.105613048671824</v>
      </c>
      <c r="W12" s="14">
        <v>7.0050379538299998E-2</v>
      </c>
      <c r="X12" s="14">
        <v>0</v>
      </c>
      <c r="Y12" s="14">
        <v>0.88817017043027202</v>
      </c>
      <c r="Z12" s="14">
        <v>8.8416622627725303E-2</v>
      </c>
      <c r="AA12" s="14"/>
      <c r="AB12" s="14">
        <v>5.4473309361791698E-2</v>
      </c>
      <c r="AC12" s="14">
        <v>6.1432662480389803E-2</v>
      </c>
      <c r="AD12" s="14">
        <v>0.13573345214301299</v>
      </c>
      <c r="AE12" s="14"/>
      <c r="AF12" s="14">
        <v>1.36236175673204E-2</v>
      </c>
      <c r="AG12" s="14">
        <v>0.15792962237667299</v>
      </c>
      <c r="AH12" s="14">
        <v>6.4569485342218305E-2</v>
      </c>
      <c r="AI12" s="14">
        <v>9.0672348537955805E-2</v>
      </c>
      <c r="AJ12" s="14">
        <v>9.79540512207977E-2</v>
      </c>
      <c r="AK12" s="14">
        <v>3.1943687447344701E-2</v>
      </c>
      <c r="AL12" s="14">
        <v>0.21926513621362301</v>
      </c>
      <c r="AM12" s="14">
        <v>6.2150337367333497E-2</v>
      </c>
      <c r="AN12" s="14"/>
      <c r="AO12" s="14">
        <v>1.6444123824083501E-2</v>
      </c>
      <c r="AP12" s="14">
        <v>0.136507861106582</v>
      </c>
      <c r="AQ12" s="14">
        <v>3.8946352428169302E-2</v>
      </c>
      <c r="AR12" s="14">
        <v>2.8473658766995699E-2</v>
      </c>
      <c r="AS12" s="14">
        <v>3.1805597486739702E-2</v>
      </c>
      <c r="AT12" s="14">
        <v>4.5429728601179803E-2</v>
      </c>
      <c r="AU12" s="14">
        <v>0.21320599642030799</v>
      </c>
      <c r="AV12" s="14">
        <v>9.5361276951046403E-2</v>
      </c>
      <c r="AW12" s="14"/>
      <c r="AX12" s="14">
        <v>6.86131185074111E-2</v>
      </c>
      <c r="AY12" s="14">
        <v>5.2406677308868201E-2</v>
      </c>
      <c r="AZ12" s="14">
        <v>0.12884152543219901</v>
      </c>
      <c r="BA12" s="14"/>
      <c r="BB12" s="14">
        <v>3.9340204851159202E-2</v>
      </c>
      <c r="BC12" s="14">
        <v>5.0444830557047397E-2</v>
      </c>
      <c r="BD12" s="14">
        <v>0.204884821654224</v>
      </c>
      <c r="BE12" s="14"/>
      <c r="BF12" s="14">
        <v>9.1541370874461903E-2</v>
      </c>
      <c r="BG12" s="14">
        <v>4.6422434122168198E-2</v>
      </c>
      <c r="BH12" s="14">
        <v>0.15020775918318299</v>
      </c>
      <c r="BI12" s="14"/>
      <c r="BJ12" s="14">
        <v>8.8529079834811397E-2</v>
      </c>
      <c r="BK12" s="14">
        <v>8.0026288718262603E-2</v>
      </c>
      <c r="BL12" s="14"/>
      <c r="BM12" s="14">
        <v>9.5068544834073496E-2</v>
      </c>
      <c r="BN12" s="14">
        <v>6.6256790377691194E-2</v>
      </c>
      <c r="BO12" s="14"/>
      <c r="BP12" s="14">
        <v>4.7793226661458299E-2</v>
      </c>
      <c r="BQ12" s="14">
        <v>2.2493867822969801E-2</v>
      </c>
      <c r="BR12" s="14">
        <v>3.2465118336231197E-2</v>
      </c>
      <c r="BS12" s="14">
        <v>8.9072360010505502E-2</v>
      </c>
      <c r="BT12" s="14">
        <v>0.105342017921015</v>
      </c>
      <c r="BU12" s="14">
        <v>0.10592504450244</v>
      </c>
      <c r="BV12" s="14">
        <v>0.105979501538677</v>
      </c>
      <c r="BW12" s="14">
        <v>6.1838557272275503E-2</v>
      </c>
    </row>
    <row r="13" spans="2:75" x14ac:dyDescent="0.35">
      <c r="B13" s="15" t="s">
        <v>92</v>
      </c>
      <c r="C13" s="20">
        <v>0.13576058605413999</v>
      </c>
      <c r="D13" s="20">
        <v>9.9592796949053097E-2</v>
      </c>
      <c r="E13" s="20">
        <v>0.16989407615247401</v>
      </c>
      <c r="F13" s="20"/>
      <c r="G13" s="20">
        <v>0.13593757533504799</v>
      </c>
      <c r="H13" s="20">
        <v>0.142683155947044</v>
      </c>
      <c r="I13" s="20">
        <v>0.139120824397409</v>
      </c>
      <c r="J13" s="20">
        <v>0.17816585710166899</v>
      </c>
      <c r="K13" s="20">
        <v>0.12052739912842</v>
      </c>
      <c r="L13" s="20">
        <v>0.117578035236605</v>
      </c>
      <c r="M13" s="20"/>
      <c r="N13" s="20">
        <v>9.5183259094978698E-2</v>
      </c>
      <c r="O13" s="20">
        <v>0.211698155077713</v>
      </c>
      <c r="P13" s="20"/>
      <c r="Q13" s="20">
        <v>0.25577870324516599</v>
      </c>
      <c r="R13" s="20">
        <v>0.17572790405816299</v>
      </c>
      <c r="S13" s="20">
        <v>0.140238948744634</v>
      </c>
      <c r="T13" s="20">
        <v>0.100679569109353</v>
      </c>
      <c r="U13" s="20">
        <v>7.7946215648084405E-2</v>
      </c>
      <c r="V13" s="20">
        <v>0.13153270241354501</v>
      </c>
      <c r="W13" s="20">
        <v>8.0316241117277906E-2</v>
      </c>
      <c r="X13" s="20">
        <v>0.24901961159165001</v>
      </c>
      <c r="Y13" s="20">
        <v>0</v>
      </c>
      <c r="Z13" s="20">
        <v>0.33001290098355801</v>
      </c>
      <c r="AA13" s="20"/>
      <c r="AB13" s="20">
        <v>3.10249261690024E-2</v>
      </c>
      <c r="AC13" s="20">
        <v>0.165310067933199</v>
      </c>
      <c r="AD13" s="20">
        <v>7.5176011385372998E-2</v>
      </c>
      <c r="AE13" s="20"/>
      <c r="AF13" s="20">
        <v>4.55892112905701E-2</v>
      </c>
      <c r="AG13" s="20">
        <v>0.105742074992039</v>
      </c>
      <c r="AH13" s="20">
        <v>6.7971975021535402E-2</v>
      </c>
      <c r="AI13" s="20">
        <v>0.110119659153202</v>
      </c>
      <c r="AJ13" s="20">
        <v>0.14383032804847801</v>
      </c>
      <c r="AK13" s="20">
        <v>0.103580983731983</v>
      </c>
      <c r="AL13" s="20">
        <v>5.2409897168928798E-2</v>
      </c>
      <c r="AM13" s="20">
        <v>0.27938495269417901</v>
      </c>
      <c r="AN13" s="20"/>
      <c r="AO13" s="20">
        <v>4.3007439874884403E-2</v>
      </c>
      <c r="AP13" s="20">
        <v>0.12212237580066999</v>
      </c>
      <c r="AQ13" s="20">
        <v>9.2288680964498396E-2</v>
      </c>
      <c r="AR13" s="20">
        <v>0.13026639225585401</v>
      </c>
      <c r="AS13" s="20">
        <v>0.13548453528361401</v>
      </c>
      <c r="AT13" s="20">
        <v>7.3649674086033803E-2</v>
      </c>
      <c r="AU13" s="20">
        <v>4.20094895068817E-2</v>
      </c>
      <c r="AV13" s="20">
        <v>0.291792185144438</v>
      </c>
      <c r="AW13" s="20"/>
      <c r="AX13" s="20">
        <v>5.5396066770202597E-2</v>
      </c>
      <c r="AY13" s="20">
        <v>7.0405945777852905E-2</v>
      </c>
      <c r="AZ13" s="20">
        <v>0.127900925532688</v>
      </c>
      <c r="BA13" s="20"/>
      <c r="BB13" s="20">
        <v>3.95084821917073E-2</v>
      </c>
      <c r="BC13" s="20">
        <v>0.100373166307918</v>
      </c>
      <c r="BD13" s="20">
        <v>9.9207452883089395E-2</v>
      </c>
      <c r="BE13" s="20"/>
      <c r="BF13" s="20">
        <v>3.8686572530116099E-2</v>
      </c>
      <c r="BG13" s="20">
        <v>5.8999766640396002E-2</v>
      </c>
      <c r="BH13" s="20">
        <v>0.110725841416091</v>
      </c>
      <c r="BI13" s="20"/>
      <c r="BJ13" s="20">
        <v>7.7277415092994198E-2</v>
      </c>
      <c r="BK13" s="20">
        <v>0.14755632796142501</v>
      </c>
      <c r="BL13" s="20"/>
      <c r="BM13" s="20">
        <v>5.4903647214762798E-2</v>
      </c>
      <c r="BN13" s="20">
        <v>0.16475066816373901</v>
      </c>
      <c r="BO13" s="20"/>
      <c r="BP13" s="20">
        <v>0.16041337144273099</v>
      </c>
      <c r="BQ13" s="20">
        <v>0.15997148929754801</v>
      </c>
      <c r="BR13" s="20">
        <v>0.130139972309398</v>
      </c>
      <c r="BS13" s="20">
        <v>0.14367955674840099</v>
      </c>
      <c r="BT13" s="20">
        <v>0.12701089949960701</v>
      </c>
      <c r="BU13" s="20">
        <v>0.114980443895203</v>
      </c>
      <c r="BV13" s="20">
        <v>0.14138381562492</v>
      </c>
      <c r="BW13" s="20">
        <v>0.113246196310081</v>
      </c>
    </row>
    <row r="14" spans="2:75" x14ac:dyDescent="0.35">
      <c r="B14" s="16"/>
    </row>
    <row r="15" spans="2:75" x14ac:dyDescent="0.35">
      <c r="B15" t="s">
        <v>94</v>
      </c>
    </row>
    <row r="16" spans="2:75" x14ac:dyDescent="0.35">
      <c r="B16" t="s">
        <v>95</v>
      </c>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W18"/>
  <sheetViews>
    <sheetView showGridLines="0" workbookViewId="0">
      <pane xSplit="2" topLeftCell="C1" activePane="topRight" state="frozen"/>
      <selection pane="topRight" activeCell="C9" sqref="C9:C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317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ht="29" x14ac:dyDescent="0.35">
      <c r="B9" s="15" t="s">
        <v>313</v>
      </c>
      <c r="C9" s="14">
        <v>0.14300710685654699</v>
      </c>
      <c r="D9" s="14">
        <v>0.130112689058171</v>
      </c>
      <c r="E9" s="14">
        <v>0.15517626325606701</v>
      </c>
      <c r="F9" s="14"/>
      <c r="G9" s="14">
        <v>0.134546619478248</v>
      </c>
      <c r="H9" s="14">
        <v>0.17340773083088801</v>
      </c>
      <c r="I9" s="14">
        <v>0.18260262184906001</v>
      </c>
      <c r="J9" s="14">
        <v>8.8836777713696399E-2</v>
      </c>
      <c r="K9" s="14">
        <v>0.15475380750005399</v>
      </c>
      <c r="L9" s="14">
        <v>0.14023731783476601</v>
      </c>
      <c r="M9" s="14"/>
      <c r="N9" s="14">
        <v>0.14979043371137399</v>
      </c>
      <c r="O9" s="14">
        <v>0.13031259517108401</v>
      </c>
      <c r="P9" s="14"/>
      <c r="Q9" s="14">
        <v>0.116110442325377</v>
      </c>
      <c r="R9" s="14">
        <v>0.16769390612865301</v>
      </c>
      <c r="S9" s="14">
        <v>0.174729383785871</v>
      </c>
      <c r="T9" s="14">
        <v>0.13531548410348099</v>
      </c>
      <c r="U9" s="14">
        <v>0.193447832234489</v>
      </c>
      <c r="V9" s="14">
        <v>8.4834788126505106E-2</v>
      </c>
      <c r="W9" s="14">
        <v>0.113720289761899</v>
      </c>
      <c r="X9" s="14">
        <v>0</v>
      </c>
      <c r="Y9" s="14">
        <v>0</v>
      </c>
      <c r="Z9" s="14">
        <v>0.13184513001245399</v>
      </c>
      <c r="AA9" s="14"/>
      <c r="AB9" s="14">
        <v>0.24729674991978801</v>
      </c>
      <c r="AC9" s="14">
        <v>0.13575400006784699</v>
      </c>
      <c r="AD9" s="14">
        <v>0.10716417052102099</v>
      </c>
      <c r="AE9" s="14"/>
      <c r="AF9" s="14">
        <v>0.20332345990282699</v>
      </c>
      <c r="AG9" s="14">
        <v>0.190650759049423</v>
      </c>
      <c r="AH9" s="14">
        <v>0.124309427394835</v>
      </c>
      <c r="AI9" s="14">
        <v>0.172116384434706</v>
      </c>
      <c r="AJ9" s="14">
        <v>4.7874101677459299E-2</v>
      </c>
      <c r="AK9" s="14">
        <v>0.10659871454780399</v>
      </c>
      <c r="AL9" s="14">
        <v>0.184568969216621</v>
      </c>
      <c r="AM9" s="14">
        <v>0.10081334703542399</v>
      </c>
      <c r="AN9" s="14"/>
      <c r="AO9" s="14">
        <v>0.18649243615532901</v>
      </c>
      <c r="AP9" s="14">
        <v>0.177432764217822</v>
      </c>
      <c r="AQ9" s="14">
        <v>0.15073414488525699</v>
      </c>
      <c r="AR9" s="14">
        <v>0.16037271593114699</v>
      </c>
      <c r="AS9" s="14">
        <v>5.3388754502966998E-2</v>
      </c>
      <c r="AT9" s="14">
        <v>0.10672013177484101</v>
      </c>
      <c r="AU9" s="14">
        <v>0.19293869935226099</v>
      </c>
      <c r="AV9" s="14">
        <v>7.15625954983104E-2</v>
      </c>
      <c r="AW9" s="14"/>
      <c r="AX9" s="14">
        <v>0.19618856185559599</v>
      </c>
      <c r="AY9" s="14">
        <v>0.148946834028822</v>
      </c>
      <c r="AZ9" s="14">
        <v>0.14040885703474801</v>
      </c>
      <c r="BA9" s="14"/>
      <c r="BB9" s="14">
        <v>0.272241414614183</v>
      </c>
      <c r="BC9" s="14">
        <v>0.141119935911933</v>
      </c>
      <c r="BD9" s="14">
        <v>9.6938289662257301E-2</v>
      </c>
      <c r="BE9" s="14"/>
      <c r="BF9" s="14">
        <v>0.19642270106261001</v>
      </c>
      <c r="BG9" s="14">
        <v>0.15539945595144899</v>
      </c>
      <c r="BH9" s="14">
        <v>0.119049392888814</v>
      </c>
      <c r="BI9" s="14"/>
      <c r="BJ9" s="14">
        <v>0.137511532692115</v>
      </c>
      <c r="BK9" s="14">
        <v>0.148481499487193</v>
      </c>
      <c r="BL9" s="14"/>
      <c r="BM9" s="14">
        <v>0.19955802698640901</v>
      </c>
      <c r="BN9" s="14">
        <v>0.11991633732523201</v>
      </c>
      <c r="BO9" s="14"/>
      <c r="BP9" s="14">
        <v>0.12584670369651399</v>
      </c>
      <c r="BQ9" s="14">
        <v>0.217090771033045</v>
      </c>
      <c r="BR9" s="14">
        <v>0.105017776319978</v>
      </c>
      <c r="BS9" s="14">
        <v>0.106099293340383</v>
      </c>
      <c r="BT9" s="14">
        <v>0.13953556626930899</v>
      </c>
      <c r="BU9" s="14">
        <v>0.13143201853197201</v>
      </c>
      <c r="BV9" s="14">
        <v>0.25085565753886302</v>
      </c>
      <c r="BW9" s="14">
        <v>0.22770515038967701</v>
      </c>
    </row>
    <row r="10" spans="2:75" ht="29" x14ac:dyDescent="0.35">
      <c r="B10" s="15" t="s">
        <v>314</v>
      </c>
      <c r="C10" s="14">
        <v>0.46387914745032499</v>
      </c>
      <c r="D10" s="14">
        <v>0.48947718672912599</v>
      </c>
      <c r="E10" s="14">
        <v>0.43972089941030801</v>
      </c>
      <c r="F10" s="14"/>
      <c r="G10" s="14">
        <v>0.45446998145801498</v>
      </c>
      <c r="H10" s="14">
        <v>0.40163184816790898</v>
      </c>
      <c r="I10" s="14">
        <v>0.41659340231506098</v>
      </c>
      <c r="J10" s="14">
        <v>0.41974509440697699</v>
      </c>
      <c r="K10" s="14">
        <v>0.43661236253812402</v>
      </c>
      <c r="L10" s="14">
        <v>0.54091309949537303</v>
      </c>
      <c r="M10" s="14"/>
      <c r="N10" s="14">
        <v>0.47607006039631</v>
      </c>
      <c r="O10" s="14">
        <v>0.441064724651412</v>
      </c>
      <c r="P10" s="14"/>
      <c r="Q10" s="14">
        <v>0.37346657867684102</v>
      </c>
      <c r="R10" s="14">
        <v>0.36239397939634899</v>
      </c>
      <c r="S10" s="14">
        <v>0.48788873450298798</v>
      </c>
      <c r="T10" s="14">
        <v>0.48750074757930401</v>
      </c>
      <c r="U10" s="14">
        <v>0.44244715877139701</v>
      </c>
      <c r="V10" s="14">
        <v>0.52700915194008702</v>
      </c>
      <c r="W10" s="14">
        <v>0.57309797268260199</v>
      </c>
      <c r="X10" s="14">
        <v>0.26187207182115801</v>
      </c>
      <c r="Y10" s="14">
        <v>0.11182982956972801</v>
      </c>
      <c r="Z10" s="14">
        <v>0.34674694540952999</v>
      </c>
      <c r="AA10" s="14"/>
      <c r="AB10" s="14">
        <v>0.48227868065595603</v>
      </c>
      <c r="AC10" s="14">
        <v>0.471452020575229</v>
      </c>
      <c r="AD10" s="14">
        <v>0.47283680360825903</v>
      </c>
      <c r="AE10" s="14"/>
      <c r="AF10" s="14">
        <v>0.54191728120639804</v>
      </c>
      <c r="AG10" s="14">
        <v>0.42431831556826499</v>
      </c>
      <c r="AH10" s="14">
        <v>0.46951126700274698</v>
      </c>
      <c r="AI10" s="14">
        <v>0.56132500669494101</v>
      </c>
      <c r="AJ10" s="14">
        <v>0.52817477218047804</v>
      </c>
      <c r="AK10" s="14">
        <v>0.59079922375278204</v>
      </c>
      <c r="AL10" s="14">
        <v>0.36506875510348702</v>
      </c>
      <c r="AM10" s="14">
        <v>0.39545627372257702</v>
      </c>
      <c r="AN10" s="14"/>
      <c r="AO10" s="14">
        <v>0.57191591394142305</v>
      </c>
      <c r="AP10" s="14">
        <v>0.39668872911673198</v>
      </c>
      <c r="AQ10" s="14">
        <v>0.43847004170977499</v>
      </c>
      <c r="AR10" s="14">
        <v>0.66795696993970399</v>
      </c>
      <c r="AS10" s="14">
        <v>0.50751885710279299</v>
      </c>
      <c r="AT10" s="14">
        <v>0.59394680192664095</v>
      </c>
      <c r="AU10" s="14">
        <v>0.42782753151726699</v>
      </c>
      <c r="AV10" s="14">
        <v>0.41684679211756998</v>
      </c>
      <c r="AW10" s="14"/>
      <c r="AX10" s="14">
        <v>0.56353585146434504</v>
      </c>
      <c r="AY10" s="14">
        <v>0.56850277486388101</v>
      </c>
      <c r="AZ10" s="14">
        <v>0.40871270549102201</v>
      </c>
      <c r="BA10" s="14"/>
      <c r="BB10" s="14">
        <v>0.50980374072452805</v>
      </c>
      <c r="BC10" s="14">
        <v>0.52924266831870803</v>
      </c>
      <c r="BD10" s="14">
        <v>0.38859393162774297</v>
      </c>
      <c r="BE10" s="14"/>
      <c r="BF10" s="14">
        <v>0.47403252961919401</v>
      </c>
      <c r="BG10" s="14">
        <v>0.56720262474393102</v>
      </c>
      <c r="BH10" s="14">
        <v>0.44948139612611898</v>
      </c>
      <c r="BI10" s="14"/>
      <c r="BJ10" s="14">
        <v>0.576126230088846</v>
      </c>
      <c r="BK10" s="14">
        <v>0.44053742244213301</v>
      </c>
      <c r="BL10" s="14"/>
      <c r="BM10" s="14">
        <v>0.51198791294799395</v>
      </c>
      <c r="BN10" s="14">
        <v>0.45337250619097003</v>
      </c>
      <c r="BO10" s="14"/>
      <c r="BP10" s="14">
        <v>0.48962290040980599</v>
      </c>
      <c r="BQ10" s="14">
        <v>0.43390253930866701</v>
      </c>
      <c r="BR10" s="14">
        <v>0.43660855290196399</v>
      </c>
      <c r="BS10" s="14">
        <v>0.41487962971493603</v>
      </c>
      <c r="BT10" s="14">
        <v>0.49393147223248501</v>
      </c>
      <c r="BU10" s="14">
        <v>0.43297355438935697</v>
      </c>
      <c r="BV10" s="14">
        <v>0.51263375304121495</v>
      </c>
      <c r="BW10" s="14">
        <v>0.44859929895353701</v>
      </c>
    </row>
    <row r="11" spans="2:75" ht="29" x14ac:dyDescent="0.35">
      <c r="B11" s="15" t="s">
        <v>315</v>
      </c>
      <c r="C11" s="14">
        <v>0.21813558900350999</v>
      </c>
      <c r="D11" s="14">
        <v>0.23831921684183099</v>
      </c>
      <c r="E11" s="14">
        <v>0.19908721258862799</v>
      </c>
      <c r="F11" s="14"/>
      <c r="G11" s="14">
        <v>0.189494228921612</v>
      </c>
      <c r="H11" s="14">
        <v>0.20278065863557199</v>
      </c>
      <c r="I11" s="14">
        <v>0.273339526455254</v>
      </c>
      <c r="J11" s="14">
        <v>0.254861646134729</v>
      </c>
      <c r="K11" s="14">
        <v>0.281497363419904</v>
      </c>
      <c r="L11" s="14">
        <v>0.16107176567567599</v>
      </c>
      <c r="M11" s="14"/>
      <c r="N11" s="14">
        <v>0.23476621538593601</v>
      </c>
      <c r="O11" s="14">
        <v>0.187012559630685</v>
      </c>
      <c r="P11" s="14"/>
      <c r="Q11" s="14">
        <v>0.112215976164207</v>
      </c>
      <c r="R11" s="14">
        <v>0.20104421306953099</v>
      </c>
      <c r="S11" s="14">
        <v>0.163178791590155</v>
      </c>
      <c r="T11" s="14">
        <v>0.26676667190004</v>
      </c>
      <c r="U11" s="14">
        <v>0.25646314807243398</v>
      </c>
      <c r="V11" s="14">
        <v>0.19843620751708699</v>
      </c>
      <c r="W11" s="14">
        <v>0.22185618812268801</v>
      </c>
      <c r="X11" s="14">
        <v>0.73812792817884199</v>
      </c>
      <c r="Y11" s="14">
        <v>0.57049239310669397</v>
      </c>
      <c r="Z11" s="14">
        <v>0.13254650402658599</v>
      </c>
      <c r="AA11" s="14"/>
      <c r="AB11" s="14">
        <v>0.21563560677209001</v>
      </c>
      <c r="AC11" s="14">
        <v>0.191649675458196</v>
      </c>
      <c r="AD11" s="14">
        <v>0.297522172862348</v>
      </c>
      <c r="AE11" s="14"/>
      <c r="AF11" s="14">
        <v>0.21970332436093401</v>
      </c>
      <c r="AG11" s="14">
        <v>0.26640912795593502</v>
      </c>
      <c r="AH11" s="14">
        <v>0.281819030563215</v>
      </c>
      <c r="AI11" s="14">
        <v>0.117565135495238</v>
      </c>
      <c r="AJ11" s="14">
        <v>0.18106359713680101</v>
      </c>
      <c r="AK11" s="14">
        <v>0.15441130033849901</v>
      </c>
      <c r="AL11" s="14">
        <v>0.29749821326160902</v>
      </c>
      <c r="AM11" s="14">
        <v>0.20231516835580299</v>
      </c>
      <c r="AN11" s="14"/>
      <c r="AO11" s="14">
        <v>0.20188644952924301</v>
      </c>
      <c r="AP11" s="14">
        <v>0.28405331997108402</v>
      </c>
      <c r="AQ11" s="14">
        <v>0.250398617252723</v>
      </c>
      <c r="AR11" s="14">
        <v>9.1364569365251405E-2</v>
      </c>
      <c r="AS11" s="14">
        <v>0.229993739563016</v>
      </c>
      <c r="AT11" s="14">
        <v>0.152360768860443</v>
      </c>
      <c r="AU11" s="14">
        <v>0.24623712082524199</v>
      </c>
      <c r="AV11" s="14">
        <v>0.18397107679427499</v>
      </c>
      <c r="AW11" s="14"/>
      <c r="AX11" s="14">
        <v>6.5118015686863401E-2</v>
      </c>
      <c r="AY11" s="14">
        <v>0.19287414422747501</v>
      </c>
      <c r="AZ11" s="14">
        <v>0.26776342522004698</v>
      </c>
      <c r="BA11" s="14"/>
      <c r="BB11" s="14">
        <v>0.13510911459654501</v>
      </c>
      <c r="BC11" s="14">
        <v>0.21725426156668301</v>
      </c>
      <c r="BD11" s="14">
        <v>0.30949898750944099</v>
      </c>
      <c r="BE11" s="14"/>
      <c r="BF11" s="14">
        <v>0.227182750563896</v>
      </c>
      <c r="BG11" s="14">
        <v>0.19677568708123599</v>
      </c>
      <c r="BH11" s="14">
        <v>0.24901012264178801</v>
      </c>
      <c r="BI11" s="14"/>
      <c r="BJ11" s="14">
        <v>0.22239092615638401</v>
      </c>
      <c r="BK11" s="14">
        <v>0.21108304223080299</v>
      </c>
      <c r="BL11" s="14"/>
      <c r="BM11" s="14">
        <v>0.21093293912268399</v>
      </c>
      <c r="BN11" s="14">
        <v>0.21537381262666899</v>
      </c>
      <c r="BO11" s="14"/>
      <c r="BP11" s="14">
        <v>0.18413086204623999</v>
      </c>
      <c r="BQ11" s="14">
        <v>9.8935053210368204E-2</v>
      </c>
      <c r="BR11" s="14">
        <v>0.29096784482728499</v>
      </c>
      <c r="BS11" s="14">
        <v>0.24744072628748001</v>
      </c>
      <c r="BT11" s="14">
        <v>0.227767437232065</v>
      </c>
      <c r="BU11" s="14">
        <v>0.28272624135129698</v>
      </c>
      <c r="BV11" s="14">
        <v>0.14307767883226499</v>
      </c>
      <c r="BW11" s="14">
        <v>0.16426086742003199</v>
      </c>
    </row>
    <row r="12" spans="2:75" ht="29" x14ac:dyDescent="0.35">
      <c r="B12" s="15" t="s">
        <v>316</v>
      </c>
      <c r="C12" s="14">
        <v>3.4321554033009703E-2</v>
      </c>
      <c r="D12" s="14">
        <v>3.6305865891566501E-2</v>
      </c>
      <c r="E12" s="14">
        <v>3.2448852083237202E-2</v>
      </c>
      <c r="F12" s="14"/>
      <c r="G12" s="14">
        <v>0</v>
      </c>
      <c r="H12" s="14">
        <v>6.3154147803243105E-2</v>
      </c>
      <c r="I12" s="14">
        <v>2.66249617786278E-2</v>
      </c>
      <c r="J12" s="14">
        <v>5.8891003367346997E-2</v>
      </c>
      <c r="K12" s="14">
        <v>2.5922186013236401E-2</v>
      </c>
      <c r="L12" s="14">
        <v>2.65047947690377E-2</v>
      </c>
      <c r="M12" s="14"/>
      <c r="N12" s="14">
        <v>3.6888704715128597E-2</v>
      </c>
      <c r="O12" s="14">
        <v>2.9517314899329902E-2</v>
      </c>
      <c r="P12" s="14"/>
      <c r="Q12" s="14">
        <v>3.9503712950453997E-2</v>
      </c>
      <c r="R12" s="14">
        <v>6.6845967550463195E-2</v>
      </c>
      <c r="S12" s="14">
        <v>2.4907046546578701E-2</v>
      </c>
      <c r="T12" s="14">
        <v>1.4390955134771099E-2</v>
      </c>
      <c r="U12" s="14">
        <v>3.3498740976706E-2</v>
      </c>
      <c r="V12" s="14">
        <v>6.4588015228975101E-2</v>
      </c>
      <c r="W12" s="14">
        <v>1.4581961422494599E-2</v>
      </c>
      <c r="X12" s="14">
        <v>0</v>
      </c>
      <c r="Y12" s="14">
        <v>0.31767777732357899</v>
      </c>
      <c r="Z12" s="14">
        <v>3.2359639908017601E-2</v>
      </c>
      <c r="AA12" s="14"/>
      <c r="AB12" s="14">
        <v>2.0477607862886899E-2</v>
      </c>
      <c r="AC12" s="14">
        <v>2.6635053542959801E-2</v>
      </c>
      <c r="AD12" s="14">
        <v>5.3759390067610498E-2</v>
      </c>
      <c r="AE12" s="14"/>
      <c r="AF12" s="14">
        <v>0</v>
      </c>
      <c r="AG12" s="14">
        <v>3.77379148946611E-2</v>
      </c>
      <c r="AH12" s="14">
        <v>5.7005804559319001E-2</v>
      </c>
      <c r="AI12" s="14">
        <v>9.7602376755523093E-2</v>
      </c>
      <c r="AJ12" s="14">
        <v>1.4721776062716799E-2</v>
      </c>
      <c r="AK12" s="14">
        <v>2.2443815765340502E-2</v>
      </c>
      <c r="AL12" s="14">
        <v>4.36463652242505E-2</v>
      </c>
      <c r="AM12" s="14">
        <v>3.9753664255906603E-2</v>
      </c>
      <c r="AN12" s="14"/>
      <c r="AO12" s="14">
        <v>0</v>
      </c>
      <c r="AP12" s="14">
        <v>3.2664608572157E-2</v>
      </c>
      <c r="AQ12" s="14">
        <v>5.8840888654054901E-2</v>
      </c>
      <c r="AR12" s="14">
        <v>2.64403652823356E-2</v>
      </c>
      <c r="AS12" s="14">
        <v>1.6677987667862E-2</v>
      </c>
      <c r="AT12" s="14">
        <v>2.68045024685899E-2</v>
      </c>
      <c r="AU12" s="14">
        <v>3.7173675547948697E-2</v>
      </c>
      <c r="AV12" s="14">
        <v>6.8993578757687801E-2</v>
      </c>
      <c r="AW12" s="14"/>
      <c r="AX12" s="14">
        <v>3.4164617787366097E-2</v>
      </c>
      <c r="AY12" s="14">
        <v>1.39587487885258E-2</v>
      </c>
      <c r="AZ12" s="14">
        <v>6.2709725177385905E-2</v>
      </c>
      <c r="BA12" s="14"/>
      <c r="BB12" s="14">
        <v>3.38127602620956E-3</v>
      </c>
      <c r="BC12" s="14">
        <v>2.0470369387845501E-2</v>
      </c>
      <c r="BD12" s="14">
        <v>9.3973064159862105E-2</v>
      </c>
      <c r="BE12" s="14"/>
      <c r="BF12" s="14">
        <v>3.08619014482872E-2</v>
      </c>
      <c r="BG12" s="14">
        <v>1.0664329176570999E-2</v>
      </c>
      <c r="BH12" s="14">
        <v>7.4554462662987195E-2</v>
      </c>
      <c r="BI12" s="14"/>
      <c r="BJ12" s="14">
        <v>1.8071676952889401E-2</v>
      </c>
      <c r="BK12" s="14">
        <v>4.0126481910084603E-2</v>
      </c>
      <c r="BL12" s="14"/>
      <c r="BM12" s="14">
        <v>3.6774458217293103E-2</v>
      </c>
      <c r="BN12" s="14">
        <v>2.8716803062695799E-2</v>
      </c>
      <c r="BO12" s="14"/>
      <c r="BP12" s="14">
        <v>2.0877822085113001E-2</v>
      </c>
      <c r="BQ12" s="14">
        <v>0</v>
      </c>
      <c r="BR12" s="14">
        <v>1.2766513035959E-2</v>
      </c>
      <c r="BS12" s="14">
        <v>8.21166652198764E-2</v>
      </c>
      <c r="BT12" s="14">
        <v>2.2262553739275302E-2</v>
      </c>
      <c r="BU12" s="14">
        <v>6.0060201824211901E-2</v>
      </c>
      <c r="BV12" s="14">
        <v>1.9149264421388201E-2</v>
      </c>
      <c r="BW12" s="14">
        <v>1.0068400257166399E-2</v>
      </c>
    </row>
    <row r="13" spans="2:75" x14ac:dyDescent="0.35">
      <c r="B13" s="15" t="s">
        <v>92</v>
      </c>
      <c r="C13" s="20">
        <v>0.14065660265660701</v>
      </c>
      <c r="D13" s="20">
        <v>0.10578504147930499</v>
      </c>
      <c r="E13" s="20">
        <v>0.17356677266175999</v>
      </c>
      <c r="F13" s="20"/>
      <c r="G13" s="20">
        <v>0.22148917014212499</v>
      </c>
      <c r="H13" s="20">
        <v>0.15902561456238901</v>
      </c>
      <c r="I13" s="20">
        <v>0.100839487601997</v>
      </c>
      <c r="J13" s="20">
        <v>0.177665478377251</v>
      </c>
      <c r="K13" s="20">
        <v>0.101214280528682</v>
      </c>
      <c r="L13" s="20">
        <v>0.131273022225149</v>
      </c>
      <c r="M13" s="20"/>
      <c r="N13" s="20">
        <v>0.102484585791251</v>
      </c>
      <c r="O13" s="20">
        <v>0.212092805647489</v>
      </c>
      <c r="P13" s="20"/>
      <c r="Q13" s="20">
        <v>0.358703289883121</v>
      </c>
      <c r="R13" s="20">
        <v>0.202021933855003</v>
      </c>
      <c r="S13" s="20">
        <v>0.14929604357440701</v>
      </c>
      <c r="T13" s="20">
        <v>9.6026141282404096E-2</v>
      </c>
      <c r="U13" s="20">
        <v>7.4143119944974398E-2</v>
      </c>
      <c r="V13" s="20">
        <v>0.125131837187346</v>
      </c>
      <c r="W13" s="20">
        <v>7.6743588010316E-2</v>
      </c>
      <c r="X13" s="20">
        <v>0</v>
      </c>
      <c r="Y13" s="20">
        <v>0</v>
      </c>
      <c r="Z13" s="20">
        <v>0.35650178064341298</v>
      </c>
      <c r="AA13" s="20"/>
      <c r="AB13" s="20">
        <v>3.4311354789279103E-2</v>
      </c>
      <c r="AC13" s="20">
        <v>0.174509250355768</v>
      </c>
      <c r="AD13" s="20">
        <v>6.8717462940760504E-2</v>
      </c>
      <c r="AE13" s="20"/>
      <c r="AF13" s="20">
        <v>3.5055934529841203E-2</v>
      </c>
      <c r="AG13" s="20">
        <v>8.0883882531714801E-2</v>
      </c>
      <c r="AH13" s="20">
        <v>6.7354470479883702E-2</v>
      </c>
      <c r="AI13" s="20">
        <v>5.1391096619591903E-2</v>
      </c>
      <c r="AJ13" s="20">
        <v>0.22816575294254501</v>
      </c>
      <c r="AK13" s="20">
        <v>0.12574694559557401</v>
      </c>
      <c r="AL13" s="20">
        <v>0.109217697194032</v>
      </c>
      <c r="AM13" s="20">
        <v>0.26166154663028901</v>
      </c>
      <c r="AN13" s="20"/>
      <c r="AO13" s="20">
        <v>3.9705200374004497E-2</v>
      </c>
      <c r="AP13" s="20">
        <v>0.109160578122205</v>
      </c>
      <c r="AQ13" s="20">
        <v>0.101556307498191</v>
      </c>
      <c r="AR13" s="20">
        <v>5.3865379481561601E-2</v>
      </c>
      <c r="AS13" s="20">
        <v>0.19242066116336201</v>
      </c>
      <c r="AT13" s="20">
        <v>0.120167794969485</v>
      </c>
      <c r="AU13" s="20">
        <v>9.5822972757280606E-2</v>
      </c>
      <c r="AV13" s="20">
        <v>0.258625956832156</v>
      </c>
      <c r="AW13" s="20"/>
      <c r="AX13" s="20">
        <v>0.14099295320583</v>
      </c>
      <c r="AY13" s="20">
        <v>7.5717498091296104E-2</v>
      </c>
      <c r="AZ13" s="20">
        <v>0.120405287076798</v>
      </c>
      <c r="BA13" s="20"/>
      <c r="BB13" s="20">
        <v>7.9464454038533805E-2</v>
      </c>
      <c r="BC13" s="20">
        <v>9.1912764814830197E-2</v>
      </c>
      <c r="BD13" s="20">
        <v>0.110995727040696</v>
      </c>
      <c r="BE13" s="20"/>
      <c r="BF13" s="20">
        <v>7.1500117306012398E-2</v>
      </c>
      <c r="BG13" s="20">
        <v>6.9957903046813402E-2</v>
      </c>
      <c r="BH13" s="20">
        <v>0.10790462568029099</v>
      </c>
      <c r="BI13" s="20"/>
      <c r="BJ13" s="20">
        <v>4.5899634109765698E-2</v>
      </c>
      <c r="BK13" s="20">
        <v>0.15977155392978601</v>
      </c>
      <c r="BL13" s="20"/>
      <c r="BM13" s="20">
        <v>4.0746662725619699E-2</v>
      </c>
      <c r="BN13" s="20">
        <v>0.18262054079443399</v>
      </c>
      <c r="BO13" s="20"/>
      <c r="BP13" s="20">
        <v>0.17952171176232701</v>
      </c>
      <c r="BQ13" s="20">
        <v>0.25007163644792002</v>
      </c>
      <c r="BR13" s="20">
        <v>0.154639312914814</v>
      </c>
      <c r="BS13" s="20">
        <v>0.14946368543732499</v>
      </c>
      <c r="BT13" s="20">
        <v>0.11650297052686601</v>
      </c>
      <c r="BU13" s="20">
        <v>9.2807983903162306E-2</v>
      </c>
      <c r="BV13" s="20">
        <v>7.4283646166268993E-2</v>
      </c>
      <c r="BW13" s="20">
        <v>0.14936628297958801</v>
      </c>
    </row>
    <row r="14" spans="2:75" x14ac:dyDescent="0.35">
      <c r="B14" s="16"/>
    </row>
    <row r="15" spans="2:75" x14ac:dyDescent="0.35">
      <c r="B15" t="s">
        <v>94</v>
      </c>
    </row>
    <row r="16" spans="2:75" x14ac:dyDescent="0.35">
      <c r="B16" t="s">
        <v>95</v>
      </c>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W26"/>
  <sheetViews>
    <sheetView showGridLines="0" workbookViewId="0">
      <pane xSplit="2" topLeftCell="C1" activePane="topRight" state="frozen"/>
      <selection pane="topRight" activeCell="C9" sqref="C9"/>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329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ht="29" x14ac:dyDescent="0.35">
      <c r="B9" s="15" t="s">
        <v>318</v>
      </c>
      <c r="C9" s="14">
        <v>0.366519076100778</v>
      </c>
      <c r="D9" s="14">
        <v>0.326174193873286</v>
      </c>
      <c r="E9" s="14">
        <v>0.40459471390184198</v>
      </c>
      <c r="F9" s="14"/>
      <c r="G9" s="14">
        <v>0.32283575785915802</v>
      </c>
      <c r="H9" s="14">
        <v>0.44650992705784298</v>
      </c>
      <c r="I9" s="14">
        <v>0.31880248474554101</v>
      </c>
      <c r="J9" s="14">
        <v>0.28838190043196199</v>
      </c>
      <c r="K9" s="14">
        <v>0.33506499203243201</v>
      </c>
      <c r="L9" s="14">
        <v>0.42063851751460501</v>
      </c>
      <c r="M9" s="14"/>
      <c r="N9" s="14">
        <v>0.36764970277689701</v>
      </c>
      <c r="O9" s="14">
        <v>0.36440318903546898</v>
      </c>
      <c r="P9" s="14"/>
      <c r="Q9" s="14">
        <v>0.29731993960587</v>
      </c>
      <c r="R9" s="14">
        <v>0.387705941803419</v>
      </c>
      <c r="S9" s="14">
        <v>0.417608809465077</v>
      </c>
      <c r="T9" s="14">
        <v>0.38151210190471102</v>
      </c>
      <c r="U9" s="14">
        <v>0.34250591203981101</v>
      </c>
      <c r="V9" s="14">
        <v>0.32196294439760798</v>
      </c>
      <c r="W9" s="14">
        <v>0.326382075340515</v>
      </c>
      <c r="X9" s="14">
        <v>0.33378437758393298</v>
      </c>
      <c r="Y9" s="14">
        <v>0.88817017043027202</v>
      </c>
      <c r="Z9" s="14">
        <v>0.40579613818069499</v>
      </c>
      <c r="AA9" s="14"/>
      <c r="AB9" s="14">
        <v>0.45076005083043802</v>
      </c>
      <c r="AC9" s="14">
        <v>0.37911286499304497</v>
      </c>
      <c r="AD9" s="14">
        <v>0.289276292499209</v>
      </c>
      <c r="AE9" s="14"/>
      <c r="AF9" s="14">
        <v>0.42461020131032601</v>
      </c>
      <c r="AG9" s="14">
        <v>0.38457586802937299</v>
      </c>
      <c r="AH9" s="14">
        <v>0.32278980813331798</v>
      </c>
      <c r="AI9" s="14">
        <v>0.48392578331514902</v>
      </c>
      <c r="AJ9" s="14">
        <v>0.375464253339723</v>
      </c>
      <c r="AK9" s="14">
        <v>0.35860188469133297</v>
      </c>
      <c r="AL9" s="14">
        <v>0.25998760789063002</v>
      </c>
      <c r="AM9" s="14">
        <v>0.33147257691253201</v>
      </c>
      <c r="AN9" s="14"/>
      <c r="AO9" s="14">
        <v>0.388160691275726</v>
      </c>
      <c r="AP9" s="14">
        <v>0.38436602762739103</v>
      </c>
      <c r="AQ9" s="14">
        <v>0.26434641189113101</v>
      </c>
      <c r="AR9" s="14">
        <v>0.53698382734017003</v>
      </c>
      <c r="AS9" s="14">
        <v>0.38144988110715899</v>
      </c>
      <c r="AT9" s="14">
        <v>0.351468765774966</v>
      </c>
      <c r="AU9" s="14">
        <v>0.40403569072086098</v>
      </c>
      <c r="AV9" s="14">
        <v>0.28489972679384701</v>
      </c>
      <c r="AW9" s="14"/>
      <c r="AX9" s="14">
        <v>0.24644172035339701</v>
      </c>
      <c r="AY9" s="14">
        <v>0.40623715133538302</v>
      </c>
      <c r="AZ9" s="14">
        <v>0.37261435036153201</v>
      </c>
      <c r="BA9" s="14"/>
      <c r="BB9" s="14">
        <v>0.35810559614194498</v>
      </c>
      <c r="BC9" s="14">
        <v>0.39142045022453598</v>
      </c>
      <c r="BD9" s="14">
        <v>0.35189296665081798</v>
      </c>
      <c r="BE9" s="14"/>
      <c r="BF9" s="14">
        <v>0.388758189274308</v>
      </c>
      <c r="BG9" s="14">
        <v>0.37866551063585802</v>
      </c>
      <c r="BH9" s="14">
        <v>0.352702683677661</v>
      </c>
      <c r="BI9" s="14"/>
      <c r="BJ9" s="14">
        <v>0.43578263070283801</v>
      </c>
      <c r="BK9" s="14">
        <v>0.34755482202238203</v>
      </c>
      <c r="BL9" s="14"/>
      <c r="BM9" s="14">
        <v>0.38788400700032399</v>
      </c>
      <c r="BN9" s="14">
        <v>0.36400987297860699</v>
      </c>
      <c r="BO9" s="14"/>
      <c r="BP9" s="14">
        <v>0.34724847950391302</v>
      </c>
      <c r="BQ9" s="14">
        <v>0.42731144486530898</v>
      </c>
      <c r="BR9" s="14">
        <v>0.40976359297913101</v>
      </c>
      <c r="BS9" s="14">
        <v>0.38000918221350899</v>
      </c>
      <c r="BT9" s="14">
        <v>0.37657470458813702</v>
      </c>
      <c r="BU9" s="14">
        <v>0.27780325412555601</v>
      </c>
      <c r="BV9" s="14">
        <v>0.37511010025496</v>
      </c>
      <c r="BW9" s="14">
        <v>0.39346937061250897</v>
      </c>
    </row>
    <row r="10" spans="2:75" ht="43.5" x14ac:dyDescent="0.35">
      <c r="B10" s="15" t="s">
        <v>319</v>
      </c>
      <c r="C10" s="14">
        <v>0.33983966807986199</v>
      </c>
      <c r="D10" s="14">
        <v>0.31354329734304598</v>
      </c>
      <c r="E10" s="14">
        <v>0.364656969119726</v>
      </c>
      <c r="F10" s="14"/>
      <c r="G10" s="14">
        <v>0.216797560996278</v>
      </c>
      <c r="H10" s="14">
        <v>0.244436611056912</v>
      </c>
      <c r="I10" s="14">
        <v>0.29870666762911802</v>
      </c>
      <c r="J10" s="14">
        <v>0.27295476684477599</v>
      </c>
      <c r="K10" s="14">
        <v>0.42794153298179999</v>
      </c>
      <c r="L10" s="14">
        <v>0.41116904016621802</v>
      </c>
      <c r="M10" s="14"/>
      <c r="N10" s="14">
        <v>0.33363399479878703</v>
      </c>
      <c r="O10" s="14">
        <v>0.351453142363016</v>
      </c>
      <c r="P10" s="14"/>
      <c r="Q10" s="14">
        <v>0.28362379770378099</v>
      </c>
      <c r="R10" s="14">
        <v>0.31922096365091901</v>
      </c>
      <c r="S10" s="14">
        <v>0.36414883871296</v>
      </c>
      <c r="T10" s="14">
        <v>0.35733327054650899</v>
      </c>
      <c r="U10" s="14">
        <v>0.35151400303364899</v>
      </c>
      <c r="V10" s="14">
        <v>0.348767272645502</v>
      </c>
      <c r="W10" s="14">
        <v>0.34443030626445198</v>
      </c>
      <c r="X10" s="14">
        <v>0.402456317184478</v>
      </c>
      <c r="Y10" s="14">
        <v>0</v>
      </c>
      <c r="Z10" s="14">
        <v>0.27891465191255299</v>
      </c>
      <c r="AA10" s="14"/>
      <c r="AB10" s="14">
        <v>0.39610849414587501</v>
      </c>
      <c r="AC10" s="14">
        <v>0.341478819481709</v>
      </c>
      <c r="AD10" s="14">
        <v>0.30296981392045402</v>
      </c>
      <c r="AE10" s="14"/>
      <c r="AF10" s="14">
        <v>0.40600235214564401</v>
      </c>
      <c r="AG10" s="14">
        <v>0.36923171982315001</v>
      </c>
      <c r="AH10" s="14">
        <v>0.30335401253462901</v>
      </c>
      <c r="AI10" s="14">
        <v>0.29230172417029399</v>
      </c>
      <c r="AJ10" s="14">
        <v>0.482233448281084</v>
      </c>
      <c r="AK10" s="14">
        <v>0.390581168917777</v>
      </c>
      <c r="AL10" s="14">
        <v>0.30134077870227799</v>
      </c>
      <c r="AM10" s="14">
        <v>0.29980498485393298</v>
      </c>
      <c r="AN10" s="14"/>
      <c r="AO10" s="14">
        <v>0.41299512590759402</v>
      </c>
      <c r="AP10" s="14">
        <v>0.39696224128170499</v>
      </c>
      <c r="AQ10" s="14">
        <v>0.235460861806184</v>
      </c>
      <c r="AR10" s="14">
        <v>0.30429310411106703</v>
      </c>
      <c r="AS10" s="14">
        <v>0.44757382571393001</v>
      </c>
      <c r="AT10" s="14">
        <v>0.38252434085874398</v>
      </c>
      <c r="AU10" s="14">
        <v>0.30358534074502003</v>
      </c>
      <c r="AV10" s="14">
        <v>0.28348890377809399</v>
      </c>
      <c r="AW10" s="14"/>
      <c r="AX10" s="14">
        <v>0.344097138821013</v>
      </c>
      <c r="AY10" s="14">
        <v>0.41448925069055897</v>
      </c>
      <c r="AZ10" s="14">
        <v>0.29702740122853799</v>
      </c>
      <c r="BA10" s="14"/>
      <c r="BB10" s="14">
        <v>0.46987462604336699</v>
      </c>
      <c r="BC10" s="14">
        <v>0.38094553625755401</v>
      </c>
      <c r="BD10" s="14">
        <v>0.24424712911260599</v>
      </c>
      <c r="BE10" s="14"/>
      <c r="BF10" s="14">
        <v>0.29845006406695301</v>
      </c>
      <c r="BG10" s="14">
        <v>0.428893104661909</v>
      </c>
      <c r="BH10" s="14">
        <v>0.27435994783891898</v>
      </c>
      <c r="BI10" s="14"/>
      <c r="BJ10" s="14">
        <v>0.428050620976204</v>
      </c>
      <c r="BK10" s="14">
        <v>0.32486196088939101</v>
      </c>
      <c r="BL10" s="14"/>
      <c r="BM10" s="14">
        <v>0.35641238963625399</v>
      </c>
      <c r="BN10" s="14">
        <v>0.329894587234767</v>
      </c>
      <c r="BO10" s="14"/>
      <c r="BP10" s="14">
        <v>0.33685793830067101</v>
      </c>
      <c r="BQ10" s="14">
        <v>0.36274698955949802</v>
      </c>
      <c r="BR10" s="14">
        <v>0.37526849140822199</v>
      </c>
      <c r="BS10" s="14">
        <v>0.26773427826933699</v>
      </c>
      <c r="BT10" s="14">
        <v>0.37762600988213801</v>
      </c>
      <c r="BU10" s="14">
        <v>0.26773474240989897</v>
      </c>
      <c r="BV10" s="14">
        <v>0.53294333663956905</v>
      </c>
      <c r="BW10" s="14">
        <v>0.34017298930618001</v>
      </c>
    </row>
    <row r="11" spans="2:75" x14ac:dyDescent="0.35">
      <c r="B11" s="15" t="s">
        <v>320</v>
      </c>
      <c r="C11" s="14">
        <v>0.32449409426387898</v>
      </c>
      <c r="D11" s="14">
        <v>0.33045788080063498</v>
      </c>
      <c r="E11" s="14">
        <v>0.31886574777829502</v>
      </c>
      <c r="F11" s="14"/>
      <c r="G11" s="14">
        <v>0.29010011969690203</v>
      </c>
      <c r="H11" s="14">
        <v>0.251968548358662</v>
      </c>
      <c r="I11" s="14">
        <v>0.27958102395039403</v>
      </c>
      <c r="J11" s="14">
        <v>0.33104407328808999</v>
      </c>
      <c r="K11" s="14">
        <v>0.372339838980561</v>
      </c>
      <c r="L11" s="14">
        <v>0.35082741725556699</v>
      </c>
      <c r="M11" s="14"/>
      <c r="N11" s="14">
        <v>0.33718195234321802</v>
      </c>
      <c r="O11" s="14">
        <v>0.30074967414397302</v>
      </c>
      <c r="P11" s="14"/>
      <c r="Q11" s="14">
        <v>0.35687407961273199</v>
      </c>
      <c r="R11" s="14">
        <v>0.303691015907953</v>
      </c>
      <c r="S11" s="14">
        <v>0.38308897502907002</v>
      </c>
      <c r="T11" s="14">
        <v>0.27420308435917101</v>
      </c>
      <c r="U11" s="14">
        <v>0.34635784239572598</v>
      </c>
      <c r="V11" s="14">
        <v>0.39406989164478501</v>
      </c>
      <c r="W11" s="14">
        <v>0.31834381584763499</v>
      </c>
      <c r="X11" s="14">
        <v>0.49419579592049001</v>
      </c>
      <c r="Y11" s="14">
        <v>0.11182982956972801</v>
      </c>
      <c r="Z11" s="14">
        <v>0.24421919141911799</v>
      </c>
      <c r="AA11" s="14"/>
      <c r="AB11" s="14">
        <v>0.46918173026024301</v>
      </c>
      <c r="AC11" s="14">
        <v>0.29197407347094401</v>
      </c>
      <c r="AD11" s="14">
        <v>0.28563431020192298</v>
      </c>
      <c r="AE11" s="14"/>
      <c r="AF11" s="14">
        <v>0.42272405832797899</v>
      </c>
      <c r="AG11" s="14">
        <v>0.31603579392523701</v>
      </c>
      <c r="AH11" s="14">
        <v>0.236126839741538</v>
      </c>
      <c r="AI11" s="14">
        <v>0.41284491300585302</v>
      </c>
      <c r="AJ11" s="14">
        <v>0.32692876409548399</v>
      </c>
      <c r="AK11" s="14">
        <v>0.29809355693231399</v>
      </c>
      <c r="AL11" s="14">
        <v>0.39667331903692099</v>
      </c>
      <c r="AM11" s="14">
        <v>0.28537514117065399</v>
      </c>
      <c r="AN11" s="14"/>
      <c r="AO11" s="14">
        <v>0.50261147792587102</v>
      </c>
      <c r="AP11" s="14">
        <v>0.29099320180085703</v>
      </c>
      <c r="AQ11" s="14">
        <v>0.22038779005351999</v>
      </c>
      <c r="AR11" s="14">
        <v>0.39952844392794501</v>
      </c>
      <c r="AS11" s="14">
        <v>0.42340920286314998</v>
      </c>
      <c r="AT11" s="14">
        <v>0.30821587472517398</v>
      </c>
      <c r="AU11" s="14">
        <v>0.40729617276476898</v>
      </c>
      <c r="AV11" s="14">
        <v>0.291208440524236</v>
      </c>
      <c r="AW11" s="14"/>
      <c r="AX11" s="14">
        <v>0.23812898896377299</v>
      </c>
      <c r="AY11" s="14">
        <v>0.31996117849838901</v>
      </c>
      <c r="AZ11" s="14">
        <v>0.34734957444832598</v>
      </c>
      <c r="BA11" s="14"/>
      <c r="BB11" s="14">
        <v>0.45811462312490397</v>
      </c>
      <c r="BC11" s="14">
        <v>0.35062749834331902</v>
      </c>
      <c r="BD11" s="14">
        <v>0.21680499975112699</v>
      </c>
      <c r="BE11" s="14"/>
      <c r="BF11" s="14">
        <v>0.32611269162844397</v>
      </c>
      <c r="BG11" s="14">
        <v>0.393694633430129</v>
      </c>
      <c r="BH11" s="14">
        <v>0.30675424537313101</v>
      </c>
      <c r="BI11" s="14"/>
      <c r="BJ11" s="14">
        <v>0.32766570686116497</v>
      </c>
      <c r="BK11" s="14">
        <v>0.321300432569047</v>
      </c>
      <c r="BL11" s="14"/>
      <c r="BM11" s="14">
        <v>0.39778730370282001</v>
      </c>
      <c r="BN11" s="14">
        <v>0.283999287317377</v>
      </c>
      <c r="BO11" s="14"/>
      <c r="BP11" s="14">
        <v>0.299242589324348</v>
      </c>
      <c r="BQ11" s="14">
        <v>0.395176015697417</v>
      </c>
      <c r="BR11" s="14">
        <v>0.41872978278062101</v>
      </c>
      <c r="BS11" s="14">
        <v>0.303770274093981</v>
      </c>
      <c r="BT11" s="14">
        <v>0.312107862242609</v>
      </c>
      <c r="BU11" s="14">
        <v>0.33320875702128699</v>
      </c>
      <c r="BV11" s="14">
        <v>0.35565539585372602</v>
      </c>
      <c r="BW11" s="14">
        <v>0.359353081106567</v>
      </c>
    </row>
    <row r="12" spans="2:75" ht="29" x14ac:dyDescent="0.35">
      <c r="B12" s="15" t="s">
        <v>321</v>
      </c>
      <c r="C12" s="14">
        <v>0.30954277691120602</v>
      </c>
      <c r="D12" s="14">
        <v>0.264233580357772</v>
      </c>
      <c r="E12" s="14">
        <v>0.35230350545412398</v>
      </c>
      <c r="F12" s="14"/>
      <c r="G12" s="14">
        <v>0.17690299873802601</v>
      </c>
      <c r="H12" s="14">
        <v>0.23413436708934901</v>
      </c>
      <c r="I12" s="14">
        <v>0.18580823122276599</v>
      </c>
      <c r="J12" s="14">
        <v>0.35018095769492402</v>
      </c>
      <c r="K12" s="14">
        <v>0.29632114445225499</v>
      </c>
      <c r="L12" s="14">
        <v>0.40074291249423299</v>
      </c>
      <c r="M12" s="14"/>
      <c r="N12" s="14">
        <v>0.28672617017885499</v>
      </c>
      <c r="O12" s="14">
        <v>0.35224242665317801</v>
      </c>
      <c r="P12" s="14"/>
      <c r="Q12" s="14">
        <v>0.30544108582830198</v>
      </c>
      <c r="R12" s="14">
        <v>0.33834908314107198</v>
      </c>
      <c r="S12" s="14">
        <v>0.35195334359153702</v>
      </c>
      <c r="T12" s="14">
        <v>0.280754910446601</v>
      </c>
      <c r="U12" s="14">
        <v>0.33448948049624699</v>
      </c>
      <c r="V12" s="14">
        <v>0.23422951527685201</v>
      </c>
      <c r="W12" s="14">
        <v>0.31719971363558702</v>
      </c>
      <c r="X12" s="14">
        <v>0.66945598857829702</v>
      </c>
      <c r="Y12" s="14">
        <v>0.68232222267642095</v>
      </c>
      <c r="Z12" s="14">
        <v>0.28452953714700602</v>
      </c>
      <c r="AA12" s="14"/>
      <c r="AB12" s="14">
        <v>0.37118662666529301</v>
      </c>
      <c r="AC12" s="14">
        <v>0.29495634449408897</v>
      </c>
      <c r="AD12" s="14">
        <v>0.34477125653296797</v>
      </c>
      <c r="AE12" s="14"/>
      <c r="AF12" s="14">
        <v>0.33559121626407501</v>
      </c>
      <c r="AG12" s="14">
        <v>0.35992757908966</v>
      </c>
      <c r="AH12" s="14">
        <v>0.25892521687585901</v>
      </c>
      <c r="AI12" s="14">
        <v>0.26640699096741299</v>
      </c>
      <c r="AJ12" s="14">
        <v>0.27425364116133499</v>
      </c>
      <c r="AK12" s="14">
        <v>0.38160130474936799</v>
      </c>
      <c r="AL12" s="14">
        <v>0.31846637621672003</v>
      </c>
      <c r="AM12" s="14">
        <v>0.224357674610205</v>
      </c>
      <c r="AN12" s="14"/>
      <c r="AO12" s="14">
        <v>0.37585058714127401</v>
      </c>
      <c r="AP12" s="14">
        <v>0.34863009589625099</v>
      </c>
      <c r="AQ12" s="14">
        <v>0.28599396748779299</v>
      </c>
      <c r="AR12" s="14">
        <v>0.27469059957034098</v>
      </c>
      <c r="AS12" s="14">
        <v>0.28486766714247203</v>
      </c>
      <c r="AT12" s="14">
        <v>0.37501027441644502</v>
      </c>
      <c r="AU12" s="14">
        <v>0.32495008606806702</v>
      </c>
      <c r="AV12" s="14">
        <v>0.16135106088885001</v>
      </c>
      <c r="AW12" s="14"/>
      <c r="AX12" s="14">
        <v>0.232476729204562</v>
      </c>
      <c r="AY12" s="14">
        <v>0.359369804652104</v>
      </c>
      <c r="AZ12" s="14">
        <v>0.28791434210322098</v>
      </c>
      <c r="BA12" s="14"/>
      <c r="BB12" s="14">
        <v>0.31618443929434598</v>
      </c>
      <c r="BC12" s="14">
        <v>0.34082778473431502</v>
      </c>
      <c r="BD12" s="14">
        <v>0.285607747767267</v>
      </c>
      <c r="BE12" s="14"/>
      <c r="BF12" s="14">
        <v>0.15191385991848799</v>
      </c>
      <c r="BG12" s="14">
        <v>0.35864508090805902</v>
      </c>
      <c r="BH12" s="14">
        <v>0.322583959225968</v>
      </c>
      <c r="BI12" s="14"/>
      <c r="BJ12" s="14">
        <v>0.27062773132659601</v>
      </c>
      <c r="BK12" s="14">
        <v>0.320028897474533</v>
      </c>
      <c r="BL12" s="14"/>
      <c r="BM12" s="14">
        <v>0.329802873955368</v>
      </c>
      <c r="BN12" s="14">
        <v>0.30649032346965399</v>
      </c>
      <c r="BO12" s="14"/>
      <c r="BP12" s="14">
        <v>0.240881399783411</v>
      </c>
      <c r="BQ12" s="14">
        <v>0.38917921358434698</v>
      </c>
      <c r="BR12" s="14">
        <v>0.39449448834166501</v>
      </c>
      <c r="BS12" s="14">
        <v>0.305914235426199</v>
      </c>
      <c r="BT12" s="14">
        <v>0.31722656751594103</v>
      </c>
      <c r="BU12" s="14">
        <v>0.28059759307828402</v>
      </c>
      <c r="BV12" s="14">
        <v>0.44665053279827799</v>
      </c>
      <c r="BW12" s="14">
        <v>0.32108407369634301</v>
      </c>
    </row>
    <row r="13" spans="2:75" ht="43.5" x14ac:dyDescent="0.35">
      <c r="B13" s="15" t="s">
        <v>322</v>
      </c>
      <c r="C13" s="14">
        <v>0.27127362894208801</v>
      </c>
      <c r="D13" s="14">
        <v>0.29919392513123599</v>
      </c>
      <c r="E13" s="14">
        <v>0.24492374200966299</v>
      </c>
      <c r="F13" s="14"/>
      <c r="G13" s="14">
        <v>0.31009136708144103</v>
      </c>
      <c r="H13" s="14">
        <v>0.14507556955181</v>
      </c>
      <c r="I13" s="14">
        <v>0.381988865526809</v>
      </c>
      <c r="J13" s="14">
        <v>0.21084786365074201</v>
      </c>
      <c r="K13" s="14">
        <v>0.30337744495525698</v>
      </c>
      <c r="L13" s="14">
        <v>0.27806339418532</v>
      </c>
      <c r="M13" s="14"/>
      <c r="N13" s="14">
        <v>0.30137380416008802</v>
      </c>
      <c r="O13" s="14">
        <v>0.21494330103411599</v>
      </c>
      <c r="P13" s="14"/>
      <c r="Q13" s="14">
        <v>0.312758407131769</v>
      </c>
      <c r="R13" s="14">
        <v>0.15868365422751499</v>
      </c>
      <c r="S13" s="14">
        <v>0.23608632851537001</v>
      </c>
      <c r="T13" s="14">
        <v>0.233696527465554</v>
      </c>
      <c r="U13" s="14">
        <v>0.332404539551301</v>
      </c>
      <c r="V13" s="14">
        <v>0.32799397472842401</v>
      </c>
      <c r="W13" s="14">
        <v>0.266394486824376</v>
      </c>
      <c r="X13" s="14">
        <v>1</v>
      </c>
      <c r="Y13" s="14">
        <v>0</v>
      </c>
      <c r="Z13" s="14">
        <v>0.29747044651231402</v>
      </c>
      <c r="AA13" s="14"/>
      <c r="AB13" s="14">
        <v>0.33132668147662298</v>
      </c>
      <c r="AC13" s="14">
        <v>0.25203732091618802</v>
      </c>
      <c r="AD13" s="14">
        <v>0.313223099055705</v>
      </c>
      <c r="AE13" s="14"/>
      <c r="AF13" s="14">
        <v>0.33543305443089699</v>
      </c>
      <c r="AG13" s="14">
        <v>0.25883989313078598</v>
      </c>
      <c r="AH13" s="14">
        <v>0.35174455363502699</v>
      </c>
      <c r="AI13" s="14">
        <v>0.36304292986586101</v>
      </c>
      <c r="AJ13" s="14">
        <v>0.15206793631436</v>
      </c>
      <c r="AK13" s="14">
        <v>0.30408300188055398</v>
      </c>
      <c r="AL13" s="14">
        <v>0.17155473607743499</v>
      </c>
      <c r="AM13" s="14">
        <v>0.22485681829995699</v>
      </c>
      <c r="AN13" s="14"/>
      <c r="AO13" s="14">
        <v>0.41349959373941497</v>
      </c>
      <c r="AP13" s="14">
        <v>0.26494934680305399</v>
      </c>
      <c r="AQ13" s="14">
        <v>0.34670679556940398</v>
      </c>
      <c r="AR13" s="14">
        <v>0.40261770595027102</v>
      </c>
      <c r="AS13" s="14">
        <v>0.200990320782165</v>
      </c>
      <c r="AT13" s="14">
        <v>0.25381306039519202</v>
      </c>
      <c r="AU13" s="14">
        <v>0.243711004926881</v>
      </c>
      <c r="AV13" s="14">
        <v>0.241213877068195</v>
      </c>
      <c r="AW13" s="14"/>
      <c r="AX13" s="14">
        <v>0.21421929016437699</v>
      </c>
      <c r="AY13" s="14">
        <v>0.31221897193263198</v>
      </c>
      <c r="AZ13" s="14">
        <v>0.270934354003664</v>
      </c>
      <c r="BA13" s="14"/>
      <c r="BB13" s="14">
        <v>0.326666624632035</v>
      </c>
      <c r="BC13" s="14">
        <v>0.31803585837570297</v>
      </c>
      <c r="BD13" s="14">
        <v>0.18955153286607501</v>
      </c>
      <c r="BE13" s="14"/>
      <c r="BF13" s="14">
        <v>0.232030396728858</v>
      </c>
      <c r="BG13" s="14">
        <v>0.33353423175112601</v>
      </c>
      <c r="BH13" s="14">
        <v>0.24674854250044001</v>
      </c>
      <c r="BI13" s="14"/>
      <c r="BJ13" s="14">
        <v>0.341559900303603</v>
      </c>
      <c r="BK13" s="14">
        <v>0.25575834098929401</v>
      </c>
      <c r="BL13" s="14"/>
      <c r="BM13" s="14">
        <v>0.34438502735264098</v>
      </c>
      <c r="BN13" s="14">
        <v>0.23867418620723599</v>
      </c>
      <c r="BO13" s="14"/>
      <c r="BP13" s="14">
        <v>0.27813353822611397</v>
      </c>
      <c r="BQ13" s="14">
        <v>0.24359441417987501</v>
      </c>
      <c r="BR13" s="14">
        <v>0.34756280228554398</v>
      </c>
      <c r="BS13" s="14">
        <v>0.28107328872579401</v>
      </c>
      <c r="BT13" s="14">
        <v>0.22971400212947099</v>
      </c>
      <c r="BU13" s="14">
        <v>0.34881256931823201</v>
      </c>
      <c r="BV13" s="14">
        <v>0.27240562518482703</v>
      </c>
      <c r="BW13" s="14">
        <v>0.28725387050038298</v>
      </c>
    </row>
    <row r="14" spans="2:75" ht="29" x14ac:dyDescent="0.35">
      <c r="B14" s="15" t="s">
        <v>323</v>
      </c>
      <c r="C14" s="14">
        <v>0.22142533276689799</v>
      </c>
      <c r="D14" s="14">
        <v>0.25963939235480499</v>
      </c>
      <c r="E14" s="14">
        <v>0.1853606670288</v>
      </c>
      <c r="F14" s="14"/>
      <c r="G14" s="14">
        <v>0.193752052037722</v>
      </c>
      <c r="H14" s="14">
        <v>0.20362060138339999</v>
      </c>
      <c r="I14" s="14">
        <v>0.17784461033462901</v>
      </c>
      <c r="J14" s="14">
        <v>0.20543049297950899</v>
      </c>
      <c r="K14" s="14">
        <v>0.23871018955402001</v>
      </c>
      <c r="L14" s="14">
        <v>0.25156621218811598</v>
      </c>
      <c r="M14" s="14"/>
      <c r="N14" s="14">
        <v>0.22748810909228401</v>
      </c>
      <c r="O14" s="14">
        <v>0.21007927992938899</v>
      </c>
      <c r="P14" s="14"/>
      <c r="Q14" s="14">
        <v>0.24308526232687599</v>
      </c>
      <c r="R14" s="14">
        <v>0.195476723016418</v>
      </c>
      <c r="S14" s="14">
        <v>0.26323857616740698</v>
      </c>
      <c r="T14" s="14">
        <v>0.21652669921367201</v>
      </c>
      <c r="U14" s="14">
        <v>0.21978605372368301</v>
      </c>
      <c r="V14" s="14">
        <v>0.23642263372616701</v>
      </c>
      <c r="W14" s="14">
        <v>0.24218285912711399</v>
      </c>
      <c r="X14" s="14">
        <v>0.2426479599485</v>
      </c>
      <c r="Y14" s="14">
        <v>0</v>
      </c>
      <c r="Z14" s="14">
        <v>0.16051556424239</v>
      </c>
      <c r="AA14" s="14"/>
      <c r="AB14" s="14">
        <v>0.311823832249841</v>
      </c>
      <c r="AC14" s="14">
        <v>0.19415309102960501</v>
      </c>
      <c r="AD14" s="14">
        <v>0.25411443014965901</v>
      </c>
      <c r="AE14" s="14"/>
      <c r="AF14" s="14">
        <v>0.26144682338759601</v>
      </c>
      <c r="AG14" s="14">
        <v>0.22781310344009001</v>
      </c>
      <c r="AH14" s="14">
        <v>0.26391737447904901</v>
      </c>
      <c r="AI14" s="14">
        <v>0.25077598613381502</v>
      </c>
      <c r="AJ14" s="14">
        <v>0.17275905502428501</v>
      </c>
      <c r="AK14" s="14">
        <v>0.28061496361326299</v>
      </c>
      <c r="AL14" s="14">
        <v>0.221118883547474</v>
      </c>
      <c r="AM14" s="14">
        <v>0.121515343634833</v>
      </c>
      <c r="AN14" s="14"/>
      <c r="AO14" s="14">
        <v>0.247722230057874</v>
      </c>
      <c r="AP14" s="14">
        <v>0.201414708497902</v>
      </c>
      <c r="AQ14" s="14">
        <v>0.25672042274407902</v>
      </c>
      <c r="AR14" s="14">
        <v>0.26806966921166298</v>
      </c>
      <c r="AS14" s="14">
        <v>0.15884020759561601</v>
      </c>
      <c r="AT14" s="14">
        <v>0.26330543354075098</v>
      </c>
      <c r="AU14" s="14">
        <v>0.14669772236386999</v>
      </c>
      <c r="AV14" s="14">
        <v>0.112537087623906</v>
      </c>
      <c r="AW14" s="14"/>
      <c r="AX14" s="14">
        <v>0.27337429962270299</v>
      </c>
      <c r="AY14" s="14">
        <v>0.25123760591654198</v>
      </c>
      <c r="AZ14" s="14">
        <v>0.21098939586448001</v>
      </c>
      <c r="BA14" s="14"/>
      <c r="BB14" s="14">
        <v>0.20430085423566399</v>
      </c>
      <c r="BC14" s="14">
        <v>0.25526405778797001</v>
      </c>
      <c r="BD14" s="14">
        <v>0.168437487595442</v>
      </c>
      <c r="BE14" s="14"/>
      <c r="BF14" s="14">
        <v>0.23269432887471</v>
      </c>
      <c r="BG14" s="14">
        <v>0.27326079330097702</v>
      </c>
      <c r="BH14" s="14">
        <v>0.200596645248312</v>
      </c>
      <c r="BI14" s="14"/>
      <c r="BJ14" s="14">
        <v>0.23834780702995301</v>
      </c>
      <c r="BK14" s="14">
        <v>0.21792126429318101</v>
      </c>
      <c r="BL14" s="14"/>
      <c r="BM14" s="14">
        <v>0.24285344603552</v>
      </c>
      <c r="BN14" s="14">
        <v>0.21378614946750099</v>
      </c>
      <c r="BO14" s="14"/>
      <c r="BP14" s="14">
        <v>0.22517390183185901</v>
      </c>
      <c r="BQ14" s="14">
        <v>0.20806870509406</v>
      </c>
      <c r="BR14" s="14">
        <v>0.30131814441215499</v>
      </c>
      <c r="BS14" s="14">
        <v>0.15107560041016599</v>
      </c>
      <c r="BT14" s="14">
        <v>0.26235239815908301</v>
      </c>
      <c r="BU14" s="14">
        <v>0.214299791264736</v>
      </c>
      <c r="BV14" s="14">
        <v>0.189612698125457</v>
      </c>
      <c r="BW14" s="14">
        <v>0.18219296542799701</v>
      </c>
    </row>
    <row r="15" spans="2:75" ht="29" x14ac:dyDescent="0.35">
      <c r="B15" s="15" t="s">
        <v>324</v>
      </c>
      <c r="C15" s="14">
        <v>0.187229045626402</v>
      </c>
      <c r="D15" s="14">
        <v>0.20857817846463</v>
      </c>
      <c r="E15" s="14">
        <v>0.16708071938438701</v>
      </c>
      <c r="F15" s="14"/>
      <c r="G15" s="14">
        <v>0.161263306420421</v>
      </c>
      <c r="H15" s="14">
        <v>0.22977509666797999</v>
      </c>
      <c r="I15" s="14">
        <v>0.30070711604842199</v>
      </c>
      <c r="J15" s="14">
        <v>0.160827462514046</v>
      </c>
      <c r="K15" s="14">
        <v>0.203582945183724</v>
      </c>
      <c r="L15" s="14">
        <v>0.13857481093777799</v>
      </c>
      <c r="M15" s="14"/>
      <c r="N15" s="14">
        <v>0.20121105357064101</v>
      </c>
      <c r="O15" s="14">
        <v>0.161062716473613</v>
      </c>
      <c r="P15" s="14"/>
      <c r="Q15" s="14">
        <v>0.18093352577447899</v>
      </c>
      <c r="R15" s="14">
        <v>0.123119695392676</v>
      </c>
      <c r="S15" s="14">
        <v>0.17788134338356401</v>
      </c>
      <c r="T15" s="14">
        <v>0.185244720416439</v>
      </c>
      <c r="U15" s="14">
        <v>0.210927374037085</v>
      </c>
      <c r="V15" s="14">
        <v>0.231335328433246</v>
      </c>
      <c r="W15" s="14">
        <v>0.223175920375386</v>
      </c>
      <c r="X15" s="14">
        <v>0.2426479599485</v>
      </c>
      <c r="Y15" s="14">
        <v>0.11182982956972801</v>
      </c>
      <c r="Z15" s="14">
        <v>0.119779156518591</v>
      </c>
      <c r="AA15" s="14"/>
      <c r="AB15" s="14">
        <v>0.17984786153558899</v>
      </c>
      <c r="AC15" s="14">
        <v>0.177036793993295</v>
      </c>
      <c r="AD15" s="14">
        <v>0.224032821489307</v>
      </c>
      <c r="AE15" s="14"/>
      <c r="AF15" s="14">
        <v>0.15516093435935199</v>
      </c>
      <c r="AG15" s="14">
        <v>0.21702297480242699</v>
      </c>
      <c r="AH15" s="14">
        <v>0.29751841840159698</v>
      </c>
      <c r="AI15" s="14">
        <v>0.133629929790058</v>
      </c>
      <c r="AJ15" s="14">
        <v>0.15275641615053701</v>
      </c>
      <c r="AK15" s="14">
        <v>0.20122007888666499</v>
      </c>
      <c r="AL15" s="14">
        <v>0.15732603635709699</v>
      </c>
      <c r="AM15" s="14">
        <v>0.150177371578539</v>
      </c>
      <c r="AN15" s="14"/>
      <c r="AO15" s="14">
        <v>0.19441275895944499</v>
      </c>
      <c r="AP15" s="14">
        <v>0.24369438963696599</v>
      </c>
      <c r="AQ15" s="14">
        <v>0.32954480800890301</v>
      </c>
      <c r="AR15" s="14">
        <v>0.113269822164297</v>
      </c>
      <c r="AS15" s="14">
        <v>0.217223168360446</v>
      </c>
      <c r="AT15" s="14">
        <v>0.15506429013370401</v>
      </c>
      <c r="AU15" s="14">
        <v>0.18954956160019601</v>
      </c>
      <c r="AV15" s="14">
        <v>0.18584312993091001</v>
      </c>
      <c r="AW15" s="14"/>
      <c r="AX15" s="14">
        <v>0.18211457039580001</v>
      </c>
      <c r="AY15" s="14">
        <v>0.18214834490847401</v>
      </c>
      <c r="AZ15" s="14">
        <v>0.18640970159171499</v>
      </c>
      <c r="BA15" s="14"/>
      <c r="BB15" s="14">
        <v>0.18806239652096701</v>
      </c>
      <c r="BC15" s="14">
        <v>0.179620417851172</v>
      </c>
      <c r="BD15" s="14">
        <v>0.20338359591726801</v>
      </c>
      <c r="BE15" s="14"/>
      <c r="BF15" s="14">
        <v>0.20794095630475501</v>
      </c>
      <c r="BG15" s="14">
        <v>0.184273149992465</v>
      </c>
      <c r="BH15" s="14">
        <v>0.19003394160498699</v>
      </c>
      <c r="BI15" s="14"/>
      <c r="BJ15" s="14">
        <v>0.224814523720649</v>
      </c>
      <c r="BK15" s="14">
        <v>0.17469072419711401</v>
      </c>
      <c r="BL15" s="14"/>
      <c r="BM15" s="14">
        <v>0.15833453456471899</v>
      </c>
      <c r="BN15" s="14">
        <v>0.197930725054389</v>
      </c>
      <c r="BO15" s="14"/>
      <c r="BP15" s="14">
        <v>0.19261870841415901</v>
      </c>
      <c r="BQ15" s="14">
        <v>0.230964041162212</v>
      </c>
      <c r="BR15" s="14">
        <v>0.227306260310361</v>
      </c>
      <c r="BS15" s="14">
        <v>0.20913240210077499</v>
      </c>
      <c r="BT15" s="14">
        <v>0.167337926353641</v>
      </c>
      <c r="BU15" s="14">
        <v>0.17132061918692301</v>
      </c>
      <c r="BV15" s="14">
        <v>5.4527913337201001E-2</v>
      </c>
      <c r="BW15" s="14">
        <v>0.23856646251299299</v>
      </c>
    </row>
    <row r="16" spans="2:75" ht="29" x14ac:dyDescent="0.35">
      <c r="B16" s="15" t="s">
        <v>325</v>
      </c>
      <c r="C16" s="14">
        <v>0.142682542672533</v>
      </c>
      <c r="D16" s="14">
        <v>0.18075045205659299</v>
      </c>
      <c r="E16" s="14">
        <v>0.106755806751528</v>
      </c>
      <c r="F16" s="14"/>
      <c r="G16" s="14">
        <v>0.16148813137523299</v>
      </c>
      <c r="H16" s="14">
        <v>0.18346136170671101</v>
      </c>
      <c r="I16" s="14">
        <v>0.1229014506308</v>
      </c>
      <c r="J16" s="14">
        <v>0.101603888287955</v>
      </c>
      <c r="K16" s="14">
        <v>0.15886779849137</v>
      </c>
      <c r="L16" s="14">
        <v>0.145472066220906</v>
      </c>
      <c r="M16" s="14"/>
      <c r="N16" s="14">
        <v>0.14976973493689699</v>
      </c>
      <c r="O16" s="14">
        <v>0.12941936857779601</v>
      </c>
      <c r="P16" s="14"/>
      <c r="Q16" s="14">
        <v>4.4137924148585403E-2</v>
      </c>
      <c r="R16" s="14">
        <v>0.117121258764735</v>
      </c>
      <c r="S16" s="14">
        <v>0.151399064023164</v>
      </c>
      <c r="T16" s="14">
        <v>0.15264005210662701</v>
      </c>
      <c r="U16" s="14">
        <v>0.119097034079245</v>
      </c>
      <c r="V16" s="14">
        <v>0.13396056891311101</v>
      </c>
      <c r="W16" s="14">
        <v>0.174479947748756</v>
      </c>
      <c r="X16" s="14">
        <v>0.15728013285563799</v>
      </c>
      <c r="Y16" s="14">
        <v>0.57049239310669397</v>
      </c>
      <c r="Z16" s="14">
        <v>0.15837359902100101</v>
      </c>
      <c r="AA16" s="14"/>
      <c r="AB16" s="14">
        <v>0.215701731784609</v>
      </c>
      <c r="AC16" s="14">
        <v>0.10717895099442699</v>
      </c>
      <c r="AD16" s="14">
        <v>0.229098528794693</v>
      </c>
      <c r="AE16" s="14"/>
      <c r="AF16" s="14">
        <v>0.16030309219170499</v>
      </c>
      <c r="AG16" s="14">
        <v>0.158340968741184</v>
      </c>
      <c r="AH16" s="14">
        <v>0.104857089227695</v>
      </c>
      <c r="AI16" s="14">
        <v>0.132285695599245</v>
      </c>
      <c r="AJ16" s="14">
        <v>0.194263553824468</v>
      </c>
      <c r="AK16" s="14">
        <v>0.18544451049816901</v>
      </c>
      <c r="AL16" s="14">
        <v>0.116438839765138</v>
      </c>
      <c r="AM16" s="14">
        <v>0.106065070645063</v>
      </c>
      <c r="AN16" s="14"/>
      <c r="AO16" s="14">
        <v>0.120810147676277</v>
      </c>
      <c r="AP16" s="14">
        <v>0.15599727928916199</v>
      </c>
      <c r="AQ16" s="14">
        <v>0.170064493750753</v>
      </c>
      <c r="AR16" s="14">
        <v>9.2233722117837202E-2</v>
      </c>
      <c r="AS16" s="14">
        <v>0.23520466717914501</v>
      </c>
      <c r="AT16" s="14">
        <v>0.16118035258721999</v>
      </c>
      <c r="AU16" s="14">
        <v>0.121868934828589</v>
      </c>
      <c r="AV16" s="14">
        <v>4.69920925209815E-2</v>
      </c>
      <c r="AW16" s="14"/>
      <c r="AX16" s="14">
        <v>0.210813525076613</v>
      </c>
      <c r="AY16" s="14">
        <v>0.14458372144690501</v>
      </c>
      <c r="AZ16" s="14">
        <v>0.14261490100351201</v>
      </c>
      <c r="BA16" s="14"/>
      <c r="BB16" s="14">
        <v>0.12040794328302799</v>
      </c>
      <c r="BC16" s="14">
        <v>0.153582012107632</v>
      </c>
      <c r="BD16" s="14">
        <v>0.17143039230447801</v>
      </c>
      <c r="BE16" s="14"/>
      <c r="BF16" s="14">
        <v>0.19337071769793099</v>
      </c>
      <c r="BG16" s="14">
        <v>0.160959490636541</v>
      </c>
      <c r="BH16" s="14">
        <v>0.12854371749679899</v>
      </c>
      <c r="BI16" s="14"/>
      <c r="BJ16" s="14">
        <v>0.155080103306173</v>
      </c>
      <c r="BK16" s="14">
        <v>0.140750710497413</v>
      </c>
      <c r="BL16" s="14"/>
      <c r="BM16" s="14">
        <v>0.17927859105247801</v>
      </c>
      <c r="BN16" s="14">
        <v>0.129482923108868</v>
      </c>
      <c r="BO16" s="14"/>
      <c r="BP16" s="14">
        <v>0.147066593454037</v>
      </c>
      <c r="BQ16" s="14">
        <v>0.12842657065027899</v>
      </c>
      <c r="BR16" s="14">
        <v>0.25457974386037402</v>
      </c>
      <c r="BS16" s="14">
        <v>0.143658421745749</v>
      </c>
      <c r="BT16" s="14">
        <v>0.133510200721324</v>
      </c>
      <c r="BU16" s="14">
        <v>0.17083924481075</v>
      </c>
      <c r="BV16" s="14">
        <v>6.8258975524660606E-2</v>
      </c>
      <c r="BW16" s="14">
        <v>0.109405346573552</v>
      </c>
    </row>
    <row r="17" spans="2:75" ht="43.5" x14ac:dyDescent="0.35">
      <c r="B17" s="15" t="s">
        <v>326</v>
      </c>
      <c r="C17" s="14">
        <v>0.111515937309928</v>
      </c>
      <c r="D17" s="14">
        <v>0.11983525490116601</v>
      </c>
      <c r="E17" s="14">
        <v>0.103664549330411</v>
      </c>
      <c r="F17" s="14"/>
      <c r="G17" s="14">
        <v>7.0685233817776194E-2</v>
      </c>
      <c r="H17" s="14">
        <v>0.15455427946387501</v>
      </c>
      <c r="I17" s="14">
        <v>0.104532424087634</v>
      </c>
      <c r="J17" s="14">
        <v>0.12758793405618701</v>
      </c>
      <c r="K17" s="14">
        <v>0.122385957755274</v>
      </c>
      <c r="L17" s="14">
        <v>9.5542351246198698E-2</v>
      </c>
      <c r="M17" s="14"/>
      <c r="N17" s="14">
        <v>0.11609254883527199</v>
      </c>
      <c r="O17" s="14">
        <v>0.102951135741071</v>
      </c>
      <c r="P17" s="14"/>
      <c r="Q17" s="14">
        <v>4.7874075342884299E-2</v>
      </c>
      <c r="R17" s="14">
        <v>9.1462982501667095E-2</v>
      </c>
      <c r="S17" s="14">
        <v>6.7727027230829295E-2</v>
      </c>
      <c r="T17" s="14">
        <v>0.10098914696579001</v>
      </c>
      <c r="U17" s="14">
        <v>0.15029341619701</v>
      </c>
      <c r="V17" s="14">
        <v>0.167890125183045</v>
      </c>
      <c r="W17" s="14">
        <v>0.12513914865591499</v>
      </c>
      <c r="X17" s="14">
        <v>0.243932132258352</v>
      </c>
      <c r="Y17" s="14">
        <v>0</v>
      </c>
      <c r="Z17" s="14">
        <v>6.065827932745E-2</v>
      </c>
      <c r="AA17" s="14"/>
      <c r="AB17" s="14">
        <v>9.5535985393871301E-2</v>
      </c>
      <c r="AC17" s="14">
        <v>9.9816284665460095E-2</v>
      </c>
      <c r="AD17" s="14">
        <v>0.17430644519164901</v>
      </c>
      <c r="AE17" s="14"/>
      <c r="AF17" s="14">
        <v>8.3067847341786599E-2</v>
      </c>
      <c r="AG17" s="14">
        <v>0.172742041130204</v>
      </c>
      <c r="AH17" s="14">
        <v>0.24797663840901299</v>
      </c>
      <c r="AI17" s="14">
        <v>7.48540926407123E-2</v>
      </c>
      <c r="AJ17" s="14">
        <v>9.9820044785702194E-2</v>
      </c>
      <c r="AK17" s="14">
        <v>9.0111778050645699E-2</v>
      </c>
      <c r="AL17" s="14">
        <v>5.9641741333459897E-2</v>
      </c>
      <c r="AM17" s="14">
        <v>5.39897024858517E-2</v>
      </c>
      <c r="AN17" s="14"/>
      <c r="AO17" s="14">
        <v>9.1945256258316801E-2</v>
      </c>
      <c r="AP17" s="14">
        <v>0.157855930658647</v>
      </c>
      <c r="AQ17" s="14">
        <v>0.17568561797693899</v>
      </c>
      <c r="AR17" s="14">
        <v>2.64403652823356E-2</v>
      </c>
      <c r="AS17" s="14">
        <v>0.113084010302093</v>
      </c>
      <c r="AT17" s="14">
        <v>0.124754963158594</v>
      </c>
      <c r="AU17" s="14">
        <v>8.77463458597256E-2</v>
      </c>
      <c r="AV17" s="14">
        <v>6.06408523180368E-2</v>
      </c>
      <c r="AW17" s="14"/>
      <c r="AX17" s="14">
        <v>7.7163877979126494E-2</v>
      </c>
      <c r="AY17" s="14">
        <v>0.122027830391121</v>
      </c>
      <c r="AZ17" s="14">
        <v>0.12855377606208701</v>
      </c>
      <c r="BA17" s="14"/>
      <c r="BB17" s="14">
        <v>0.105765836316116</v>
      </c>
      <c r="BC17" s="14">
        <v>8.8788162377235094E-2</v>
      </c>
      <c r="BD17" s="14">
        <v>0.18357794796877999</v>
      </c>
      <c r="BE17" s="14"/>
      <c r="BF17" s="14">
        <v>0.10089213346336701</v>
      </c>
      <c r="BG17" s="14">
        <v>9.1402422550396906E-2</v>
      </c>
      <c r="BH17" s="14">
        <v>0.16103089225012199</v>
      </c>
      <c r="BI17" s="14"/>
      <c r="BJ17" s="14">
        <v>0.149322616285017</v>
      </c>
      <c r="BK17" s="14">
        <v>0.104397003644838</v>
      </c>
      <c r="BL17" s="14"/>
      <c r="BM17" s="14">
        <v>0.130413681567178</v>
      </c>
      <c r="BN17" s="14">
        <v>0.109708915357228</v>
      </c>
      <c r="BO17" s="14"/>
      <c r="BP17" s="14">
        <v>9.6199113894005095E-2</v>
      </c>
      <c r="BQ17" s="14">
        <v>5.6176161531692199E-2</v>
      </c>
      <c r="BR17" s="14">
        <v>6.0144384834519497E-2</v>
      </c>
      <c r="BS17" s="14">
        <v>0.11103270324664601</v>
      </c>
      <c r="BT17" s="14">
        <v>0.120382367740288</v>
      </c>
      <c r="BU17" s="14">
        <v>0.107737860180985</v>
      </c>
      <c r="BV17" s="14">
        <v>0.116917179213624</v>
      </c>
      <c r="BW17" s="14">
        <v>0.18432827211557801</v>
      </c>
    </row>
    <row r="18" spans="2:75" ht="29" x14ac:dyDescent="0.35">
      <c r="B18" s="15" t="s">
        <v>327</v>
      </c>
      <c r="C18" s="14">
        <v>0.10402223276445501</v>
      </c>
      <c r="D18" s="14">
        <v>9.4890007287683195E-2</v>
      </c>
      <c r="E18" s="14">
        <v>0.11264080568804299</v>
      </c>
      <c r="F18" s="14"/>
      <c r="G18" s="14">
        <v>0.15098786573815401</v>
      </c>
      <c r="H18" s="14">
        <v>5.7635238846157302E-2</v>
      </c>
      <c r="I18" s="14">
        <v>8.21454380692338E-2</v>
      </c>
      <c r="J18" s="14">
        <v>8.7282170114466207E-2</v>
      </c>
      <c r="K18" s="14">
        <v>8.1519972736911694E-2</v>
      </c>
      <c r="L18" s="14">
        <v>0.13690000856807599</v>
      </c>
      <c r="M18" s="14"/>
      <c r="N18" s="14">
        <v>0.108857144584632</v>
      </c>
      <c r="O18" s="14">
        <v>9.4974040643838298E-2</v>
      </c>
      <c r="P18" s="14"/>
      <c r="Q18" s="14">
        <v>3.6225588863045E-2</v>
      </c>
      <c r="R18" s="14">
        <v>0.100455232904063</v>
      </c>
      <c r="S18" s="14">
        <v>0.17145180047432901</v>
      </c>
      <c r="T18" s="14">
        <v>0.107575084005053</v>
      </c>
      <c r="U18" s="14">
        <v>7.9806166733479497E-2</v>
      </c>
      <c r="V18" s="14">
        <v>5.56395145493798E-2</v>
      </c>
      <c r="W18" s="14">
        <v>0.14871867186993101</v>
      </c>
      <c r="X18" s="14">
        <v>0</v>
      </c>
      <c r="Y18" s="14">
        <v>0</v>
      </c>
      <c r="Z18" s="14">
        <v>8.6838546430721406E-2</v>
      </c>
      <c r="AA18" s="14"/>
      <c r="AB18" s="14">
        <v>0.13883242361902901</v>
      </c>
      <c r="AC18" s="14">
        <v>0.117100178938234</v>
      </c>
      <c r="AD18" s="14">
        <v>5.6762652323510798E-2</v>
      </c>
      <c r="AE18" s="14"/>
      <c r="AF18" s="14">
        <v>0.14138651194180299</v>
      </c>
      <c r="AG18" s="14">
        <v>5.3631862049363502E-2</v>
      </c>
      <c r="AH18" s="14">
        <v>0.17666258951458</v>
      </c>
      <c r="AI18" s="14">
        <v>0.18827707738501401</v>
      </c>
      <c r="AJ18" s="14">
        <v>0.14713559531231701</v>
      </c>
      <c r="AK18" s="14">
        <v>0.106338631510645</v>
      </c>
      <c r="AL18" s="14">
        <v>0.13983782068782799</v>
      </c>
      <c r="AM18" s="14">
        <v>5.3167938692504399E-2</v>
      </c>
      <c r="AN18" s="14"/>
      <c r="AO18" s="14">
        <v>0.13800291855754199</v>
      </c>
      <c r="AP18" s="14">
        <v>5.27232903437828E-2</v>
      </c>
      <c r="AQ18" s="14">
        <v>5.8839539621961902E-2</v>
      </c>
      <c r="AR18" s="14">
        <v>0.123889551207661</v>
      </c>
      <c r="AS18" s="14">
        <v>0.12787454788249999</v>
      </c>
      <c r="AT18" s="14">
        <v>9.0765735146039001E-2</v>
      </c>
      <c r="AU18" s="14">
        <v>0.176912995358979</v>
      </c>
      <c r="AV18" s="14">
        <v>7.6907657408840202E-2</v>
      </c>
      <c r="AW18" s="14"/>
      <c r="AX18" s="14">
        <v>0.15716684989507601</v>
      </c>
      <c r="AY18" s="14">
        <v>0.109179765747488</v>
      </c>
      <c r="AZ18" s="14">
        <v>9.6786214839067394E-2</v>
      </c>
      <c r="BA18" s="14"/>
      <c r="BB18" s="14">
        <v>0.172210990204096</v>
      </c>
      <c r="BC18" s="14">
        <v>0.103841660469791</v>
      </c>
      <c r="BD18" s="14">
        <v>8.1380239236814006E-2</v>
      </c>
      <c r="BE18" s="14"/>
      <c r="BF18" s="14">
        <v>0.18916395951719001</v>
      </c>
      <c r="BG18" s="14">
        <v>0.103337369555754</v>
      </c>
      <c r="BH18" s="14">
        <v>0.10005448926888</v>
      </c>
      <c r="BI18" s="14"/>
      <c r="BJ18" s="14">
        <v>0.191389961631174</v>
      </c>
      <c r="BK18" s="14">
        <v>8.1257811053988702E-2</v>
      </c>
      <c r="BL18" s="14"/>
      <c r="BM18" s="14">
        <v>0.16286234347086201</v>
      </c>
      <c r="BN18" s="14">
        <v>8.5034042769025001E-2</v>
      </c>
      <c r="BO18" s="14"/>
      <c r="BP18" s="14">
        <v>9.7773683645154597E-2</v>
      </c>
      <c r="BQ18" s="14">
        <v>0.113815802720051</v>
      </c>
      <c r="BR18" s="14">
        <v>0.110576252215593</v>
      </c>
      <c r="BS18" s="14">
        <v>0.15000837185636001</v>
      </c>
      <c r="BT18" s="14">
        <v>9.8878418382165795E-2</v>
      </c>
      <c r="BU18" s="14">
        <v>8.6883370118089207E-2</v>
      </c>
      <c r="BV18" s="14">
        <v>1.38511832490488E-2</v>
      </c>
      <c r="BW18" s="14">
        <v>8.16545572630933E-2</v>
      </c>
    </row>
    <row r="19" spans="2:75" x14ac:dyDescent="0.35">
      <c r="B19" s="15" t="s">
        <v>92</v>
      </c>
      <c r="C19" s="14">
        <v>0.10009813870922001</v>
      </c>
      <c r="D19" s="14">
        <v>7.7707477247921902E-2</v>
      </c>
      <c r="E19" s="14">
        <v>0.121229411595814</v>
      </c>
      <c r="F19" s="14"/>
      <c r="G19" s="14">
        <v>0.13682166811352001</v>
      </c>
      <c r="H19" s="14">
        <v>0.12025847623329899</v>
      </c>
      <c r="I19" s="14">
        <v>0.122100864781183</v>
      </c>
      <c r="J19" s="14">
        <v>0.13452790530880901</v>
      </c>
      <c r="K19" s="14">
        <v>6.1286048917252797E-2</v>
      </c>
      <c r="L19" s="14">
        <v>7.6177279968707795E-2</v>
      </c>
      <c r="M19" s="14"/>
      <c r="N19" s="14">
        <v>7.8935655466639401E-2</v>
      </c>
      <c r="O19" s="14">
        <v>0.13970221449176401</v>
      </c>
      <c r="P19" s="14"/>
      <c r="Q19" s="14">
        <v>0.26786198855729199</v>
      </c>
      <c r="R19" s="14">
        <v>0.146600950732689</v>
      </c>
      <c r="S19" s="14">
        <v>6.0667681500805197E-2</v>
      </c>
      <c r="T19" s="14">
        <v>0.105724764321839</v>
      </c>
      <c r="U19" s="14">
        <v>4.7597412676317903E-2</v>
      </c>
      <c r="V19" s="14">
        <v>6.6049475417219505E-2</v>
      </c>
      <c r="W19" s="14">
        <v>7.08806593716408E-2</v>
      </c>
      <c r="X19" s="14">
        <v>0</v>
      </c>
      <c r="Y19" s="14">
        <v>0</v>
      </c>
      <c r="Z19" s="14">
        <v>0.24165647115830299</v>
      </c>
      <c r="AA19" s="14"/>
      <c r="AB19" s="14">
        <v>3.0822661281059399E-2</v>
      </c>
      <c r="AC19" s="14">
        <v>0.113992884510162</v>
      </c>
      <c r="AD19" s="14">
        <v>8.5258787101223907E-2</v>
      </c>
      <c r="AE19" s="14"/>
      <c r="AF19" s="14">
        <v>2.3228945136656201E-2</v>
      </c>
      <c r="AG19" s="14">
        <v>2.5988044690617201E-2</v>
      </c>
      <c r="AH19" s="14">
        <v>3.1247682210719101E-2</v>
      </c>
      <c r="AI19" s="14">
        <v>1.17905743076679E-2</v>
      </c>
      <c r="AJ19" s="14">
        <v>8.8827969707476806E-2</v>
      </c>
      <c r="AK19" s="14">
        <v>7.8107478267777294E-2</v>
      </c>
      <c r="AL19" s="14">
        <v>0.16420401380576</v>
      </c>
      <c r="AM19" s="14">
        <v>0.20605224265320299</v>
      </c>
      <c r="AN19" s="14"/>
      <c r="AO19" s="14">
        <v>1.53899498212601E-2</v>
      </c>
      <c r="AP19" s="14">
        <v>3.57888325073649E-2</v>
      </c>
      <c r="AQ19" s="14">
        <v>6.2499610746229603E-2</v>
      </c>
      <c r="AR19" s="14">
        <v>1.5338564055281501E-2</v>
      </c>
      <c r="AS19" s="14">
        <v>6.8132068186403605E-2</v>
      </c>
      <c r="AT19" s="14">
        <v>9.4008899432641305E-2</v>
      </c>
      <c r="AU19" s="14">
        <v>0.12844481999917701</v>
      </c>
      <c r="AV19" s="14">
        <v>0.21302185416952199</v>
      </c>
      <c r="AW19" s="14"/>
      <c r="AX19" s="14">
        <v>0.117738349566284</v>
      </c>
      <c r="AY19" s="14">
        <v>4.3789983431158197E-2</v>
      </c>
      <c r="AZ19" s="14">
        <v>9.8866249134944503E-2</v>
      </c>
      <c r="BA19" s="14"/>
      <c r="BB19" s="14">
        <v>5.3211221254296198E-2</v>
      </c>
      <c r="BC19" s="14">
        <v>5.7508576693761401E-2</v>
      </c>
      <c r="BD19" s="14">
        <v>0.125300209144904</v>
      </c>
      <c r="BE19" s="14"/>
      <c r="BF19" s="14">
        <v>3.56587210358843E-2</v>
      </c>
      <c r="BG19" s="14">
        <v>4.5796409571458203E-2</v>
      </c>
      <c r="BH19" s="14">
        <v>0.100869673511948</v>
      </c>
      <c r="BI19" s="14"/>
      <c r="BJ19" s="14">
        <v>2.7932506879660899E-2</v>
      </c>
      <c r="BK19" s="14">
        <v>0.11337782969238901</v>
      </c>
      <c r="BL19" s="14"/>
      <c r="BM19" s="14">
        <v>3.9288310418258997E-2</v>
      </c>
      <c r="BN19" s="14">
        <v>0.12478009983772501</v>
      </c>
      <c r="BO19" s="14"/>
      <c r="BP19" s="14">
        <v>0.112962899571874</v>
      </c>
      <c r="BQ19" s="14">
        <v>7.0859033597729895E-2</v>
      </c>
      <c r="BR19" s="14">
        <v>9.1926613452202696E-2</v>
      </c>
      <c r="BS19" s="14">
        <v>0.117290362757624</v>
      </c>
      <c r="BT19" s="14">
        <v>9.1859269563003498E-2</v>
      </c>
      <c r="BU19" s="14">
        <v>0.106139569598248</v>
      </c>
      <c r="BV19" s="14">
        <v>5.1151635083692401E-2</v>
      </c>
      <c r="BW19" s="14">
        <v>0.105425034554446</v>
      </c>
    </row>
    <row r="20" spans="2:75" x14ac:dyDescent="0.35">
      <c r="B20" s="15" t="s">
        <v>328</v>
      </c>
      <c r="C20" s="14">
        <v>9.7253939550369595E-2</v>
      </c>
      <c r="D20" s="14">
        <v>9.0456222243850901E-2</v>
      </c>
      <c r="E20" s="14">
        <v>0.103669311407885</v>
      </c>
      <c r="F20" s="14"/>
      <c r="G20" s="14">
        <v>0.25651151869852901</v>
      </c>
      <c r="H20" s="14">
        <v>9.6936651911599794E-2</v>
      </c>
      <c r="I20" s="14">
        <v>9.29094756531397E-2</v>
      </c>
      <c r="J20" s="14">
        <v>7.4117226048926094E-2</v>
      </c>
      <c r="K20" s="14">
        <v>8.8674096577394501E-2</v>
      </c>
      <c r="L20" s="14">
        <v>7.8876595153574994E-2</v>
      </c>
      <c r="M20" s="14"/>
      <c r="N20" s="14">
        <v>0.101941366691797</v>
      </c>
      <c r="O20" s="14">
        <v>8.8481754471412002E-2</v>
      </c>
      <c r="P20" s="14"/>
      <c r="Q20" s="14">
        <v>1.35057169661699E-2</v>
      </c>
      <c r="R20" s="14">
        <v>0.11054705282782799</v>
      </c>
      <c r="S20" s="14">
        <v>8.5471129288597403E-2</v>
      </c>
      <c r="T20" s="14">
        <v>0.10859762591239901</v>
      </c>
      <c r="U20" s="14">
        <v>7.5205587164116197E-2</v>
      </c>
      <c r="V20" s="14">
        <v>0.13841887710275699</v>
      </c>
      <c r="W20" s="14">
        <v>0.104764074427175</v>
      </c>
      <c r="X20" s="14">
        <v>0</v>
      </c>
      <c r="Y20" s="14">
        <v>0.11182982956972801</v>
      </c>
      <c r="Z20" s="14">
        <v>8.1715970254509093E-2</v>
      </c>
      <c r="AA20" s="14"/>
      <c r="AB20" s="14">
        <v>0.169040499266156</v>
      </c>
      <c r="AC20" s="14">
        <v>8.3652648600990101E-2</v>
      </c>
      <c r="AD20" s="14">
        <v>0.10309196373821999</v>
      </c>
      <c r="AE20" s="14"/>
      <c r="AF20" s="14">
        <v>8.6150569947072E-2</v>
      </c>
      <c r="AG20" s="14">
        <v>7.9712672742625307E-2</v>
      </c>
      <c r="AH20" s="14">
        <v>8.7092537914494103E-2</v>
      </c>
      <c r="AI20" s="14">
        <v>0.19626927902293201</v>
      </c>
      <c r="AJ20" s="14">
        <v>0.107080275876572</v>
      </c>
      <c r="AK20" s="14">
        <v>0.116348773288783</v>
      </c>
      <c r="AL20" s="14">
        <v>3.3390759495950502E-2</v>
      </c>
      <c r="AM20" s="14">
        <v>7.5513074263012195E-2</v>
      </c>
      <c r="AN20" s="14"/>
      <c r="AO20" s="14">
        <v>0.12536912573221101</v>
      </c>
      <c r="AP20" s="14">
        <v>8.4171913514915403E-2</v>
      </c>
      <c r="AQ20" s="14">
        <v>6.8082290139892407E-2</v>
      </c>
      <c r="AR20" s="14">
        <v>0.12290907689460299</v>
      </c>
      <c r="AS20" s="14">
        <v>0.109024617135765</v>
      </c>
      <c r="AT20" s="14">
        <v>9.1366360040110395E-2</v>
      </c>
      <c r="AU20" s="14">
        <v>5.7525174559519499E-2</v>
      </c>
      <c r="AV20" s="14">
        <v>0.11933040937568</v>
      </c>
      <c r="AW20" s="14"/>
      <c r="AX20" s="14">
        <v>1.8700393096638901E-2</v>
      </c>
      <c r="AY20" s="14">
        <v>0.102587886872891</v>
      </c>
      <c r="AZ20" s="14">
        <v>0.11319338828677999</v>
      </c>
      <c r="BA20" s="14"/>
      <c r="BB20" s="14">
        <v>8.3761312605601601E-2</v>
      </c>
      <c r="BC20" s="14">
        <v>9.8166179839095494E-2</v>
      </c>
      <c r="BD20" s="14">
        <v>0.10520631352111801</v>
      </c>
      <c r="BE20" s="14"/>
      <c r="BF20" s="14">
        <v>8.0885855635432199E-2</v>
      </c>
      <c r="BG20" s="14">
        <v>0.10665585595560401</v>
      </c>
      <c r="BH20" s="14">
        <v>7.9676319340317506E-2</v>
      </c>
      <c r="BI20" s="14"/>
      <c r="BJ20" s="14">
        <v>0.14184875983478801</v>
      </c>
      <c r="BK20" s="14">
        <v>8.2667032836152204E-2</v>
      </c>
      <c r="BL20" s="14"/>
      <c r="BM20" s="14">
        <v>0.140302808148388</v>
      </c>
      <c r="BN20" s="14">
        <v>7.5864158210504101E-2</v>
      </c>
      <c r="BO20" s="14"/>
      <c r="BP20" s="14">
        <v>0.105416612875137</v>
      </c>
      <c r="BQ20" s="14">
        <v>0.126021385170795</v>
      </c>
      <c r="BR20" s="14">
        <v>0.17683069801745199</v>
      </c>
      <c r="BS20" s="14">
        <v>8.5010414682366101E-2</v>
      </c>
      <c r="BT20" s="14">
        <v>8.9087134528462703E-2</v>
      </c>
      <c r="BU20" s="14">
        <v>6.0481284750154699E-2</v>
      </c>
      <c r="BV20" s="14">
        <v>0.130551738071602</v>
      </c>
      <c r="BW20" s="14">
        <v>0.12426996261110999</v>
      </c>
    </row>
    <row r="21" spans="2:75" x14ac:dyDescent="0.35">
      <c r="B21" s="15" t="s">
        <v>257</v>
      </c>
      <c r="C21" s="20">
        <v>5.1432180977477402E-3</v>
      </c>
      <c r="D21" s="20">
        <v>7.6147443066075697E-3</v>
      </c>
      <c r="E21" s="20">
        <v>2.8107057306585E-3</v>
      </c>
      <c r="F21" s="20"/>
      <c r="G21" s="20">
        <v>5.81540050494086E-3</v>
      </c>
      <c r="H21" s="20">
        <v>1.4000266551783999E-2</v>
      </c>
      <c r="I21" s="20">
        <v>0</v>
      </c>
      <c r="J21" s="20">
        <v>9.0611621633898392E-3</v>
      </c>
      <c r="K21" s="20">
        <v>6.1305345201150803E-3</v>
      </c>
      <c r="L21" s="20">
        <v>1.5654669629692E-3</v>
      </c>
      <c r="M21" s="20"/>
      <c r="N21" s="20">
        <v>3.4321595364168599E-3</v>
      </c>
      <c r="O21" s="20">
        <v>8.3453419768098197E-3</v>
      </c>
      <c r="P21" s="20"/>
      <c r="Q21" s="20">
        <v>0</v>
      </c>
      <c r="R21" s="20">
        <v>0</v>
      </c>
      <c r="S21" s="20">
        <v>7.3883075914376499E-3</v>
      </c>
      <c r="T21" s="20">
        <v>9.1800675792612293E-3</v>
      </c>
      <c r="U21" s="20">
        <v>0</v>
      </c>
      <c r="V21" s="20">
        <v>1.5440592013542099E-2</v>
      </c>
      <c r="W21" s="20">
        <v>0</v>
      </c>
      <c r="X21" s="20">
        <v>0</v>
      </c>
      <c r="Y21" s="20">
        <v>0</v>
      </c>
      <c r="Z21" s="20">
        <v>5.4735209608973096E-3</v>
      </c>
      <c r="AA21" s="20"/>
      <c r="AB21" s="20">
        <v>0</v>
      </c>
      <c r="AC21" s="20">
        <v>7.9011949223754194E-3</v>
      </c>
      <c r="AD21" s="20">
        <v>2.4713366504412501E-3</v>
      </c>
      <c r="AE21" s="20"/>
      <c r="AF21" s="20">
        <v>8.2218322453281294E-3</v>
      </c>
      <c r="AG21" s="20">
        <v>0</v>
      </c>
      <c r="AH21" s="20">
        <v>0</v>
      </c>
      <c r="AI21" s="20">
        <v>0</v>
      </c>
      <c r="AJ21" s="20">
        <v>0</v>
      </c>
      <c r="AK21" s="20">
        <v>0</v>
      </c>
      <c r="AL21" s="20">
        <v>1.17214462444564E-2</v>
      </c>
      <c r="AM21" s="20">
        <v>5.5638442592231699E-3</v>
      </c>
      <c r="AN21" s="20"/>
      <c r="AO21" s="20">
        <v>1.1513348002659501E-2</v>
      </c>
      <c r="AP21" s="20">
        <v>0</v>
      </c>
      <c r="AQ21" s="20">
        <v>0</v>
      </c>
      <c r="AR21" s="20">
        <v>0</v>
      </c>
      <c r="AS21" s="20">
        <v>0</v>
      </c>
      <c r="AT21" s="20">
        <v>0</v>
      </c>
      <c r="AU21" s="20">
        <v>0</v>
      </c>
      <c r="AV21" s="20">
        <v>4.7851757438517996E-3</v>
      </c>
      <c r="AW21" s="20"/>
      <c r="AX21" s="20">
        <v>0</v>
      </c>
      <c r="AY21" s="20">
        <v>0</v>
      </c>
      <c r="AZ21" s="20">
        <v>1.2272780440787801E-2</v>
      </c>
      <c r="BA21" s="20"/>
      <c r="BB21" s="20">
        <v>6.5446222726365296E-3</v>
      </c>
      <c r="BC21" s="20">
        <v>1.0821947550800799E-3</v>
      </c>
      <c r="BD21" s="20">
        <v>1.44887285861346E-2</v>
      </c>
      <c r="BE21" s="20"/>
      <c r="BF21" s="20">
        <v>1.7444331766863101E-2</v>
      </c>
      <c r="BG21" s="20">
        <v>3.7242526020347401E-3</v>
      </c>
      <c r="BH21" s="20">
        <v>7.07954602300917E-3</v>
      </c>
      <c r="BI21" s="20"/>
      <c r="BJ21" s="20">
        <v>4.4584086340439697E-3</v>
      </c>
      <c r="BK21" s="20">
        <v>4.8708589530230698E-3</v>
      </c>
      <c r="BL21" s="20"/>
      <c r="BM21" s="20">
        <v>5.3306497787322703E-3</v>
      </c>
      <c r="BN21" s="20">
        <v>5.7705416527535401E-3</v>
      </c>
      <c r="BO21" s="20"/>
      <c r="BP21" s="20">
        <v>3.1687337420522798E-3</v>
      </c>
      <c r="BQ21" s="20">
        <v>3.8761884436827397E-2</v>
      </c>
      <c r="BR21" s="20">
        <v>0</v>
      </c>
      <c r="BS21" s="20">
        <v>4.9092992507177198E-3</v>
      </c>
      <c r="BT21" s="20">
        <v>2.7003291641120898E-3</v>
      </c>
      <c r="BU21" s="20">
        <v>0</v>
      </c>
      <c r="BV21" s="20">
        <v>1.9149264421388201E-2</v>
      </c>
      <c r="BW21" s="20">
        <v>0</v>
      </c>
    </row>
    <row r="22" spans="2:75" x14ac:dyDescent="0.35">
      <c r="B22" s="16"/>
    </row>
    <row r="23" spans="2:75" x14ac:dyDescent="0.35">
      <c r="B23" t="s">
        <v>94</v>
      </c>
    </row>
    <row r="24" spans="2:75" x14ac:dyDescent="0.35">
      <c r="B24" t="s">
        <v>95</v>
      </c>
    </row>
    <row r="26" spans="2:75" x14ac:dyDescent="0.35">
      <c r="B26"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G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7" width="20.6328125" customWidth="1"/>
  </cols>
  <sheetData>
    <row r="2" spans="2:7" ht="40" customHeight="1" x14ac:dyDescent="0.35">
      <c r="D2" s="28" t="s">
        <v>184</v>
      </c>
      <c r="E2" s="25"/>
      <c r="F2" s="25"/>
      <c r="G2" s="25"/>
    </row>
    <row r="6" spans="2:7" ht="50" customHeight="1" x14ac:dyDescent="0.35">
      <c r="B6" s="17" t="s">
        <v>14</v>
      </c>
      <c r="C6" s="17" t="s">
        <v>330</v>
      </c>
      <c r="D6" s="17" t="s">
        <v>331</v>
      </c>
      <c r="E6" s="17" t="s">
        <v>332</v>
      </c>
      <c r="F6" s="17" t="s">
        <v>333</v>
      </c>
    </row>
    <row r="7" spans="2:7" x14ac:dyDescent="0.35">
      <c r="B7" s="15" t="s">
        <v>180</v>
      </c>
      <c r="C7" s="14">
        <v>0.20202650103622299</v>
      </c>
      <c r="D7" s="14">
        <v>0.19180577949821501</v>
      </c>
      <c r="E7" s="14">
        <v>9.6658688263316098E-2</v>
      </c>
      <c r="F7" s="14">
        <v>0.119088939427556</v>
      </c>
    </row>
    <row r="8" spans="2:7" x14ac:dyDescent="0.35">
      <c r="B8" s="15" t="s">
        <v>181</v>
      </c>
      <c r="C8" s="14">
        <v>0.25880503043562098</v>
      </c>
      <c r="D8" s="14">
        <v>0.25409407018998798</v>
      </c>
      <c r="E8" s="14">
        <v>0.39232100622898802</v>
      </c>
      <c r="F8" s="14">
        <v>0.32407884309375701</v>
      </c>
    </row>
    <row r="9" spans="2:7" x14ac:dyDescent="0.35">
      <c r="B9" s="15" t="s">
        <v>182</v>
      </c>
      <c r="C9" s="14">
        <v>0.232009402230206</v>
      </c>
      <c r="D9" s="14">
        <v>0.233969341014406</v>
      </c>
      <c r="E9" s="14">
        <v>0.31075955459802501</v>
      </c>
      <c r="F9" s="14">
        <v>0.25968706673352399</v>
      </c>
    </row>
    <row r="10" spans="2:7" x14ac:dyDescent="0.35">
      <c r="B10" s="15" t="s">
        <v>183</v>
      </c>
      <c r="C10" s="14">
        <v>0.23741322009138499</v>
      </c>
      <c r="D10" s="14">
        <v>0.24222821607435699</v>
      </c>
      <c r="E10" s="14">
        <v>0.150542738432803</v>
      </c>
      <c r="F10" s="14">
        <v>0.20402973552963</v>
      </c>
    </row>
    <row r="11" spans="2:7" x14ac:dyDescent="0.35">
      <c r="B11" s="15" t="s">
        <v>119</v>
      </c>
      <c r="C11" s="14">
        <v>6.9745846206565001E-2</v>
      </c>
      <c r="D11" s="14">
        <v>7.7902593223034194E-2</v>
      </c>
      <c r="E11" s="14">
        <v>4.9718012476867898E-2</v>
      </c>
      <c r="F11" s="14">
        <v>9.3115415215532904E-2</v>
      </c>
    </row>
    <row r="12" spans="2:7" x14ac:dyDescent="0.35">
      <c r="B12" s="16"/>
      <c r="C12" s="16"/>
      <c r="D12" s="16"/>
      <c r="E12" s="16"/>
      <c r="F12" s="16"/>
    </row>
    <row r="13" spans="2:7" x14ac:dyDescent="0.35">
      <c r="B13" t="s">
        <v>94</v>
      </c>
    </row>
    <row r="14" spans="2:7" x14ac:dyDescent="0.35">
      <c r="B14" t="s">
        <v>95</v>
      </c>
    </row>
    <row r="18" spans="2:2" x14ac:dyDescent="0.35">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W18"/>
  <sheetViews>
    <sheetView showGridLines="0" workbookViewId="0">
      <pane xSplit="2" topLeftCell="C1" activePane="topRight" state="frozen"/>
      <selection pane="topRight" activeCell="C9" sqref="C9:C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334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180</v>
      </c>
      <c r="C9" s="14">
        <v>0.20202650103622299</v>
      </c>
      <c r="D9" s="14">
        <v>0.22318127617731201</v>
      </c>
      <c r="E9" s="14">
        <v>0.18206160061853899</v>
      </c>
      <c r="F9" s="14"/>
      <c r="G9" s="14">
        <v>0.284797788758055</v>
      </c>
      <c r="H9" s="14">
        <v>0.31237469599842499</v>
      </c>
      <c r="I9" s="14">
        <v>0.255526910125147</v>
      </c>
      <c r="J9" s="14">
        <v>0.23059146836187</v>
      </c>
      <c r="K9" s="14">
        <v>0.20412321018169699</v>
      </c>
      <c r="L9" s="14">
        <v>0.108344841044155</v>
      </c>
      <c r="M9" s="14"/>
      <c r="N9" s="14">
        <v>0.197645470618798</v>
      </c>
      <c r="O9" s="14">
        <v>0.21022528653168901</v>
      </c>
      <c r="P9" s="14"/>
      <c r="Q9" s="14">
        <v>0.205693162375369</v>
      </c>
      <c r="R9" s="14">
        <v>0.21534571771816899</v>
      </c>
      <c r="S9" s="14">
        <v>0.14455656959009799</v>
      </c>
      <c r="T9" s="14">
        <v>0.16184173071881999</v>
      </c>
      <c r="U9" s="14">
        <v>0.20837493452059599</v>
      </c>
      <c r="V9" s="14">
        <v>0.22737779717783499</v>
      </c>
      <c r="W9" s="14">
        <v>0.261100750515455</v>
      </c>
      <c r="X9" s="14">
        <v>0.57896056191277401</v>
      </c>
      <c r="Y9" s="14">
        <v>0.57049239310669397</v>
      </c>
      <c r="Z9" s="14">
        <v>0.178724760949243</v>
      </c>
      <c r="AA9" s="14"/>
      <c r="AB9" s="14">
        <v>0.114335893184283</v>
      </c>
      <c r="AC9" s="14">
        <v>0.18680627676844799</v>
      </c>
      <c r="AD9" s="14">
        <v>0.291458871271496</v>
      </c>
      <c r="AE9" s="14"/>
      <c r="AF9" s="14">
        <v>7.8637937730801299E-2</v>
      </c>
      <c r="AG9" s="14">
        <v>0.27595268739506101</v>
      </c>
      <c r="AH9" s="14">
        <v>0.175458559206427</v>
      </c>
      <c r="AI9" s="14">
        <v>0.19010558353784901</v>
      </c>
      <c r="AJ9" s="14">
        <v>6.1252925943341703E-2</v>
      </c>
      <c r="AK9" s="14">
        <v>0.16021336691986801</v>
      </c>
      <c r="AL9" s="14">
        <v>0.45942427532503</v>
      </c>
      <c r="AM9" s="14">
        <v>0.21828169980324499</v>
      </c>
      <c r="AN9" s="14"/>
      <c r="AO9" s="14">
        <v>4.9422279346036602E-2</v>
      </c>
      <c r="AP9" s="14">
        <v>0.25846939399997698</v>
      </c>
      <c r="AQ9" s="14">
        <v>0.14536573333744801</v>
      </c>
      <c r="AR9" s="14">
        <v>0.17340801397601799</v>
      </c>
      <c r="AS9" s="14">
        <v>3.6892886318687299E-2</v>
      </c>
      <c r="AT9" s="14">
        <v>0.13992464467041499</v>
      </c>
      <c r="AU9" s="14">
        <v>0.36149187967337099</v>
      </c>
      <c r="AV9" s="14">
        <v>0.25149351545996701</v>
      </c>
      <c r="AW9" s="14"/>
      <c r="AX9" s="14">
        <v>5.5769881364887898E-2</v>
      </c>
      <c r="AY9" s="14">
        <v>0.143378798391357</v>
      </c>
      <c r="AZ9" s="14">
        <v>0.29696354160550598</v>
      </c>
      <c r="BA9" s="14"/>
      <c r="BB9" s="14">
        <v>0.112337792020657</v>
      </c>
      <c r="BC9" s="14">
        <v>0.16802709798278301</v>
      </c>
      <c r="BD9" s="14">
        <v>0.35517481287633701</v>
      </c>
      <c r="BE9" s="14"/>
      <c r="BF9" s="14">
        <v>9.0434157325186504E-2</v>
      </c>
      <c r="BG9" s="14">
        <v>0.1338258730721</v>
      </c>
      <c r="BH9" s="14">
        <v>0.312995691212062</v>
      </c>
      <c r="BI9" s="14"/>
      <c r="BJ9" s="14">
        <v>0.16249857015814501</v>
      </c>
      <c r="BK9" s="14">
        <v>0.21999882885834199</v>
      </c>
      <c r="BL9" s="14"/>
      <c r="BM9" s="14">
        <v>0.219357736059099</v>
      </c>
      <c r="BN9" s="14">
        <v>0.18321097278092499</v>
      </c>
      <c r="BO9" s="14"/>
      <c r="BP9" s="14">
        <v>0.132207540846835</v>
      </c>
      <c r="BQ9" s="14">
        <v>0.209716979091466</v>
      </c>
      <c r="BR9" s="14">
        <v>0.28689817124722899</v>
      </c>
      <c r="BS9" s="14">
        <v>0.298727767203748</v>
      </c>
      <c r="BT9" s="14">
        <v>0.18972113642270899</v>
      </c>
      <c r="BU9" s="14">
        <v>0.183594153110028</v>
      </c>
      <c r="BV9" s="14">
        <v>0.207371278489068</v>
      </c>
      <c r="BW9" s="14">
        <v>0.15800436718167499</v>
      </c>
    </row>
    <row r="10" spans="2:75" x14ac:dyDescent="0.35">
      <c r="B10" s="15" t="s">
        <v>181</v>
      </c>
      <c r="C10" s="14">
        <v>0.25880503043562098</v>
      </c>
      <c r="D10" s="14">
        <v>0.26584247478703699</v>
      </c>
      <c r="E10" s="14">
        <v>0.25216341525730002</v>
      </c>
      <c r="F10" s="14"/>
      <c r="G10" s="14">
        <v>0.18159231275545401</v>
      </c>
      <c r="H10" s="14">
        <v>0.31575886614472198</v>
      </c>
      <c r="I10" s="14">
        <v>0.244654648955098</v>
      </c>
      <c r="J10" s="14">
        <v>0.243420850933174</v>
      </c>
      <c r="K10" s="14">
        <v>0.26765042582388598</v>
      </c>
      <c r="L10" s="14">
        <v>0.26561704785562401</v>
      </c>
      <c r="M10" s="14"/>
      <c r="N10" s="14">
        <v>0.254435264932797</v>
      </c>
      <c r="O10" s="14">
        <v>0.26698273444804799</v>
      </c>
      <c r="P10" s="14"/>
      <c r="Q10" s="14">
        <v>0.24368775054486699</v>
      </c>
      <c r="R10" s="14">
        <v>0.22010808499222601</v>
      </c>
      <c r="S10" s="14">
        <v>0.26922958283051701</v>
      </c>
      <c r="T10" s="14">
        <v>0.27371699961608897</v>
      </c>
      <c r="U10" s="14">
        <v>0.26661431342654701</v>
      </c>
      <c r="V10" s="14">
        <v>0.26545362778237802</v>
      </c>
      <c r="W10" s="14">
        <v>0.21305250663060701</v>
      </c>
      <c r="X10" s="14">
        <v>8.66519994027138E-2</v>
      </c>
      <c r="Y10" s="14">
        <v>0.11182982956972801</v>
      </c>
      <c r="Z10" s="14">
        <v>0.32100373409338001</v>
      </c>
      <c r="AA10" s="14"/>
      <c r="AB10" s="14">
        <v>0.23078228127876901</v>
      </c>
      <c r="AC10" s="14">
        <v>0.26277122381895801</v>
      </c>
      <c r="AD10" s="14">
        <v>0.25564450033071801</v>
      </c>
      <c r="AE10" s="14"/>
      <c r="AF10" s="14">
        <v>0.29859069912083602</v>
      </c>
      <c r="AG10" s="14">
        <v>0.275211483367931</v>
      </c>
      <c r="AH10" s="14">
        <v>0.25732662328695999</v>
      </c>
      <c r="AI10" s="14">
        <v>0.37807810065172998</v>
      </c>
      <c r="AJ10" s="14">
        <v>0.293447582885971</v>
      </c>
      <c r="AK10" s="14">
        <v>0.25903100151493003</v>
      </c>
      <c r="AL10" s="14">
        <v>0.15815238440572399</v>
      </c>
      <c r="AM10" s="14">
        <v>0.28866296265124203</v>
      </c>
      <c r="AN10" s="14"/>
      <c r="AO10" s="14">
        <v>0.32462223997827899</v>
      </c>
      <c r="AP10" s="14">
        <v>0.30996958149223502</v>
      </c>
      <c r="AQ10" s="14">
        <v>0.269963253182746</v>
      </c>
      <c r="AR10" s="14">
        <v>0.30168752122648301</v>
      </c>
      <c r="AS10" s="14">
        <v>0.27308359380723002</v>
      </c>
      <c r="AT10" s="14">
        <v>0.27618482359788998</v>
      </c>
      <c r="AU10" s="14">
        <v>0.14902794049347301</v>
      </c>
      <c r="AV10" s="14">
        <v>0.24224299454985199</v>
      </c>
      <c r="AW10" s="14"/>
      <c r="AX10" s="14">
        <v>0.22312097569182601</v>
      </c>
      <c r="AY10" s="14">
        <v>0.27603982397382798</v>
      </c>
      <c r="AZ10" s="14">
        <v>0.25366917622652602</v>
      </c>
      <c r="BA10" s="14"/>
      <c r="BB10" s="14">
        <v>0.25328030814167701</v>
      </c>
      <c r="BC10" s="14">
        <v>0.26446247485651703</v>
      </c>
      <c r="BD10" s="14">
        <v>0.24079165507868799</v>
      </c>
      <c r="BE10" s="14"/>
      <c r="BF10" s="14">
        <v>0.245047178692856</v>
      </c>
      <c r="BG10" s="14">
        <v>0.26628644225717601</v>
      </c>
      <c r="BH10" s="14">
        <v>0.26051823879594099</v>
      </c>
      <c r="BI10" s="14"/>
      <c r="BJ10" s="14">
        <v>0.263438384664611</v>
      </c>
      <c r="BK10" s="14">
        <v>0.25981866533097597</v>
      </c>
      <c r="BL10" s="14"/>
      <c r="BM10" s="14">
        <v>0.217650706764766</v>
      </c>
      <c r="BN10" s="14">
        <v>0.28035527138898703</v>
      </c>
      <c r="BO10" s="14"/>
      <c r="BP10" s="14">
        <v>0.282633799543547</v>
      </c>
      <c r="BQ10" s="14">
        <v>0.26449240657715001</v>
      </c>
      <c r="BR10" s="14">
        <v>0.119798938115971</v>
      </c>
      <c r="BS10" s="14">
        <v>0.247748694959737</v>
      </c>
      <c r="BT10" s="14">
        <v>0.27405618995719899</v>
      </c>
      <c r="BU10" s="14">
        <v>0.27320109787328001</v>
      </c>
      <c r="BV10" s="14">
        <v>0.237307792091245</v>
      </c>
      <c r="BW10" s="14">
        <v>0.215568756362509</v>
      </c>
    </row>
    <row r="11" spans="2:75" x14ac:dyDescent="0.35">
      <c r="B11" s="15" t="s">
        <v>182</v>
      </c>
      <c r="C11" s="14">
        <v>0.232009402230206</v>
      </c>
      <c r="D11" s="14">
        <v>0.24039068347440601</v>
      </c>
      <c r="E11" s="14">
        <v>0.22409953581484299</v>
      </c>
      <c r="F11" s="14"/>
      <c r="G11" s="14">
        <v>0.228025423819224</v>
      </c>
      <c r="H11" s="14">
        <v>0.165714949306176</v>
      </c>
      <c r="I11" s="14">
        <v>0.22549345477744501</v>
      </c>
      <c r="J11" s="14">
        <v>0.31622911282856803</v>
      </c>
      <c r="K11" s="14">
        <v>0.19925091515139601</v>
      </c>
      <c r="L11" s="14">
        <v>0.231200871608088</v>
      </c>
      <c r="M11" s="14"/>
      <c r="N11" s="14">
        <v>0.22791545664543</v>
      </c>
      <c r="O11" s="14">
        <v>0.23967092896743</v>
      </c>
      <c r="P11" s="14"/>
      <c r="Q11" s="14">
        <v>0.312361897474004</v>
      </c>
      <c r="R11" s="14">
        <v>0.307627619485908</v>
      </c>
      <c r="S11" s="14">
        <v>0.248495793009295</v>
      </c>
      <c r="T11" s="14">
        <v>0.22348999649142101</v>
      </c>
      <c r="U11" s="14">
        <v>0.205829300191612</v>
      </c>
      <c r="V11" s="14">
        <v>0.209591550969431</v>
      </c>
      <c r="W11" s="14">
        <v>0.20645809648721999</v>
      </c>
      <c r="X11" s="14">
        <v>0.33438743868451198</v>
      </c>
      <c r="Y11" s="14">
        <v>0</v>
      </c>
      <c r="Z11" s="14">
        <v>0.24356782021050899</v>
      </c>
      <c r="AA11" s="14"/>
      <c r="AB11" s="14">
        <v>0.17403699544750401</v>
      </c>
      <c r="AC11" s="14">
        <v>0.27853534017225701</v>
      </c>
      <c r="AD11" s="14">
        <v>0.140937923785944</v>
      </c>
      <c r="AE11" s="14"/>
      <c r="AF11" s="14">
        <v>0.23987735236576199</v>
      </c>
      <c r="AG11" s="14">
        <v>0.21448261663838</v>
      </c>
      <c r="AH11" s="14">
        <v>0.239694646204171</v>
      </c>
      <c r="AI11" s="14">
        <v>0.114277486503936</v>
      </c>
      <c r="AJ11" s="14">
        <v>0.26764197545162799</v>
      </c>
      <c r="AK11" s="14">
        <v>0.19993686785568299</v>
      </c>
      <c r="AL11" s="14">
        <v>0.116927333758164</v>
      </c>
      <c r="AM11" s="14">
        <v>0.287234795343972</v>
      </c>
      <c r="AN11" s="14"/>
      <c r="AO11" s="14">
        <v>0.19387244011542301</v>
      </c>
      <c r="AP11" s="14">
        <v>0.23319562277623601</v>
      </c>
      <c r="AQ11" s="14">
        <v>0.26564081623500302</v>
      </c>
      <c r="AR11" s="14">
        <v>0.15902221736411701</v>
      </c>
      <c r="AS11" s="14">
        <v>0.28009474061003098</v>
      </c>
      <c r="AT11" s="14">
        <v>0.187247018268349</v>
      </c>
      <c r="AU11" s="14">
        <v>0.13988978741185301</v>
      </c>
      <c r="AV11" s="14">
        <v>0.30363621779093802</v>
      </c>
      <c r="AW11" s="14"/>
      <c r="AX11" s="14">
        <v>0.24693009722923501</v>
      </c>
      <c r="AY11" s="14">
        <v>0.223811576332338</v>
      </c>
      <c r="AZ11" s="14">
        <v>0.18062899282223799</v>
      </c>
      <c r="BA11" s="14"/>
      <c r="BB11" s="14">
        <v>0.16980965218499799</v>
      </c>
      <c r="BC11" s="14">
        <v>0.23060983652477701</v>
      </c>
      <c r="BD11" s="14">
        <v>0.192322603984493</v>
      </c>
      <c r="BE11" s="14"/>
      <c r="BF11" s="14">
        <v>0.24814109697617401</v>
      </c>
      <c r="BG11" s="14">
        <v>0.21872432631496599</v>
      </c>
      <c r="BH11" s="14">
        <v>0.18726618347856999</v>
      </c>
      <c r="BI11" s="14"/>
      <c r="BJ11" s="14">
        <v>0.151717678668015</v>
      </c>
      <c r="BK11" s="14">
        <v>0.24265500570047099</v>
      </c>
      <c r="BL11" s="14"/>
      <c r="BM11" s="14">
        <v>0.16873482961240099</v>
      </c>
      <c r="BN11" s="14">
        <v>0.26047712162403702</v>
      </c>
      <c r="BO11" s="14"/>
      <c r="BP11" s="14">
        <v>0.216300429300784</v>
      </c>
      <c r="BQ11" s="14">
        <v>0.169417198779971</v>
      </c>
      <c r="BR11" s="14">
        <v>0.25273386908676299</v>
      </c>
      <c r="BS11" s="14">
        <v>0.221316134920575</v>
      </c>
      <c r="BT11" s="14">
        <v>0.27406471833678703</v>
      </c>
      <c r="BU11" s="14">
        <v>0.20216271436504099</v>
      </c>
      <c r="BV11" s="14">
        <v>5.0572232050687699E-2</v>
      </c>
      <c r="BW11" s="14">
        <v>0.25643641495015401</v>
      </c>
    </row>
    <row r="12" spans="2:75" x14ac:dyDescent="0.35">
      <c r="B12" s="15" t="s">
        <v>183</v>
      </c>
      <c r="C12" s="14">
        <v>0.23741322009138499</v>
      </c>
      <c r="D12" s="14">
        <v>0.20410777565037799</v>
      </c>
      <c r="E12" s="14">
        <v>0.26884536140211401</v>
      </c>
      <c r="F12" s="14"/>
      <c r="G12" s="14">
        <v>0.28936801504994702</v>
      </c>
      <c r="H12" s="14">
        <v>0.173179818329564</v>
      </c>
      <c r="I12" s="14">
        <v>0.18883245958568001</v>
      </c>
      <c r="J12" s="14">
        <v>0.175033271874032</v>
      </c>
      <c r="K12" s="14">
        <v>0.25704276135955001</v>
      </c>
      <c r="L12" s="14">
        <v>0.29007519397766501</v>
      </c>
      <c r="M12" s="14"/>
      <c r="N12" s="14">
        <v>0.24966807321575399</v>
      </c>
      <c r="O12" s="14">
        <v>0.21447913781578101</v>
      </c>
      <c r="P12" s="14"/>
      <c r="Q12" s="14">
        <v>0.18200571763930901</v>
      </c>
      <c r="R12" s="14">
        <v>0.215319674136842</v>
      </c>
      <c r="S12" s="14">
        <v>0.235685343414334</v>
      </c>
      <c r="T12" s="14">
        <v>0.29582738271000097</v>
      </c>
      <c r="U12" s="14">
        <v>0.24149046662245799</v>
      </c>
      <c r="V12" s="14">
        <v>0.21329210696025</v>
      </c>
      <c r="W12" s="14">
        <v>0.26303020965110602</v>
      </c>
      <c r="X12" s="14">
        <v>0</v>
      </c>
      <c r="Y12" s="14">
        <v>0</v>
      </c>
      <c r="Z12" s="14">
        <v>0.16247597806456601</v>
      </c>
      <c r="AA12" s="14"/>
      <c r="AB12" s="14">
        <v>0.33034920036763399</v>
      </c>
      <c r="AC12" s="14">
        <v>0.22775193345177699</v>
      </c>
      <c r="AD12" s="14">
        <v>0.23488682100264599</v>
      </c>
      <c r="AE12" s="14"/>
      <c r="AF12" s="14">
        <v>0.28061865408965603</v>
      </c>
      <c r="AG12" s="14">
        <v>0.17930651269342099</v>
      </c>
      <c r="AH12" s="14">
        <v>0.241940373635435</v>
      </c>
      <c r="AI12" s="14">
        <v>0.29497749572592202</v>
      </c>
      <c r="AJ12" s="14">
        <v>0.360552227304067</v>
      </c>
      <c r="AK12" s="14">
        <v>0.288290944790623</v>
      </c>
      <c r="AL12" s="14">
        <v>0.19137211506622701</v>
      </c>
      <c r="AM12" s="14">
        <v>0.168700037685584</v>
      </c>
      <c r="AN12" s="14"/>
      <c r="AO12" s="14">
        <v>0.30765232468777698</v>
      </c>
      <c r="AP12" s="14">
        <v>0.14013076406456099</v>
      </c>
      <c r="AQ12" s="14">
        <v>0.21646804530851699</v>
      </c>
      <c r="AR12" s="14">
        <v>0.27630914137970802</v>
      </c>
      <c r="AS12" s="14">
        <v>0.39055056103649999</v>
      </c>
      <c r="AT12" s="14">
        <v>0.31272010471411299</v>
      </c>
      <c r="AU12" s="14">
        <v>0.21750230921324901</v>
      </c>
      <c r="AV12" s="14">
        <v>0.167074939579792</v>
      </c>
      <c r="AW12" s="14"/>
      <c r="AX12" s="14">
        <v>0.42660358233283502</v>
      </c>
      <c r="AY12" s="14">
        <v>0.27935828099866999</v>
      </c>
      <c r="AZ12" s="14">
        <v>0.195476415396973</v>
      </c>
      <c r="BA12" s="14"/>
      <c r="BB12" s="14">
        <v>0.368893734266942</v>
      </c>
      <c r="BC12" s="14">
        <v>0.26156956340158999</v>
      </c>
      <c r="BD12" s="14">
        <v>0.13860833659250199</v>
      </c>
      <c r="BE12" s="14"/>
      <c r="BF12" s="14">
        <v>0.35907922413072701</v>
      </c>
      <c r="BG12" s="14">
        <v>0.29978221027775598</v>
      </c>
      <c r="BH12" s="14">
        <v>0.164800097013209</v>
      </c>
      <c r="BI12" s="14"/>
      <c r="BJ12" s="14">
        <v>0.31830955312272002</v>
      </c>
      <c r="BK12" s="14">
        <v>0.215969728033271</v>
      </c>
      <c r="BL12" s="14"/>
      <c r="BM12" s="14">
        <v>0.29833530246981999</v>
      </c>
      <c r="BN12" s="14">
        <v>0.222247533452857</v>
      </c>
      <c r="BO12" s="14"/>
      <c r="BP12" s="14">
        <v>0.31041220664445601</v>
      </c>
      <c r="BQ12" s="14">
        <v>0.28754365252309499</v>
      </c>
      <c r="BR12" s="14">
        <v>0.240119249230653</v>
      </c>
      <c r="BS12" s="14">
        <v>0.17902968177675799</v>
      </c>
      <c r="BT12" s="14">
        <v>0.19294440026058901</v>
      </c>
      <c r="BU12" s="14">
        <v>0.26816138612913998</v>
      </c>
      <c r="BV12" s="14">
        <v>0.415537328057696</v>
      </c>
      <c r="BW12" s="14">
        <v>0.25860204673975201</v>
      </c>
    </row>
    <row r="13" spans="2:75" x14ac:dyDescent="0.35">
      <c r="B13" s="15" t="s">
        <v>119</v>
      </c>
      <c r="C13" s="20">
        <v>6.9745846206565001E-2</v>
      </c>
      <c r="D13" s="20">
        <v>6.6477789910866905E-2</v>
      </c>
      <c r="E13" s="20">
        <v>7.2830086907203398E-2</v>
      </c>
      <c r="F13" s="20"/>
      <c r="G13" s="20">
        <v>1.6216459617320201E-2</v>
      </c>
      <c r="H13" s="20">
        <v>3.2971670221112602E-2</v>
      </c>
      <c r="I13" s="20">
        <v>8.5492526556629506E-2</v>
      </c>
      <c r="J13" s="20">
        <v>3.4725296002355598E-2</v>
      </c>
      <c r="K13" s="20">
        <v>7.1932687483470301E-2</v>
      </c>
      <c r="L13" s="20">
        <v>0.10476204551446799</v>
      </c>
      <c r="M13" s="20"/>
      <c r="N13" s="20">
        <v>7.0335734587221296E-2</v>
      </c>
      <c r="O13" s="20">
        <v>6.8641912237051295E-2</v>
      </c>
      <c r="P13" s="20"/>
      <c r="Q13" s="20">
        <v>5.6251471966450403E-2</v>
      </c>
      <c r="R13" s="20">
        <v>4.1598903666854599E-2</v>
      </c>
      <c r="S13" s="20">
        <v>0.102032711155757</v>
      </c>
      <c r="T13" s="20">
        <v>4.51238904636692E-2</v>
      </c>
      <c r="U13" s="20">
        <v>7.7690985238786606E-2</v>
      </c>
      <c r="V13" s="20">
        <v>8.42849171101058E-2</v>
      </c>
      <c r="W13" s="20">
        <v>5.6358436715611498E-2</v>
      </c>
      <c r="X13" s="20">
        <v>0</v>
      </c>
      <c r="Y13" s="20">
        <v>0.31767777732357899</v>
      </c>
      <c r="Z13" s="20">
        <v>9.4227706682301293E-2</v>
      </c>
      <c r="AA13" s="20"/>
      <c r="AB13" s="20">
        <v>0.15049562972180899</v>
      </c>
      <c r="AC13" s="20">
        <v>4.4135225788559398E-2</v>
      </c>
      <c r="AD13" s="20">
        <v>7.7071883609195202E-2</v>
      </c>
      <c r="AE13" s="20"/>
      <c r="AF13" s="20">
        <v>0.102275356692945</v>
      </c>
      <c r="AG13" s="20">
        <v>5.50466999052074E-2</v>
      </c>
      <c r="AH13" s="20">
        <v>8.5579797667007906E-2</v>
      </c>
      <c r="AI13" s="20">
        <v>2.2561333580562701E-2</v>
      </c>
      <c r="AJ13" s="20">
        <v>1.71052884149927E-2</v>
      </c>
      <c r="AK13" s="20">
        <v>9.2527818918895194E-2</v>
      </c>
      <c r="AL13" s="20">
        <v>7.4123891444855705E-2</v>
      </c>
      <c r="AM13" s="20">
        <v>3.7120504515957803E-2</v>
      </c>
      <c r="AN13" s="20"/>
      <c r="AO13" s="20">
        <v>0.124430715872484</v>
      </c>
      <c r="AP13" s="20">
        <v>5.8234637666991398E-2</v>
      </c>
      <c r="AQ13" s="20">
        <v>0.102562151936287</v>
      </c>
      <c r="AR13" s="20">
        <v>8.9573106053673898E-2</v>
      </c>
      <c r="AS13" s="20">
        <v>1.9378218227551602E-2</v>
      </c>
      <c r="AT13" s="20">
        <v>8.3923408749231806E-2</v>
      </c>
      <c r="AU13" s="20">
        <v>0.13208808320805299</v>
      </c>
      <c r="AV13" s="20">
        <v>3.5552332619451101E-2</v>
      </c>
      <c r="AW13" s="20"/>
      <c r="AX13" s="20">
        <v>4.7575463381215703E-2</v>
      </c>
      <c r="AY13" s="20">
        <v>7.7411520303807005E-2</v>
      </c>
      <c r="AZ13" s="20">
        <v>7.3261873948757397E-2</v>
      </c>
      <c r="BA13" s="20"/>
      <c r="BB13" s="20">
        <v>9.56785133857255E-2</v>
      </c>
      <c r="BC13" s="20">
        <v>7.5331027234332798E-2</v>
      </c>
      <c r="BD13" s="20">
        <v>7.3102591467980205E-2</v>
      </c>
      <c r="BE13" s="20"/>
      <c r="BF13" s="20">
        <v>5.7298342875056099E-2</v>
      </c>
      <c r="BG13" s="20">
        <v>8.1381148078002799E-2</v>
      </c>
      <c r="BH13" s="20">
        <v>7.4419789500218297E-2</v>
      </c>
      <c r="BI13" s="20"/>
      <c r="BJ13" s="20">
        <v>0.104035813386509</v>
      </c>
      <c r="BK13" s="20">
        <v>6.1557772076940902E-2</v>
      </c>
      <c r="BL13" s="20"/>
      <c r="BM13" s="20">
        <v>9.5921425093914103E-2</v>
      </c>
      <c r="BN13" s="20">
        <v>5.3709100753194003E-2</v>
      </c>
      <c r="BO13" s="20"/>
      <c r="BP13" s="20">
        <v>5.8446023664377997E-2</v>
      </c>
      <c r="BQ13" s="20">
        <v>6.8829763028317503E-2</v>
      </c>
      <c r="BR13" s="20">
        <v>0.100449772319384</v>
      </c>
      <c r="BS13" s="20">
        <v>5.31777211391826E-2</v>
      </c>
      <c r="BT13" s="20">
        <v>6.92135550227167E-2</v>
      </c>
      <c r="BU13" s="20">
        <v>7.2880648522510805E-2</v>
      </c>
      <c r="BV13" s="20">
        <v>8.9211369311303301E-2</v>
      </c>
      <c r="BW13" s="20">
        <v>0.11138841476591101</v>
      </c>
    </row>
    <row r="14" spans="2:75" x14ac:dyDescent="0.35">
      <c r="B14" s="16"/>
    </row>
    <row r="15" spans="2:75" x14ac:dyDescent="0.35">
      <c r="B15" t="s">
        <v>94</v>
      </c>
    </row>
    <row r="16" spans="2:75" x14ac:dyDescent="0.35">
      <c r="B16" t="s">
        <v>95</v>
      </c>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W18"/>
  <sheetViews>
    <sheetView showGridLines="0" workbookViewId="0">
      <pane xSplit="2" topLeftCell="C1" activePane="topRight" state="frozen"/>
      <selection pane="topRight" activeCell="C9" sqref="C9:C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335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180</v>
      </c>
      <c r="C9" s="14">
        <v>0.19180577949821501</v>
      </c>
      <c r="D9" s="14">
        <v>0.21214579310600101</v>
      </c>
      <c r="E9" s="14">
        <v>0.172609813411815</v>
      </c>
      <c r="F9" s="14"/>
      <c r="G9" s="14">
        <v>0.24904654355795999</v>
      </c>
      <c r="H9" s="14">
        <v>0.32205799637023103</v>
      </c>
      <c r="I9" s="14">
        <v>0.217962614464176</v>
      </c>
      <c r="J9" s="14">
        <v>0.17113569765018799</v>
      </c>
      <c r="K9" s="14">
        <v>0.16094352419065</v>
      </c>
      <c r="L9" s="14">
        <v>0.147203852927487</v>
      </c>
      <c r="M9" s="14"/>
      <c r="N9" s="14">
        <v>0.195376110329577</v>
      </c>
      <c r="O9" s="14">
        <v>0.185124160370953</v>
      </c>
      <c r="P9" s="14"/>
      <c r="Q9" s="14">
        <v>0.29336204818754202</v>
      </c>
      <c r="R9" s="14">
        <v>0.179840296648659</v>
      </c>
      <c r="S9" s="14">
        <v>0.22061781062271499</v>
      </c>
      <c r="T9" s="14">
        <v>0.106956850474169</v>
      </c>
      <c r="U9" s="14">
        <v>0.18778202570892699</v>
      </c>
      <c r="V9" s="14">
        <v>0.24850130652139099</v>
      </c>
      <c r="W9" s="14">
        <v>0.21659387437431901</v>
      </c>
      <c r="X9" s="14">
        <v>0.33378437758393298</v>
      </c>
      <c r="Y9" s="14">
        <v>0.88817017043027202</v>
      </c>
      <c r="Z9" s="14">
        <v>0.179243368556254</v>
      </c>
      <c r="AA9" s="14"/>
      <c r="AB9" s="14">
        <v>0.15918909431459199</v>
      </c>
      <c r="AC9" s="14">
        <v>0.16633771000627301</v>
      </c>
      <c r="AD9" s="14">
        <v>0.26958966930412098</v>
      </c>
      <c r="AE9" s="14"/>
      <c r="AF9" s="14">
        <v>8.8206164999962505E-2</v>
      </c>
      <c r="AG9" s="14">
        <v>0.30487341857494299</v>
      </c>
      <c r="AH9" s="14">
        <v>0.17240225417258001</v>
      </c>
      <c r="AI9" s="14">
        <v>0.19629048388721199</v>
      </c>
      <c r="AJ9" s="14">
        <v>0.11917579808364399</v>
      </c>
      <c r="AK9" s="14">
        <v>0.120006466777553</v>
      </c>
      <c r="AL9" s="14">
        <v>0.36797194827991297</v>
      </c>
      <c r="AM9" s="14">
        <v>0.183989582419852</v>
      </c>
      <c r="AN9" s="14"/>
      <c r="AO9" s="14">
        <v>8.2815152411272602E-2</v>
      </c>
      <c r="AP9" s="14">
        <v>0.29446770211599799</v>
      </c>
      <c r="AQ9" s="14">
        <v>9.7628313715474604E-2</v>
      </c>
      <c r="AR9" s="14">
        <v>0.12644737010351001</v>
      </c>
      <c r="AS9" s="14">
        <v>0.11044302265778699</v>
      </c>
      <c r="AT9" s="14">
        <v>0.130697901490893</v>
      </c>
      <c r="AU9" s="14">
        <v>0.295432842862273</v>
      </c>
      <c r="AV9" s="14">
        <v>0.238187007205648</v>
      </c>
      <c r="AW9" s="14"/>
      <c r="AX9" s="14">
        <v>3.6776301341449498E-2</v>
      </c>
      <c r="AY9" s="14">
        <v>0.132274514651327</v>
      </c>
      <c r="AZ9" s="14">
        <v>0.283983903741511</v>
      </c>
      <c r="BA9" s="14"/>
      <c r="BB9" s="14">
        <v>9.6760207927664807E-2</v>
      </c>
      <c r="BC9" s="14">
        <v>0.15799343564661</v>
      </c>
      <c r="BD9" s="14">
        <v>0.32676278650761198</v>
      </c>
      <c r="BE9" s="14"/>
      <c r="BF9" s="14">
        <v>6.4215023517846595E-2</v>
      </c>
      <c r="BG9" s="14">
        <v>0.110729054255125</v>
      </c>
      <c r="BH9" s="14">
        <v>0.300185720207991</v>
      </c>
      <c r="BI9" s="14"/>
      <c r="BJ9" s="14">
        <v>0.134452929128032</v>
      </c>
      <c r="BK9" s="14">
        <v>0.210793112826411</v>
      </c>
      <c r="BL9" s="14"/>
      <c r="BM9" s="14">
        <v>0.19119475490818699</v>
      </c>
      <c r="BN9" s="14">
        <v>0.18823564554355801</v>
      </c>
      <c r="BO9" s="14"/>
      <c r="BP9" s="14">
        <v>0.10362228525962</v>
      </c>
      <c r="BQ9" s="14">
        <v>0.211372559003879</v>
      </c>
      <c r="BR9" s="14">
        <v>0.236713408826767</v>
      </c>
      <c r="BS9" s="14">
        <v>0.24685956984617399</v>
      </c>
      <c r="BT9" s="14">
        <v>0.18990224462642</v>
      </c>
      <c r="BU9" s="14">
        <v>0.209216174365602</v>
      </c>
      <c r="BV9" s="14">
        <v>0.142478542950328</v>
      </c>
      <c r="BW9" s="14">
        <v>0.22522822914327401</v>
      </c>
    </row>
    <row r="10" spans="2:75" x14ac:dyDescent="0.35">
      <c r="B10" s="15" t="s">
        <v>181</v>
      </c>
      <c r="C10" s="14">
        <v>0.25409407018998798</v>
      </c>
      <c r="D10" s="14">
        <v>0.241156616495218</v>
      </c>
      <c r="E10" s="14">
        <v>0.26630384188228001</v>
      </c>
      <c r="F10" s="14"/>
      <c r="G10" s="14">
        <v>0.11017313380882</v>
      </c>
      <c r="H10" s="14">
        <v>0.233657205084803</v>
      </c>
      <c r="I10" s="14">
        <v>0.32348225580489798</v>
      </c>
      <c r="J10" s="14">
        <v>0.29798902141146799</v>
      </c>
      <c r="K10" s="14">
        <v>0.25337331795797802</v>
      </c>
      <c r="L10" s="14">
        <v>0.24398494440245599</v>
      </c>
      <c r="M10" s="14"/>
      <c r="N10" s="14">
        <v>0.247029803946612</v>
      </c>
      <c r="O10" s="14">
        <v>0.26731433987401898</v>
      </c>
      <c r="P10" s="14"/>
      <c r="Q10" s="14">
        <v>0.21113043617722599</v>
      </c>
      <c r="R10" s="14">
        <v>0.22968544351447501</v>
      </c>
      <c r="S10" s="14">
        <v>0.24979861505966799</v>
      </c>
      <c r="T10" s="14">
        <v>0.31612490727706299</v>
      </c>
      <c r="U10" s="14">
        <v>0.232842537370374</v>
      </c>
      <c r="V10" s="14">
        <v>0.22582164121347101</v>
      </c>
      <c r="W10" s="14">
        <v>0.22598743778025701</v>
      </c>
      <c r="X10" s="14">
        <v>0.33567161099436399</v>
      </c>
      <c r="Y10" s="14">
        <v>0.11182982956972801</v>
      </c>
      <c r="Z10" s="14">
        <v>0.28699192993289302</v>
      </c>
      <c r="AA10" s="14"/>
      <c r="AB10" s="14">
        <v>0.20784285647016201</v>
      </c>
      <c r="AC10" s="14">
        <v>0.26264633326510101</v>
      </c>
      <c r="AD10" s="14">
        <v>0.25870401043086599</v>
      </c>
      <c r="AE10" s="14"/>
      <c r="AF10" s="14">
        <v>0.25796968142703802</v>
      </c>
      <c r="AG10" s="14">
        <v>0.22908056692402501</v>
      </c>
      <c r="AH10" s="14">
        <v>0.23308040799992599</v>
      </c>
      <c r="AI10" s="14">
        <v>0.34759097877213702</v>
      </c>
      <c r="AJ10" s="14">
        <v>0.14580904895690799</v>
      </c>
      <c r="AK10" s="14">
        <v>0.26236482433139902</v>
      </c>
      <c r="AL10" s="14">
        <v>0.20856803149790501</v>
      </c>
      <c r="AM10" s="14">
        <v>0.32239362021398599</v>
      </c>
      <c r="AN10" s="14"/>
      <c r="AO10" s="14">
        <v>0.29439702518189598</v>
      </c>
      <c r="AP10" s="14">
        <v>0.24137559909211601</v>
      </c>
      <c r="AQ10" s="14">
        <v>0.26740957358008099</v>
      </c>
      <c r="AR10" s="14">
        <v>0.30045024600430298</v>
      </c>
      <c r="AS10" s="14">
        <v>0.13352930286952699</v>
      </c>
      <c r="AT10" s="14">
        <v>0.25319870846410197</v>
      </c>
      <c r="AU10" s="14">
        <v>0.182349444259789</v>
      </c>
      <c r="AV10" s="14">
        <v>0.241273093635201</v>
      </c>
      <c r="AW10" s="14"/>
      <c r="AX10" s="14">
        <v>0.15957217167034299</v>
      </c>
      <c r="AY10" s="14">
        <v>0.262402840462995</v>
      </c>
      <c r="AZ10" s="14">
        <v>0.26584155570519802</v>
      </c>
      <c r="BA10" s="14"/>
      <c r="BB10" s="14">
        <v>0.22001044656152</v>
      </c>
      <c r="BC10" s="14">
        <v>0.28091845867885701</v>
      </c>
      <c r="BD10" s="14">
        <v>0.23972560472333601</v>
      </c>
      <c r="BE10" s="14"/>
      <c r="BF10" s="14">
        <v>0.21274472794056601</v>
      </c>
      <c r="BG10" s="14">
        <v>0.25100365583539103</v>
      </c>
      <c r="BH10" s="14">
        <v>0.2662426564939</v>
      </c>
      <c r="BI10" s="14"/>
      <c r="BJ10" s="14">
        <v>0.25105331212229298</v>
      </c>
      <c r="BK10" s="14">
        <v>0.257241310992187</v>
      </c>
      <c r="BL10" s="14"/>
      <c r="BM10" s="14">
        <v>0.21123102063829699</v>
      </c>
      <c r="BN10" s="14">
        <v>0.26533339564104202</v>
      </c>
      <c r="BO10" s="14"/>
      <c r="BP10" s="14">
        <v>0.29390580564251201</v>
      </c>
      <c r="BQ10" s="14">
        <v>0.245574804823874</v>
      </c>
      <c r="BR10" s="14">
        <v>0.10089743648119701</v>
      </c>
      <c r="BS10" s="14">
        <v>0.29903980417404402</v>
      </c>
      <c r="BT10" s="14">
        <v>0.25428193745679201</v>
      </c>
      <c r="BU10" s="14">
        <v>0.20661724557309</v>
      </c>
      <c r="BV10" s="14">
        <v>0.18935994498633499</v>
      </c>
      <c r="BW10" s="14">
        <v>0.240725523884916</v>
      </c>
    </row>
    <row r="11" spans="2:75" x14ac:dyDescent="0.35">
      <c r="B11" s="15" t="s">
        <v>182</v>
      </c>
      <c r="C11" s="14">
        <v>0.233969341014406</v>
      </c>
      <c r="D11" s="14">
        <v>0.24483664099878899</v>
      </c>
      <c r="E11" s="14">
        <v>0.22371328484976699</v>
      </c>
      <c r="F11" s="14"/>
      <c r="G11" s="14">
        <v>0.28691063864605498</v>
      </c>
      <c r="H11" s="14">
        <v>0.166696312769578</v>
      </c>
      <c r="I11" s="14">
        <v>0.21113124633608099</v>
      </c>
      <c r="J11" s="14">
        <v>0.32241237690094698</v>
      </c>
      <c r="K11" s="14">
        <v>0.20394192656915899</v>
      </c>
      <c r="L11" s="14">
        <v>0.223978807350768</v>
      </c>
      <c r="M11" s="14"/>
      <c r="N11" s="14">
        <v>0.22320116649058</v>
      </c>
      <c r="O11" s="14">
        <v>0.25412121048042202</v>
      </c>
      <c r="P11" s="14"/>
      <c r="Q11" s="14">
        <v>0.312361897474004</v>
      </c>
      <c r="R11" s="14">
        <v>0.30710478798935098</v>
      </c>
      <c r="S11" s="14">
        <v>0.23711075921687799</v>
      </c>
      <c r="T11" s="14">
        <v>0.19939260837379399</v>
      </c>
      <c r="U11" s="14">
        <v>0.263310619706353</v>
      </c>
      <c r="V11" s="14">
        <v>0.17073834136733601</v>
      </c>
      <c r="W11" s="14">
        <v>0.195171488167587</v>
      </c>
      <c r="X11" s="14">
        <v>0.24517618432884</v>
      </c>
      <c r="Y11" s="14">
        <v>0</v>
      </c>
      <c r="Z11" s="14">
        <v>0.29252261498968701</v>
      </c>
      <c r="AA11" s="14"/>
      <c r="AB11" s="14">
        <v>0.17253024728077601</v>
      </c>
      <c r="AC11" s="14">
        <v>0.26390444914290501</v>
      </c>
      <c r="AD11" s="14">
        <v>0.18759767495560101</v>
      </c>
      <c r="AE11" s="14"/>
      <c r="AF11" s="14">
        <v>0.22141226247697299</v>
      </c>
      <c r="AG11" s="14">
        <v>0.14969347273267</v>
      </c>
      <c r="AH11" s="14">
        <v>0.22256823311492599</v>
      </c>
      <c r="AI11" s="14">
        <v>0.16092704266635299</v>
      </c>
      <c r="AJ11" s="14">
        <v>0.44231792315718299</v>
      </c>
      <c r="AK11" s="14">
        <v>0.25682713707330102</v>
      </c>
      <c r="AL11" s="14">
        <v>0.11317307385686801</v>
      </c>
      <c r="AM11" s="14">
        <v>0.26727453762344</v>
      </c>
      <c r="AN11" s="14"/>
      <c r="AO11" s="14">
        <v>0.20839505480585299</v>
      </c>
      <c r="AP11" s="14">
        <v>0.196971841153222</v>
      </c>
      <c r="AQ11" s="14">
        <v>0.21535797740342599</v>
      </c>
      <c r="AR11" s="14">
        <v>0.17033648361617801</v>
      </c>
      <c r="AS11" s="14">
        <v>0.40732542034782698</v>
      </c>
      <c r="AT11" s="14">
        <v>0.21630119951822299</v>
      </c>
      <c r="AU11" s="14">
        <v>0.18507625301911301</v>
      </c>
      <c r="AV11" s="14">
        <v>0.31615507954022498</v>
      </c>
      <c r="AW11" s="14"/>
      <c r="AX11" s="14">
        <v>0.27022017686878802</v>
      </c>
      <c r="AY11" s="14">
        <v>0.23860625669558</v>
      </c>
      <c r="AZ11" s="14">
        <v>0.16778395489088299</v>
      </c>
      <c r="BA11" s="14"/>
      <c r="BB11" s="14">
        <v>0.201839693379224</v>
      </c>
      <c r="BC11" s="14">
        <v>0.23208895531130899</v>
      </c>
      <c r="BD11" s="14">
        <v>0.156635082179678</v>
      </c>
      <c r="BE11" s="14"/>
      <c r="BF11" s="14">
        <v>0.407260496655586</v>
      </c>
      <c r="BG11" s="14">
        <v>0.22715150381375601</v>
      </c>
      <c r="BH11" s="14">
        <v>0.157869481910937</v>
      </c>
      <c r="BI11" s="14"/>
      <c r="BJ11" s="14">
        <v>0.201884605226962</v>
      </c>
      <c r="BK11" s="14">
        <v>0.23130230155914999</v>
      </c>
      <c r="BL11" s="14"/>
      <c r="BM11" s="14">
        <v>0.21197724318292699</v>
      </c>
      <c r="BN11" s="14">
        <v>0.24549264973172599</v>
      </c>
      <c r="BO11" s="14"/>
      <c r="BP11" s="14">
        <v>0.20092874447209999</v>
      </c>
      <c r="BQ11" s="14">
        <v>0.18651507499984499</v>
      </c>
      <c r="BR11" s="14">
        <v>0.21396820401688901</v>
      </c>
      <c r="BS11" s="14">
        <v>0.23097882314707699</v>
      </c>
      <c r="BT11" s="14">
        <v>0.25323486465916101</v>
      </c>
      <c r="BU11" s="14">
        <v>0.22402720047973301</v>
      </c>
      <c r="BV11" s="14">
        <v>0.24121727224394801</v>
      </c>
      <c r="BW11" s="14">
        <v>0.29006948491238799</v>
      </c>
    </row>
    <row r="12" spans="2:75" x14ac:dyDescent="0.35">
      <c r="B12" s="15" t="s">
        <v>183</v>
      </c>
      <c r="C12" s="14">
        <v>0.24222821607435699</v>
      </c>
      <c r="D12" s="14">
        <v>0.22774637222268701</v>
      </c>
      <c r="E12" s="14">
        <v>0.25589551191819099</v>
      </c>
      <c r="F12" s="14"/>
      <c r="G12" s="14">
        <v>0.326166729588728</v>
      </c>
      <c r="H12" s="14">
        <v>0.22426063358864301</v>
      </c>
      <c r="I12" s="14">
        <v>0.16756559136598601</v>
      </c>
      <c r="J12" s="14">
        <v>0.15788405084385701</v>
      </c>
      <c r="K12" s="14">
        <v>0.28418158204597099</v>
      </c>
      <c r="L12" s="14">
        <v>0.283045004834234</v>
      </c>
      <c r="M12" s="14"/>
      <c r="N12" s="14">
        <v>0.251699251669802</v>
      </c>
      <c r="O12" s="14">
        <v>0.224503849460025</v>
      </c>
      <c r="P12" s="14"/>
      <c r="Q12" s="14">
        <v>0.137560407597735</v>
      </c>
      <c r="R12" s="14">
        <v>0.22481197381189699</v>
      </c>
      <c r="S12" s="14">
        <v>0.22378711668318099</v>
      </c>
      <c r="T12" s="14">
        <v>0.29799430541857003</v>
      </c>
      <c r="U12" s="14">
        <v>0.223341034210257</v>
      </c>
      <c r="V12" s="14">
        <v>0.24104263849226601</v>
      </c>
      <c r="W12" s="14">
        <v>0.30905903289124098</v>
      </c>
      <c r="X12" s="14">
        <v>8.53678270928626E-2</v>
      </c>
      <c r="Y12" s="14">
        <v>0</v>
      </c>
      <c r="Z12" s="14">
        <v>0.15508993296996201</v>
      </c>
      <c r="AA12" s="14"/>
      <c r="AB12" s="14">
        <v>0.31078866320163001</v>
      </c>
      <c r="AC12" s="14">
        <v>0.248772049794276</v>
      </c>
      <c r="AD12" s="14">
        <v>0.21304191149135299</v>
      </c>
      <c r="AE12" s="14"/>
      <c r="AF12" s="14">
        <v>0.29326482901121897</v>
      </c>
      <c r="AG12" s="14">
        <v>0.273286077542084</v>
      </c>
      <c r="AH12" s="14">
        <v>0.28911144284522</v>
      </c>
      <c r="AI12" s="14">
        <v>0.26587607247560102</v>
      </c>
      <c r="AJ12" s="14">
        <v>0.275591941387272</v>
      </c>
      <c r="AK12" s="14">
        <v>0.25216689696009897</v>
      </c>
      <c r="AL12" s="14">
        <v>0.167456940854357</v>
      </c>
      <c r="AM12" s="14">
        <v>0.18923468780837199</v>
      </c>
      <c r="AN12" s="14"/>
      <c r="AO12" s="14">
        <v>0.28479385726287398</v>
      </c>
      <c r="AP12" s="14">
        <v>0.218590431942734</v>
      </c>
      <c r="AQ12" s="14">
        <v>0.280796395903749</v>
      </c>
      <c r="AR12" s="14">
        <v>0.30440628236964801</v>
      </c>
      <c r="AS12" s="14">
        <v>0.32932403589730802</v>
      </c>
      <c r="AT12" s="14">
        <v>0.28691805805620202</v>
      </c>
      <c r="AU12" s="14">
        <v>0.16190230578485501</v>
      </c>
      <c r="AV12" s="14">
        <v>0.18557924003654799</v>
      </c>
      <c r="AW12" s="14"/>
      <c r="AX12" s="14">
        <v>0.44321264006011601</v>
      </c>
      <c r="AY12" s="14">
        <v>0.27329535037179298</v>
      </c>
      <c r="AZ12" s="14">
        <v>0.209791572697584</v>
      </c>
      <c r="BA12" s="14"/>
      <c r="BB12" s="14">
        <v>0.33840730476759801</v>
      </c>
      <c r="BC12" s="14">
        <v>0.26241566992917398</v>
      </c>
      <c r="BD12" s="14">
        <v>0.18270770488882901</v>
      </c>
      <c r="BE12" s="14"/>
      <c r="BF12" s="14">
        <v>0.232239434893452</v>
      </c>
      <c r="BG12" s="14">
        <v>0.32100192568462299</v>
      </c>
      <c r="BH12" s="14">
        <v>0.18980154663203599</v>
      </c>
      <c r="BI12" s="14"/>
      <c r="BJ12" s="14">
        <v>0.26984304289093702</v>
      </c>
      <c r="BK12" s="14">
        <v>0.23835079963262301</v>
      </c>
      <c r="BL12" s="14"/>
      <c r="BM12" s="14">
        <v>0.27365743310599699</v>
      </c>
      <c r="BN12" s="14">
        <v>0.24558935853154101</v>
      </c>
      <c r="BO12" s="14"/>
      <c r="BP12" s="14">
        <v>0.325065014278685</v>
      </c>
      <c r="BQ12" s="14">
        <v>0.24409909205215499</v>
      </c>
      <c r="BR12" s="14">
        <v>0.338539467581978</v>
      </c>
      <c r="BS12" s="14">
        <v>0.18981982729161501</v>
      </c>
      <c r="BT12" s="14">
        <v>0.21170666996911799</v>
      </c>
      <c r="BU12" s="14">
        <v>0.27380273410096301</v>
      </c>
      <c r="BV12" s="14">
        <v>0.31172252498172498</v>
      </c>
      <c r="BW12" s="14">
        <v>0.188489663649207</v>
      </c>
    </row>
    <row r="13" spans="2:75" x14ac:dyDescent="0.35">
      <c r="B13" s="15" t="s">
        <v>119</v>
      </c>
      <c r="C13" s="20">
        <v>7.7902593223034194E-2</v>
      </c>
      <c r="D13" s="20">
        <v>7.4114577177305505E-2</v>
      </c>
      <c r="E13" s="20">
        <v>8.1477547937947203E-2</v>
      </c>
      <c r="F13" s="20"/>
      <c r="G13" s="20">
        <v>2.7702954398436602E-2</v>
      </c>
      <c r="H13" s="20">
        <v>5.3327852186744899E-2</v>
      </c>
      <c r="I13" s="20">
        <v>7.9858292028858593E-2</v>
      </c>
      <c r="J13" s="20">
        <v>5.0578853193539698E-2</v>
      </c>
      <c r="K13" s="20">
        <v>9.7559649236241996E-2</v>
      </c>
      <c r="L13" s="20">
        <v>0.101787390485055</v>
      </c>
      <c r="M13" s="20"/>
      <c r="N13" s="20">
        <v>8.2693667563429496E-2</v>
      </c>
      <c r="O13" s="20">
        <v>6.89364398145801E-2</v>
      </c>
      <c r="P13" s="20"/>
      <c r="Q13" s="20">
        <v>4.55852105634931E-2</v>
      </c>
      <c r="R13" s="20">
        <v>5.8557498035618098E-2</v>
      </c>
      <c r="S13" s="20">
        <v>6.8685698417557506E-2</v>
      </c>
      <c r="T13" s="20">
        <v>7.9531328456403899E-2</v>
      </c>
      <c r="U13" s="20">
        <v>9.2723783004088497E-2</v>
      </c>
      <c r="V13" s="20">
        <v>0.11389607240553599</v>
      </c>
      <c r="W13" s="20">
        <v>5.3188166786597303E-2</v>
      </c>
      <c r="X13" s="20">
        <v>0</v>
      </c>
      <c r="Y13" s="20">
        <v>0</v>
      </c>
      <c r="Z13" s="20">
        <v>8.6152153551203897E-2</v>
      </c>
      <c r="AA13" s="20"/>
      <c r="AB13" s="20">
        <v>0.14964913873284</v>
      </c>
      <c r="AC13" s="20">
        <v>5.8339457791444199E-2</v>
      </c>
      <c r="AD13" s="20">
        <v>7.1066733818058406E-2</v>
      </c>
      <c r="AE13" s="20"/>
      <c r="AF13" s="20">
        <v>0.13914706208480701</v>
      </c>
      <c r="AG13" s="20">
        <v>4.3066464226278703E-2</v>
      </c>
      <c r="AH13" s="20">
        <v>8.2837661867348505E-2</v>
      </c>
      <c r="AI13" s="20">
        <v>2.9315422198697601E-2</v>
      </c>
      <c r="AJ13" s="20">
        <v>1.71052884149927E-2</v>
      </c>
      <c r="AK13" s="20">
        <v>0.108634674857647</v>
      </c>
      <c r="AL13" s="20">
        <v>0.14283000551095701</v>
      </c>
      <c r="AM13" s="20">
        <v>3.7107571934349999E-2</v>
      </c>
      <c r="AN13" s="20"/>
      <c r="AO13" s="20">
        <v>0.129598910338103</v>
      </c>
      <c r="AP13" s="20">
        <v>4.85944256959304E-2</v>
      </c>
      <c r="AQ13" s="20">
        <v>0.13880773939727001</v>
      </c>
      <c r="AR13" s="20">
        <v>9.8359617906360705E-2</v>
      </c>
      <c r="AS13" s="20">
        <v>1.9378218227551602E-2</v>
      </c>
      <c r="AT13" s="20">
        <v>0.11288413247058</v>
      </c>
      <c r="AU13" s="20">
        <v>0.17523915407397</v>
      </c>
      <c r="AV13" s="20">
        <v>1.8805579582377802E-2</v>
      </c>
      <c r="AW13" s="20"/>
      <c r="AX13" s="20">
        <v>9.0218710059302903E-2</v>
      </c>
      <c r="AY13" s="20">
        <v>9.3421037818304797E-2</v>
      </c>
      <c r="AZ13" s="20">
        <v>7.2599012964824003E-2</v>
      </c>
      <c r="BA13" s="20"/>
      <c r="BB13" s="20">
        <v>0.14298234736399301</v>
      </c>
      <c r="BC13" s="20">
        <v>6.6583480434050393E-2</v>
      </c>
      <c r="BD13" s="20">
        <v>9.4168821700545094E-2</v>
      </c>
      <c r="BE13" s="20"/>
      <c r="BF13" s="20">
        <v>8.3540316992549393E-2</v>
      </c>
      <c r="BG13" s="20">
        <v>9.0113860411105598E-2</v>
      </c>
      <c r="BH13" s="20">
        <v>8.5900594755135604E-2</v>
      </c>
      <c r="BI13" s="20"/>
      <c r="BJ13" s="20">
        <v>0.142766110631775</v>
      </c>
      <c r="BK13" s="20">
        <v>6.2312474989628601E-2</v>
      </c>
      <c r="BL13" s="20"/>
      <c r="BM13" s="20">
        <v>0.11193954816459201</v>
      </c>
      <c r="BN13" s="20">
        <v>5.5348950552132903E-2</v>
      </c>
      <c r="BO13" s="20"/>
      <c r="BP13" s="20">
        <v>7.6478150347083301E-2</v>
      </c>
      <c r="BQ13" s="20">
        <v>0.11243846912024701</v>
      </c>
      <c r="BR13" s="20">
        <v>0.109881483093169</v>
      </c>
      <c r="BS13" s="20">
        <v>3.33019755410906E-2</v>
      </c>
      <c r="BT13" s="20">
        <v>9.0874283288507302E-2</v>
      </c>
      <c r="BU13" s="20">
        <v>8.6336645480611596E-2</v>
      </c>
      <c r="BV13" s="20">
        <v>0.115221714837665</v>
      </c>
      <c r="BW13" s="20">
        <v>5.5487098410214798E-2</v>
      </c>
    </row>
    <row r="14" spans="2:75" x14ac:dyDescent="0.35">
      <c r="B14" s="16"/>
    </row>
    <row r="15" spans="2:75" x14ac:dyDescent="0.35">
      <c r="B15" t="s">
        <v>94</v>
      </c>
    </row>
    <row r="16" spans="2:75" x14ac:dyDescent="0.35">
      <c r="B16" t="s">
        <v>95</v>
      </c>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W18"/>
  <sheetViews>
    <sheetView showGridLines="0" workbookViewId="0">
      <pane xSplit="2" topLeftCell="C1" activePane="topRight" state="frozen"/>
      <selection pane="topRight" activeCell="C9" sqref="C9:C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336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180</v>
      </c>
      <c r="C9" s="14">
        <v>9.6658688263316098E-2</v>
      </c>
      <c r="D9" s="14">
        <v>8.5512712258233203E-2</v>
      </c>
      <c r="E9" s="14">
        <v>0.107177745994502</v>
      </c>
      <c r="F9" s="14"/>
      <c r="G9" s="14">
        <v>6.4781510503320802E-2</v>
      </c>
      <c r="H9" s="14">
        <v>5.4213241032704397E-2</v>
      </c>
      <c r="I9" s="14">
        <v>0.15128659326558</v>
      </c>
      <c r="J9" s="14">
        <v>7.7192273150300195E-2</v>
      </c>
      <c r="K9" s="14">
        <v>0.12929449928526901</v>
      </c>
      <c r="L9" s="14">
        <v>9.1827011704606804E-2</v>
      </c>
      <c r="M9" s="14"/>
      <c r="N9" s="14">
        <v>0.103790018648292</v>
      </c>
      <c r="O9" s="14">
        <v>8.3312912828575406E-2</v>
      </c>
      <c r="P9" s="14"/>
      <c r="Q9" s="14">
        <v>4.6148965224278402E-2</v>
      </c>
      <c r="R9" s="14">
        <v>0.136783304435353</v>
      </c>
      <c r="S9" s="14">
        <v>7.23338098521005E-2</v>
      </c>
      <c r="T9" s="14">
        <v>5.8572498990407201E-2</v>
      </c>
      <c r="U9" s="14">
        <v>7.72682013225333E-2</v>
      </c>
      <c r="V9" s="14">
        <v>0.17691908463518399</v>
      </c>
      <c r="W9" s="14">
        <v>0.100165609665212</v>
      </c>
      <c r="X9" s="14">
        <v>0</v>
      </c>
      <c r="Y9" s="14">
        <v>0</v>
      </c>
      <c r="Z9" s="14">
        <v>0.121186947418432</v>
      </c>
      <c r="AA9" s="14"/>
      <c r="AB9" s="14">
        <v>0.14613330927180701</v>
      </c>
      <c r="AC9" s="14">
        <v>9.2837066730649995E-2</v>
      </c>
      <c r="AD9" s="14">
        <v>6.9513253798436495E-2</v>
      </c>
      <c r="AE9" s="14"/>
      <c r="AF9" s="14">
        <v>0.110733461404202</v>
      </c>
      <c r="AG9" s="14">
        <v>8.2378594695813406E-2</v>
      </c>
      <c r="AH9" s="14">
        <v>0.13684042715536601</v>
      </c>
      <c r="AI9" s="14">
        <v>0.14154077410029001</v>
      </c>
      <c r="AJ9" s="14">
        <v>9.8809547746294399E-2</v>
      </c>
      <c r="AK9" s="14">
        <v>0.102340756645194</v>
      </c>
      <c r="AL9" s="14">
        <v>0.123783638148381</v>
      </c>
      <c r="AM9" s="14">
        <v>5.70774449146456E-2</v>
      </c>
      <c r="AN9" s="14"/>
      <c r="AO9" s="14">
        <v>0.13518454154539</v>
      </c>
      <c r="AP9" s="14">
        <v>7.8380471637982202E-2</v>
      </c>
      <c r="AQ9" s="14">
        <v>0.16157496803244201</v>
      </c>
      <c r="AR9" s="14">
        <v>0.20763847900896501</v>
      </c>
      <c r="AS9" s="14">
        <v>9.1724341000644305E-2</v>
      </c>
      <c r="AT9" s="14">
        <v>0.10205572797219301</v>
      </c>
      <c r="AU9" s="14">
        <v>0.18102881380012301</v>
      </c>
      <c r="AV9" s="14">
        <v>1.9170414151900801E-2</v>
      </c>
      <c r="AW9" s="14"/>
      <c r="AX9" s="14">
        <v>0.103108532461644</v>
      </c>
      <c r="AY9" s="14">
        <v>8.0920625343932795E-2</v>
      </c>
      <c r="AZ9" s="14">
        <v>0.12796019843232201</v>
      </c>
      <c r="BA9" s="14"/>
      <c r="BB9" s="14">
        <v>0.16610091104770699</v>
      </c>
      <c r="BC9" s="14">
        <v>8.8308027039046305E-2</v>
      </c>
      <c r="BD9" s="14">
        <v>9.8464966031011597E-2</v>
      </c>
      <c r="BE9" s="14"/>
      <c r="BF9" s="14">
        <v>6.3154054309323596E-2</v>
      </c>
      <c r="BG9" s="14">
        <v>9.72326217152963E-2</v>
      </c>
      <c r="BH9" s="14">
        <v>0.11482511557632601</v>
      </c>
      <c r="BI9" s="14"/>
      <c r="BJ9" s="14">
        <v>0.15208825244042601</v>
      </c>
      <c r="BK9" s="14">
        <v>8.2463503646912198E-2</v>
      </c>
      <c r="BL9" s="14"/>
      <c r="BM9" s="14">
        <v>0.13919981644297899</v>
      </c>
      <c r="BN9" s="14">
        <v>7.6683679584264697E-2</v>
      </c>
      <c r="BO9" s="14"/>
      <c r="BP9" s="14">
        <v>5.6365128682269401E-2</v>
      </c>
      <c r="BQ9" s="14">
        <v>0.115083709320804</v>
      </c>
      <c r="BR9" s="14">
        <v>0.24239877521102399</v>
      </c>
      <c r="BS9" s="14">
        <v>7.4590564024719197E-2</v>
      </c>
      <c r="BT9" s="14">
        <v>0.100460808788972</v>
      </c>
      <c r="BU9" s="14">
        <v>9.1528859011382205E-2</v>
      </c>
      <c r="BV9" s="14">
        <v>7.0640107718674794E-2</v>
      </c>
      <c r="BW9" s="14">
        <v>0.15235267835164401</v>
      </c>
    </row>
    <row r="10" spans="2:75" x14ac:dyDescent="0.35">
      <c r="B10" s="15" t="s">
        <v>181</v>
      </c>
      <c r="C10" s="14">
        <v>0.39232100622898802</v>
      </c>
      <c r="D10" s="14">
        <v>0.36751007480827602</v>
      </c>
      <c r="E10" s="14">
        <v>0.415736418200084</v>
      </c>
      <c r="F10" s="14"/>
      <c r="G10" s="14">
        <v>0.19698460840357601</v>
      </c>
      <c r="H10" s="14">
        <v>0.313899497377786</v>
      </c>
      <c r="I10" s="14">
        <v>0.38938729580967002</v>
      </c>
      <c r="J10" s="14">
        <v>0.34465194357498702</v>
      </c>
      <c r="K10" s="14">
        <v>0.39126642206439799</v>
      </c>
      <c r="L10" s="14">
        <v>0.48885469913046398</v>
      </c>
      <c r="M10" s="14"/>
      <c r="N10" s="14">
        <v>0.40064245742223498</v>
      </c>
      <c r="O10" s="14">
        <v>0.37674800471019798</v>
      </c>
      <c r="P10" s="14"/>
      <c r="Q10" s="14">
        <v>0.24932864124995699</v>
      </c>
      <c r="R10" s="14">
        <v>0.28739648340341101</v>
      </c>
      <c r="S10" s="14">
        <v>0.430647027718429</v>
      </c>
      <c r="T10" s="14">
        <v>0.42297893006419401</v>
      </c>
      <c r="U10" s="14">
        <v>0.41845632378148001</v>
      </c>
      <c r="V10" s="14">
        <v>0.40589321943149198</v>
      </c>
      <c r="W10" s="14">
        <v>0.387067755769264</v>
      </c>
      <c r="X10" s="14">
        <v>0.33182818373155398</v>
      </c>
      <c r="Y10" s="14">
        <v>0.57049239310669397</v>
      </c>
      <c r="Z10" s="14">
        <v>0.36794478019180599</v>
      </c>
      <c r="AA10" s="14"/>
      <c r="AB10" s="14">
        <v>0.45365647424504602</v>
      </c>
      <c r="AC10" s="14">
        <v>0.40641682585184102</v>
      </c>
      <c r="AD10" s="14">
        <v>0.30582255590060697</v>
      </c>
      <c r="AE10" s="14"/>
      <c r="AF10" s="14">
        <v>0.52412059977632997</v>
      </c>
      <c r="AG10" s="14">
        <v>0.39724155926211102</v>
      </c>
      <c r="AH10" s="14">
        <v>0.35225691545971199</v>
      </c>
      <c r="AI10" s="14">
        <v>0.496872896408519</v>
      </c>
      <c r="AJ10" s="14">
        <v>0.50709668545985298</v>
      </c>
      <c r="AK10" s="14">
        <v>0.38392170975119899</v>
      </c>
      <c r="AL10" s="14">
        <v>0.411604349713378</v>
      </c>
      <c r="AM10" s="14">
        <v>0.286947951423279</v>
      </c>
      <c r="AN10" s="14"/>
      <c r="AO10" s="14">
        <v>0.50266120608793097</v>
      </c>
      <c r="AP10" s="14">
        <v>0.39299168231178899</v>
      </c>
      <c r="AQ10" s="14">
        <v>0.29281427604719101</v>
      </c>
      <c r="AR10" s="14">
        <v>0.43830647513276499</v>
      </c>
      <c r="AS10" s="14">
        <v>0.548641534329664</v>
      </c>
      <c r="AT10" s="14">
        <v>0.42477222134947001</v>
      </c>
      <c r="AU10" s="14">
        <v>0.336481128157333</v>
      </c>
      <c r="AV10" s="14">
        <v>0.24755684045109899</v>
      </c>
      <c r="AW10" s="14"/>
      <c r="AX10" s="14">
        <v>0.35815847406930901</v>
      </c>
      <c r="AY10" s="14">
        <v>0.48074914258182599</v>
      </c>
      <c r="AZ10" s="14">
        <v>0.31831820192424698</v>
      </c>
      <c r="BA10" s="14"/>
      <c r="BB10" s="14">
        <v>0.49278664764095498</v>
      </c>
      <c r="BC10" s="14">
        <v>0.44442236415624697</v>
      </c>
      <c r="BD10" s="14">
        <v>0.251072211470381</v>
      </c>
      <c r="BE10" s="14"/>
      <c r="BF10" s="14">
        <v>0.45191924485718998</v>
      </c>
      <c r="BG10" s="14">
        <v>0.48890338747874401</v>
      </c>
      <c r="BH10" s="14">
        <v>0.30407570648832399</v>
      </c>
      <c r="BI10" s="14"/>
      <c r="BJ10" s="14">
        <v>0.403067943173054</v>
      </c>
      <c r="BK10" s="14">
        <v>0.39040711624603402</v>
      </c>
      <c r="BL10" s="14"/>
      <c r="BM10" s="14">
        <v>0.37165636109547501</v>
      </c>
      <c r="BN10" s="14">
        <v>0.40533932512374099</v>
      </c>
      <c r="BO10" s="14"/>
      <c r="BP10" s="14">
        <v>0.39992891764947702</v>
      </c>
      <c r="BQ10" s="14">
        <v>0.40298036667331399</v>
      </c>
      <c r="BR10" s="14">
        <v>0.22072084785124299</v>
      </c>
      <c r="BS10" s="14">
        <v>0.33564569236617903</v>
      </c>
      <c r="BT10" s="14">
        <v>0.43151917203722501</v>
      </c>
      <c r="BU10" s="14">
        <v>0.38012554575770302</v>
      </c>
      <c r="BV10" s="14">
        <v>0.50324294767256295</v>
      </c>
      <c r="BW10" s="14">
        <v>0.38757768744093901</v>
      </c>
    </row>
    <row r="11" spans="2:75" x14ac:dyDescent="0.35">
      <c r="B11" s="15" t="s">
        <v>182</v>
      </c>
      <c r="C11" s="14">
        <v>0.31075955459802501</v>
      </c>
      <c r="D11" s="14">
        <v>0.31083081619413799</v>
      </c>
      <c r="E11" s="14">
        <v>0.31069230119256402</v>
      </c>
      <c r="F11" s="14"/>
      <c r="G11" s="14">
        <v>0.37291505029127697</v>
      </c>
      <c r="H11" s="14">
        <v>0.23213643506270801</v>
      </c>
      <c r="I11" s="14">
        <v>0.30584488792747</v>
      </c>
      <c r="J11" s="14">
        <v>0.39478349366431398</v>
      </c>
      <c r="K11" s="14">
        <v>0.30883994228337702</v>
      </c>
      <c r="L11" s="14">
        <v>0.28511793530864299</v>
      </c>
      <c r="M11" s="14"/>
      <c r="N11" s="14">
        <v>0.29219460207148201</v>
      </c>
      <c r="O11" s="14">
        <v>0.34550253718341301</v>
      </c>
      <c r="P11" s="14"/>
      <c r="Q11" s="14">
        <v>0.48661529462162301</v>
      </c>
      <c r="R11" s="14">
        <v>0.38700208314586998</v>
      </c>
      <c r="S11" s="14">
        <v>0.26958907179948599</v>
      </c>
      <c r="T11" s="14">
        <v>0.33603175058615797</v>
      </c>
      <c r="U11" s="14">
        <v>0.29906031942931099</v>
      </c>
      <c r="V11" s="14">
        <v>0.25715083476580303</v>
      </c>
      <c r="W11" s="14">
        <v>0.26658747145563899</v>
      </c>
      <c r="X11" s="14">
        <v>0.33438743868451198</v>
      </c>
      <c r="Y11" s="14">
        <v>0.11182982956972801</v>
      </c>
      <c r="Z11" s="14">
        <v>0.33839244957394199</v>
      </c>
      <c r="AA11" s="14"/>
      <c r="AB11" s="14">
        <v>0.157689069943549</v>
      </c>
      <c r="AC11" s="14">
        <v>0.34310248677974797</v>
      </c>
      <c r="AD11" s="14">
        <v>0.33092541850102702</v>
      </c>
      <c r="AE11" s="14"/>
      <c r="AF11" s="14">
        <v>0.26245871397620502</v>
      </c>
      <c r="AG11" s="14">
        <v>0.25102149911125698</v>
      </c>
      <c r="AH11" s="14">
        <v>0.273171305272288</v>
      </c>
      <c r="AI11" s="14">
        <v>0.13792230940225</v>
      </c>
      <c r="AJ11" s="14">
        <v>0.26662234657205802</v>
      </c>
      <c r="AK11" s="14">
        <v>0.360441436564574</v>
      </c>
      <c r="AL11" s="14">
        <v>0.100912672060035</v>
      </c>
      <c r="AM11" s="14">
        <v>0.42763099259301801</v>
      </c>
      <c r="AN11" s="14"/>
      <c r="AO11" s="14">
        <v>0.205410897766861</v>
      </c>
      <c r="AP11" s="14">
        <v>0.288014858475998</v>
      </c>
      <c r="AQ11" s="14">
        <v>0.31227501389838402</v>
      </c>
      <c r="AR11" s="14">
        <v>0.21213528674228899</v>
      </c>
      <c r="AS11" s="14">
        <v>0.19245478063443</v>
      </c>
      <c r="AT11" s="14">
        <v>0.308004588734202</v>
      </c>
      <c r="AU11" s="14">
        <v>0.21339059024614099</v>
      </c>
      <c r="AV11" s="14">
        <v>0.44975414189714202</v>
      </c>
      <c r="AW11" s="14"/>
      <c r="AX11" s="14">
        <v>0.25086112197389299</v>
      </c>
      <c r="AY11" s="14">
        <v>0.27857746236145298</v>
      </c>
      <c r="AZ11" s="14">
        <v>0.29534181346739102</v>
      </c>
      <c r="BA11" s="14"/>
      <c r="BB11" s="14">
        <v>0.16394101774633399</v>
      </c>
      <c r="BC11" s="14">
        <v>0.30448534488718998</v>
      </c>
      <c r="BD11" s="14">
        <v>0.31178699461488202</v>
      </c>
      <c r="BE11" s="14"/>
      <c r="BF11" s="14">
        <v>0.29065337321795398</v>
      </c>
      <c r="BG11" s="14">
        <v>0.25347906398714598</v>
      </c>
      <c r="BH11" s="14">
        <v>0.30641537590693002</v>
      </c>
      <c r="BI11" s="14"/>
      <c r="BJ11" s="14">
        <v>0.24236970362097901</v>
      </c>
      <c r="BK11" s="14">
        <v>0.324497706456223</v>
      </c>
      <c r="BL11" s="14"/>
      <c r="BM11" s="14">
        <v>0.237311983599544</v>
      </c>
      <c r="BN11" s="14">
        <v>0.348460010953139</v>
      </c>
      <c r="BO11" s="14"/>
      <c r="BP11" s="14">
        <v>0.33952397084377101</v>
      </c>
      <c r="BQ11" s="14">
        <v>0.27586804311174701</v>
      </c>
      <c r="BR11" s="14">
        <v>0.41317937179944902</v>
      </c>
      <c r="BS11" s="14">
        <v>0.31743489202994102</v>
      </c>
      <c r="BT11" s="14">
        <v>0.29037181841652698</v>
      </c>
      <c r="BU11" s="14">
        <v>0.30657232163782699</v>
      </c>
      <c r="BV11" s="14">
        <v>0.320596725041501</v>
      </c>
      <c r="BW11" s="14">
        <v>0.297145835987841</v>
      </c>
    </row>
    <row r="12" spans="2:75" x14ac:dyDescent="0.35">
      <c r="B12" s="15" t="s">
        <v>183</v>
      </c>
      <c r="C12" s="14">
        <v>0.150542738432803</v>
      </c>
      <c r="D12" s="14">
        <v>0.171453880454073</v>
      </c>
      <c r="E12" s="14">
        <v>0.130807767709157</v>
      </c>
      <c r="F12" s="14"/>
      <c r="G12" s="14">
        <v>0.329927452828079</v>
      </c>
      <c r="H12" s="14">
        <v>0.26679932721897998</v>
      </c>
      <c r="I12" s="14">
        <v>8.1518325688728896E-2</v>
      </c>
      <c r="J12" s="14">
        <v>0.13978165852139399</v>
      </c>
      <c r="K12" s="14">
        <v>0.12706415607520699</v>
      </c>
      <c r="L12" s="14">
        <v>0.11340644628691</v>
      </c>
      <c r="M12" s="14"/>
      <c r="N12" s="14">
        <v>0.159998945823081</v>
      </c>
      <c r="O12" s="14">
        <v>0.13284612174528199</v>
      </c>
      <c r="P12" s="14"/>
      <c r="Q12" s="14">
        <v>9.43244886284339E-2</v>
      </c>
      <c r="R12" s="14">
        <v>0.12795127532582801</v>
      </c>
      <c r="S12" s="14">
        <v>0.192734872935683</v>
      </c>
      <c r="T12" s="14">
        <v>0.149922416584232</v>
      </c>
      <c r="U12" s="14">
        <v>0.177570589550306</v>
      </c>
      <c r="V12" s="14">
        <v>0.112037169998178</v>
      </c>
      <c r="W12" s="14">
        <v>0.15698337410918001</v>
      </c>
      <c r="X12" s="14">
        <v>0.17650424472829601</v>
      </c>
      <c r="Y12" s="14">
        <v>0</v>
      </c>
      <c r="Z12" s="14">
        <v>0.13048328879593599</v>
      </c>
      <c r="AA12" s="14"/>
      <c r="AB12" s="14">
        <v>0.19152425062349099</v>
      </c>
      <c r="AC12" s="14">
        <v>0.112794061508851</v>
      </c>
      <c r="AD12" s="14">
        <v>0.22471065947712099</v>
      </c>
      <c r="AE12" s="14"/>
      <c r="AF12" s="14">
        <v>8.0824441169655495E-2</v>
      </c>
      <c r="AG12" s="14">
        <v>0.179806246288366</v>
      </c>
      <c r="AH12" s="14">
        <v>0.218603798647523</v>
      </c>
      <c r="AI12" s="14">
        <v>0.20399270706448</v>
      </c>
      <c r="AJ12" s="14">
        <v>0.11662793446403399</v>
      </c>
      <c r="AK12" s="14">
        <v>0.14085857240654001</v>
      </c>
      <c r="AL12" s="14">
        <v>0.24458145370548001</v>
      </c>
      <c r="AM12" s="14">
        <v>0.139953895837923</v>
      </c>
      <c r="AN12" s="14"/>
      <c r="AO12" s="14">
        <v>0.13529227643952499</v>
      </c>
      <c r="AP12" s="14">
        <v>0.168776510807404</v>
      </c>
      <c r="AQ12" s="14">
        <v>0.21565724872352501</v>
      </c>
      <c r="AR12" s="14">
        <v>0.116329004416188</v>
      </c>
      <c r="AS12" s="14">
        <v>0.167179344035261</v>
      </c>
      <c r="AT12" s="14">
        <v>0.15230298029725101</v>
      </c>
      <c r="AU12" s="14">
        <v>0.13152603053206299</v>
      </c>
      <c r="AV12" s="14">
        <v>0.153197389007626</v>
      </c>
      <c r="AW12" s="14"/>
      <c r="AX12" s="14">
        <v>0.27610331038057301</v>
      </c>
      <c r="AY12" s="14">
        <v>0.12974894052035699</v>
      </c>
      <c r="AZ12" s="14">
        <v>0.175808784807512</v>
      </c>
      <c r="BA12" s="14"/>
      <c r="BB12" s="14">
        <v>0.13883530600045599</v>
      </c>
      <c r="BC12" s="14">
        <v>0.138543415758002</v>
      </c>
      <c r="BD12" s="14">
        <v>0.210872592027468</v>
      </c>
      <c r="BE12" s="14"/>
      <c r="BF12" s="14">
        <v>0.19427332761553301</v>
      </c>
      <c r="BG12" s="14">
        <v>0.14301221120251201</v>
      </c>
      <c r="BH12" s="14">
        <v>0.175121591798818</v>
      </c>
      <c r="BI12" s="14"/>
      <c r="BJ12" s="14">
        <v>0.15780532998008601</v>
      </c>
      <c r="BK12" s="14">
        <v>0.149624265500446</v>
      </c>
      <c r="BL12" s="14"/>
      <c r="BM12" s="14">
        <v>0.198188327583533</v>
      </c>
      <c r="BN12" s="14">
        <v>0.123243324372546</v>
      </c>
      <c r="BO12" s="14"/>
      <c r="BP12" s="14">
        <v>0.18533335787291699</v>
      </c>
      <c r="BQ12" s="14">
        <v>0.14974330361209201</v>
      </c>
      <c r="BR12" s="14">
        <v>0.100766221228436</v>
      </c>
      <c r="BS12" s="14">
        <v>0.218699665831286</v>
      </c>
      <c r="BT12" s="14">
        <v>0.12179881035038199</v>
      </c>
      <c r="BU12" s="14">
        <v>0.143909327107623</v>
      </c>
      <c r="BV12" s="14">
        <v>6.7799693553245E-2</v>
      </c>
      <c r="BW12" s="14">
        <v>0.108892916140714</v>
      </c>
    </row>
    <row r="13" spans="2:75" x14ac:dyDescent="0.35">
      <c r="B13" s="15" t="s">
        <v>119</v>
      </c>
      <c r="C13" s="20">
        <v>4.9718012476867898E-2</v>
      </c>
      <c r="D13" s="20">
        <v>6.4692516285279306E-2</v>
      </c>
      <c r="E13" s="20">
        <v>3.5585766903693201E-2</v>
      </c>
      <c r="F13" s="20"/>
      <c r="G13" s="20">
        <v>3.5391377973747598E-2</v>
      </c>
      <c r="H13" s="20">
        <v>0.13295149930782099</v>
      </c>
      <c r="I13" s="20">
        <v>7.1962897308551294E-2</v>
      </c>
      <c r="J13" s="20">
        <v>4.3590631089004801E-2</v>
      </c>
      <c r="K13" s="20">
        <v>4.3534980291749098E-2</v>
      </c>
      <c r="L13" s="20">
        <v>2.0793907569376401E-2</v>
      </c>
      <c r="M13" s="20"/>
      <c r="N13" s="20">
        <v>4.3373976034909903E-2</v>
      </c>
      <c r="O13" s="20">
        <v>6.1590423532532003E-2</v>
      </c>
      <c r="P13" s="20"/>
      <c r="Q13" s="20">
        <v>0.12358261027570799</v>
      </c>
      <c r="R13" s="20">
        <v>6.08668536895378E-2</v>
      </c>
      <c r="S13" s="20">
        <v>3.4695217694301603E-2</v>
      </c>
      <c r="T13" s="20">
        <v>3.2494403775008701E-2</v>
      </c>
      <c r="U13" s="20">
        <v>2.7644565916369698E-2</v>
      </c>
      <c r="V13" s="20">
        <v>4.7999691169343398E-2</v>
      </c>
      <c r="W13" s="20">
        <v>8.9195789000705794E-2</v>
      </c>
      <c r="X13" s="20">
        <v>0.15728013285563799</v>
      </c>
      <c r="Y13" s="20">
        <v>0.31767777732357899</v>
      </c>
      <c r="Z13" s="20">
        <v>4.1992534019884398E-2</v>
      </c>
      <c r="AA13" s="20"/>
      <c r="AB13" s="20">
        <v>5.0996895916106899E-2</v>
      </c>
      <c r="AC13" s="20">
        <v>4.4849559128910602E-2</v>
      </c>
      <c r="AD13" s="20">
        <v>6.9028112322808893E-2</v>
      </c>
      <c r="AE13" s="20"/>
      <c r="AF13" s="20">
        <v>2.18627836736076E-2</v>
      </c>
      <c r="AG13" s="20">
        <v>8.9552100642451699E-2</v>
      </c>
      <c r="AH13" s="20">
        <v>1.9127553465111399E-2</v>
      </c>
      <c r="AI13" s="20">
        <v>1.96713130244618E-2</v>
      </c>
      <c r="AJ13" s="20">
        <v>1.08434857577607E-2</v>
      </c>
      <c r="AK13" s="20">
        <v>1.24375246324923E-2</v>
      </c>
      <c r="AL13" s="20">
        <v>0.119117886372726</v>
      </c>
      <c r="AM13" s="20">
        <v>8.8389715231133897E-2</v>
      </c>
      <c r="AN13" s="20"/>
      <c r="AO13" s="20">
        <v>2.14510781602931E-2</v>
      </c>
      <c r="AP13" s="20">
        <v>7.1836476766826002E-2</v>
      </c>
      <c r="AQ13" s="20">
        <v>1.7678493298458501E-2</v>
      </c>
      <c r="AR13" s="20">
        <v>2.55907546997921E-2</v>
      </c>
      <c r="AS13" s="20">
        <v>0</v>
      </c>
      <c r="AT13" s="20">
        <v>1.28644816468846E-2</v>
      </c>
      <c r="AU13" s="20">
        <v>0.13757343726433999</v>
      </c>
      <c r="AV13" s="20">
        <v>0.130321214492232</v>
      </c>
      <c r="AW13" s="20"/>
      <c r="AX13" s="20">
        <v>1.1768561114581501E-2</v>
      </c>
      <c r="AY13" s="20">
        <v>3.0003829192430199E-2</v>
      </c>
      <c r="AZ13" s="20">
        <v>8.2571001368527894E-2</v>
      </c>
      <c r="BA13" s="20"/>
      <c r="BB13" s="20">
        <v>3.8336117564548799E-2</v>
      </c>
      <c r="BC13" s="20">
        <v>2.4240848159514002E-2</v>
      </c>
      <c r="BD13" s="20">
        <v>0.127803235856257</v>
      </c>
      <c r="BE13" s="20"/>
      <c r="BF13" s="20">
        <v>0</v>
      </c>
      <c r="BG13" s="20">
        <v>1.73727156163009E-2</v>
      </c>
      <c r="BH13" s="20">
        <v>9.9562210229602405E-2</v>
      </c>
      <c r="BI13" s="20"/>
      <c r="BJ13" s="20">
        <v>4.4668770785454302E-2</v>
      </c>
      <c r="BK13" s="20">
        <v>5.3007408150384502E-2</v>
      </c>
      <c r="BL13" s="20"/>
      <c r="BM13" s="20">
        <v>5.3643511278468899E-2</v>
      </c>
      <c r="BN13" s="20">
        <v>4.6273659966309402E-2</v>
      </c>
      <c r="BO13" s="20"/>
      <c r="BP13" s="20">
        <v>1.88486249515653E-2</v>
      </c>
      <c r="BQ13" s="20">
        <v>5.6324577282042702E-2</v>
      </c>
      <c r="BR13" s="20">
        <v>2.2934783909847899E-2</v>
      </c>
      <c r="BS13" s="20">
        <v>5.3629185747875799E-2</v>
      </c>
      <c r="BT13" s="20">
        <v>5.58493904068946E-2</v>
      </c>
      <c r="BU13" s="20">
        <v>7.7863946485465602E-2</v>
      </c>
      <c r="BV13" s="20">
        <v>3.7720526014016702E-2</v>
      </c>
      <c r="BW13" s="20">
        <v>5.4030882078861697E-2</v>
      </c>
    </row>
    <row r="14" spans="2:75" x14ac:dyDescent="0.35">
      <c r="B14" s="16"/>
    </row>
    <row r="15" spans="2:75" x14ac:dyDescent="0.35">
      <c r="B15" t="s">
        <v>94</v>
      </c>
    </row>
    <row r="16" spans="2:75" x14ac:dyDescent="0.35">
      <c r="B16" t="s">
        <v>95</v>
      </c>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W18"/>
  <sheetViews>
    <sheetView showGridLines="0" workbookViewId="0">
      <pane xSplit="2" topLeftCell="C1" activePane="topRight" state="frozen"/>
      <selection pane="topRight" activeCell="D15" sqref="D15"/>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337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180</v>
      </c>
      <c r="C9" s="14">
        <v>0.119088939427556</v>
      </c>
      <c r="D9" s="14">
        <v>9.1553167220997794E-2</v>
      </c>
      <c r="E9" s="14">
        <v>0.14507593037222399</v>
      </c>
      <c r="F9" s="14"/>
      <c r="G9" s="14">
        <v>5.0307632702093E-2</v>
      </c>
      <c r="H9" s="14">
        <v>1.29191920120795E-2</v>
      </c>
      <c r="I9" s="14">
        <v>0.167034992951623</v>
      </c>
      <c r="J9" s="14">
        <v>9.9396507935076706E-2</v>
      </c>
      <c r="K9" s="14">
        <v>0.19182704837136799</v>
      </c>
      <c r="L9" s="14">
        <v>0.12960184030817101</v>
      </c>
      <c r="M9" s="14"/>
      <c r="N9" s="14">
        <v>0.11865021915464</v>
      </c>
      <c r="O9" s="14">
        <v>0.119909973081157</v>
      </c>
      <c r="P9" s="14"/>
      <c r="Q9" s="14">
        <v>5.4168251136112303E-2</v>
      </c>
      <c r="R9" s="14">
        <v>0.12017227977155399</v>
      </c>
      <c r="S9" s="14">
        <v>0.13282943166213099</v>
      </c>
      <c r="T9" s="14">
        <v>0.123235219648475</v>
      </c>
      <c r="U9" s="14">
        <v>9.2698430692305905E-2</v>
      </c>
      <c r="V9" s="14">
        <v>0.14405669806041799</v>
      </c>
      <c r="W9" s="14">
        <v>0.112975356071094</v>
      </c>
      <c r="X9" s="14">
        <v>0</v>
      </c>
      <c r="Y9" s="14">
        <v>0</v>
      </c>
      <c r="Z9" s="14">
        <v>0.15139247165719</v>
      </c>
      <c r="AA9" s="14"/>
      <c r="AB9" s="14">
        <v>0.15351312136314799</v>
      </c>
      <c r="AC9" s="14">
        <v>0.125896399720448</v>
      </c>
      <c r="AD9" s="14">
        <v>6.5931602062705097E-2</v>
      </c>
      <c r="AE9" s="14"/>
      <c r="AF9" s="14">
        <v>0.12788637514013701</v>
      </c>
      <c r="AG9" s="14">
        <v>8.2813690571918105E-2</v>
      </c>
      <c r="AH9" s="14">
        <v>0.198870566303089</v>
      </c>
      <c r="AI9" s="14">
        <v>0.11530197661934199</v>
      </c>
      <c r="AJ9" s="14">
        <v>4.8027268066066102E-2</v>
      </c>
      <c r="AK9" s="14">
        <v>0.167611129914845</v>
      </c>
      <c r="AL9" s="14">
        <v>0.169540715088278</v>
      </c>
      <c r="AM9" s="14">
        <v>6.9119568520816702E-2</v>
      </c>
      <c r="AN9" s="14"/>
      <c r="AO9" s="14">
        <v>9.7497207984185805E-2</v>
      </c>
      <c r="AP9" s="14">
        <v>0.12626368426121301</v>
      </c>
      <c r="AQ9" s="14">
        <v>0.174256633206548</v>
      </c>
      <c r="AR9" s="14">
        <v>0.20850585842775399</v>
      </c>
      <c r="AS9" s="14">
        <v>5.4409072731074898E-2</v>
      </c>
      <c r="AT9" s="14">
        <v>0.16689438463202</v>
      </c>
      <c r="AU9" s="14">
        <v>0.19751781077299499</v>
      </c>
      <c r="AV9" s="14">
        <v>2.41711565211131E-2</v>
      </c>
      <c r="AW9" s="14"/>
      <c r="AX9" s="14">
        <v>0.142614519743269</v>
      </c>
      <c r="AY9" s="14">
        <v>0.13281012505859999</v>
      </c>
      <c r="AZ9" s="14">
        <v>0.119763935763745</v>
      </c>
      <c r="BA9" s="14"/>
      <c r="BB9" s="14">
        <v>0.20994434891784899</v>
      </c>
      <c r="BC9" s="14">
        <v>0.112986641781403</v>
      </c>
      <c r="BD9" s="14">
        <v>0.110778088702417</v>
      </c>
      <c r="BE9" s="14"/>
      <c r="BF9" s="14">
        <v>6.85325391012543E-2</v>
      </c>
      <c r="BG9" s="14">
        <v>0.139062412896614</v>
      </c>
      <c r="BH9" s="14">
        <v>0.13183249160131499</v>
      </c>
      <c r="BI9" s="14"/>
      <c r="BJ9" s="14">
        <v>0.14366157715921399</v>
      </c>
      <c r="BK9" s="14">
        <v>0.115563760664443</v>
      </c>
      <c r="BL9" s="14"/>
      <c r="BM9" s="14">
        <v>0.136912842166792</v>
      </c>
      <c r="BN9" s="14">
        <v>0.103826006377317</v>
      </c>
      <c r="BO9" s="14"/>
      <c r="BP9" s="14">
        <v>9.0822641336288895E-2</v>
      </c>
      <c r="BQ9" s="14">
        <v>0.150981042097491</v>
      </c>
      <c r="BR9" s="14">
        <v>0.16844410686449399</v>
      </c>
      <c r="BS9" s="14">
        <v>0.116757842148807</v>
      </c>
      <c r="BT9" s="14">
        <v>0.131265352020112</v>
      </c>
      <c r="BU9" s="14">
        <v>9.1052192920691805E-2</v>
      </c>
      <c r="BV9" s="14">
        <v>0.115799717666424</v>
      </c>
      <c r="BW9" s="14">
        <v>0.12580298913132501</v>
      </c>
    </row>
    <row r="10" spans="2:75" x14ac:dyDescent="0.35">
      <c r="B10" s="15" t="s">
        <v>181</v>
      </c>
      <c r="C10" s="14">
        <v>0.32407884309375701</v>
      </c>
      <c r="D10" s="14">
        <v>0.33656377271226001</v>
      </c>
      <c r="E10" s="14">
        <v>0.31229614273921302</v>
      </c>
      <c r="F10" s="14"/>
      <c r="G10" s="14">
        <v>0.25696861099083401</v>
      </c>
      <c r="H10" s="14">
        <v>0.221992821827835</v>
      </c>
      <c r="I10" s="14">
        <v>0.28760793594360201</v>
      </c>
      <c r="J10" s="14">
        <v>0.33251468769186898</v>
      </c>
      <c r="K10" s="14">
        <v>0.29954815242647098</v>
      </c>
      <c r="L10" s="14">
        <v>0.396086961187613</v>
      </c>
      <c r="M10" s="14"/>
      <c r="N10" s="14">
        <v>0.33408955683036101</v>
      </c>
      <c r="O10" s="14">
        <v>0.30534450738668401</v>
      </c>
      <c r="P10" s="14"/>
      <c r="Q10" s="14">
        <v>0.22483691558035601</v>
      </c>
      <c r="R10" s="14">
        <v>0.26734260610941202</v>
      </c>
      <c r="S10" s="14">
        <v>0.26568818724624998</v>
      </c>
      <c r="T10" s="14">
        <v>0.37739849077500198</v>
      </c>
      <c r="U10" s="14">
        <v>0.36690754732940201</v>
      </c>
      <c r="V10" s="14">
        <v>0.34623735589090798</v>
      </c>
      <c r="W10" s="14">
        <v>0.29698395262709998</v>
      </c>
      <c r="X10" s="14">
        <v>0.24517618432884</v>
      </c>
      <c r="Y10" s="14">
        <v>0</v>
      </c>
      <c r="Z10" s="14">
        <v>0.32394321421574201</v>
      </c>
      <c r="AA10" s="14"/>
      <c r="AB10" s="14">
        <v>0.38324482452793301</v>
      </c>
      <c r="AC10" s="14">
        <v>0.320370236804773</v>
      </c>
      <c r="AD10" s="14">
        <v>0.29877893456394</v>
      </c>
      <c r="AE10" s="14"/>
      <c r="AF10" s="14">
        <v>0.47986589420048997</v>
      </c>
      <c r="AG10" s="14">
        <v>0.33935240793282301</v>
      </c>
      <c r="AH10" s="14">
        <v>0.2500626618806</v>
      </c>
      <c r="AI10" s="14">
        <v>0.46431705179993499</v>
      </c>
      <c r="AJ10" s="14">
        <v>0.32317474114933398</v>
      </c>
      <c r="AK10" s="14">
        <v>0.31887967281748397</v>
      </c>
      <c r="AL10" s="14">
        <v>0.20878879541158399</v>
      </c>
      <c r="AM10" s="14">
        <v>0.28043283906801297</v>
      </c>
      <c r="AN10" s="14"/>
      <c r="AO10" s="14">
        <v>0.51838819352300403</v>
      </c>
      <c r="AP10" s="14">
        <v>0.325864858532464</v>
      </c>
      <c r="AQ10" s="14">
        <v>0.203580275723621</v>
      </c>
      <c r="AR10" s="14">
        <v>0.41476839528325099</v>
      </c>
      <c r="AS10" s="14">
        <v>0.32006536826162801</v>
      </c>
      <c r="AT10" s="14">
        <v>0.36707074172041698</v>
      </c>
      <c r="AU10" s="14">
        <v>0.17526102526186599</v>
      </c>
      <c r="AV10" s="14">
        <v>0.26907310236813098</v>
      </c>
      <c r="AW10" s="14"/>
      <c r="AX10" s="14">
        <v>0.29625480892577499</v>
      </c>
      <c r="AY10" s="14">
        <v>0.388098681028131</v>
      </c>
      <c r="AZ10" s="14">
        <v>0.27623315729637998</v>
      </c>
      <c r="BA10" s="14"/>
      <c r="BB10" s="14">
        <v>0.38959277408078002</v>
      </c>
      <c r="BC10" s="14">
        <v>0.35801887541514998</v>
      </c>
      <c r="BD10" s="14">
        <v>0.234930453003759</v>
      </c>
      <c r="BE10" s="14"/>
      <c r="BF10" s="14">
        <v>0.38256889161480201</v>
      </c>
      <c r="BG10" s="14">
        <v>0.38377096025660901</v>
      </c>
      <c r="BH10" s="14">
        <v>0.28816072231567802</v>
      </c>
      <c r="BI10" s="14"/>
      <c r="BJ10" s="14">
        <v>0.321913541607728</v>
      </c>
      <c r="BK10" s="14">
        <v>0.328690802734594</v>
      </c>
      <c r="BL10" s="14"/>
      <c r="BM10" s="14">
        <v>0.32188931850320901</v>
      </c>
      <c r="BN10" s="14">
        <v>0.33684224750086</v>
      </c>
      <c r="BO10" s="14"/>
      <c r="BP10" s="14">
        <v>0.37221385757677899</v>
      </c>
      <c r="BQ10" s="14">
        <v>0.37052580492678699</v>
      </c>
      <c r="BR10" s="14">
        <v>0.148472450615065</v>
      </c>
      <c r="BS10" s="14">
        <v>0.31371059398629098</v>
      </c>
      <c r="BT10" s="14">
        <v>0.31388976549317898</v>
      </c>
      <c r="BU10" s="14">
        <v>0.36801998825000198</v>
      </c>
      <c r="BV10" s="14">
        <v>0.32251089404199201</v>
      </c>
      <c r="BW10" s="14">
        <v>0.27605459682493999</v>
      </c>
    </row>
    <row r="11" spans="2:75" x14ac:dyDescent="0.35">
      <c r="B11" s="15" t="s">
        <v>182</v>
      </c>
      <c r="C11" s="14">
        <v>0.25968706673352399</v>
      </c>
      <c r="D11" s="14">
        <v>0.27911703873368598</v>
      </c>
      <c r="E11" s="14">
        <v>0.24134995591507</v>
      </c>
      <c r="F11" s="14"/>
      <c r="G11" s="14">
        <v>0.28072258058257299</v>
      </c>
      <c r="H11" s="14">
        <v>0.24736434227795501</v>
      </c>
      <c r="I11" s="14">
        <v>0.20474895668207299</v>
      </c>
      <c r="J11" s="14">
        <v>0.28496197448487098</v>
      </c>
      <c r="K11" s="14">
        <v>0.29619018255195001</v>
      </c>
      <c r="L11" s="14">
        <v>0.25235053741746599</v>
      </c>
      <c r="M11" s="14"/>
      <c r="N11" s="14">
        <v>0.24478132384605</v>
      </c>
      <c r="O11" s="14">
        <v>0.28758209985151001</v>
      </c>
      <c r="P11" s="14"/>
      <c r="Q11" s="14">
        <v>0.37641075316789102</v>
      </c>
      <c r="R11" s="14">
        <v>0.33720081281011299</v>
      </c>
      <c r="S11" s="14">
        <v>0.28247633473147199</v>
      </c>
      <c r="T11" s="14">
        <v>0.245683043556672</v>
      </c>
      <c r="U11" s="14">
        <v>0.25846327680265102</v>
      </c>
      <c r="V11" s="14">
        <v>0.199267962629253</v>
      </c>
      <c r="W11" s="14">
        <v>0.219791525191389</v>
      </c>
      <c r="X11" s="14">
        <v>0.58280398917558296</v>
      </c>
      <c r="Y11" s="14">
        <v>0.11182982956972801</v>
      </c>
      <c r="Z11" s="14">
        <v>0.26656501664182403</v>
      </c>
      <c r="AA11" s="14"/>
      <c r="AB11" s="14">
        <v>0.15367688098451701</v>
      </c>
      <c r="AC11" s="14">
        <v>0.29709495245532402</v>
      </c>
      <c r="AD11" s="14">
        <v>0.227872172396856</v>
      </c>
      <c r="AE11" s="14"/>
      <c r="AF11" s="14">
        <v>0.245568430001504</v>
      </c>
      <c r="AG11" s="14">
        <v>0.166880771261747</v>
      </c>
      <c r="AH11" s="14">
        <v>0.25470570220153799</v>
      </c>
      <c r="AI11" s="14">
        <v>0.16702361620869999</v>
      </c>
      <c r="AJ11" s="14">
        <v>0.45322556741537701</v>
      </c>
      <c r="AK11" s="14">
        <v>0.26533010131944301</v>
      </c>
      <c r="AL11" s="14">
        <v>7.6089490440060401E-2</v>
      </c>
      <c r="AM11" s="14">
        <v>0.31463400163008298</v>
      </c>
      <c r="AN11" s="14"/>
      <c r="AO11" s="14">
        <v>0.20761239036976001</v>
      </c>
      <c r="AP11" s="14">
        <v>0.152028061310338</v>
      </c>
      <c r="AQ11" s="14">
        <v>0.32468909013057301</v>
      </c>
      <c r="AR11" s="14">
        <v>0.190718137755198</v>
      </c>
      <c r="AS11" s="14">
        <v>0.391569254443557</v>
      </c>
      <c r="AT11" s="14">
        <v>0.22744248136009701</v>
      </c>
      <c r="AU11" s="14">
        <v>0.16874238989113499</v>
      </c>
      <c r="AV11" s="14">
        <v>0.307710838637057</v>
      </c>
      <c r="AW11" s="14"/>
      <c r="AX11" s="14">
        <v>0.29668031375030002</v>
      </c>
      <c r="AY11" s="14">
        <v>0.21180071806605899</v>
      </c>
      <c r="AZ11" s="14">
        <v>0.23694008140079201</v>
      </c>
      <c r="BA11" s="14"/>
      <c r="BB11" s="14">
        <v>0.148550937834695</v>
      </c>
      <c r="BC11" s="14">
        <v>0.26165455005563099</v>
      </c>
      <c r="BD11" s="14">
        <v>0.22361214481111699</v>
      </c>
      <c r="BE11" s="14"/>
      <c r="BF11" s="14">
        <v>0.295127828192977</v>
      </c>
      <c r="BG11" s="14">
        <v>0.213254701223098</v>
      </c>
      <c r="BH11" s="14">
        <v>0.22200605375459101</v>
      </c>
      <c r="BI11" s="14"/>
      <c r="BJ11" s="14">
        <v>0.22442622098371401</v>
      </c>
      <c r="BK11" s="14">
        <v>0.25520586738420498</v>
      </c>
      <c r="BL11" s="14"/>
      <c r="BM11" s="14">
        <v>0.208948147481508</v>
      </c>
      <c r="BN11" s="14">
        <v>0.282593147993213</v>
      </c>
      <c r="BO11" s="14"/>
      <c r="BP11" s="14">
        <v>0.230601985248295</v>
      </c>
      <c r="BQ11" s="14">
        <v>0.24108095124587101</v>
      </c>
      <c r="BR11" s="14">
        <v>0.27341180430079998</v>
      </c>
      <c r="BS11" s="14">
        <v>0.19827444466636199</v>
      </c>
      <c r="BT11" s="14">
        <v>0.28747197542636099</v>
      </c>
      <c r="BU11" s="14">
        <v>0.258434239638269</v>
      </c>
      <c r="BV11" s="14">
        <v>0.35198915461676999</v>
      </c>
      <c r="BW11" s="14">
        <v>0.31999397892977699</v>
      </c>
    </row>
    <row r="12" spans="2:75" x14ac:dyDescent="0.35">
      <c r="B12" s="15" t="s">
        <v>183</v>
      </c>
      <c r="C12" s="14">
        <v>0.20402973552963</v>
      </c>
      <c r="D12" s="14">
        <v>0.18947424273229199</v>
      </c>
      <c r="E12" s="14">
        <v>0.21776653784925101</v>
      </c>
      <c r="F12" s="14"/>
      <c r="G12" s="14">
        <v>0.27597976726371098</v>
      </c>
      <c r="H12" s="14">
        <v>0.33167796405352801</v>
      </c>
      <c r="I12" s="14">
        <v>0.27058484209331102</v>
      </c>
      <c r="J12" s="14">
        <v>0.202853227418231</v>
      </c>
      <c r="K12" s="14">
        <v>0.12366815234277601</v>
      </c>
      <c r="L12" s="14">
        <v>0.15324257511577399</v>
      </c>
      <c r="M12" s="14"/>
      <c r="N12" s="14">
        <v>0.213796426491935</v>
      </c>
      <c r="O12" s="14">
        <v>0.18575207101446001</v>
      </c>
      <c r="P12" s="14"/>
      <c r="Q12" s="14">
        <v>0.171913710276904</v>
      </c>
      <c r="R12" s="14">
        <v>0.17969715700913699</v>
      </c>
      <c r="S12" s="14">
        <v>0.203042765464755</v>
      </c>
      <c r="T12" s="14">
        <v>0.1840389580622</v>
      </c>
      <c r="U12" s="14">
        <v>0.194031688700844</v>
      </c>
      <c r="V12" s="14">
        <v>0.235184557609359</v>
      </c>
      <c r="W12" s="14">
        <v>0.27892599754487402</v>
      </c>
      <c r="X12" s="14">
        <v>0.17201982649557601</v>
      </c>
      <c r="Y12" s="14">
        <v>0.57049239310669397</v>
      </c>
      <c r="Z12" s="14">
        <v>0.138897043565928</v>
      </c>
      <c r="AA12" s="14"/>
      <c r="AB12" s="14">
        <v>0.21406199698592299</v>
      </c>
      <c r="AC12" s="14">
        <v>0.180406168447073</v>
      </c>
      <c r="AD12" s="14">
        <v>0.27101259867082</v>
      </c>
      <c r="AE12" s="14"/>
      <c r="AF12" s="14">
        <v>9.8095450608059603E-2</v>
      </c>
      <c r="AG12" s="14">
        <v>0.26194088659479298</v>
      </c>
      <c r="AH12" s="14">
        <v>0.22635132253366899</v>
      </c>
      <c r="AI12" s="14">
        <v>0.23368604234756099</v>
      </c>
      <c r="AJ12" s="14">
        <v>0.15000716154874499</v>
      </c>
      <c r="AK12" s="14">
        <v>0.18992172105583899</v>
      </c>
      <c r="AL12" s="14">
        <v>0.39428978755701399</v>
      </c>
      <c r="AM12" s="14">
        <v>0.23734766703409099</v>
      </c>
      <c r="AN12" s="14"/>
      <c r="AO12" s="14">
        <v>0.137173978366605</v>
      </c>
      <c r="AP12" s="14">
        <v>0.26925459172966199</v>
      </c>
      <c r="AQ12" s="14">
        <v>0.15696451225417199</v>
      </c>
      <c r="AR12" s="14">
        <v>0.160416853834005</v>
      </c>
      <c r="AS12" s="14">
        <v>0.21727831689587901</v>
      </c>
      <c r="AT12" s="14">
        <v>0.167835441098204</v>
      </c>
      <c r="AU12" s="14">
        <v>0.34985891011707398</v>
      </c>
      <c r="AV12" s="14">
        <v>0.28333126014801302</v>
      </c>
      <c r="AW12" s="14"/>
      <c r="AX12" s="14">
        <v>0.24675400687049301</v>
      </c>
      <c r="AY12" s="14">
        <v>0.19455767624381801</v>
      </c>
      <c r="AZ12" s="14">
        <v>0.224471546706174</v>
      </c>
      <c r="BA12" s="14"/>
      <c r="BB12" s="14">
        <v>0.15687144503731501</v>
      </c>
      <c r="BC12" s="14">
        <v>0.206955608561539</v>
      </c>
      <c r="BD12" s="14">
        <v>0.240410269990705</v>
      </c>
      <c r="BE12" s="14"/>
      <c r="BF12" s="14">
        <v>0.21753531445244001</v>
      </c>
      <c r="BG12" s="14">
        <v>0.20148987943322899</v>
      </c>
      <c r="BH12" s="14">
        <v>0.20336631721204701</v>
      </c>
      <c r="BI12" s="14"/>
      <c r="BJ12" s="14">
        <v>0.21230330068691999</v>
      </c>
      <c r="BK12" s="14">
        <v>0.20514998279698901</v>
      </c>
      <c r="BL12" s="14"/>
      <c r="BM12" s="14">
        <v>0.21708121532098101</v>
      </c>
      <c r="BN12" s="14">
        <v>0.19794936535217</v>
      </c>
      <c r="BO12" s="14"/>
      <c r="BP12" s="14">
        <v>0.269344545057985</v>
      </c>
      <c r="BQ12" s="14">
        <v>0.203787228674601</v>
      </c>
      <c r="BR12" s="14">
        <v>0.20244919528624</v>
      </c>
      <c r="BS12" s="14">
        <v>0.24136677795379299</v>
      </c>
      <c r="BT12" s="14">
        <v>0.16555761435940999</v>
      </c>
      <c r="BU12" s="14">
        <v>0.19886756338645101</v>
      </c>
      <c r="BV12" s="14">
        <v>0.12686348543183501</v>
      </c>
      <c r="BW12" s="14">
        <v>0.181823386435537</v>
      </c>
    </row>
    <row r="13" spans="2:75" x14ac:dyDescent="0.35">
      <c r="B13" s="15" t="s">
        <v>119</v>
      </c>
      <c r="C13" s="20">
        <v>9.3115415215532904E-2</v>
      </c>
      <c r="D13" s="20">
        <v>0.10329177860076499</v>
      </c>
      <c r="E13" s="20">
        <v>8.3511433124241599E-2</v>
      </c>
      <c r="F13" s="20"/>
      <c r="G13" s="20">
        <v>0.136021408460788</v>
      </c>
      <c r="H13" s="20">
        <v>0.18604567982860201</v>
      </c>
      <c r="I13" s="20">
        <v>7.0023272329390304E-2</v>
      </c>
      <c r="J13" s="20">
        <v>8.0273602469951702E-2</v>
      </c>
      <c r="K13" s="20">
        <v>8.8766464307434095E-2</v>
      </c>
      <c r="L13" s="20">
        <v>6.8718085970975007E-2</v>
      </c>
      <c r="M13" s="20"/>
      <c r="N13" s="20">
        <v>8.8682473677014401E-2</v>
      </c>
      <c r="O13" s="20">
        <v>0.10141134866618901</v>
      </c>
      <c r="P13" s="20"/>
      <c r="Q13" s="20">
        <v>0.17267036983873699</v>
      </c>
      <c r="R13" s="20">
        <v>9.55871442997836E-2</v>
      </c>
      <c r="S13" s="20">
        <v>0.115963280895392</v>
      </c>
      <c r="T13" s="20">
        <v>6.9644287957650194E-2</v>
      </c>
      <c r="U13" s="20">
        <v>8.7899056474797899E-2</v>
      </c>
      <c r="V13" s="20">
        <v>7.5253425810062405E-2</v>
      </c>
      <c r="W13" s="20">
        <v>9.1323168565542401E-2</v>
      </c>
      <c r="X13" s="20">
        <v>0</v>
      </c>
      <c r="Y13" s="20">
        <v>0.31767777732357899</v>
      </c>
      <c r="Z13" s="20">
        <v>0.11920225391931499</v>
      </c>
      <c r="AA13" s="20"/>
      <c r="AB13" s="20">
        <v>9.5503176138478696E-2</v>
      </c>
      <c r="AC13" s="20">
        <v>7.62322425723818E-2</v>
      </c>
      <c r="AD13" s="20">
        <v>0.136404692305679</v>
      </c>
      <c r="AE13" s="20"/>
      <c r="AF13" s="20">
        <v>4.8583850049809502E-2</v>
      </c>
      <c r="AG13" s="20">
        <v>0.14901224363871901</v>
      </c>
      <c r="AH13" s="20">
        <v>7.0009747081103302E-2</v>
      </c>
      <c r="AI13" s="20">
        <v>1.96713130244618E-2</v>
      </c>
      <c r="AJ13" s="20">
        <v>2.5565261820477501E-2</v>
      </c>
      <c r="AK13" s="20">
        <v>5.8257374892388802E-2</v>
      </c>
      <c r="AL13" s="20">
        <v>0.15129121150306299</v>
      </c>
      <c r="AM13" s="20">
        <v>9.8465923746996198E-2</v>
      </c>
      <c r="AN13" s="20"/>
      <c r="AO13" s="20">
        <v>3.9328229756444601E-2</v>
      </c>
      <c r="AP13" s="20">
        <v>0.12658880416632301</v>
      </c>
      <c r="AQ13" s="20">
        <v>0.140509488685087</v>
      </c>
      <c r="AR13" s="20">
        <v>2.55907546997921E-2</v>
      </c>
      <c r="AS13" s="20">
        <v>1.6677987667862E-2</v>
      </c>
      <c r="AT13" s="20">
        <v>7.0756951189261702E-2</v>
      </c>
      <c r="AU13" s="20">
        <v>0.108619863956931</v>
      </c>
      <c r="AV13" s="20">
        <v>0.115713642325686</v>
      </c>
      <c r="AW13" s="20"/>
      <c r="AX13" s="20">
        <v>1.7696350710163199E-2</v>
      </c>
      <c r="AY13" s="20">
        <v>7.2732799603392503E-2</v>
      </c>
      <c r="AZ13" s="20">
        <v>0.14259127883290901</v>
      </c>
      <c r="BA13" s="20"/>
      <c r="BB13" s="20">
        <v>9.5040494129361094E-2</v>
      </c>
      <c r="BC13" s="20">
        <v>6.0384324186276997E-2</v>
      </c>
      <c r="BD13" s="20">
        <v>0.19026904349200299</v>
      </c>
      <c r="BE13" s="20"/>
      <c r="BF13" s="20">
        <v>3.6235426638526802E-2</v>
      </c>
      <c r="BG13" s="20">
        <v>6.2422046190450303E-2</v>
      </c>
      <c r="BH13" s="20">
        <v>0.154634415116369</v>
      </c>
      <c r="BI13" s="20"/>
      <c r="BJ13" s="20">
        <v>9.7695359562425296E-2</v>
      </c>
      <c r="BK13" s="20">
        <v>9.5389586419768496E-2</v>
      </c>
      <c r="BL13" s="20"/>
      <c r="BM13" s="20">
        <v>0.115168476527511</v>
      </c>
      <c r="BN13" s="20">
        <v>7.8789232776440205E-2</v>
      </c>
      <c r="BO13" s="20"/>
      <c r="BP13" s="20">
        <v>3.70169707806524E-2</v>
      </c>
      <c r="BQ13" s="20">
        <v>3.3624973055249099E-2</v>
      </c>
      <c r="BR13" s="20">
        <v>0.2072224429334</v>
      </c>
      <c r="BS13" s="20">
        <v>0.12989034124474699</v>
      </c>
      <c r="BT13" s="20">
        <v>0.101815292700939</v>
      </c>
      <c r="BU13" s="20">
        <v>8.3626015804585702E-2</v>
      </c>
      <c r="BV13" s="20">
        <v>8.2836748242978306E-2</v>
      </c>
      <c r="BW13" s="20">
        <v>9.6325048678421593E-2</v>
      </c>
    </row>
    <row r="14" spans="2:75" x14ac:dyDescent="0.35">
      <c r="B14" s="16"/>
    </row>
    <row r="15" spans="2:75" x14ac:dyDescent="0.35">
      <c r="B15" t="s">
        <v>94</v>
      </c>
    </row>
    <row r="16" spans="2:75" x14ac:dyDescent="0.35">
      <c r="B16" t="s">
        <v>95</v>
      </c>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W19"/>
  <sheetViews>
    <sheetView showGridLines="0" workbookViewId="0">
      <pane xSplit="2" topLeftCell="H1" activePane="topRight" state="frozen"/>
      <selection pane="topRight" activeCell="A15" sqref="A15:XFD15"/>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343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338</v>
      </c>
      <c r="C9" s="14">
        <v>0.13708994036871699</v>
      </c>
      <c r="D9" s="14">
        <v>0.14269120018849801</v>
      </c>
      <c r="E9" s="14">
        <v>0.13180372986684899</v>
      </c>
      <c r="F9" s="14"/>
      <c r="G9" s="14">
        <v>0.110092913244318</v>
      </c>
      <c r="H9" s="14">
        <v>5.8474089661159599E-2</v>
      </c>
      <c r="I9" s="14">
        <v>6.1061175276108E-2</v>
      </c>
      <c r="J9" s="14">
        <v>8.12860434452429E-2</v>
      </c>
      <c r="K9" s="14">
        <v>0.19068065794515801</v>
      </c>
      <c r="L9" s="14">
        <v>0.20496366200760899</v>
      </c>
      <c r="M9" s="14"/>
      <c r="N9" s="14">
        <v>0.15816660677254399</v>
      </c>
      <c r="O9" s="14">
        <v>9.7646464670126706E-2</v>
      </c>
      <c r="P9" s="14"/>
      <c r="Q9" s="14">
        <v>1.15584872431216E-2</v>
      </c>
      <c r="R9" s="14">
        <v>0.12365561562558799</v>
      </c>
      <c r="S9" s="14">
        <v>0.14343759738661299</v>
      </c>
      <c r="T9" s="14">
        <v>0.12900427147698501</v>
      </c>
      <c r="U9" s="14">
        <v>0.19774256252036601</v>
      </c>
      <c r="V9" s="14">
        <v>0.11764665193502601</v>
      </c>
      <c r="W9" s="14">
        <v>0.16908213599345701</v>
      </c>
      <c r="X9" s="14">
        <v>0</v>
      </c>
      <c r="Y9" s="14">
        <v>0</v>
      </c>
      <c r="Z9" s="14">
        <v>7.0433106846962204E-2</v>
      </c>
      <c r="AA9" s="14"/>
      <c r="AB9" s="14">
        <v>0.32371475500961799</v>
      </c>
      <c r="AC9" s="14">
        <v>9.7879965987527004E-2</v>
      </c>
      <c r="AD9" s="14">
        <v>0.15668395270410301</v>
      </c>
      <c r="AE9" s="14"/>
      <c r="AF9" s="14">
        <v>0.24286208406075099</v>
      </c>
      <c r="AG9" s="14">
        <v>7.3995684397937495E-2</v>
      </c>
      <c r="AH9" s="14">
        <v>0.13245343376538299</v>
      </c>
      <c r="AI9" s="14">
        <v>0.292788406326143</v>
      </c>
      <c r="AJ9" s="14">
        <v>8.1539058383866103E-2</v>
      </c>
      <c r="AK9" s="14">
        <v>0.16953036490672099</v>
      </c>
      <c r="AL9" s="14">
        <v>7.0124729699201693E-2</v>
      </c>
      <c r="AM9" s="14">
        <v>5.3224162241304697E-2</v>
      </c>
      <c r="AN9" s="14"/>
      <c r="AO9" s="14">
        <v>0.23641518138920301</v>
      </c>
      <c r="AP9" s="14">
        <v>8.6990949831644196E-2</v>
      </c>
      <c r="AQ9" s="14">
        <v>0.209062648792502</v>
      </c>
      <c r="AR9" s="14">
        <v>0.34417649238313203</v>
      </c>
      <c r="AS9" s="14">
        <v>7.4021001940891798E-2</v>
      </c>
      <c r="AT9" s="14">
        <v>0.18234043599135699</v>
      </c>
      <c r="AU9" s="14">
        <v>0.11028245914385</v>
      </c>
      <c r="AV9" s="14">
        <v>4.47509212411678E-2</v>
      </c>
      <c r="AW9" s="14"/>
      <c r="AX9" s="14">
        <v>0.19058546839462701</v>
      </c>
      <c r="AY9" s="14">
        <v>0.17622747566775199</v>
      </c>
      <c r="AZ9" s="14">
        <v>0.11269579728721001</v>
      </c>
      <c r="BA9" s="14"/>
      <c r="BB9" s="14">
        <v>0.33412997596717497</v>
      </c>
      <c r="BC9" s="14">
        <v>0.13286729336216499</v>
      </c>
      <c r="BD9" s="14">
        <v>6.3073404336114497E-2</v>
      </c>
      <c r="BE9" s="14"/>
      <c r="BF9" s="14">
        <v>0.16457920426862499</v>
      </c>
      <c r="BG9" s="14">
        <v>0.197062576370123</v>
      </c>
      <c r="BH9" s="14">
        <v>9.4665205352813794E-2</v>
      </c>
      <c r="BI9" s="14"/>
      <c r="BJ9" s="14">
        <v>0.27510659954556599</v>
      </c>
      <c r="BK9" s="14">
        <v>0.102681307131588</v>
      </c>
      <c r="BL9" s="14"/>
      <c r="BM9" s="14">
        <v>0.21932446736224001</v>
      </c>
      <c r="BN9" s="14">
        <v>0.108166800987807</v>
      </c>
      <c r="BO9" s="14"/>
      <c r="BP9" s="14">
        <v>9.7342540872680905E-2</v>
      </c>
      <c r="BQ9" s="14">
        <v>0.157998304820932</v>
      </c>
      <c r="BR9" s="14">
        <v>0.21797067129401601</v>
      </c>
      <c r="BS9" s="14">
        <v>9.19811713259234E-2</v>
      </c>
      <c r="BT9" s="14">
        <v>0.165745128767947</v>
      </c>
      <c r="BU9" s="14">
        <v>0.148747863534652</v>
      </c>
      <c r="BV9" s="14">
        <v>0.102122501891241</v>
      </c>
      <c r="BW9" s="14">
        <v>0.14072146892030299</v>
      </c>
    </row>
    <row r="10" spans="2:75" x14ac:dyDescent="0.35">
      <c r="B10" s="15" t="s">
        <v>339</v>
      </c>
      <c r="C10" s="14">
        <v>0.45662736100099599</v>
      </c>
      <c r="D10" s="14">
        <v>0.46253505062907502</v>
      </c>
      <c r="E10" s="14">
        <v>0.45105195618876898</v>
      </c>
      <c r="F10" s="14"/>
      <c r="G10" s="14">
        <v>0.31539115209687402</v>
      </c>
      <c r="H10" s="14">
        <v>0.28764316413069901</v>
      </c>
      <c r="I10" s="14">
        <v>0.46041577840953002</v>
      </c>
      <c r="J10" s="14">
        <v>0.43023849083951998</v>
      </c>
      <c r="K10" s="14">
        <v>0.47415560901774401</v>
      </c>
      <c r="L10" s="14">
        <v>0.55100969862573501</v>
      </c>
      <c r="M10" s="14"/>
      <c r="N10" s="14">
        <v>0.46521882482516602</v>
      </c>
      <c r="O10" s="14">
        <v>0.44054905013004803</v>
      </c>
      <c r="P10" s="14"/>
      <c r="Q10" s="14">
        <v>0.39757735904423003</v>
      </c>
      <c r="R10" s="14">
        <v>0.42034393692988697</v>
      </c>
      <c r="S10" s="14">
        <v>0.42421506724111302</v>
      </c>
      <c r="T10" s="14">
        <v>0.47412542311232903</v>
      </c>
      <c r="U10" s="14">
        <v>0.45347160150608801</v>
      </c>
      <c r="V10" s="14">
        <v>0.53032851160180405</v>
      </c>
      <c r="W10" s="14">
        <v>0.434240387873155</v>
      </c>
      <c r="X10" s="14">
        <v>1</v>
      </c>
      <c r="Y10" s="14">
        <v>0.57049239310669397</v>
      </c>
      <c r="Z10" s="14">
        <v>0.42581540456378297</v>
      </c>
      <c r="AA10" s="14"/>
      <c r="AB10" s="14">
        <v>0.40813701533706798</v>
      </c>
      <c r="AC10" s="14">
        <v>0.49966563706720901</v>
      </c>
      <c r="AD10" s="14">
        <v>0.397615336441207</v>
      </c>
      <c r="AE10" s="14"/>
      <c r="AF10" s="14">
        <v>0.61667528883086997</v>
      </c>
      <c r="AG10" s="14">
        <v>0.48210466620095599</v>
      </c>
      <c r="AH10" s="14">
        <v>0.45136899812456999</v>
      </c>
      <c r="AI10" s="14">
        <v>0.35806595977512101</v>
      </c>
      <c r="AJ10" s="14">
        <v>0.48935091738507802</v>
      </c>
      <c r="AK10" s="14">
        <v>0.56356870744001497</v>
      </c>
      <c r="AL10" s="14">
        <v>0.337030891529013</v>
      </c>
      <c r="AM10" s="14">
        <v>0.32302083708622098</v>
      </c>
      <c r="AN10" s="14"/>
      <c r="AO10" s="14">
        <v>0.61661149656247405</v>
      </c>
      <c r="AP10" s="14">
        <v>0.48257623236423097</v>
      </c>
      <c r="AQ10" s="14">
        <v>0.40925666772404401</v>
      </c>
      <c r="AR10" s="14">
        <v>0.39550025363624602</v>
      </c>
      <c r="AS10" s="14">
        <v>0.58220975936276498</v>
      </c>
      <c r="AT10" s="14">
        <v>0.54685274755090596</v>
      </c>
      <c r="AU10" s="14">
        <v>0.37073583347853101</v>
      </c>
      <c r="AV10" s="14">
        <v>0.28762934781921201</v>
      </c>
      <c r="AW10" s="14"/>
      <c r="AX10" s="14">
        <v>0.47359450684750298</v>
      </c>
      <c r="AY10" s="14">
        <v>0.55654673934588395</v>
      </c>
      <c r="AZ10" s="14">
        <v>0.36768985405166899</v>
      </c>
      <c r="BA10" s="14"/>
      <c r="BB10" s="14">
        <v>0.41930466157128099</v>
      </c>
      <c r="BC10" s="14">
        <v>0.56741465700963301</v>
      </c>
      <c r="BD10" s="14">
        <v>0.31454241670178601</v>
      </c>
      <c r="BE10" s="14"/>
      <c r="BF10" s="14">
        <v>0.46167487871795698</v>
      </c>
      <c r="BG10" s="14">
        <v>0.54748027619964501</v>
      </c>
      <c r="BH10" s="14">
        <v>0.40379973680739101</v>
      </c>
      <c r="BI10" s="14"/>
      <c r="BJ10" s="14">
        <v>0.48488643450844299</v>
      </c>
      <c r="BK10" s="14">
        <v>0.45366812634418802</v>
      </c>
      <c r="BL10" s="14"/>
      <c r="BM10" s="14">
        <v>0.43961760623077401</v>
      </c>
      <c r="BN10" s="14">
        <v>0.47233802780157902</v>
      </c>
      <c r="BO10" s="14"/>
      <c r="BP10" s="14">
        <v>0.490237575401543</v>
      </c>
      <c r="BQ10" s="14">
        <v>0.44878572441936798</v>
      </c>
      <c r="BR10" s="14">
        <v>0.42826745824053603</v>
      </c>
      <c r="BS10" s="14">
        <v>0.41486334132046998</v>
      </c>
      <c r="BT10" s="14">
        <v>0.46851843400091497</v>
      </c>
      <c r="BU10" s="14">
        <v>0.45638249000541298</v>
      </c>
      <c r="BV10" s="14">
        <v>0.593968039328853</v>
      </c>
      <c r="BW10" s="14">
        <v>0.38856807228061002</v>
      </c>
    </row>
    <row r="11" spans="2:75" x14ac:dyDescent="0.35">
      <c r="B11" s="15" t="s">
        <v>340</v>
      </c>
      <c r="C11" s="14">
        <v>0.223620562214108</v>
      </c>
      <c r="D11" s="14">
        <v>0.21907064939659199</v>
      </c>
      <c r="E11" s="14">
        <v>0.22791455993826301</v>
      </c>
      <c r="F11" s="14"/>
      <c r="G11" s="14">
        <v>0.27641496949979799</v>
      </c>
      <c r="H11" s="14">
        <v>0.29212845016764</v>
      </c>
      <c r="I11" s="14">
        <v>0.236409418241352</v>
      </c>
      <c r="J11" s="14">
        <v>0.25424348844653</v>
      </c>
      <c r="K11" s="14">
        <v>0.21899761295443601</v>
      </c>
      <c r="L11" s="14">
        <v>0.16954337400299099</v>
      </c>
      <c r="M11" s="14"/>
      <c r="N11" s="14">
        <v>0.208628173461612</v>
      </c>
      <c r="O11" s="14">
        <v>0.25167774687949201</v>
      </c>
      <c r="P11" s="14"/>
      <c r="Q11" s="14">
        <v>0.195998313211838</v>
      </c>
      <c r="R11" s="14">
        <v>0.23408443327905001</v>
      </c>
      <c r="S11" s="14">
        <v>0.26032557294143699</v>
      </c>
      <c r="T11" s="14">
        <v>0.20871689740070501</v>
      </c>
      <c r="U11" s="14">
        <v>0.20591668585755399</v>
      </c>
      <c r="V11" s="14">
        <v>0.20253794016975801</v>
      </c>
      <c r="W11" s="14">
        <v>0.23303402339291901</v>
      </c>
      <c r="X11" s="14">
        <v>0</v>
      </c>
      <c r="Y11" s="14">
        <v>0.11182982956972801</v>
      </c>
      <c r="Z11" s="14">
        <v>0.27141542456664902</v>
      </c>
      <c r="AA11" s="14"/>
      <c r="AB11" s="14">
        <v>0.117778715253175</v>
      </c>
      <c r="AC11" s="14">
        <v>0.229818383882397</v>
      </c>
      <c r="AD11" s="14">
        <v>0.24586112315695899</v>
      </c>
      <c r="AE11" s="14"/>
      <c r="AF11" s="14">
        <v>8.5199500770026707E-2</v>
      </c>
      <c r="AG11" s="14">
        <v>0.23333239371954601</v>
      </c>
      <c r="AH11" s="14">
        <v>0.21544795996896299</v>
      </c>
      <c r="AI11" s="14">
        <v>0.12194809802187601</v>
      </c>
      <c r="AJ11" s="14">
        <v>0.20658237269537499</v>
      </c>
      <c r="AK11" s="14">
        <v>0.185836868043666</v>
      </c>
      <c r="AL11" s="14">
        <v>0.34564560787528797</v>
      </c>
      <c r="AM11" s="14">
        <v>0.30598094800777398</v>
      </c>
      <c r="AN11" s="14"/>
      <c r="AO11" s="14">
        <v>9.4982633102634204E-2</v>
      </c>
      <c r="AP11" s="14">
        <v>0.23416449216151899</v>
      </c>
      <c r="AQ11" s="14">
        <v>0.21912864683952299</v>
      </c>
      <c r="AR11" s="14">
        <v>0.10520721537625401</v>
      </c>
      <c r="AS11" s="14">
        <v>0.209442540352197</v>
      </c>
      <c r="AT11" s="14">
        <v>0.192854027938725</v>
      </c>
      <c r="AU11" s="14">
        <v>0.276707559731457</v>
      </c>
      <c r="AV11" s="14">
        <v>0.32036698763225502</v>
      </c>
      <c r="AW11" s="14"/>
      <c r="AX11" s="14">
        <v>0.21792112943139</v>
      </c>
      <c r="AY11" s="14">
        <v>0.16647911051278499</v>
      </c>
      <c r="AZ11" s="14">
        <v>0.26643081268675201</v>
      </c>
      <c r="BA11" s="14"/>
      <c r="BB11" s="14">
        <v>0.156914673506729</v>
      </c>
      <c r="BC11" s="14">
        <v>0.188752714650644</v>
      </c>
      <c r="BD11" s="14">
        <v>0.294971331556935</v>
      </c>
      <c r="BE11" s="14"/>
      <c r="BF11" s="14">
        <v>0.215686678582657</v>
      </c>
      <c r="BG11" s="14">
        <v>0.18118738598748099</v>
      </c>
      <c r="BH11" s="14">
        <v>0.24951586272038601</v>
      </c>
      <c r="BI11" s="14"/>
      <c r="BJ11" s="14">
        <v>0.11410114988912499</v>
      </c>
      <c r="BK11" s="14">
        <v>0.25013623465519502</v>
      </c>
      <c r="BL11" s="14"/>
      <c r="BM11" s="14">
        <v>0.18910712914684399</v>
      </c>
      <c r="BN11" s="14">
        <v>0.23101935060686599</v>
      </c>
      <c r="BO11" s="14"/>
      <c r="BP11" s="14">
        <v>0.23305598344811901</v>
      </c>
      <c r="BQ11" s="14">
        <v>0.25716663681678098</v>
      </c>
      <c r="BR11" s="14">
        <v>0.21216441534694</v>
      </c>
      <c r="BS11" s="14">
        <v>0.30042403022965702</v>
      </c>
      <c r="BT11" s="14">
        <v>0.18413990007195699</v>
      </c>
      <c r="BU11" s="14">
        <v>0.19762427008583</v>
      </c>
      <c r="BV11" s="14">
        <v>0.17878069281983999</v>
      </c>
      <c r="BW11" s="14">
        <v>0.23806057769943101</v>
      </c>
    </row>
    <row r="12" spans="2:75" x14ac:dyDescent="0.35">
      <c r="B12" s="15" t="s">
        <v>341</v>
      </c>
      <c r="C12" s="14">
        <v>6.98851559714979E-2</v>
      </c>
      <c r="D12" s="14">
        <v>7.9536367791408602E-2</v>
      </c>
      <c r="E12" s="14">
        <v>6.0776787690133602E-2</v>
      </c>
      <c r="F12" s="14"/>
      <c r="G12" s="14">
        <v>0.13945801597340601</v>
      </c>
      <c r="H12" s="14">
        <v>0.132216118042639</v>
      </c>
      <c r="I12" s="14">
        <v>8.3847968943469006E-2</v>
      </c>
      <c r="J12" s="14">
        <v>0.11516619548611901</v>
      </c>
      <c r="K12" s="14">
        <v>3.59180047733327E-2</v>
      </c>
      <c r="L12" s="14">
        <v>1.9536504887544898E-2</v>
      </c>
      <c r="M12" s="14"/>
      <c r="N12" s="14">
        <v>7.5383507959412094E-2</v>
      </c>
      <c r="O12" s="14">
        <v>5.9595382965544202E-2</v>
      </c>
      <c r="P12" s="14"/>
      <c r="Q12" s="14">
        <v>8.0290637455677105E-2</v>
      </c>
      <c r="R12" s="14">
        <v>0.104065892322748</v>
      </c>
      <c r="S12" s="14">
        <v>6.4412215134542802E-2</v>
      </c>
      <c r="T12" s="14">
        <v>5.5185497299964997E-2</v>
      </c>
      <c r="U12" s="14">
        <v>6.0553691258876101E-2</v>
      </c>
      <c r="V12" s="14">
        <v>8.5234420951013204E-2</v>
      </c>
      <c r="W12" s="14">
        <v>0.10832202085436</v>
      </c>
      <c r="X12" s="14">
        <v>0</v>
      </c>
      <c r="Y12" s="14">
        <v>0</v>
      </c>
      <c r="Z12" s="14">
        <v>1.6207711662744401E-2</v>
      </c>
      <c r="AA12" s="14"/>
      <c r="AB12" s="14">
        <v>9.94243031912595E-2</v>
      </c>
      <c r="AC12" s="14">
        <v>6.0544257651058302E-2</v>
      </c>
      <c r="AD12" s="14">
        <v>8.7723223590004507E-2</v>
      </c>
      <c r="AE12" s="14"/>
      <c r="AF12" s="14">
        <v>3.3983119938755399E-2</v>
      </c>
      <c r="AG12" s="14">
        <v>0.118162440894269</v>
      </c>
      <c r="AH12" s="14">
        <v>7.1920079544326596E-2</v>
      </c>
      <c r="AI12" s="14">
        <v>0.19061961979502501</v>
      </c>
      <c r="AJ12" s="14">
        <v>0.107697393344027</v>
      </c>
      <c r="AK12" s="14">
        <v>1.01773980101009E-2</v>
      </c>
      <c r="AL12" s="14">
        <v>7.3906451925079206E-2</v>
      </c>
      <c r="AM12" s="14">
        <v>0.112498833368124</v>
      </c>
      <c r="AN12" s="14"/>
      <c r="AO12" s="14">
        <v>2.4825029283925E-2</v>
      </c>
      <c r="AP12" s="14">
        <v>0.117462318820751</v>
      </c>
      <c r="AQ12" s="14">
        <v>6.2519628341845698E-2</v>
      </c>
      <c r="AR12" s="14">
        <v>0.13977747454908601</v>
      </c>
      <c r="AS12" s="14">
        <v>5.5127977888183598E-2</v>
      </c>
      <c r="AT12" s="14">
        <v>2.6866002323152699E-2</v>
      </c>
      <c r="AU12" s="14">
        <v>0.10361978125429699</v>
      </c>
      <c r="AV12" s="14">
        <v>7.5417002551238205E-2</v>
      </c>
      <c r="AW12" s="14"/>
      <c r="AX12" s="14">
        <v>1.1768561114581501E-2</v>
      </c>
      <c r="AY12" s="14">
        <v>5.3557447580711903E-2</v>
      </c>
      <c r="AZ12" s="14">
        <v>0.105528586637442</v>
      </c>
      <c r="BA12" s="14"/>
      <c r="BB12" s="14">
        <v>4.3619780798359903E-2</v>
      </c>
      <c r="BC12" s="14">
        <v>5.2475973010958903E-2</v>
      </c>
      <c r="BD12" s="14">
        <v>0.13693458197576999</v>
      </c>
      <c r="BE12" s="14"/>
      <c r="BF12" s="14">
        <v>0.123256011470084</v>
      </c>
      <c r="BG12" s="14">
        <v>3.19035167087185E-2</v>
      </c>
      <c r="BH12" s="14">
        <v>0.113987368759508</v>
      </c>
      <c r="BI12" s="14"/>
      <c r="BJ12" s="14">
        <v>5.9630849363158898E-2</v>
      </c>
      <c r="BK12" s="14">
        <v>7.1140896391451505E-2</v>
      </c>
      <c r="BL12" s="14"/>
      <c r="BM12" s="14">
        <v>8.5963333785111506E-2</v>
      </c>
      <c r="BN12" s="14">
        <v>5.97634857020517E-2</v>
      </c>
      <c r="BO12" s="14"/>
      <c r="BP12" s="14">
        <v>8.8233034956477593E-2</v>
      </c>
      <c r="BQ12" s="14">
        <v>1.7356956441391399E-2</v>
      </c>
      <c r="BR12" s="14">
        <v>0</v>
      </c>
      <c r="BS12" s="14">
        <v>6.94429119842533E-2</v>
      </c>
      <c r="BT12" s="14">
        <v>7.9464934817529795E-2</v>
      </c>
      <c r="BU12" s="14">
        <v>6.7152565078322499E-2</v>
      </c>
      <c r="BV12" s="14">
        <v>6.8258975524660606E-2</v>
      </c>
      <c r="BW12" s="14">
        <v>6.7968806620914202E-2</v>
      </c>
    </row>
    <row r="13" spans="2:75" x14ac:dyDescent="0.35">
      <c r="B13" s="15" t="s">
        <v>342</v>
      </c>
      <c r="C13" s="14">
        <v>5.6679502102202801E-2</v>
      </c>
      <c r="D13" s="14">
        <v>6.7846356419909506E-2</v>
      </c>
      <c r="E13" s="14">
        <v>4.6140740383163403E-2</v>
      </c>
      <c r="F13" s="14"/>
      <c r="G13" s="14">
        <v>6.6063873934289905E-2</v>
      </c>
      <c r="H13" s="14">
        <v>0.18323924316130299</v>
      </c>
      <c r="I13" s="14">
        <v>7.5850425551687806E-2</v>
      </c>
      <c r="J13" s="14">
        <v>3.5781144002780499E-2</v>
      </c>
      <c r="K13" s="14">
        <v>3.6588872100393799E-2</v>
      </c>
      <c r="L13" s="14">
        <v>2.2170356215307101E-2</v>
      </c>
      <c r="M13" s="14"/>
      <c r="N13" s="14">
        <v>6.20832689597339E-2</v>
      </c>
      <c r="O13" s="14">
        <v>4.6566738411680401E-2</v>
      </c>
      <c r="P13" s="14"/>
      <c r="Q13" s="14">
        <v>9.7584614291424093E-2</v>
      </c>
      <c r="R13" s="14">
        <v>5.1614443504533002E-2</v>
      </c>
      <c r="S13" s="14">
        <v>5.9675972013327999E-2</v>
      </c>
      <c r="T13" s="14">
        <v>7.3638276554084198E-2</v>
      </c>
      <c r="U13" s="14">
        <v>4.9049929440784998E-2</v>
      </c>
      <c r="V13" s="14">
        <v>4.6084126915936698E-2</v>
      </c>
      <c r="W13" s="14">
        <v>4.7690910302410502E-2</v>
      </c>
      <c r="X13" s="14">
        <v>0</v>
      </c>
      <c r="Y13" s="14">
        <v>0.31767777732357899</v>
      </c>
      <c r="Z13" s="14">
        <v>4.2168331773696201E-2</v>
      </c>
      <c r="AA13" s="14"/>
      <c r="AB13" s="14">
        <v>2.35391133609891E-2</v>
      </c>
      <c r="AC13" s="14">
        <v>5.3384160681930901E-2</v>
      </c>
      <c r="AD13" s="14">
        <v>8.75088375964337E-2</v>
      </c>
      <c r="AE13" s="14"/>
      <c r="AF13" s="14">
        <v>5.2104665473863502E-3</v>
      </c>
      <c r="AG13" s="14">
        <v>6.4795273609102297E-2</v>
      </c>
      <c r="AH13" s="14">
        <v>7.5125640792926607E-2</v>
      </c>
      <c r="AI13" s="14">
        <v>0</v>
      </c>
      <c r="AJ13" s="14">
        <v>2.5565261820477501E-2</v>
      </c>
      <c r="AK13" s="14">
        <v>2.1035331100136799E-2</v>
      </c>
      <c r="AL13" s="14">
        <v>0.15368612994460201</v>
      </c>
      <c r="AM13" s="14">
        <v>8.8668136058149702E-2</v>
      </c>
      <c r="AN13" s="14"/>
      <c r="AO13" s="14">
        <v>4.6628647809461099E-3</v>
      </c>
      <c r="AP13" s="14">
        <v>6.5896789627234498E-2</v>
      </c>
      <c r="AQ13" s="14">
        <v>3.3824760322846398E-2</v>
      </c>
      <c r="AR13" s="14">
        <v>1.5338564055281501E-2</v>
      </c>
      <c r="AS13" s="14">
        <v>1.6677987667862E-2</v>
      </c>
      <c r="AT13" s="14">
        <v>1.3504850746464001E-2</v>
      </c>
      <c r="AU13" s="14">
        <v>0.10475120499191</v>
      </c>
      <c r="AV13" s="14">
        <v>0.15202375714411001</v>
      </c>
      <c r="AW13" s="14"/>
      <c r="AX13" s="14">
        <v>3.96686302454346E-2</v>
      </c>
      <c r="AY13" s="14">
        <v>3.2915055039948099E-2</v>
      </c>
      <c r="AZ13" s="14">
        <v>9.4095781694268896E-2</v>
      </c>
      <c r="BA13" s="14"/>
      <c r="BB13" s="14">
        <v>2.5035465268384401E-2</v>
      </c>
      <c r="BC13" s="14">
        <v>2.5307006835132099E-2</v>
      </c>
      <c r="BD13" s="14">
        <v>0.15298542558179601</v>
      </c>
      <c r="BE13" s="14"/>
      <c r="BF13" s="14">
        <v>0</v>
      </c>
      <c r="BG13" s="14">
        <v>2.42405017682003E-2</v>
      </c>
      <c r="BH13" s="14">
        <v>0.114222416803977</v>
      </c>
      <c r="BI13" s="14"/>
      <c r="BJ13" s="14">
        <v>6.2024538994249902E-2</v>
      </c>
      <c r="BK13" s="14">
        <v>5.6067309237062102E-2</v>
      </c>
      <c r="BL13" s="14"/>
      <c r="BM13" s="14">
        <v>5.6380007537804699E-2</v>
      </c>
      <c r="BN13" s="14">
        <v>5.4768262833600603E-2</v>
      </c>
      <c r="BO13" s="14"/>
      <c r="BP13" s="14">
        <v>3.0765438002970501E-2</v>
      </c>
      <c r="BQ13" s="14">
        <v>5.5367017919090197E-2</v>
      </c>
      <c r="BR13" s="14">
        <v>7.3195064507520502E-2</v>
      </c>
      <c r="BS13" s="14">
        <v>4.4969274317346E-2</v>
      </c>
      <c r="BT13" s="14">
        <v>6.61546818808601E-2</v>
      </c>
      <c r="BU13" s="14">
        <v>6.5259438821145696E-2</v>
      </c>
      <c r="BV13" s="14">
        <v>3.7720526014016702E-2</v>
      </c>
      <c r="BW13" s="14">
        <v>8.8466048343617806E-2</v>
      </c>
    </row>
    <row r="14" spans="2:75" x14ac:dyDescent="0.35">
      <c r="B14" s="15" t="s">
        <v>92</v>
      </c>
      <c r="C14" s="20">
        <v>5.6097478342478697E-2</v>
      </c>
      <c r="D14" s="20">
        <v>2.8320375574516998E-2</v>
      </c>
      <c r="E14" s="20">
        <v>8.2312225932822294E-2</v>
      </c>
      <c r="F14" s="20"/>
      <c r="G14" s="20">
        <v>9.2579075251314105E-2</v>
      </c>
      <c r="H14" s="20">
        <v>4.6298934836559502E-2</v>
      </c>
      <c r="I14" s="20">
        <v>8.2415233577853395E-2</v>
      </c>
      <c r="J14" s="20">
        <v>8.3284637779808504E-2</v>
      </c>
      <c r="K14" s="20">
        <v>4.3659243208935203E-2</v>
      </c>
      <c r="L14" s="20">
        <v>3.2776404260813199E-2</v>
      </c>
      <c r="M14" s="20"/>
      <c r="N14" s="20">
        <v>3.0519618021531299E-2</v>
      </c>
      <c r="O14" s="20">
        <v>0.103964616943109</v>
      </c>
      <c r="P14" s="20"/>
      <c r="Q14" s="20">
        <v>0.216990588753709</v>
      </c>
      <c r="R14" s="20">
        <v>6.6235678338194395E-2</v>
      </c>
      <c r="S14" s="20">
        <v>4.7933575282965803E-2</v>
      </c>
      <c r="T14" s="20">
        <v>5.9329634155931898E-2</v>
      </c>
      <c r="U14" s="20">
        <v>3.3265529416330201E-2</v>
      </c>
      <c r="V14" s="20">
        <v>1.8168348426462699E-2</v>
      </c>
      <c r="W14" s="20">
        <v>7.6305215836986002E-3</v>
      </c>
      <c r="X14" s="20">
        <v>0</v>
      </c>
      <c r="Y14" s="20">
        <v>0</v>
      </c>
      <c r="Z14" s="20">
        <v>0.173960020586165</v>
      </c>
      <c r="AA14" s="20"/>
      <c r="AB14" s="20">
        <v>2.7406097847889901E-2</v>
      </c>
      <c r="AC14" s="20">
        <v>5.8707594729877799E-2</v>
      </c>
      <c r="AD14" s="20">
        <v>2.4607526511292398E-2</v>
      </c>
      <c r="AE14" s="20"/>
      <c r="AF14" s="20">
        <v>1.6069539852210799E-2</v>
      </c>
      <c r="AG14" s="20">
        <v>2.76095411781885E-2</v>
      </c>
      <c r="AH14" s="20">
        <v>5.3683887803830897E-2</v>
      </c>
      <c r="AI14" s="20">
        <v>3.6577916081834597E-2</v>
      </c>
      <c r="AJ14" s="20">
        <v>8.9264996371175701E-2</v>
      </c>
      <c r="AK14" s="20">
        <v>4.9851330499360899E-2</v>
      </c>
      <c r="AL14" s="20">
        <v>1.9606189026815799E-2</v>
      </c>
      <c r="AM14" s="20">
        <v>0.116607083238427</v>
      </c>
      <c r="AN14" s="20"/>
      <c r="AO14" s="20">
        <v>2.2502794880817301E-2</v>
      </c>
      <c r="AP14" s="20">
        <v>1.2909217194621E-2</v>
      </c>
      <c r="AQ14" s="20">
        <v>6.6207647979239295E-2</v>
      </c>
      <c r="AR14" s="20">
        <v>0</v>
      </c>
      <c r="AS14" s="20">
        <v>6.2520732788099997E-2</v>
      </c>
      <c r="AT14" s="20">
        <v>3.7581935449395899E-2</v>
      </c>
      <c r="AU14" s="20">
        <v>3.3903161399954598E-2</v>
      </c>
      <c r="AV14" s="20">
        <v>0.119811983612018</v>
      </c>
      <c r="AW14" s="20"/>
      <c r="AX14" s="20">
        <v>6.6461703966463004E-2</v>
      </c>
      <c r="AY14" s="20">
        <v>1.42741718529193E-2</v>
      </c>
      <c r="AZ14" s="20">
        <v>5.3559167642657897E-2</v>
      </c>
      <c r="BA14" s="20"/>
      <c r="BB14" s="20">
        <v>2.0995442888071199E-2</v>
      </c>
      <c r="BC14" s="20">
        <v>3.31823551314663E-2</v>
      </c>
      <c r="BD14" s="20">
        <v>3.7492839847597902E-2</v>
      </c>
      <c r="BE14" s="20"/>
      <c r="BF14" s="20">
        <v>3.4803226960676198E-2</v>
      </c>
      <c r="BG14" s="20">
        <v>1.81257429658318E-2</v>
      </c>
      <c r="BH14" s="20">
        <v>2.38094095559232E-2</v>
      </c>
      <c r="BI14" s="20"/>
      <c r="BJ14" s="20">
        <v>4.2504276994561104E-3</v>
      </c>
      <c r="BK14" s="20">
        <v>6.6306126240514601E-2</v>
      </c>
      <c r="BL14" s="20"/>
      <c r="BM14" s="20">
        <v>9.6074559372264102E-3</v>
      </c>
      <c r="BN14" s="20">
        <v>7.3944072068096195E-2</v>
      </c>
      <c r="BO14" s="20"/>
      <c r="BP14" s="20">
        <v>6.0365427318208702E-2</v>
      </c>
      <c r="BQ14" s="20">
        <v>6.3325359582437402E-2</v>
      </c>
      <c r="BR14" s="20">
        <v>6.8402390610987102E-2</v>
      </c>
      <c r="BS14" s="20">
        <v>7.8319270822350406E-2</v>
      </c>
      <c r="BT14" s="20">
        <v>3.5976920460791199E-2</v>
      </c>
      <c r="BU14" s="20">
        <v>6.4833372474636899E-2</v>
      </c>
      <c r="BV14" s="20">
        <v>1.9149264421388201E-2</v>
      </c>
      <c r="BW14" s="20">
        <v>7.6215026135124195E-2</v>
      </c>
    </row>
    <row r="15" spans="2:75" x14ac:dyDescent="0.35">
      <c r="B15" s="16"/>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W19"/>
  <sheetViews>
    <sheetView showGridLines="0" workbookViewId="0">
      <pane xSplit="2" topLeftCell="C1" activePane="topRight" state="frozen"/>
      <selection pane="topRight" activeCell="A15" sqref="A15:XFD15"/>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344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338</v>
      </c>
      <c r="C9" s="14">
        <v>0.14505801702605101</v>
      </c>
      <c r="D9" s="14">
        <v>0.17513007820617099</v>
      </c>
      <c r="E9" s="14">
        <v>0.116677393605976</v>
      </c>
      <c r="F9" s="14"/>
      <c r="G9" s="14">
        <v>8.3450673758973803E-2</v>
      </c>
      <c r="H9" s="14">
        <v>7.2279261772454695E-2</v>
      </c>
      <c r="I9" s="14">
        <v>7.9757125901316006E-2</v>
      </c>
      <c r="J9" s="14">
        <v>9.9883365964320694E-2</v>
      </c>
      <c r="K9" s="14">
        <v>0.20401695864168401</v>
      </c>
      <c r="L9" s="14">
        <v>0.20662390831963601</v>
      </c>
      <c r="M9" s="14"/>
      <c r="N9" s="14">
        <v>0.16714687586340199</v>
      </c>
      <c r="O9" s="14">
        <v>0.10372029548757999</v>
      </c>
      <c r="P9" s="14"/>
      <c r="Q9" s="14">
        <v>6.7030421836096005E-2</v>
      </c>
      <c r="R9" s="14">
        <v>0.11371127640273899</v>
      </c>
      <c r="S9" s="14">
        <v>0.16175762784242301</v>
      </c>
      <c r="T9" s="14">
        <v>0.115993086461461</v>
      </c>
      <c r="U9" s="14">
        <v>0.20845787500396601</v>
      </c>
      <c r="V9" s="14">
        <v>0.118593698947738</v>
      </c>
      <c r="W9" s="14">
        <v>0.18013070723325</v>
      </c>
      <c r="X9" s="14">
        <v>0.593700255552712</v>
      </c>
      <c r="Y9" s="14">
        <v>0.11182982956972801</v>
      </c>
      <c r="Z9" s="14">
        <v>7.7255011050851502E-2</v>
      </c>
      <c r="AA9" s="14"/>
      <c r="AB9" s="14">
        <v>0.28422021128008201</v>
      </c>
      <c r="AC9" s="14">
        <v>0.10381665000312799</v>
      </c>
      <c r="AD9" s="14">
        <v>0.19465741952283</v>
      </c>
      <c r="AE9" s="14"/>
      <c r="AF9" s="14">
        <v>0.21695739289004701</v>
      </c>
      <c r="AG9" s="14">
        <v>0.132451148656962</v>
      </c>
      <c r="AH9" s="14">
        <v>0.162082354813536</v>
      </c>
      <c r="AI9" s="14">
        <v>0.25072058515263801</v>
      </c>
      <c r="AJ9" s="14">
        <v>0.131582794417655</v>
      </c>
      <c r="AK9" s="14">
        <v>0.175590335687141</v>
      </c>
      <c r="AL9" s="14">
        <v>8.7251918114673796E-2</v>
      </c>
      <c r="AM9" s="14">
        <v>5.3778411496244502E-2</v>
      </c>
      <c r="AN9" s="14"/>
      <c r="AO9" s="14">
        <v>0.26384589020179999</v>
      </c>
      <c r="AP9" s="14">
        <v>0.12302228320767</v>
      </c>
      <c r="AQ9" s="14">
        <v>0.19607417902480501</v>
      </c>
      <c r="AR9" s="14">
        <v>0.28944972904673599</v>
      </c>
      <c r="AS9" s="14">
        <v>0.14906735527367401</v>
      </c>
      <c r="AT9" s="14">
        <v>0.16750163000344401</v>
      </c>
      <c r="AU9" s="14">
        <v>0.131798294631743</v>
      </c>
      <c r="AV9" s="14">
        <v>2.63219519390002E-2</v>
      </c>
      <c r="AW9" s="14"/>
      <c r="AX9" s="14">
        <v>0.19186027039154899</v>
      </c>
      <c r="AY9" s="14">
        <v>0.182532612689249</v>
      </c>
      <c r="AZ9" s="14">
        <v>0.12348792355937099</v>
      </c>
      <c r="BA9" s="14"/>
      <c r="BB9" s="14">
        <v>0.38824264869868103</v>
      </c>
      <c r="BC9" s="14">
        <v>0.123504415980924</v>
      </c>
      <c r="BD9" s="14">
        <v>9.35020762655005E-2</v>
      </c>
      <c r="BE9" s="14"/>
      <c r="BF9" s="14">
        <v>0.22993002037693799</v>
      </c>
      <c r="BG9" s="14">
        <v>0.19715447432323399</v>
      </c>
      <c r="BH9" s="14">
        <v>0.117922646351137</v>
      </c>
      <c r="BI9" s="14"/>
      <c r="BJ9" s="14">
        <v>0.23573522511882899</v>
      </c>
      <c r="BK9" s="14">
        <v>0.121681065816572</v>
      </c>
      <c r="BL9" s="14"/>
      <c r="BM9" s="14">
        <v>0.23528949881862701</v>
      </c>
      <c r="BN9" s="14">
        <v>0.111562746128786</v>
      </c>
      <c r="BO9" s="14"/>
      <c r="BP9" s="14">
        <v>0.100965097640803</v>
      </c>
      <c r="BQ9" s="14">
        <v>0.19031035725045001</v>
      </c>
      <c r="BR9" s="14">
        <v>0.22401897874269899</v>
      </c>
      <c r="BS9" s="14">
        <v>8.6713351617940401E-2</v>
      </c>
      <c r="BT9" s="14">
        <v>0.17163044280631401</v>
      </c>
      <c r="BU9" s="14">
        <v>0.17859021460691499</v>
      </c>
      <c r="BV9" s="14">
        <v>0.102122501891241</v>
      </c>
      <c r="BW9" s="14">
        <v>0.15230494055767299</v>
      </c>
    </row>
    <row r="10" spans="2:75" x14ac:dyDescent="0.35">
      <c r="B10" s="15" t="s">
        <v>339</v>
      </c>
      <c r="C10" s="14">
        <v>0.51138086134289795</v>
      </c>
      <c r="D10" s="14">
        <v>0.49497425994238198</v>
      </c>
      <c r="E10" s="14">
        <v>0.52686465452761999</v>
      </c>
      <c r="F10" s="14"/>
      <c r="G10" s="14">
        <v>0.34714986962843303</v>
      </c>
      <c r="H10" s="14">
        <v>0.41914657874647399</v>
      </c>
      <c r="I10" s="14">
        <v>0.49537712907999698</v>
      </c>
      <c r="J10" s="14">
        <v>0.53591085208384603</v>
      </c>
      <c r="K10" s="14">
        <v>0.52113968849949499</v>
      </c>
      <c r="L10" s="14">
        <v>0.57009465280192795</v>
      </c>
      <c r="M10" s="14"/>
      <c r="N10" s="14">
        <v>0.51564991137792804</v>
      </c>
      <c r="O10" s="14">
        <v>0.50339163913448404</v>
      </c>
      <c r="P10" s="14"/>
      <c r="Q10" s="14">
        <v>0.47081198801809299</v>
      </c>
      <c r="R10" s="14">
        <v>0.49474721492819401</v>
      </c>
      <c r="S10" s="14">
        <v>0.47685513547765002</v>
      </c>
      <c r="T10" s="14">
        <v>0.53642612475366103</v>
      </c>
      <c r="U10" s="14">
        <v>0.45136699638231997</v>
      </c>
      <c r="V10" s="14">
        <v>0.53385703169236898</v>
      </c>
      <c r="W10" s="14">
        <v>0.60575278925401399</v>
      </c>
      <c r="X10" s="14">
        <v>0</v>
      </c>
      <c r="Y10" s="14">
        <v>0.57049239310669397</v>
      </c>
      <c r="Z10" s="14">
        <v>0.51049495786590005</v>
      </c>
      <c r="AA10" s="14"/>
      <c r="AB10" s="14">
        <v>0.47597192780851499</v>
      </c>
      <c r="AC10" s="14">
        <v>0.53204000937616902</v>
      </c>
      <c r="AD10" s="14">
        <v>0.48559886426847099</v>
      </c>
      <c r="AE10" s="14"/>
      <c r="AF10" s="14">
        <v>0.61361632937492205</v>
      </c>
      <c r="AG10" s="14">
        <v>0.56637685814359395</v>
      </c>
      <c r="AH10" s="14">
        <v>0.45419556243980003</v>
      </c>
      <c r="AI10" s="14">
        <v>0.53121263230975302</v>
      </c>
      <c r="AJ10" s="14">
        <v>0.48463096350608498</v>
      </c>
      <c r="AK10" s="14">
        <v>0.58742813243955305</v>
      </c>
      <c r="AL10" s="14">
        <v>0.48048008589623897</v>
      </c>
      <c r="AM10" s="14">
        <v>0.394534818213433</v>
      </c>
      <c r="AN10" s="14"/>
      <c r="AO10" s="14">
        <v>0.58033052049072398</v>
      </c>
      <c r="AP10" s="14">
        <v>0.611414541709279</v>
      </c>
      <c r="AQ10" s="14">
        <v>0.50176115931608101</v>
      </c>
      <c r="AR10" s="14">
        <v>0.54470844979023503</v>
      </c>
      <c r="AS10" s="14">
        <v>0.52441692951672603</v>
      </c>
      <c r="AT10" s="14">
        <v>0.57690813007897501</v>
      </c>
      <c r="AU10" s="14">
        <v>0.44422052401294299</v>
      </c>
      <c r="AV10" s="14">
        <v>0.307836543195463</v>
      </c>
      <c r="AW10" s="14"/>
      <c r="AX10" s="14">
        <v>0.48827470213131002</v>
      </c>
      <c r="AY10" s="14">
        <v>0.59704913917230795</v>
      </c>
      <c r="AZ10" s="14">
        <v>0.450161554852681</v>
      </c>
      <c r="BA10" s="14"/>
      <c r="BB10" s="14">
        <v>0.43477268444992301</v>
      </c>
      <c r="BC10" s="14">
        <v>0.63514346201630201</v>
      </c>
      <c r="BD10" s="14">
        <v>0.33441921279387499</v>
      </c>
      <c r="BE10" s="14"/>
      <c r="BF10" s="14">
        <v>0.39060109157572298</v>
      </c>
      <c r="BG10" s="14">
        <v>0.56582644149157701</v>
      </c>
      <c r="BH10" s="14">
        <v>0.48682240934948601</v>
      </c>
      <c r="BI10" s="14"/>
      <c r="BJ10" s="14">
        <v>0.52640812409478599</v>
      </c>
      <c r="BK10" s="14">
        <v>0.51442081259756101</v>
      </c>
      <c r="BL10" s="14"/>
      <c r="BM10" s="14">
        <v>0.47487648713533898</v>
      </c>
      <c r="BN10" s="14">
        <v>0.53135430252422899</v>
      </c>
      <c r="BO10" s="14"/>
      <c r="BP10" s="14">
        <v>0.54854632719304597</v>
      </c>
      <c r="BQ10" s="14">
        <v>0.52449028243554197</v>
      </c>
      <c r="BR10" s="14">
        <v>0.45592043410963401</v>
      </c>
      <c r="BS10" s="14">
        <v>0.48804066244975802</v>
      </c>
      <c r="BT10" s="14">
        <v>0.51197101812736601</v>
      </c>
      <c r="BU10" s="14">
        <v>0.48521519211087699</v>
      </c>
      <c r="BV10" s="14">
        <v>0.67367325740241302</v>
      </c>
      <c r="BW10" s="14">
        <v>0.47197980794255001</v>
      </c>
    </row>
    <row r="11" spans="2:75" x14ac:dyDescent="0.35">
      <c r="B11" s="15" t="s">
        <v>340</v>
      </c>
      <c r="C11" s="14">
        <v>0.18652787727519299</v>
      </c>
      <c r="D11" s="14">
        <v>0.18069342345863201</v>
      </c>
      <c r="E11" s="14">
        <v>0.19203416550857499</v>
      </c>
      <c r="F11" s="14"/>
      <c r="G11" s="14">
        <v>0.31610923832417598</v>
      </c>
      <c r="H11" s="14">
        <v>0.16345439260021399</v>
      </c>
      <c r="I11" s="14">
        <v>0.169383350805028</v>
      </c>
      <c r="J11" s="14">
        <v>0.219817163673345</v>
      </c>
      <c r="K11" s="14">
        <v>0.17176558206835199</v>
      </c>
      <c r="L11" s="14">
        <v>0.16242560311606299</v>
      </c>
      <c r="M11" s="14"/>
      <c r="N11" s="14">
        <v>0.17953534285818701</v>
      </c>
      <c r="O11" s="14">
        <v>0.19961390596987499</v>
      </c>
      <c r="P11" s="14"/>
      <c r="Q11" s="14">
        <v>0.19760497219463299</v>
      </c>
      <c r="R11" s="14">
        <v>0.18264044755320599</v>
      </c>
      <c r="S11" s="14">
        <v>0.20558488378457301</v>
      </c>
      <c r="T11" s="14">
        <v>0.220189512407788</v>
      </c>
      <c r="U11" s="14">
        <v>0.18824530920076199</v>
      </c>
      <c r="V11" s="14">
        <v>0.19775949871176099</v>
      </c>
      <c r="W11" s="14">
        <v>9.6532574989884101E-2</v>
      </c>
      <c r="X11" s="14">
        <v>0.406299744447288</v>
      </c>
      <c r="Y11" s="14">
        <v>0</v>
      </c>
      <c r="Z11" s="14">
        <v>0.19908361710633299</v>
      </c>
      <c r="AA11" s="14"/>
      <c r="AB11" s="14">
        <v>0.111950757580513</v>
      </c>
      <c r="AC11" s="14">
        <v>0.214893207751682</v>
      </c>
      <c r="AD11" s="14">
        <v>0.157346902091623</v>
      </c>
      <c r="AE11" s="14"/>
      <c r="AF11" s="14">
        <v>0.116752511866469</v>
      </c>
      <c r="AG11" s="14">
        <v>0.16589729174936799</v>
      </c>
      <c r="AH11" s="14">
        <v>0.224758435874025</v>
      </c>
      <c r="AI11" s="14">
        <v>6.1082597318487898E-2</v>
      </c>
      <c r="AJ11" s="14">
        <v>0.130061511759412</v>
      </c>
      <c r="AK11" s="14">
        <v>0.15092759726393401</v>
      </c>
      <c r="AL11" s="14">
        <v>0.14012964786050899</v>
      </c>
      <c r="AM11" s="14">
        <v>0.28114509780715902</v>
      </c>
      <c r="AN11" s="14"/>
      <c r="AO11" s="14">
        <v>0.11874717861329701</v>
      </c>
      <c r="AP11" s="14">
        <v>0.113306826598434</v>
      </c>
      <c r="AQ11" s="14">
        <v>0.18973364707318699</v>
      </c>
      <c r="AR11" s="14">
        <v>7.2393698126408002E-2</v>
      </c>
      <c r="AS11" s="14">
        <v>0.150541024942483</v>
      </c>
      <c r="AT11" s="14">
        <v>0.17915857301435401</v>
      </c>
      <c r="AU11" s="14">
        <v>0.13097939004945899</v>
      </c>
      <c r="AV11" s="14">
        <v>0.311891084030675</v>
      </c>
      <c r="AW11" s="14"/>
      <c r="AX11" s="14">
        <v>0.12131744969102</v>
      </c>
      <c r="AY11" s="14">
        <v>0.16517542615181999</v>
      </c>
      <c r="AZ11" s="14">
        <v>0.19656256928649901</v>
      </c>
      <c r="BA11" s="14"/>
      <c r="BB11" s="14">
        <v>9.6308951120424299E-2</v>
      </c>
      <c r="BC11" s="14">
        <v>0.154750854190287</v>
      </c>
      <c r="BD11" s="14">
        <v>0.291228166717933</v>
      </c>
      <c r="BE11" s="14"/>
      <c r="BF11" s="14">
        <v>0.22863218870674101</v>
      </c>
      <c r="BG11" s="14">
        <v>0.14944418072577501</v>
      </c>
      <c r="BH11" s="14">
        <v>0.201920945840904</v>
      </c>
      <c r="BI11" s="14"/>
      <c r="BJ11" s="14">
        <v>0.14325029547790499</v>
      </c>
      <c r="BK11" s="14">
        <v>0.19684413824831701</v>
      </c>
      <c r="BL11" s="14"/>
      <c r="BM11" s="14">
        <v>0.14787523298278199</v>
      </c>
      <c r="BN11" s="14">
        <v>0.200854637456894</v>
      </c>
      <c r="BO11" s="14"/>
      <c r="BP11" s="14">
        <v>0.215901315536736</v>
      </c>
      <c r="BQ11" s="14">
        <v>9.5260272645465702E-2</v>
      </c>
      <c r="BR11" s="14">
        <v>0.20220479293288299</v>
      </c>
      <c r="BS11" s="14">
        <v>0.25519291527471699</v>
      </c>
      <c r="BT11" s="14">
        <v>0.157449876792013</v>
      </c>
      <c r="BU11" s="14">
        <v>0.20762809678188701</v>
      </c>
      <c r="BV11" s="14">
        <v>8.5644365676604495E-2</v>
      </c>
      <c r="BW11" s="14">
        <v>0.15873780279888799</v>
      </c>
    </row>
    <row r="12" spans="2:75" x14ac:dyDescent="0.35">
      <c r="B12" s="15" t="s">
        <v>341</v>
      </c>
      <c r="C12" s="14">
        <v>6.2827795476711995E-2</v>
      </c>
      <c r="D12" s="14">
        <v>6.6863237900691999E-2</v>
      </c>
      <c r="E12" s="14">
        <v>5.9019331165523402E-2</v>
      </c>
      <c r="F12" s="14"/>
      <c r="G12" s="14">
        <v>0.119590283797228</v>
      </c>
      <c r="H12" s="14">
        <v>0.13815629166502</v>
      </c>
      <c r="I12" s="14">
        <v>0.102810166683982</v>
      </c>
      <c r="J12" s="14">
        <v>4.3127601246895797E-2</v>
      </c>
      <c r="K12" s="14">
        <v>4.6254841723179403E-2</v>
      </c>
      <c r="L12" s="14">
        <v>2.5074822945589399E-2</v>
      </c>
      <c r="M12" s="14"/>
      <c r="N12" s="14">
        <v>6.2646018218249597E-2</v>
      </c>
      <c r="O12" s="14">
        <v>6.3167978631834501E-2</v>
      </c>
      <c r="P12" s="14"/>
      <c r="Q12" s="14">
        <v>1.7278964304375099E-2</v>
      </c>
      <c r="R12" s="14">
        <v>8.61298885505032E-2</v>
      </c>
      <c r="S12" s="14">
        <v>5.2522833359357403E-2</v>
      </c>
      <c r="T12" s="14">
        <v>5.4123686996159402E-2</v>
      </c>
      <c r="U12" s="14">
        <v>9.0506286480867906E-2</v>
      </c>
      <c r="V12" s="14">
        <v>6.3903249445009899E-2</v>
      </c>
      <c r="W12" s="14">
        <v>6.4595957866621895E-2</v>
      </c>
      <c r="X12" s="14">
        <v>0</v>
      </c>
      <c r="Y12" s="14">
        <v>0</v>
      </c>
      <c r="Z12" s="14">
        <v>3.0252770896229401E-2</v>
      </c>
      <c r="AA12" s="14"/>
      <c r="AB12" s="14">
        <v>5.8866376339219803E-2</v>
      </c>
      <c r="AC12" s="14">
        <v>6.1181039059584399E-2</v>
      </c>
      <c r="AD12" s="14">
        <v>8.3284419648913394E-2</v>
      </c>
      <c r="AE12" s="14"/>
      <c r="AF12" s="14">
        <v>3.5754790703194601E-2</v>
      </c>
      <c r="AG12" s="14">
        <v>7.9897349343564197E-2</v>
      </c>
      <c r="AH12" s="14">
        <v>6.5495197236768998E-2</v>
      </c>
      <c r="AI12" s="14">
        <v>0.11069172263675001</v>
      </c>
      <c r="AJ12" s="14">
        <v>0.13577241612648</v>
      </c>
      <c r="AK12" s="14">
        <v>2.8136273406377001E-2</v>
      </c>
      <c r="AL12" s="14">
        <v>0.131836491942911</v>
      </c>
      <c r="AM12" s="14">
        <v>8.5574498085990297E-2</v>
      </c>
      <c r="AN12" s="14"/>
      <c r="AO12" s="14">
        <v>1.3384118864954799E-2</v>
      </c>
      <c r="AP12" s="14">
        <v>8.8597878872967897E-2</v>
      </c>
      <c r="AQ12" s="14">
        <v>1.40547898092743E-2</v>
      </c>
      <c r="AR12" s="14">
        <v>9.3448123036621006E-2</v>
      </c>
      <c r="AS12" s="14">
        <v>0.113453957479017</v>
      </c>
      <c r="AT12" s="14">
        <v>1.7295311990413498E-2</v>
      </c>
      <c r="AU12" s="14">
        <v>0.14925109007783399</v>
      </c>
      <c r="AV12" s="14">
        <v>0.105082984169241</v>
      </c>
      <c r="AW12" s="14"/>
      <c r="AX12" s="14">
        <v>2.6374383225276399E-2</v>
      </c>
      <c r="AY12" s="14">
        <v>2.3778069877860401E-2</v>
      </c>
      <c r="AZ12" s="14">
        <v>0.11400714907395</v>
      </c>
      <c r="BA12" s="14"/>
      <c r="BB12" s="14">
        <v>3.02658915875905E-2</v>
      </c>
      <c r="BC12" s="14">
        <v>4.9812603445974303E-2</v>
      </c>
      <c r="BD12" s="14">
        <v>0.121723892158625</v>
      </c>
      <c r="BE12" s="14"/>
      <c r="BF12" s="14">
        <v>0.124832655606569</v>
      </c>
      <c r="BG12" s="14">
        <v>4.3324293283787597E-2</v>
      </c>
      <c r="BH12" s="14">
        <v>8.9204169023569396E-2</v>
      </c>
      <c r="BI12" s="14"/>
      <c r="BJ12" s="14">
        <v>2.87463557165611E-2</v>
      </c>
      <c r="BK12" s="14">
        <v>6.6319059232546301E-2</v>
      </c>
      <c r="BL12" s="14"/>
      <c r="BM12" s="14">
        <v>8.0259362135669005E-2</v>
      </c>
      <c r="BN12" s="14">
        <v>5.4326350467875803E-2</v>
      </c>
      <c r="BO12" s="14"/>
      <c r="BP12" s="14">
        <v>5.1746911490112998E-2</v>
      </c>
      <c r="BQ12" s="14">
        <v>4.7772245412830601E-2</v>
      </c>
      <c r="BR12" s="14">
        <v>3.6686890567837603E-2</v>
      </c>
      <c r="BS12" s="14">
        <v>7.3941522869997806E-2</v>
      </c>
      <c r="BT12" s="14">
        <v>6.3180324887452594E-2</v>
      </c>
      <c r="BU12" s="14">
        <v>5.1243736459682998E-2</v>
      </c>
      <c r="BV12" s="14">
        <v>8.1690084594336201E-2</v>
      </c>
      <c r="BW12" s="14">
        <v>9.7125053673552397E-2</v>
      </c>
    </row>
    <row r="13" spans="2:75" x14ac:dyDescent="0.35">
      <c r="B13" s="15" t="s">
        <v>342</v>
      </c>
      <c r="C13" s="14">
        <v>4.8979380712093401E-2</v>
      </c>
      <c r="D13" s="14">
        <v>5.6489251945150198E-2</v>
      </c>
      <c r="E13" s="14">
        <v>4.1891910846890701E-2</v>
      </c>
      <c r="F13" s="14"/>
      <c r="G13" s="14">
        <v>6.5376063059463904E-2</v>
      </c>
      <c r="H13" s="14">
        <v>0.16534960803065599</v>
      </c>
      <c r="I13" s="14">
        <v>8.3642318183744901E-2</v>
      </c>
      <c r="J13" s="14">
        <v>2.8619362767442601E-2</v>
      </c>
      <c r="K13" s="14">
        <v>1.90200903162639E-2</v>
      </c>
      <c r="L13" s="14">
        <v>1.43889780892724E-2</v>
      </c>
      <c r="M13" s="14"/>
      <c r="N13" s="14">
        <v>5.4279965117909397E-2</v>
      </c>
      <c r="O13" s="14">
        <v>3.9059715609780603E-2</v>
      </c>
      <c r="P13" s="14"/>
      <c r="Q13" s="14">
        <v>5.3233292983930099E-2</v>
      </c>
      <c r="R13" s="14">
        <v>7.2290933421636894E-2</v>
      </c>
      <c r="S13" s="14">
        <v>4.70027920825394E-2</v>
      </c>
      <c r="T13" s="14">
        <v>4.7152256258594399E-2</v>
      </c>
      <c r="U13" s="14">
        <v>3.9099493424461E-2</v>
      </c>
      <c r="V13" s="14">
        <v>5.9604700941017899E-2</v>
      </c>
      <c r="W13" s="14">
        <v>4.5357449072531197E-2</v>
      </c>
      <c r="X13" s="14">
        <v>0</v>
      </c>
      <c r="Y13" s="14">
        <v>0.31767777732357899</v>
      </c>
      <c r="Z13" s="14">
        <v>2.9267392745878799E-2</v>
      </c>
      <c r="AA13" s="14"/>
      <c r="AB13" s="14">
        <v>5.471784244577E-2</v>
      </c>
      <c r="AC13" s="14">
        <v>4.1452917716254201E-2</v>
      </c>
      <c r="AD13" s="14">
        <v>5.9159432934745203E-2</v>
      </c>
      <c r="AE13" s="14"/>
      <c r="AF13" s="14">
        <v>3.32981266637054E-3</v>
      </c>
      <c r="AG13" s="14">
        <v>4.32782032040313E-2</v>
      </c>
      <c r="AH13" s="14">
        <v>6.1158374165612303E-2</v>
      </c>
      <c r="AI13" s="14">
        <v>4.6292462582371498E-2</v>
      </c>
      <c r="AJ13" s="14">
        <v>1.08434857577607E-2</v>
      </c>
      <c r="AK13" s="14">
        <v>2.41340169926938E-2</v>
      </c>
      <c r="AL13" s="14">
        <v>0.14069566715885201</v>
      </c>
      <c r="AM13" s="14">
        <v>8.6312274580909495E-2</v>
      </c>
      <c r="AN13" s="14"/>
      <c r="AO13" s="14">
        <v>4.6628647809461099E-3</v>
      </c>
      <c r="AP13" s="14">
        <v>5.70162953788994E-2</v>
      </c>
      <c r="AQ13" s="14">
        <v>6.52724007870331E-2</v>
      </c>
      <c r="AR13" s="14">
        <v>0</v>
      </c>
      <c r="AS13" s="14">
        <v>0</v>
      </c>
      <c r="AT13" s="14">
        <v>1.6560703016672802E-2</v>
      </c>
      <c r="AU13" s="14">
        <v>0.109847539828066</v>
      </c>
      <c r="AV13" s="14">
        <v>0.12758765638556299</v>
      </c>
      <c r="AW13" s="14"/>
      <c r="AX13" s="14">
        <v>9.6158671064119405E-2</v>
      </c>
      <c r="AY13" s="14">
        <v>2.1693112539458801E-2</v>
      </c>
      <c r="AZ13" s="14">
        <v>7.9830485302986101E-2</v>
      </c>
      <c r="BA13" s="14"/>
      <c r="BB13" s="14">
        <v>2.6033105229100201E-2</v>
      </c>
      <c r="BC13" s="14">
        <v>2.1688014943323199E-2</v>
      </c>
      <c r="BD13" s="14">
        <v>0.13259096491323399</v>
      </c>
      <c r="BE13" s="14"/>
      <c r="BF13" s="14">
        <v>0</v>
      </c>
      <c r="BG13" s="14">
        <v>2.87788529339091E-2</v>
      </c>
      <c r="BH13" s="14">
        <v>9.0007229252392504E-2</v>
      </c>
      <c r="BI13" s="14"/>
      <c r="BJ13" s="14">
        <v>6.1709987749976603E-2</v>
      </c>
      <c r="BK13" s="14">
        <v>4.6660154129343101E-2</v>
      </c>
      <c r="BL13" s="14"/>
      <c r="BM13" s="14">
        <v>5.8327050708858699E-2</v>
      </c>
      <c r="BN13" s="14">
        <v>4.2389723501143797E-2</v>
      </c>
      <c r="BO13" s="14"/>
      <c r="BP13" s="14">
        <v>2.8255528124856901E-2</v>
      </c>
      <c r="BQ13" s="14">
        <v>7.8841482673273997E-2</v>
      </c>
      <c r="BR13" s="14">
        <v>1.2766513035959E-2</v>
      </c>
      <c r="BS13" s="14">
        <v>3.4759313585634798E-2</v>
      </c>
      <c r="BT13" s="14">
        <v>6.5795476078164605E-2</v>
      </c>
      <c r="BU13" s="14">
        <v>4.7159301605480597E-2</v>
      </c>
      <c r="BV13" s="14">
        <v>3.7720526014016702E-2</v>
      </c>
      <c r="BW13" s="14">
        <v>5.6636847408735001E-2</v>
      </c>
    </row>
    <row r="14" spans="2:75" x14ac:dyDescent="0.35">
      <c r="B14" s="15" t="s">
        <v>92</v>
      </c>
      <c r="C14" s="20">
        <v>4.5226068167053601E-2</v>
      </c>
      <c r="D14" s="20">
        <v>2.5849748546973202E-2</v>
      </c>
      <c r="E14" s="20">
        <v>6.3512544345415006E-2</v>
      </c>
      <c r="F14" s="20"/>
      <c r="G14" s="20">
        <v>6.8323871431725094E-2</v>
      </c>
      <c r="H14" s="20">
        <v>4.1613867185180398E-2</v>
      </c>
      <c r="I14" s="20">
        <v>6.9029909345931506E-2</v>
      </c>
      <c r="J14" s="20">
        <v>7.2641654264150299E-2</v>
      </c>
      <c r="K14" s="20">
        <v>3.7802838751025303E-2</v>
      </c>
      <c r="L14" s="20">
        <v>2.1392034727511701E-2</v>
      </c>
      <c r="M14" s="20"/>
      <c r="N14" s="20">
        <v>2.07418865643248E-2</v>
      </c>
      <c r="O14" s="20">
        <v>9.1046465166445906E-2</v>
      </c>
      <c r="P14" s="20"/>
      <c r="Q14" s="20">
        <v>0.194040360662873</v>
      </c>
      <c r="R14" s="20">
        <v>5.0480239143721101E-2</v>
      </c>
      <c r="S14" s="20">
        <v>5.6276727453456903E-2</v>
      </c>
      <c r="T14" s="20">
        <v>2.6115333122335199E-2</v>
      </c>
      <c r="U14" s="20">
        <v>2.2324039507623301E-2</v>
      </c>
      <c r="V14" s="20">
        <v>2.62818202621042E-2</v>
      </c>
      <c r="W14" s="20">
        <v>7.6305215836986002E-3</v>
      </c>
      <c r="X14" s="20">
        <v>0</v>
      </c>
      <c r="Y14" s="20">
        <v>0</v>
      </c>
      <c r="Z14" s="20">
        <v>0.153646250334807</v>
      </c>
      <c r="AA14" s="20"/>
      <c r="AB14" s="20">
        <v>1.4272884545900401E-2</v>
      </c>
      <c r="AC14" s="20">
        <v>4.6616176093182297E-2</v>
      </c>
      <c r="AD14" s="20">
        <v>1.99529615334171E-2</v>
      </c>
      <c r="AE14" s="20"/>
      <c r="AF14" s="20">
        <v>1.3589162498997401E-2</v>
      </c>
      <c r="AG14" s="20">
        <v>1.2099148902481E-2</v>
      </c>
      <c r="AH14" s="20">
        <v>3.2310075470257299E-2</v>
      </c>
      <c r="AI14" s="20">
        <v>0</v>
      </c>
      <c r="AJ14" s="20">
        <v>0.10710882843260799</v>
      </c>
      <c r="AK14" s="20">
        <v>3.3783644210302499E-2</v>
      </c>
      <c r="AL14" s="20">
        <v>1.9606189026815799E-2</v>
      </c>
      <c r="AM14" s="20">
        <v>9.8654899816264005E-2</v>
      </c>
      <c r="AN14" s="20"/>
      <c r="AO14" s="20">
        <v>1.9029427048277502E-2</v>
      </c>
      <c r="AP14" s="20">
        <v>6.6421742327502703E-3</v>
      </c>
      <c r="AQ14" s="20">
        <v>3.3103823989619703E-2</v>
      </c>
      <c r="AR14" s="20">
        <v>0</v>
      </c>
      <c r="AS14" s="20">
        <v>6.2520732788099997E-2</v>
      </c>
      <c r="AT14" s="20">
        <v>4.2575651896141098E-2</v>
      </c>
      <c r="AU14" s="20">
        <v>3.3903161399954598E-2</v>
      </c>
      <c r="AV14" s="20">
        <v>0.12127978028005799</v>
      </c>
      <c r="AW14" s="20"/>
      <c r="AX14" s="20">
        <v>7.6014523496724495E-2</v>
      </c>
      <c r="AY14" s="20">
        <v>9.7716395693041701E-3</v>
      </c>
      <c r="AZ14" s="20">
        <v>3.5950317924512802E-2</v>
      </c>
      <c r="BA14" s="20"/>
      <c r="BB14" s="20">
        <v>2.4376718914280799E-2</v>
      </c>
      <c r="BC14" s="20">
        <v>1.51006494231893E-2</v>
      </c>
      <c r="BD14" s="20">
        <v>2.6535687150832599E-2</v>
      </c>
      <c r="BE14" s="20"/>
      <c r="BF14" s="20">
        <v>2.6004043734029599E-2</v>
      </c>
      <c r="BG14" s="20">
        <v>1.54717572417164E-2</v>
      </c>
      <c r="BH14" s="20">
        <v>1.41226001825119E-2</v>
      </c>
      <c r="BI14" s="20"/>
      <c r="BJ14" s="20">
        <v>4.1500118419415203E-3</v>
      </c>
      <c r="BK14" s="20">
        <v>5.4074769975660401E-2</v>
      </c>
      <c r="BL14" s="20"/>
      <c r="BM14" s="20">
        <v>3.37236821872367E-3</v>
      </c>
      <c r="BN14" s="20">
        <v>5.9512239921070298E-2</v>
      </c>
      <c r="BO14" s="20"/>
      <c r="BP14" s="20">
        <v>5.4584820014444702E-2</v>
      </c>
      <c r="BQ14" s="20">
        <v>6.3325359582437402E-2</v>
      </c>
      <c r="BR14" s="20">
        <v>6.8402390610987102E-2</v>
      </c>
      <c r="BS14" s="20">
        <v>6.1352234201952002E-2</v>
      </c>
      <c r="BT14" s="20">
        <v>2.9972861308689799E-2</v>
      </c>
      <c r="BU14" s="20">
        <v>3.01634584351574E-2</v>
      </c>
      <c r="BV14" s="20">
        <v>1.9149264421388201E-2</v>
      </c>
      <c r="BW14" s="20">
        <v>6.3215547618601403E-2</v>
      </c>
    </row>
    <row r="15" spans="2:75" x14ac:dyDescent="0.35">
      <c r="B15" s="16"/>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W19"/>
  <sheetViews>
    <sheetView showGridLines="0" workbookViewId="0">
      <pane xSplit="2" topLeftCell="AT1" activePane="topRight" state="frozen"/>
      <selection pane="topRight" activeCell="A15" sqref="A15:XFD15"/>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345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338</v>
      </c>
      <c r="C9" s="14">
        <v>0.10201481882906099</v>
      </c>
      <c r="D9" s="14">
        <v>0.116770336189679</v>
      </c>
      <c r="E9" s="14">
        <v>8.8089242558388903E-2</v>
      </c>
      <c r="F9" s="14"/>
      <c r="G9" s="14">
        <v>0.107087521518724</v>
      </c>
      <c r="H9" s="14">
        <v>5.0658851069249999E-2</v>
      </c>
      <c r="I9" s="14">
        <v>8.5617581233863399E-2</v>
      </c>
      <c r="J9" s="14">
        <v>5.5974846511605697E-2</v>
      </c>
      <c r="K9" s="14">
        <v>0.15883014578930901</v>
      </c>
      <c r="L9" s="14">
        <v>0.122970866868232</v>
      </c>
      <c r="M9" s="14"/>
      <c r="N9" s="14">
        <v>0.11456732301473301</v>
      </c>
      <c r="O9" s="14">
        <v>7.8523703853017199E-2</v>
      </c>
      <c r="P9" s="14"/>
      <c r="Q9" s="14">
        <v>0</v>
      </c>
      <c r="R9" s="14">
        <v>8.1721521589814397E-2</v>
      </c>
      <c r="S9" s="14">
        <v>9.4701663289438007E-2</v>
      </c>
      <c r="T9" s="14">
        <v>9.68605637671167E-2</v>
      </c>
      <c r="U9" s="14">
        <v>0.11308998573953601</v>
      </c>
      <c r="V9" s="14">
        <v>9.8605758164079099E-2</v>
      </c>
      <c r="W9" s="14">
        <v>0.153952728878226</v>
      </c>
      <c r="X9" s="14">
        <v>0.24517618432884</v>
      </c>
      <c r="Y9" s="14">
        <v>0</v>
      </c>
      <c r="Z9" s="14">
        <v>7.8583612612663695E-2</v>
      </c>
      <c r="AA9" s="14"/>
      <c r="AB9" s="14">
        <v>0.235365623277354</v>
      </c>
      <c r="AC9" s="14">
        <v>7.2941728023754301E-2</v>
      </c>
      <c r="AD9" s="14">
        <v>0.10710737049258801</v>
      </c>
      <c r="AE9" s="14"/>
      <c r="AF9" s="14">
        <v>0.13214364769696699</v>
      </c>
      <c r="AG9" s="14">
        <v>8.7323496799171799E-2</v>
      </c>
      <c r="AH9" s="14">
        <v>0.128163572837624</v>
      </c>
      <c r="AI9" s="14">
        <v>0.18855202290484699</v>
      </c>
      <c r="AJ9" s="14">
        <v>0.114477506002662</v>
      </c>
      <c r="AK9" s="14">
        <v>0.120583727581683</v>
      </c>
      <c r="AL9" s="14">
        <v>7.0124729699201693E-2</v>
      </c>
      <c r="AM9" s="14">
        <v>3.66272619108306E-2</v>
      </c>
      <c r="AN9" s="14"/>
      <c r="AO9" s="14">
        <v>0.140591353949442</v>
      </c>
      <c r="AP9" s="14">
        <v>0.12189480237976601</v>
      </c>
      <c r="AQ9" s="14">
        <v>0.14171462501579801</v>
      </c>
      <c r="AR9" s="14">
        <v>0.24529061991475901</v>
      </c>
      <c r="AS9" s="14">
        <v>0.129689137046122</v>
      </c>
      <c r="AT9" s="14">
        <v>0.122106487367018</v>
      </c>
      <c r="AU9" s="14">
        <v>0.110003283634708</v>
      </c>
      <c r="AV9" s="14">
        <v>1.4389781512918099E-2</v>
      </c>
      <c r="AW9" s="14"/>
      <c r="AX9" s="14">
        <v>0.19938914697558099</v>
      </c>
      <c r="AY9" s="14">
        <v>0.115755012797114</v>
      </c>
      <c r="AZ9" s="14">
        <v>9.3508158671441494E-2</v>
      </c>
      <c r="BA9" s="14"/>
      <c r="BB9" s="14">
        <v>0.234106062028095</v>
      </c>
      <c r="BC9" s="14">
        <v>9.2893036294005596E-2</v>
      </c>
      <c r="BD9" s="14">
        <v>6.9596480848808304E-2</v>
      </c>
      <c r="BE9" s="14"/>
      <c r="BF9" s="14">
        <v>0.17113517542847301</v>
      </c>
      <c r="BG9" s="14">
        <v>0.14593711416956101</v>
      </c>
      <c r="BH9" s="14">
        <v>7.7362075469187594E-2</v>
      </c>
      <c r="BI9" s="14"/>
      <c r="BJ9" s="14">
        <v>0.16599240931609199</v>
      </c>
      <c r="BK9" s="14">
        <v>8.81814766609577E-2</v>
      </c>
      <c r="BL9" s="14"/>
      <c r="BM9" s="14">
        <v>0.16332807917754499</v>
      </c>
      <c r="BN9" s="14">
        <v>7.7628852273809598E-2</v>
      </c>
      <c r="BO9" s="14"/>
      <c r="BP9" s="14">
        <v>9.4915869911731995E-2</v>
      </c>
      <c r="BQ9" s="14">
        <v>0.124594230232902</v>
      </c>
      <c r="BR9" s="14">
        <v>5.0124218855068001E-2</v>
      </c>
      <c r="BS9" s="14">
        <v>6.7319508795582794E-2</v>
      </c>
      <c r="BT9" s="14">
        <v>0.111184516049914</v>
      </c>
      <c r="BU9" s="14">
        <v>8.9243863503625107E-2</v>
      </c>
      <c r="BV9" s="14">
        <v>0.102122501891241</v>
      </c>
      <c r="BW9" s="14">
        <v>0.19312682013646401</v>
      </c>
    </row>
    <row r="10" spans="2:75" x14ac:dyDescent="0.35">
      <c r="B10" s="15" t="s">
        <v>339</v>
      </c>
      <c r="C10" s="14">
        <v>0.43882522235666099</v>
      </c>
      <c r="D10" s="14">
        <v>0.46378117886011999</v>
      </c>
      <c r="E10" s="14">
        <v>0.41527294240584001</v>
      </c>
      <c r="F10" s="14"/>
      <c r="G10" s="14">
        <v>0.368957657454342</v>
      </c>
      <c r="H10" s="14">
        <v>0.285918705599915</v>
      </c>
      <c r="I10" s="14">
        <v>0.35063808308708799</v>
      </c>
      <c r="J10" s="14">
        <v>0.37970207921110399</v>
      </c>
      <c r="K10" s="14">
        <v>0.47768477080336602</v>
      </c>
      <c r="L10" s="14">
        <v>0.55533057487799198</v>
      </c>
      <c r="M10" s="14"/>
      <c r="N10" s="14">
        <v>0.45772961302259002</v>
      </c>
      <c r="O10" s="14">
        <v>0.40344700553899399</v>
      </c>
      <c r="P10" s="14"/>
      <c r="Q10" s="14">
        <v>0.41673840222487102</v>
      </c>
      <c r="R10" s="14">
        <v>0.47395995856836498</v>
      </c>
      <c r="S10" s="14">
        <v>0.40985306950869099</v>
      </c>
      <c r="T10" s="14">
        <v>0.46589609019672201</v>
      </c>
      <c r="U10" s="14">
        <v>0.45699344834521999</v>
      </c>
      <c r="V10" s="14">
        <v>0.47765258621284701</v>
      </c>
      <c r="W10" s="14">
        <v>0.44883447084275102</v>
      </c>
      <c r="X10" s="14">
        <v>0.75482381567115997</v>
      </c>
      <c r="Y10" s="14">
        <v>0</v>
      </c>
      <c r="Z10" s="14">
        <v>0.283741834052749</v>
      </c>
      <c r="AA10" s="14"/>
      <c r="AB10" s="14">
        <v>0.487925476685174</v>
      </c>
      <c r="AC10" s="14">
        <v>0.440666625431339</v>
      </c>
      <c r="AD10" s="14">
        <v>0.45777338125293499</v>
      </c>
      <c r="AE10" s="14"/>
      <c r="AF10" s="14">
        <v>0.65324269446795102</v>
      </c>
      <c r="AG10" s="14">
        <v>0.42384268215821402</v>
      </c>
      <c r="AH10" s="14">
        <v>0.46817050903616603</v>
      </c>
      <c r="AI10" s="14">
        <v>0.56807134351439903</v>
      </c>
      <c r="AJ10" s="14">
        <v>0.45736876752371902</v>
      </c>
      <c r="AK10" s="14">
        <v>0.53695778488450396</v>
      </c>
      <c r="AL10" s="14">
        <v>0.218158797119065</v>
      </c>
      <c r="AM10" s="14">
        <v>0.2497961052947</v>
      </c>
      <c r="AN10" s="14"/>
      <c r="AO10" s="14">
        <v>0.62184620426619297</v>
      </c>
      <c r="AP10" s="14">
        <v>0.40136598304487697</v>
      </c>
      <c r="AQ10" s="14">
        <v>0.50696430260167802</v>
      </c>
      <c r="AR10" s="14">
        <v>0.54909509073983098</v>
      </c>
      <c r="AS10" s="14">
        <v>0.44910598001826402</v>
      </c>
      <c r="AT10" s="14">
        <v>0.59451934946765395</v>
      </c>
      <c r="AU10" s="14">
        <v>0.33892395674993198</v>
      </c>
      <c r="AV10" s="14">
        <v>0.220241720378375</v>
      </c>
      <c r="AW10" s="14"/>
      <c r="AX10" s="14">
        <v>0.34071685630762899</v>
      </c>
      <c r="AY10" s="14">
        <v>0.60406308274438403</v>
      </c>
      <c r="AZ10" s="14">
        <v>0.33038299976170299</v>
      </c>
      <c r="BA10" s="14"/>
      <c r="BB10" s="14">
        <v>0.50149643291850599</v>
      </c>
      <c r="BC10" s="14">
        <v>0.54372233991525998</v>
      </c>
      <c r="BD10" s="14">
        <v>0.28214881547250797</v>
      </c>
      <c r="BE10" s="14"/>
      <c r="BF10" s="14">
        <v>0.54651907231408803</v>
      </c>
      <c r="BG10" s="14">
        <v>0.53074860180735794</v>
      </c>
      <c r="BH10" s="14">
        <v>0.377715430146703</v>
      </c>
      <c r="BI10" s="14"/>
      <c r="BJ10" s="14">
        <v>0.53204966367406503</v>
      </c>
      <c r="BK10" s="14">
        <v>0.42157650735102897</v>
      </c>
      <c r="BL10" s="14"/>
      <c r="BM10" s="14">
        <v>0.460126892639111</v>
      </c>
      <c r="BN10" s="14">
        <v>0.44658775295147302</v>
      </c>
      <c r="BO10" s="14"/>
      <c r="BP10" s="14">
        <v>0.42567309011634602</v>
      </c>
      <c r="BQ10" s="14">
        <v>0.49764016243884801</v>
      </c>
      <c r="BR10" s="14">
        <v>0.59989924860930299</v>
      </c>
      <c r="BS10" s="14">
        <v>0.402235057620417</v>
      </c>
      <c r="BT10" s="14">
        <v>0.444444653199427</v>
      </c>
      <c r="BU10" s="14">
        <v>0.45096106392964103</v>
      </c>
      <c r="BV10" s="14">
        <v>0.54062799765974601</v>
      </c>
      <c r="BW10" s="14">
        <v>0.33421462662021301</v>
      </c>
    </row>
    <row r="11" spans="2:75" x14ac:dyDescent="0.35">
      <c r="B11" s="15" t="s">
        <v>340</v>
      </c>
      <c r="C11" s="14">
        <v>0.28017215956548402</v>
      </c>
      <c r="D11" s="14">
        <v>0.27021430294437199</v>
      </c>
      <c r="E11" s="14">
        <v>0.289569925057583</v>
      </c>
      <c r="F11" s="14"/>
      <c r="G11" s="14">
        <v>0.25001915543719999</v>
      </c>
      <c r="H11" s="14">
        <v>0.38073497226540998</v>
      </c>
      <c r="I11" s="14">
        <v>0.26747465344708299</v>
      </c>
      <c r="J11" s="14">
        <v>0.34225080968337601</v>
      </c>
      <c r="K11" s="14">
        <v>0.25188303513937998</v>
      </c>
      <c r="L11" s="14">
        <v>0.23855266104579401</v>
      </c>
      <c r="M11" s="14"/>
      <c r="N11" s="14">
        <v>0.28115032606144202</v>
      </c>
      <c r="O11" s="14">
        <v>0.27834159083733201</v>
      </c>
      <c r="P11" s="14"/>
      <c r="Q11" s="14">
        <v>0.14097612175035801</v>
      </c>
      <c r="R11" s="14">
        <v>0.22641391347008399</v>
      </c>
      <c r="S11" s="14">
        <v>0.33195109927648397</v>
      </c>
      <c r="T11" s="14">
        <v>0.26352280682587698</v>
      </c>
      <c r="U11" s="14">
        <v>0.314713361086846</v>
      </c>
      <c r="V11" s="14">
        <v>0.25109657390812101</v>
      </c>
      <c r="W11" s="14">
        <v>0.24399987501135401</v>
      </c>
      <c r="X11" s="14">
        <v>0</v>
      </c>
      <c r="Y11" s="14">
        <v>0.68232222267642095</v>
      </c>
      <c r="Z11" s="14">
        <v>0.37134090728382402</v>
      </c>
      <c r="AA11" s="14"/>
      <c r="AB11" s="14">
        <v>0.15208212608466001</v>
      </c>
      <c r="AC11" s="14">
        <v>0.30786047795066901</v>
      </c>
      <c r="AD11" s="14">
        <v>0.26847717600785298</v>
      </c>
      <c r="AE11" s="14"/>
      <c r="AF11" s="14">
        <v>0.14714650274250901</v>
      </c>
      <c r="AG11" s="14">
        <v>0.32452009007448801</v>
      </c>
      <c r="AH11" s="14">
        <v>0.237820397416207</v>
      </c>
      <c r="AI11" s="14">
        <v>0.17566221869252399</v>
      </c>
      <c r="AJ11" s="14">
        <v>0.26122792828598901</v>
      </c>
      <c r="AK11" s="14">
        <v>0.25959204511445</v>
      </c>
      <c r="AL11" s="14">
        <v>0.29725259637093798</v>
      </c>
      <c r="AM11" s="14">
        <v>0.36718059881918802</v>
      </c>
      <c r="AN11" s="14"/>
      <c r="AO11" s="14">
        <v>0.15417518526338</v>
      </c>
      <c r="AP11" s="14">
        <v>0.30752576948403698</v>
      </c>
      <c r="AQ11" s="14">
        <v>0.221981880636447</v>
      </c>
      <c r="AR11" s="14">
        <v>0.16154015395308</v>
      </c>
      <c r="AS11" s="14">
        <v>0.29181035718388398</v>
      </c>
      <c r="AT11" s="14">
        <v>0.218404025257946</v>
      </c>
      <c r="AU11" s="14">
        <v>0.24708306726160301</v>
      </c>
      <c r="AV11" s="14">
        <v>0.41320029986448698</v>
      </c>
      <c r="AW11" s="14"/>
      <c r="AX11" s="14">
        <v>0.29135439013057102</v>
      </c>
      <c r="AY11" s="14">
        <v>0.21695786556886501</v>
      </c>
      <c r="AZ11" s="14">
        <v>0.33739933116788901</v>
      </c>
      <c r="BA11" s="14"/>
      <c r="BB11" s="14">
        <v>0.17784398176659499</v>
      </c>
      <c r="BC11" s="14">
        <v>0.259773510373704</v>
      </c>
      <c r="BD11" s="14">
        <v>0.34001358805728399</v>
      </c>
      <c r="BE11" s="14"/>
      <c r="BF11" s="14">
        <v>0.16747743946763499</v>
      </c>
      <c r="BG11" s="14">
        <v>0.234632797733349</v>
      </c>
      <c r="BH11" s="14">
        <v>0.31869293328017501</v>
      </c>
      <c r="BI11" s="14"/>
      <c r="BJ11" s="14">
        <v>0.215207651546616</v>
      </c>
      <c r="BK11" s="14">
        <v>0.29398270351894401</v>
      </c>
      <c r="BL11" s="14"/>
      <c r="BM11" s="14">
        <v>0.24775946701408999</v>
      </c>
      <c r="BN11" s="14">
        <v>0.287807013536996</v>
      </c>
      <c r="BO11" s="14"/>
      <c r="BP11" s="14">
        <v>0.28971638979564801</v>
      </c>
      <c r="BQ11" s="14">
        <v>0.20954222783742299</v>
      </c>
      <c r="BR11" s="14">
        <v>0.22155671842795899</v>
      </c>
      <c r="BS11" s="14">
        <v>0.35290670186707301</v>
      </c>
      <c r="BT11" s="14">
        <v>0.25912242989176398</v>
      </c>
      <c r="BU11" s="14">
        <v>0.27491391410641097</v>
      </c>
      <c r="BV11" s="14">
        <v>0.25510555913526001</v>
      </c>
      <c r="BW11" s="14">
        <v>0.28561456193222601</v>
      </c>
    </row>
    <row r="12" spans="2:75" x14ac:dyDescent="0.35">
      <c r="B12" s="15" t="s">
        <v>341</v>
      </c>
      <c r="C12" s="14">
        <v>6.7150175885421298E-2</v>
      </c>
      <c r="D12" s="14">
        <v>6.3686130613796299E-2</v>
      </c>
      <c r="E12" s="14">
        <v>7.0419381936021902E-2</v>
      </c>
      <c r="F12" s="14"/>
      <c r="G12" s="14">
        <v>0.10336947367579601</v>
      </c>
      <c r="H12" s="14">
        <v>0.14490359693504401</v>
      </c>
      <c r="I12" s="14">
        <v>0.12283795054426799</v>
      </c>
      <c r="J12" s="14">
        <v>7.7417150314908201E-2</v>
      </c>
      <c r="K12" s="14">
        <v>2.3965707821931598E-2</v>
      </c>
      <c r="L12" s="14">
        <v>2.3774690865438899E-2</v>
      </c>
      <c r="M12" s="14"/>
      <c r="N12" s="14">
        <v>6.6444262280409103E-2</v>
      </c>
      <c r="O12" s="14">
        <v>6.8471242774801294E-2</v>
      </c>
      <c r="P12" s="14"/>
      <c r="Q12" s="14">
        <v>8.4089672170593599E-2</v>
      </c>
      <c r="R12" s="14">
        <v>6.5515275892327404E-2</v>
      </c>
      <c r="S12" s="14">
        <v>7.9542887841390103E-2</v>
      </c>
      <c r="T12" s="14">
        <v>7.1016520534241706E-2</v>
      </c>
      <c r="U12" s="14">
        <v>5.83876684576159E-2</v>
      </c>
      <c r="V12" s="14">
        <v>6.97110332685838E-2</v>
      </c>
      <c r="W12" s="14">
        <v>9.0631390631040698E-2</v>
      </c>
      <c r="X12" s="14">
        <v>0</v>
      </c>
      <c r="Y12" s="14">
        <v>0</v>
      </c>
      <c r="Z12" s="14">
        <v>2.48046327400154E-2</v>
      </c>
      <c r="AA12" s="14"/>
      <c r="AB12" s="14">
        <v>6.7619664827174603E-2</v>
      </c>
      <c r="AC12" s="14">
        <v>6.3291625138012203E-2</v>
      </c>
      <c r="AD12" s="14">
        <v>8.3174737448102595E-2</v>
      </c>
      <c r="AE12" s="14"/>
      <c r="AF12" s="14">
        <v>3.2288912041881099E-2</v>
      </c>
      <c r="AG12" s="14">
        <v>9.1705268099638207E-2</v>
      </c>
      <c r="AH12" s="14">
        <v>6.36317053748858E-2</v>
      </c>
      <c r="AI12" s="14">
        <v>1.0096793264255799E-2</v>
      </c>
      <c r="AJ12" s="14">
        <v>5.98169697550225E-2</v>
      </c>
      <c r="AK12" s="14">
        <v>3.4077853658997202E-2</v>
      </c>
      <c r="AL12" s="14">
        <v>0.16779220820340299</v>
      </c>
      <c r="AM12" s="14">
        <v>0.14799447539382499</v>
      </c>
      <c r="AN12" s="14"/>
      <c r="AO12" s="14">
        <v>3.1951371889808497E-2</v>
      </c>
      <c r="AP12" s="14">
        <v>0.13259557597215099</v>
      </c>
      <c r="AQ12" s="14">
        <v>7.0498303092022305E-2</v>
      </c>
      <c r="AR12" s="14">
        <v>2.9341038185784499E-2</v>
      </c>
      <c r="AS12" s="14">
        <v>6.6873792963629594E-2</v>
      </c>
      <c r="AT12" s="14">
        <v>1.3905869976018601E-2</v>
      </c>
      <c r="AU12" s="14">
        <v>0.14262999320483799</v>
      </c>
      <c r="AV12" s="14">
        <v>0.11787501429432901</v>
      </c>
      <c r="AW12" s="14"/>
      <c r="AX12" s="14">
        <v>1.1768561114581501E-2</v>
      </c>
      <c r="AY12" s="14">
        <v>2.8583162807065399E-2</v>
      </c>
      <c r="AZ12" s="14">
        <v>0.102840009400577</v>
      </c>
      <c r="BA12" s="14"/>
      <c r="BB12" s="14">
        <v>4.1595379383217099E-2</v>
      </c>
      <c r="BC12" s="14">
        <v>5.2048031111073999E-2</v>
      </c>
      <c r="BD12" s="14">
        <v>0.13107589506346601</v>
      </c>
      <c r="BE12" s="14"/>
      <c r="BF12" s="14">
        <v>6.1148067139989298E-2</v>
      </c>
      <c r="BG12" s="14">
        <v>4.5552340199345599E-2</v>
      </c>
      <c r="BH12" s="14">
        <v>9.5686308892721395E-2</v>
      </c>
      <c r="BI12" s="14"/>
      <c r="BJ12" s="14">
        <v>3.09615067080663E-2</v>
      </c>
      <c r="BK12" s="14">
        <v>7.2490773107617298E-2</v>
      </c>
      <c r="BL12" s="14"/>
      <c r="BM12" s="14">
        <v>6.4956479488890398E-2</v>
      </c>
      <c r="BN12" s="14">
        <v>6.4047333219288696E-2</v>
      </c>
      <c r="BO12" s="14"/>
      <c r="BP12" s="14">
        <v>7.1555437780208203E-2</v>
      </c>
      <c r="BQ12" s="14">
        <v>5.7291318119374098E-3</v>
      </c>
      <c r="BR12" s="14">
        <v>2.2934783909847899E-2</v>
      </c>
      <c r="BS12" s="14">
        <v>5.3624772208143198E-2</v>
      </c>
      <c r="BT12" s="14">
        <v>8.1921267623920296E-2</v>
      </c>
      <c r="BU12" s="14">
        <v>7.2339322950934301E-2</v>
      </c>
      <c r="BV12" s="14">
        <v>2.7282292318724401E-2</v>
      </c>
      <c r="BW12" s="14">
        <v>0.10280369129913999</v>
      </c>
    </row>
    <row r="13" spans="2:75" x14ac:dyDescent="0.35">
      <c r="B13" s="15" t="s">
        <v>342</v>
      </c>
      <c r="C13" s="14">
        <v>4.6961461376675402E-2</v>
      </c>
      <c r="D13" s="14">
        <v>4.9375553335476899E-2</v>
      </c>
      <c r="E13" s="14">
        <v>4.4683152804017003E-2</v>
      </c>
      <c r="F13" s="14"/>
      <c r="G13" s="14">
        <v>4.3771425885015799E-2</v>
      </c>
      <c r="H13" s="14">
        <v>9.1531497649819701E-2</v>
      </c>
      <c r="I13" s="14">
        <v>7.7761960379712503E-2</v>
      </c>
      <c r="J13" s="14">
        <v>4.4860619900220298E-2</v>
      </c>
      <c r="K13" s="14">
        <v>3.32707290124949E-2</v>
      </c>
      <c r="L13" s="14">
        <v>2.69490536909693E-2</v>
      </c>
      <c r="M13" s="14"/>
      <c r="N13" s="14">
        <v>5.04589510054285E-2</v>
      </c>
      <c r="O13" s="14">
        <v>4.04161593571516E-2</v>
      </c>
      <c r="P13" s="14"/>
      <c r="Q13" s="14">
        <v>8.8800818599651901E-2</v>
      </c>
      <c r="R13" s="14">
        <v>7.8568641881045703E-2</v>
      </c>
      <c r="S13" s="14">
        <v>1.7953849185855599E-2</v>
      </c>
      <c r="T13" s="14">
        <v>5.7401241479215999E-2</v>
      </c>
      <c r="U13" s="14">
        <v>2.0895985372178599E-2</v>
      </c>
      <c r="V13" s="14">
        <v>5.6078041209054297E-2</v>
      </c>
      <c r="W13" s="14">
        <v>4.2804450811202502E-2</v>
      </c>
      <c r="X13" s="14">
        <v>0</v>
      </c>
      <c r="Y13" s="14">
        <v>0.31767777732357899</v>
      </c>
      <c r="Z13" s="14">
        <v>5.07084057217028E-2</v>
      </c>
      <c r="AA13" s="14"/>
      <c r="AB13" s="14">
        <v>3.6016437022871398E-2</v>
      </c>
      <c r="AC13" s="14">
        <v>4.49467879528411E-2</v>
      </c>
      <c r="AD13" s="14">
        <v>5.4651155305226101E-2</v>
      </c>
      <c r="AE13" s="14"/>
      <c r="AF13" s="14">
        <v>5.2104665473863502E-3</v>
      </c>
      <c r="AG13" s="14">
        <v>4.3878293570258499E-2</v>
      </c>
      <c r="AH13" s="14">
        <v>6.9903739864860301E-2</v>
      </c>
      <c r="AI13" s="14">
        <v>4.6292462582371498E-2</v>
      </c>
      <c r="AJ13" s="14">
        <v>0</v>
      </c>
      <c r="AK13" s="14">
        <v>7.7297037258278103E-3</v>
      </c>
      <c r="AL13" s="14">
        <v>0.166896636663356</v>
      </c>
      <c r="AM13" s="14">
        <v>5.8271920041841001E-2</v>
      </c>
      <c r="AN13" s="14"/>
      <c r="AO13" s="14">
        <v>4.6628647809461099E-3</v>
      </c>
      <c r="AP13" s="14">
        <v>2.6776463149213399E-2</v>
      </c>
      <c r="AQ13" s="14">
        <v>2.5737064664435198E-2</v>
      </c>
      <c r="AR13" s="14">
        <v>0</v>
      </c>
      <c r="AS13" s="14">
        <v>0</v>
      </c>
      <c r="AT13" s="14">
        <v>1.3504850746464001E-2</v>
      </c>
      <c r="AU13" s="14">
        <v>0.12745653774896401</v>
      </c>
      <c r="AV13" s="14">
        <v>9.9695050687743203E-2</v>
      </c>
      <c r="AW13" s="14"/>
      <c r="AX13" s="14">
        <v>7.3833248032800697E-2</v>
      </c>
      <c r="AY13" s="14">
        <v>1.9286028517509799E-2</v>
      </c>
      <c r="AZ13" s="14">
        <v>8.0130358994556602E-2</v>
      </c>
      <c r="BA13" s="14"/>
      <c r="BB13" s="14">
        <v>8.6871159157054807E-3</v>
      </c>
      <c r="BC13" s="14">
        <v>1.7186462074503799E-2</v>
      </c>
      <c r="BD13" s="14">
        <v>0.13265560224449299</v>
      </c>
      <c r="BE13" s="14"/>
      <c r="BF13" s="14">
        <v>1.0639240127640399E-2</v>
      </c>
      <c r="BG13" s="14">
        <v>1.5951208232158801E-2</v>
      </c>
      <c r="BH13" s="14">
        <v>0.10209370458681399</v>
      </c>
      <c r="BI13" s="14"/>
      <c r="BJ13" s="14">
        <v>4.8361892658624402E-2</v>
      </c>
      <c r="BK13" s="14">
        <v>4.69496913779252E-2</v>
      </c>
      <c r="BL13" s="14"/>
      <c r="BM13" s="14">
        <v>5.1828379486075403E-2</v>
      </c>
      <c r="BN13" s="14">
        <v>3.9592797865284898E-2</v>
      </c>
      <c r="BO13" s="14"/>
      <c r="BP13" s="14">
        <v>4.12124465588894E-2</v>
      </c>
      <c r="BQ13" s="14">
        <v>4.96378861071528E-2</v>
      </c>
      <c r="BR13" s="14">
        <v>3.7082639586834602E-2</v>
      </c>
      <c r="BS13" s="14">
        <v>4.23242640778023E-2</v>
      </c>
      <c r="BT13" s="14">
        <v>5.5442841218163598E-2</v>
      </c>
      <c r="BU13" s="14">
        <v>6.5218766772416698E-2</v>
      </c>
      <c r="BV13" s="14">
        <v>3.7720526014016702E-2</v>
      </c>
      <c r="BW13" s="14">
        <v>9.5504657741070104E-3</v>
      </c>
    </row>
    <row r="14" spans="2:75" x14ac:dyDescent="0.35">
      <c r="B14" s="15" t="s">
        <v>92</v>
      </c>
      <c r="C14" s="20">
        <v>6.4876161986698294E-2</v>
      </c>
      <c r="D14" s="20">
        <v>3.6172498056556202E-2</v>
      </c>
      <c r="E14" s="20">
        <v>9.1965355238149304E-2</v>
      </c>
      <c r="F14" s="20"/>
      <c r="G14" s="20">
        <v>0.12679476602892201</v>
      </c>
      <c r="H14" s="20">
        <v>4.6252376480561998E-2</v>
      </c>
      <c r="I14" s="20">
        <v>9.5669771307984305E-2</v>
      </c>
      <c r="J14" s="20">
        <v>9.9794494378786402E-2</v>
      </c>
      <c r="K14" s="20">
        <v>5.4365611433518098E-2</v>
      </c>
      <c r="L14" s="20">
        <v>3.2422152651573902E-2</v>
      </c>
      <c r="M14" s="20"/>
      <c r="N14" s="20">
        <v>2.96495246153975E-2</v>
      </c>
      <c r="O14" s="20">
        <v>0.13080029763870399</v>
      </c>
      <c r="P14" s="20"/>
      <c r="Q14" s="20">
        <v>0.26939498525452499</v>
      </c>
      <c r="R14" s="20">
        <v>7.3820688598363202E-2</v>
      </c>
      <c r="S14" s="20">
        <v>6.5997430898140697E-2</v>
      </c>
      <c r="T14" s="20">
        <v>4.53027771968268E-2</v>
      </c>
      <c r="U14" s="20">
        <v>3.5919550998602799E-2</v>
      </c>
      <c r="V14" s="20">
        <v>4.68560072373145E-2</v>
      </c>
      <c r="W14" s="20">
        <v>1.9777083825425701E-2</v>
      </c>
      <c r="X14" s="20">
        <v>0</v>
      </c>
      <c r="Y14" s="20">
        <v>0</v>
      </c>
      <c r="Z14" s="20">
        <v>0.19082060758904601</v>
      </c>
      <c r="AA14" s="20"/>
      <c r="AB14" s="20">
        <v>2.0990672102766401E-2</v>
      </c>
      <c r="AC14" s="20">
        <v>7.0292755503384402E-2</v>
      </c>
      <c r="AD14" s="20">
        <v>2.8816179493295499E-2</v>
      </c>
      <c r="AE14" s="20"/>
      <c r="AF14" s="20">
        <v>2.9967776503305499E-2</v>
      </c>
      <c r="AG14" s="20">
        <v>2.8730169298229299E-2</v>
      </c>
      <c r="AH14" s="20">
        <v>3.2310075470257299E-2</v>
      </c>
      <c r="AI14" s="20">
        <v>1.13251590416029E-2</v>
      </c>
      <c r="AJ14" s="20">
        <v>0.10710882843260799</v>
      </c>
      <c r="AK14" s="20">
        <v>4.1058885034538098E-2</v>
      </c>
      <c r="AL14" s="20">
        <v>7.9775031944036595E-2</v>
      </c>
      <c r="AM14" s="20">
        <v>0.14012963853961399</v>
      </c>
      <c r="AN14" s="20"/>
      <c r="AO14" s="20">
        <v>4.6773019850230399E-2</v>
      </c>
      <c r="AP14" s="20">
        <v>9.8414059699557903E-3</v>
      </c>
      <c r="AQ14" s="20">
        <v>3.3103823989619703E-2</v>
      </c>
      <c r="AR14" s="20">
        <v>1.4733097206546E-2</v>
      </c>
      <c r="AS14" s="20">
        <v>6.2520732788099997E-2</v>
      </c>
      <c r="AT14" s="20">
        <v>3.7559417184898899E-2</v>
      </c>
      <c r="AU14" s="20">
        <v>3.3903161399954598E-2</v>
      </c>
      <c r="AV14" s="20">
        <v>0.13459813326214801</v>
      </c>
      <c r="AW14" s="20"/>
      <c r="AX14" s="20">
        <v>8.2937797438837099E-2</v>
      </c>
      <c r="AY14" s="20">
        <v>1.5354847565061201E-2</v>
      </c>
      <c r="AZ14" s="20">
        <v>5.5739142003832197E-2</v>
      </c>
      <c r="BA14" s="20"/>
      <c r="BB14" s="20">
        <v>3.6271027987882197E-2</v>
      </c>
      <c r="BC14" s="20">
        <v>3.4376620231453103E-2</v>
      </c>
      <c r="BD14" s="20">
        <v>4.4509618313441503E-2</v>
      </c>
      <c r="BE14" s="20"/>
      <c r="BF14" s="20">
        <v>4.3081005522174101E-2</v>
      </c>
      <c r="BG14" s="20">
        <v>2.7177937858227599E-2</v>
      </c>
      <c r="BH14" s="20">
        <v>2.8449547624399101E-2</v>
      </c>
      <c r="BI14" s="20"/>
      <c r="BJ14" s="20">
        <v>7.4268760965360801E-3</v>
      </c>
      <c r="BK14" s="20">
        <v>7.6818847983526506E-2</v>
      </c>
      <c r="BL14" s="20"/>
      <c r="BM14" s="20">
        <v>1.2000702194288001E-2</v>
      </c>
      <c r="BN14" s="20">
        <v>8.4336250153148107E-2</v>
      </c>
      <c r="BO14" s="20"/>
      <c r="BP14" s="20">
        <v>7.6926765837176503E-2</v>
      </c>
      <c r="BQ14" s="20">
        <v>0.11285636157173599</v>
      </c>
      <c r="BR14" s="20">
        <v>6.8402390610987102E-2</v>
      </c>
      <c r="BS14" s="20">
        <v>8.1589695430981601E-2</v>
      </c>
      <c r="BT14" s="20">
        <v>4.7884292016810499E-2</v>
      </c>
      <c r="BU14" s="20">
        <v>4.7323068736972403E-2</v>
      </c>
      <c r="BV14" s="20">
        <v>3.7141122981011999E-2</v>
      </c>
      <c r="BW14" s="20">
        <v>7.4689834237850403E-2</v>
      </c>
    </row>
    <row r="15" spans="2:75" x14ac:dyDescent="0.35">
      <c r="B15" s="16"/>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W2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358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126</v>
      </c>
      <c r="D7" s="10">
        <v>72</v>
      </c>
      <c r="E7" s="10">
        <v>54</v>
      </c>
      <c r="F7" s="10"/>
      <c r="G7" s="10">
        <v>18</v>
      </c>
      <c r="H7" s="10">
        <v>37</v>
      </c>
      <c r="I7" s="10">
        <v>22</v>
      </c>
      <c r="J7" s="10">
        <v>26</v>
      </c>
      <c r="K7" s="10">
        <v>13</v>
      </c>
      <c r="L7" s="10">
        <v>10</v>
      </c>
      <c r="M7" s="10"/>
      <c r="N7" s="10">
        <v>48</v>
      </c>
      <c r="O7" s="10">
        <v>78</v>
      </c>
      <c r="P7" s="10"/>
      <c r="Q7" s="10">
        <v>8</v>
      </c>
      <c r="R7" s="10">
        <v>21</v>
      </c>
      <c r="S7" s="10">
        <v>16</v>
      </c>
      <c r="T7" s="10">
        <v>27</v>
      </c>
      <c r="U7" s="10">
        <v>16</v>
      </c>
      <c r="V7" s="10">
        <v>15</v>
      </c>
      <c r="W7" s="10">
        <v>13</v>
      </c>
      <c r="X7" s="10">
        <v>0</v>
      </c>
      <c r="Y7" s="10">
        <v>1</v>
      </c>
      <c r="Z7" s="10">
        <v>9</v>
      </c>
      <c r="AA7" s="10"/>
      <c r="AB7" s="10">
        <v>18</v>
      </c>
      <c r="AC7" s="10">
        <v>64</v>
      </c>
      <c r="AD7" s="10">
        <v>36</v>
      </c>
      <c r="AE7" s="10"/>
      <c r="AF7" s="10">
        <v>6</v>
      </c>
      <c r="AG7" s="10">
        <v>25</v>
      </c>
      <c r="AH7" s="10">
        <v>10</v>
      </c>
      <c r="AI7" s="10">
        <v>6</v>
      </c>
      <c r="AJ7" s="10">
        <v>6</v>
      </c>
      <c r="AK7" s="10">
        <v>7</v>
      </c>
      <c r="AL7" s="10">
        <v>10</v>
      </c>
      <c r="AM7" s="10">
        <v>29</v>
      </c>
      <c r="AN7" s="10"/>
      <c r="AO7" s="10">
        <v>4</v>
      </c>
      <c r="AP7" s="10">
        <v>22</v>
      </c>
      <c r="AQ7" s="10">
        <v>5</v>
      </c>
      <c r="AR7" s="10">
        <v>5</v>
      </c>
      <c r="AS7" s="10">
        <v>4</v>
      </c>
      <c r="AT7" s="10">
        <v>8</v>
      </c>
      <c r="AU7" s="10">
        <v>9</v>
      </c>
      <c r="AV7" s="10">
        <v>17</v>
      </c>
      <c r="AW7" s="10"/>
      <c r="AX7" s="10">
        <v>3</v>
      </c>
      <c r="AY7" s="10">
        <v>29</v>
      </c>
      <c r="AZ7" s="10">
        <v>86</v>
      </c>
      <c r="BA7" s="10"/>
      <c r="BB7" s="10">
        <v>9</v>
      </c>
      <c r="BC7" s="10">
        <v>38</v>
      </c>
      <c r="BD7" s="10">
        <v>66</v>
      </c>
      <c r="BE7" s="10"/>
      <c r="BF7" s="10">
        <v>7</v>
      </c>
      <c r="BG7" s="10">
        <v>25</v>
      </c>
      <c r="BH7" s="10">
        <v>80</v>
      </c>
      <c r="BI7" s="10"/>
      <c r="BJ7" s="10">
        <v>16</v>
      </c>
      <c r="BK7" s="10">
        <v>105</v>
      </c>
      <c r="BL7" s="10"/>
      <c r="BM7" s="10">
        <v>38</v>
      </c>
      <c r="BN7" s="10">
        <v>76</v>
      </c>
      <c r="BO7" s="10"/>
      <c r="BP7" s="10">
        <v>19</v>
      </c>
      <c r="BQ7" s="10">
        <v>6</v>
      </c>
      <c r="BR7" s="10">
        <v>6</v>
      </c>
      <c r="BS7" s="10">
        <v>22</v>
      </c>
      <c r="BT7" s="10">
        <v>42</v>
      </c>
      <c r="BU7" s="10">
        <v>16</v>
      </c>
      <c r="BV7" s="10">
        <v>3</v>
      </c>
      <c r="BW7" s="10">
        <v>12</v>
      </c>
    </row>
    <row r="8" spans="2:75" ht="30" customHeight="1" x14ac:dyDescent="0.35">
      <c r="B8" s="11" t="s">
        <v>19</v>
      </c>
      <c r="C8" s="11">
        <v>127</v>
      </c>
      <c r="D8" s="11">
        <v>72</v>
      </c>
      <c r="E8" s="11">
        <v>55</v>
      </c>
      <c r="F8" s="11"/>
      <c r="G8" s="11">
        <v>16</v>
      </c>
      <c r="H8" s="11">
        <v>38</v>
      </c>
      <c r="I8" s="11">
        <v>22</v>
      </c>
      <c r="J8" s="11">
        <v>26</v>
      </c>
      <c r="K8" s="11">
        <v>11</v>
      </c>
      <c r="L8" s="11">
        <v>14</v>
      </c>
      <c r="M8" s="11"/>
      <c r="N8" s="11">
        <v>90</v>
      </c>
      <c r="O8" s="11">
        <v>37</v>
      </c>
      <c r="P8" s="11"/>
      <c r="Q8" s="11">
        <v>5</v>
      </c>
      <c r="R8" s="11">
        <v>16</v>
      </c>
      <c r="S8" s="11">
        <v>15</v>
      </c>
      <c r="T8" s="11">
        <v>26</v>
      </c>
      <c r="U8" s="11">
        <v>20</v>
      </c>
      <c r="V8" s="11">
        <v>16</v>
      </c>
      <c r="W8" s="11">
        <v>21</v>
      </c>
      <c r="X8" s="11">
        <v>0</v>
      </c>
      <c r="Y8" s="11">
        <v>1</v>
      </c>
      <c r="Z8" s="11">
        <v>5</v>
      </c>
      <c r="AA8" s="11"/>
      <c r="AB8" s="11">
        <v>16</v>
      </c>
      <c r="AC8" s="11">
        <v>68</v>
      </c>
      <c r="AD8" s="11">
        <v>34</v>
      </c>
      <c r="AE8" s="11"/>
      <c r="AF8" s="11">
        <v>7</v>
      </c>
      <c r="AG8" s="11">
        <v>25</v>
      </c>
      <c r="AH8" s="11">
        <v>14</v>
      </c>
      <c r="AI8" s="11">
        <v>9</v>
      </c>
      <c r="AJ8" s="11">
        <v>5</v>
      </c>
      <c r="AK8" s="11">
        <v>6</v>
      </c>
      <c r="AL8" s="11">
        <v>10</v>
      </c>
      <c r="AM8" s="11">
        <v>30</v>
      </c>
      <c r="AN8" s="11"/>
      <c r="AO8" s="11">
        <v>4</v>
      </c>
      <c r="AP8" s="11">
        <v>25</v>
      </c>
      <c r="AQ8" s="11">
        <v>6</v>
      </c>
      <c r="AR8" s="11">
        <v>6</v>
      </c>
      <c r="AS8" s="11">
        <v>2</v>
      </c>
      <c r="AT8" s="11">
        <v>6</v>
      </c>
      <c r="AU8" s="11">
        <v>10</v>
      </c>
      <c r="AV8" s="11">
        <v>18</v>
      </c>
      <c r="AW8" s="11"/>
      <c r="AX8" s="11">
        <v>3</v>
      </c>
      <c r="AY8" s="11">
        <v>36</v>
      </c>
      <c r="AZ8" s="11">
        <v>84</v>
      </c>
      <c r="BA8" s="11"/>
      <c r="BB8" s="11">
        <v>10</v>
      </c>
      <c r="BC8" s="11">
        <v>39</v>
      </c>
      <c r="BD8" s="11">
        <v>66</v>
      </c>
      <c r="BE8" s="11"/>
      <c r="BF8" s="11">
        <v>7</v>
      </c>
      <c r="BG8" s="11">
        <v>23</v>
      </c>
      <c r="BH8" s="11">
        <v>87</v>
      </c>
      <c r="BI8" s="11"/>
      <c r="BJ8" s="11">
        <v>26</v>
      </c>
      <c r="BK8" s="11">
        <v>97</v>
      </c>
      <c r="BL8" s="11"/>
      <c r="BM8" s="11">
        <v>40</v>
      </c>
      <c r="BN8" s="11">
        <v>73</v>
      </c>
      <c r="BO8" s="11"/>
      <c r="BP8" s="11">
        <v>20</v>
      </c>
      <c r="BQ8" s="11">
        <v>4</v>
      </c>
      <c r="BR8" s="11">
        <v>3</v>
      </c>
      <c r="BS8" s="11">
        <v>20</v>
      </c>
      <c r="BT8" s="11">
        <v>50</v>
      </c>
      <c r="BU8" s="11">
        <v>15</v>
      </c>
      <c r="BV8" s="11">
        <v>3</v>
      </c>
      <c r="BW8" s="11">
        <v>11</v>
      </c>
    </row>
    <row r="9" spans="2:75" ht="29" x14ac:dyDescent="0.35">
      <c r="B9" s="15" t="s">
        <v>346</v>
      </c>
      <c r="C9" s="14">
        <v>0.58038577750267695</v>
      </c>
      <c r="D9" s="14">
        <v>0.60846672612586805</v>
      </c>
      <c r="E9" s="14">
        <v>0.54385422070154499</v>
      </c>
      <c r="F9" s="14"/>
      <c r="G9" s="14">
        <v>0.71087526552109204</v>
      </c>
      <c r="H9" s="14">
        <v>0.59408584358933803</v>
      </c>
      <c r="I9" s="14">
        <v>0.390901174205881</v>
      </c>
      <c r="J9" s="14">
        <v>0.60642589262444702</v>
      </c>
      <c r="K9" s="14">
        <v>0.85980084352893404</v>
      </c>
      <c r="L9" s="14">
        <v>0.42693986305974002</v>
      </c>
      <c r="M9" s="14"/>
      <c r="N9" s="14">
        <v>0.55359771926568102</v>
      </c>
      <c r="O9" s="14">
        <v>0.64530041737028099</v>
      </c>
      <c r="P9" s="14"/>
      <c r="Q9" s="14">
        <v>0.92407197272517705</v>
      </c>
      <c r="R9" s="14">
        <v>0.34019556849641502</v>
      </c>
      <c r="S9" s="14">
        <v>0.81522785940993403</v>
      </c>
      <c r="T9" s="14">
        <v>0.46547567211021201</v>
      </c>
      <c r="U9" s="14">
        <v>0.440862525230302</v>
      </c>
      <c r="V9" s="14">
        <v>0.53253458295859202</v>
      </c>
      <c r="W9" s="14">
        <v>0.70426486243979103</v>
      </c>
      <c r="X9" s="14">
        <v>0</v>
      </c>
      <c r="Y9" s="14">
        <v>1</v>
      </c>
      <c r="Z9" s="14">
        <v>0.95030975404311802</v>
      </c>
      <c r="AA9" s="14"/>
      <c r="AB9" s="14">
        <v>0.390416949487567</v>
      </c>
      <c r="AC9" s="14">
        <v>0.58091907933613796</v>
      </c>
      <c r="AD9" s="14">
        <v>0.71807939775038299</v>
      </c>
      <c r="AE9" s="14"/>
      <c r="AF9" s="14">
        <v>0.51665459892802101</v>
      </c>
      <c r="AG9" s="14">
        <v>0.60151266200294795</v>
      </c>
      <c r="AH9" s="14">
        <v>0.46992482061501401</v>
      </c>
      <c r="AI9" s="14">
        <v>0.30010683334457899</v>
      </c>
      <c r="AJ9" s="14">
        <v>0.11047188009681801</v>
      </c>
      <c r="AK9" s="14">
        <v>9.7441388046152405E-2</v>
      </c>
      <c r="AL9" s="14">
        <v>0.78636244132870303</v>
      </c>
      <c r="AM9" s="14">
        <v>0.57563825765846799</v>
      </c>
      <c r="AN9" s="14"/>
      <c r="AO9" s="14">
        <v>0.42330399148693498</v>
      </c>
      <c r="AP9" s="14">
        <v>0.69406684169190103</v>
      </c>
      <c r="AQ9" s="14">
        <v>0.38178210674443103</v>
      </c>
      <c r="AR9" s="14">
        <v>0.269339842053192</v>
      </c>
      <c r="AS9" s="14">
        <v>0.23226465292559301</v>
      </c>
      <c r="AT9" s="14">
        <v>0.45237910175884799</v>
      </c>
      <c r="AU9" s="14">
        <v>0.60606199448835196</v>
      </c>
      <c r="AV9" s="14">
        <v>0.59730041512761101</v>
      </c>
      <c r="AW9" s="14"/>
      <c r="AX9" s="14">
        <v>0.66971970687386695</v>
      </c>
      <c r="AY9" s="14">
        <v>0.418382510635391</v>
      </c>
      <c r="AZ9" s="14">
        <v>0.64613731152165099</v>
      </c>
      <c r="BA9" s="14"/>
      <c r="BB9" s="14">
        <v>0.14886985809244899</v>
      </c>
      <c r="BC9" s="14">
        <v>0.47313373527679198</v>
      </c>
      <c r="BD9" s="14">
        <v>0.73890843331234302</v>
      </c>
      <c r="BE9" s="14"/>
      <c r="BF9" s="14">
        <v>7.3121024398015003E-2</v>
      </c>
      <c r="BG9" s="14">
        <v>0.55184870423635202</v>
      </c>
      <c r="BH9" s="14">
        <v>0.61201715746761298</v>
      </c>
      <c r="BI9" s="14"/>
      <c r="BJ9" s="14">
        <v>0.624136759152633</v>
      </c>
      <c r="BK9" s="14">
        <v>0.58886377178818095</v>
      </c>
      <c r="BL9" s="14"/>
      <c r="BM9" s="14">
        <v>0.59937236641643798</v>
      </c>
      <c r="BN9" s="14">
        <v>0.60935276823368101</v>
      </c>
      <c r="BO9" s="14"/>
      <c r="BP9" s="14">
        <v>0.17146230106771901</v>
      </c>
      <c r="BQ9" s="14">
        <v>0.93684572593662396</v>
      </c>
      <c r="BR9" s="14">
        <v>0.82558232413816302</v>
      </c>
      <c r="BS9" s="14">
        <v>0.50872003643827401</v>
      </c>
      <c r="BT9" s="14">
        <v>0.67629647018463002</v>
      </c>
      <c r="BU9" s="14">
        <v>0.840203484669095</v>
      </c>
      <c r="BV9" s="14">
        <v>0.17523446820374899</v>
      </c>
      <c r="BW9" s="14">
        <v>0.59073794351190101</v>
      </c>
    </row>
    <row r="10" spans="2:75" ht="43.5" x14ac:dyDescent="0.35">
      <c r="B10" s="15" t="s">
        <v>347</v>
      </c>
      <c r="C10" s="14">
        <v>0.51644840123096103</v>
      </c>
      <c r="D10" s="14">
        <v>0.51287455881439703</v>
      </c>
      <c r="E10" s="14">
        <v>0.52109774655724905</v>
      </c>
      <c r="F10" s="14"/>
      <c r="G10" s="14">
        <v>0.497674015623501</v>
      </c>
      <c r="H10" s="14">
        <v>0.48065821016260102</v>
      </c>
      <c r="I10" s="14">
        <v>0.42445390615719703</v>
      </c>
      <c r="J10" s="14">
        <v>0.70464564659072404</v>
      </c>
      <c r="K10" s="14">
        <v>0.69725644799416897</v>
      </c>
      <c r="L10" s="14">
        <v>0.29182728080918502</v>
      </c>
      <c r="M10" s="14"/>
      <c r="N10" s="14">
        <v>0.48644782864054897</v>
      </c>
      <c r="O10" s="14">
        <v>0.58914782379825004</v>
      </c>
      <c r="P10" s="14"/>
      <c r="Q10" s="14">
        <v>0.63358816730168099</v>
      </c>
      <c r="R10" s="14">
        <v>0.43869015585052901</v>
      </c>
      <c r="S10" s="14">
        <v>0.79404393144523699</v>
      </c>
      <c r="T10" s="14">
        <v>0.38962631572057199</v>
      </c>
      <c r="U10" s="14">
        <v>0.35613059966049998</v>
      </c>
      <c r="V10" s="14">
        <v>0.64598795732168002</v>
      </c>
      <c r="W10" s="14">
        <v>0.44163930820714697</v>
      </c>
      <c r="X10" s="14">
        <v>0</v>
      </c>
      <c r="Y10" s="14">
        <v>1</v>
      </c>
      <c r="Z10" s="14">
        <v>0.86390277231283497</v>
      </c>
      <c r="AA10" s="14"/>
      <c r="AB10" s="14">
        <v>0.53203317232620895</v>
      </c>
      <c r="AC10" s="14">
        <v>0.53494356007884403</v>
      </c>
      <c r="AD10" s="14">
        <v>0.47400910256179801</v>
      </c>
      <c r="AE10" s="14"/>
      <c r="AF10" s="14">
        <v>0.51708659518705102</v>
      </c>
      <c r="AG10" s="14">
        <v>0.731826194139785</v>
      </c>
      <c r="AH10" s="14">
        <v>0.38174764079416401</v>
      </c>
      <c r="AI10" s="14">
        <v>0.26132827548620402</v>
      </c>
      <c r="AJ10" s="14">
        <v>0.11047188009681801</v>
      </c>
      <c r="AK10" s="14">
        <v>0.58968302640949199</v>
      </c>
      <c r="AL10" s="14">
        <v>0.53434113804509498</v>
      </c>
      <c r="AM10" s="14">
        <v>0.45152620600274601</v>
      </c>
      <c r="AN10" s="14"/>
      <c r="AO10" s="14">
        <v>0.42330399148693498</v>
      </c>
      <c r="AP10" s="14">
        <v>0.75268749111383304</v>
      </c>
      <c r="AQ10" s="14">
        <v>0.26713610435588597</v>
      </c>
      <c r="AR10" s="14">
        <v>0.51666386781839402</v>
      </c>
      <c r="AS10" s="14">
        <v>0.23226465292559301</v>
      </c>
      <c r="AT10" s="14">
        <v>0.32979448298830299</v>
      </c>
      <c r="AU10" s="14">
        <v>0.33836334623282099</v>
      </c>
      <c r="AV10" s="14">
        <v>0.41892528539836899</v>
      </c>
      <c r="AW10" s="14"/>
      <c r="AX10" s="14">
        <v>0</v>
      </c>
      <c r="AY10" s="14">
        <v>0.44379910973468201</v>
      </c>
      <c r="AZ10" s="14">
        <v>0.55956877508720204</v>
      </c>
      <c r="BA10" s="14"/>
      <c r="BB10" s="14">
        <v>0.33423802485528997</v>
      </c>
      <c r="BC10" s="14">
        <v>0.48551801034741998</v>
      </c>
      <c r="BD10" s="14">
        <v>0.58998813903714398</v>
      </c>
      <c r="BE10" s="14"/>
      <c r="BF10" s="14">
        <v>0.120894686967443</v>
      </c>
      <c r="BG10" s="14">
        <v>0.61144930636763495</v>
      </c>
      <c r="BH10" s="14">
        <v>0.50332352184200402</v>
      </c>
      <c r="BI10" s="14"/>
      <c r="BJ10" s="14">
        <v>0.30784986217312499</v>
      </c>
      <c r="BK10" s="14">
        <v>0.58896742826432402</v>
      </c>
      <c r="BL10" s="14"/>
      <c r="BM10" s="14">
        <v>0.35630554309443602</v>
      </c>
      <c r="BN10" s="14">
        <v>0.58604556529892204</v>
      </c>
      <c r="BO10" s="14"/>
      <c r="BP10" s="14">
        <v>0.40675639814519798</v>
      </c>
      <c r="BQ10" s="14">
        <v>0.93684572593662396</v>
      </c>
      <c r="BR10" s="14">
        <v>0.64554776717040296</v>
      </c>
      <c r="BS10" s="14">
        <v>0.60324799729496503</v>
      </c>
      <c r="BT10" s="14">
        <v>0.41442389314681799</v>
      </c>
      <c r="BU10" s="14">
        <v>0.64040158933725999</v>
      </c>
      <c r="BV10" s="14">
        <v>0.17523446820374899</v>
      </c>
      <c r="BW10" s="14">
        <v>0.75337152011199104</v>
      </c>
    </row>
    <row r="11" spans="2:75" ht="43.5" x14ac:dyDescent="0.35">
      <c r="B11" s="15" t="s">
        <v>348</v>
      </c>
      <c r="C11" s="14">
        <v>0.39062927056448798</v>
      </c>
      <c r="D11" s="14">
        <v>0.43224518782043603</v>
      </c>
      <c r="E11" s="14">
        <v>0.33648956661548302</v>
      </c>
      <c r="F11" s="14"/>
      <c r="G11" s="14">
        <v>0.29802585862424402</v>
      </c>
      <c r="H11" s="14">
        <v>0.28469217084382697</v>
      </c>
      <c r="I11" s="14">
        <v>0.37714316932644998</v>
      </c>
      <c r="J11" s="14">
        <v>0.413757679107571</v>
      </c>
      <c r="K11" s="14">
        <v>0.62264581192387802</v>
      </c>
      <c r="L11" s="14">
        <v>0.57073137784441796</v>
      </c>
      <c r="M11" s="14"/>
      <c r="N11" s="14">
        <v>0.40794097787793299</v>
      </c>
      <c r="O11" s="14">
        <v>0.34867836707594602</v>
      </c>
      <c r="P11" s="14"/>
      <c r="Q11" s="14">
        <v>0.731987619725599</v>
      </c>
      <c r="R11" s="14">
        <v>0.311967848896893</v>
      </c>
      <c r="S11" s="14">
        <v>0.22400692368253899</v>
      </c>
      <c r="T11" s="14">
        <v>0.30824141899108098</v>
      </c>
      <c r="U11" s="14">
        <v>0.31989301995649499</v>
      </c>
      <c r="V11" s="14">
        <v>0.37871851499391801</v>
      </c>
      <c r="W11" s="14">
        <v>0.605876783635105</v>
      </c>
      <c r="X11" s="14">
        <v>0</v>
      </c>
      <c r="Y11" s="14">
        <v>1</v>
      </c>
      <c r="Z11" s="14">
        <v>0.48364087160182201</v>
      </c>
      <c r="AA11" s="14"/>
      <c r="AB11" s="14">
        <v>0.43297652638006401</v>
      </c>
      <c r="AC11" s="14">
        <v>0.357762858690371</v>
      </c>
      <c r="AD11" s="14">
        <v>0.45694155891159099</v>
      </c>
      <c r="AE11" s="14"/>
      <c r="AF11" s="14">
        <v>0.37461451613708802</v>
      </c>
      <c r="AG11" s="14">
        <v>0.36265891892937602</v>
      </c>
      <c r="AH11" s="14">
        <v>0.604861722166666</v>
      </c>
      <c r="AI11" s="14">
        <v>0.301648890172446</v>
      </c>
      <c r="AJ11" s="14">
        <v>0</v>
      </c>
      <c r="AK11" s="14">
        <v>0.140710398131488</v>
      </c>
      <c r="AL11" s="14">
        <v>0.63482103689302605</v>
      </c>
      <c r="AM11" s="14">
        <v>0.28389125660714198</v>
      </c>
      <c r="AN11" s="14"/>
      <c r="AO11" s="14">
        <v>0.60794096044343104</v>
      </c>
      <c r="AP11" s="14">
        <v>0.24821309850506401</v>
      </c>
      <c r="AQ11" s="14">
        <v>0.57319462702477397</v>
      </c>
      <c r="AR11" s="14">
        <v>0.58112349403567098</v>
      </c>
      <c r="AS11" s="14">
        <v>0</v>
      </c>
      <c r="AT11" s="14">
        <v>0.21000584742922701</v>
      </c>
      <c r="AU11" s="14">
        <v>0.53698889103683201</v>
      </c>
      <c r="AV11" s="14">
        <v>0.42717504995736799</v>
      </c>
      <c r="AW11" s="14"/>
      <c r="AX11" s="14">
        <v>0</v>
      </c>
      <c r="AY11" s="14">
        <v>0.36044589451210202</v>
      </c>
      <c r="AZ11" s="14">
        <v>0.41505763153543901</v>
      </c>
      <c r="BA11" s="14"/>
      <c r="BB11" s="14">
        <v>0.32788642799204698</v>
      </c>
      <c r="BC11" s="14">
        <v>0.303009409636187</v>
      </c>
      <c r="BD11" s="14">
        <v>0.42781853521577401</v>
      </c>
      <c r="BE11" s="14"/>
      <c r="BF11" s="14">
        <v>5.2447440578146903E-2</v>
      </c>
      <c r="BG11" s="14">
        <v>0.14906569485354301</v>
      </c>
      <c r="BH11" s="14">
        <v>0.48635044897174601</v>
      </c>
      <c r="BI11" s="14"/>
      <c r="BJ11" s="14">
        <v>0.49787405804030699</v>
      </c>
      <c r="BK11" s="14">
        <v>0.37921433864215498</v>
      </c>
      <c r="BL11" s="14"/>
      <c r="BM11" s="14">
        <v>0.41848348976472399</v>
      </c>
      <c r="BN11" s="14">
        <v>0.38891090502352399</v>
      </c>
      <c r="BO11" s="14"/>
      <c r="BP11" s="14">
        <v>0.39521764964133299</v>
      </c>
      <c r="BQ11" s="14">
        <v>0.31255072783865501</v>
      </c>
      <c r="BR11" s="14">
        <v>0.32680314844754199</v>
      </c>
      <c r="BS11" s="14">
        <v>0.35119386683957399</v>
      </c>
      <c r="BT11" s="14">
        <v>0.348226185134134</v>
      </c>
      <c r="BU11" s="14">
        <v>0.66819273000002299</v>
      </c>
      <c r="BV11" s="14">
        <v>0.17523446820374899</v>
      </c>
      <c r="BW11" s="14">
        <v>0.38045765474353499</v>
      </c>
    </row>
    <row r="12" spans="2:75" ht="43.5" x14ac:dyDescent="0.35">
      <c r="B12" s="15" t="s">
        <v>349</v>
      </c>
      <c r="C12" s="14">
        <v>0.34106426515045501</v>
      </c>
      <c r="D12" s="14">
        <v>0.32709778897735903</v>
      </c>
      <c r="E12" s="14">
        <v>0.35923377660377298</v>
      </c>
      <c r="F12" s="14"/>
      <c r="G12" s="14">
        <v>0.28750519312772899</v>
      </c>
      <c r="H12" s="14">
        <v>0.31011892919252998</v>
      </c>
      <c r="I12" s="14">
        <v>0.3682846777689</v>
      </c>
      <c r="J12" s="14">
        <v>0.38868318958984299</v>
      </c>
      <c r="K12" s="14">
        <v>0.49512901525387898</v>
      </c>
      <c r="L12" s="14">
        <v>0.234050409432388</v>
      </c>
      <c r="M12" s="14"/>
      <c r="N12" s="14">
        <v>0.29074255750144901</v>
      </c>
      <c r="O12" s="14">
        <v>0.46300724066059401</v>
      </c>
      <c r="P12" s="14"/>
      <c r="Q12" s="14">
        <v>0.475096270912652</v>
      </c>
      <c r="R12" s="14">
        <v>0.20472482272209999</v>
      </c>
      <c r="S12" s="14">
        <v>0.26610613589398402</v>
      </c>
      <c r="T12" s="14">
        <v>0.27819416358014798</v>
      </c>
      <c r="U12" s="14">
        <v>0.36826412392334101</v>
      </c>
      <c r="V12" s="14">
        <v>0.46809941470326499</v>
      </c>
      <c r="W12" s="14">
        <v>0.30096531471982302</v>
      </c>
      <c r="X12" s="14">
        <v>0</v>
      </c>
      <c r="Y12" s="14">
        <v>1</v>
      </c>
      <c r="Z12" s="14">
        <v>0.66470634417311802</v>
      </c>
      <c r="AA12" s="14"/>
      <c r="AB12" s="14">
        <v>0.44178314070142699</v>
      </c>
      <c r="AC12" s="14">
        <v>0.28597670058233798</v>
      </c>
      <c r="AD12" s="14">
        <v>0.397552373659804</v>
      </c>
      <c r="AE12" s="14"/>
      <c r="AF12" s="14">
        <v>0.37461451613708802</v>
      </c>
      <c r="AG12" s="14">
        <v>0.46405906441432598</v>
      </c>
      <c r="AH12" s="14">
        <v>0.34392913618544302</v>
      </c>
      <c r="AI12" s="14">
        <v>5.2968279315177502E-2</v>
      </c>
      <c r="AJ12" s="14">
        <v>0</v>
      </c>
      <c r="AK12" s="14">
        <v>0.41139067492619402</v>
      </c>
      <c r="AL12" s="14">
        <v>0.124211952941614</v>
      </c>
      <c r="AM12" s="14">
        <v>0.25919677118949602</v>
      </c>
      <c r="AN12" s="14"/>
      <c r="AO12" s="14">
        <v>0.60794096044343104</v>
      </c>
      <c r="AP12" s="14">
        <v>0.33220621974951697</v>
      </c>
      <c r="AQ12" s="14">
        <v>8.3945684543796598E-2</v>
      </c>
      <c r="AR12" s="14">
        <v>8.4679152651751702E-2</v>
      </c>
      <c r="AS12" s="14">
        <v>0</v>
      </c>
      <c r="AT12" s="14">
        <v>0.15448426104888499</v>
      </c>
      <c r="AU12" s="14">
        <v>0.10089107211451701</v>
      </c>
      <c r="AV12" s="14">
        <v>0.33970454878844603</v>
      </c>
      <c r="AW12" s="14"/>
      <c r="AX12" s="14">
        <v>0</v>
      </c>
      <c r="AY12" s="14">
        <v>0.18508112137093</v>
      </c>
      <c r="AZ12" s="14">
        <v>0.41636336424019099</v>
      </c>
      <c r="BA12" s="14"/>
      <c r="BB12" s="14">
        <v>0</v>
      </c>
      <c r="BC12" s="14">
        <v>0.17165025111122001</v>
      </c>
      <c r="BD12" s="14">
        <v>0.50423900073580297</v>
      </c>
      <c r="BE12" s="14"/>
      <c r="BF12" s="14">
        <v>0.27280038959313602</v>
      </c>
      <c r="BG12" s="14">
        <v>0.21612907208180601</v>
      </c>
      <c r="BH12" s="14">
        <v>0.38597701626644998</v>
      </c>
      <c r="BI12" s="14"/>
      <c r="BJ12" s="14">
        <v>0.23493127339755601</v>
      </c>
      <c r="BK12" s="14">
        <v>0.37386711911849202</v>
      </c>
      <c r="BL12" s="14"/>
      <c r="BM12" s="14">
        <v>0.23292026008318001</v>
      </c>
      <c r="BN12" s="14">
        <v>0.39873355115442699</v>
      </c>
      <c r="BO12" s="14"/>
      <c r="BP12" s="14">
        <v>0.176552663608182</v>
      </c>
      <c r="BQ12" s="14">
        <v>0.38562602278378</v>
      </c>
      <c r="BR12" s="14">
        <v>0.33220992036119101</v>
      </c>
      <c r="BS12" s="14">
        <v>0.39855743478583</v>
      </c>
      <c r="BT12" s="14">
        <v>0.28929801206209799</v>
      </c>
      <c r="BU12" s="14">
        <v>0.59713380734108901</v>
      </c>
      <c r="BV12" s="14">
        <v>0</v>
      </c>
      <c r="BW12" s="14">
        <v>0.50626458346054204</v>
      </c>
    </row>
    <row r="13" spans="2:75" ht="29" x14ac:dyDescent="0.35">
      <c r="B13" s="15" t="s">
        <v>350</v>
      </c>
      <c r="C13" s="14">
        <v>0.307874698928019</v>
      </c>
      <c r="D13" s="14">
        <v>0.387812003619396</v>
      </c>
      <c r="E13" s="14">
        <v>0.203881268148738</v>
      </c>
      <c r="F13" s="14"/>
      <c r="G13" s="14">
        <v>0.45271318519996301</v>
      </c>
      <c r="H13" s="14">
        <v>0.34845380374726598</v>
      </c>
      <c r="I13" s="14">
        <v>0.24155149366630499</v>
      </c>
      <c r="J13" s="14">
        <v>0.25371637557816301</v>
      </c>
      <c r="K13" s="14">
        <v>0.49512901525387898</v>
      </c>
      <c r="L13" s="14">
        <v>9.5311869733750096E-2</v>
      </c>
      <c r="M13" s="14"/>
      <c r="N13" s="14">
        <v>0.252198554537374</v>
      </c>
      <c r="O13" s="14">
        <v>0.44279290876467098</v>
      </c>
      <c r="P13" s="14"/>
      <c r="Q13" s="14">
        <v>1</v>
      </c>
      <c r="R13" s="14">
        <v>0.25781141414106301</v>
      </c>
      <c r="S13" s="14">
        <v>8.0686190535642702E-2</v>
      </c>
      <c r="T13" s="14">
        <v>0.13357879431212599</v>
      </c>
      <c r="U13" s="14">
        <v>4.4410348812482098E-2</v>
      </c>
      <c r="V13" s="14">
        <v>0.82884608266859305</v>
      </c>
      <c r="W13" s="14">
        <v>0.43271921416029202</v>
      </c>
      <c r="X13" s="14">
        <v>0</v>
      </c>
      <c r="Y13" s="14">
        <v>0</v>
      </c>
      <c r="Z13" s="14">
        <v>0.34734933585376199</v>
      </c>
      <c r="AA13" s="14"/>
      <c r="AB13" s="14">
        <v>0.17647484144140299</v>
      </c>
      <c r="AC13" s="14">
        <v>0.27819917639060499</v>
      </c>
      <c r="AD13" s="14">
        <v>0.49865696669632698</v>
      </c>
      <c r="AE13" s="14"/>
      <c r="AF13" s="14">
        <v>0.132941815601098</v>
      </c>
      <c r="AG13" s="14">
        <v>0.475180905551291</v>
      </c>
      <c r="AH13" s="14">
        <v>0.29426252337859399</v>
      </c>
      <c r="AI13" s="14">
        <v>0.26132827548620402</v>
      </c>
      <c r="AJ13" s="14">
        <v>8.1369275918862005E-2</v>
      </c>
      <c r="AK13" s="14">
        <v>0.247645878658284</v>
      </c>
      <c r="AL13" s="14">
        <v>0.37672138441244502</v>
      </c>
      <c r="AM13" s="14">
        <v>0.214105873052266</v>
      </c>
      <c r="AN13" s="14"/>
      <c r="AO13" s="14">
        <v>0.28501125617240097</v>
      </c>
      <c r="AP13" s="14">
        <v>0.36205719445398798</v>
      </c>
      <c r="AQ13" s="14">
        <v>0.306058522668888</v>
      </c>
      <c r="AR13" s="14">
        <v>0.41777941851651701</v>
      </c>
      <c r="AS13" s="14">
        <v>0</v>
      </c>
      <c r="AT13" s="14">
        <v>0.31207823673322399</v>
      </c>
      <c r="AU13" s="14">
        <v>0.335792621331307</v>
      </c>
      <c r="AV13" s="14">
        <v>0.21321055771853401</v>
      </c>
      <c r="AW13" s="14"/>
      <c r="AX13" s="14">
        <v>0</v>
      </c>
      <c r="AY13" s="14">
        <v>0.220878094888903</v>
      </c>
      <c r="AZ13" s="14">
        <v>0.34056463175915602</v>
      </c>
      <c r="BA13" s="14"/>
      <c r="BB13" s="14">
        <v>0.52899805793745902</v>
      </c>
      <c r="BC13" s="14">
        <v>0.11426077658664099</v>
      </c>
      <c r="BD13" s="14">
        <v>0.33594435538670497</v>
      </c>
      <c r="BE13" s="14"/>
      <c r="BF13" s="14">
        <v>0.120894686967443</v>
      </c>
      <c r="BG13" s="14">
        <v>0.34980682863749901</v>
      </c>
      <c r="BH13" s="14">
        <v>0.30490074228265801</v>
      </c>
      <c r="BI13" s="14"/>
      <c r="BJ13" s="14">
        <v>0.244584010466912</v>
      </c>
      <c r="BK13" s="14">
        <v>0.33284911596588701</v>
      </c>
      <c r="BL13" s="14"/>
      <c r="BM13" s="14">
        <v>0.264084715218731</v>
      </c>
      <c r="BN13" s="14">
        <v>0.38621351355152</v>
      </c>
      <c r="BO13" s="14"/>
      <c r="BP13" s="14">
        <v>0.217035750044619</v>
      </c>
      <c r="BQ13" s="14">
        <v>0.61939761537414695</v>
      </c>
      <c r="BR13" s="14">
        <v>0.32436149982878398</v>
      </c>
      <c r="BS13" s="14">
        <v>0.386642029512554</v>
      </c>
      <c r="BT13" s="14">
        <v>0.27845211851583801</v>
      </c>
      <c r="BU13" s="14">
        <v>0.32802151107060901</v>
      </c>
      <c r="BV13" s="14">
        <v>0.17523446820374899</v>
      </c>
      <c r="BW13" s="14">
        <v>0.34897755990309998</v>
      </c>
    </row>
    <row r="14" spans="2:75" ht="29" x14ac:dyDescent="0.35">
      <c r="B14" s="15" t="s">
        <v>351</v>
      </c>
      <c r="C14" s="14">
        <v>0.30434360667823002</v>
      </c>
      <c r="D14" s="14">
        <v>0.37441509766750303</v>
      </c>
      <c r="E14" s="14">
        <v>0.21318498210453901</v>
      </c>
      <c r="F14" s="14"/>
      <c r="G14" s="14">
        <v>0.16483290816533</v>
      </c>
      <c r="H14" s="14">
        <v>0.26578094708752498</v>
      </c>
      <c r="I14" s="14">
        <v>0.28368616470842101</v>
      </c>
      <c r="J14" s="14">
        <v>0.295163795424431</v>
      </c>
      <c r="K14" s="14">
        <v>0.48877656278723502</v>
      </c>
      <c r="L14" s="14">
        <v>0.464827452377641</v>
      </c>
      <c r="M14" s="14"/>
      <c r="N14" s="14">
        <v>0.30068840375564498</v>
      </c>
      <c r="O14" s="14">
        <v>0.31320114234816898</v>
      </c>
      <c r="P14" s="14"/>
      <c r="Q14" s="14">
        <v>0.64040441357659394</v>
      </c>
      <c r="R14" s="14">
        <v>0.38767994555796498</v>
      </c>
      <c r="S14" s="14">
        <v>2.0950982290525999E-2</v>
      </c>
      <c r="T14" s="14">
        <v>0.20969816777176101</v>
      </c>
      <c r="U14" s="14">
        <v>0.115301816661526</v>
      </c>
      <c r="V14" s="14">
        <v>0.59006427710831799</v>
      </c>
      <c r="W14" s="14">
        <v>0.28723905953178402</v>
      </c>
      <c r="X14" s="14">
        <v>0</v>
      </c>
      <c r="Y14" s="14">
        <v>1</v>
      </c>
      <c r="Z14" s="14">
        <v>0.76864022965282397</v>
      </c>
      <c r="AA14" s="14"/>
      <c r="AB14" s="14">
        <v>0.14779770169329701</v>
      </c>
      <c r="AC14" s="14">
        <v>0.33253684222437102</v>
      </c>
      <c r="AD14" s="14">
        <v>0.34042947421292902</v>
      </c>
      <c r="AE14" s="14"/>
      <c r="AF14" s="14">
        <v>0.132941815601098</v>
      </c>
      <c r="AG14" s="14">
        <v>0.48413338181064802</v>
      </c>
      <c r="AH14" s="14">
        <v>0.129310809466088</v>
      </c>
      <c r="AI14" s="14">
        <v>0.29582083894230399</v>
      </c>
      <c r="AJ14" s="14">
        <v>0</v>
      </c>
      <c r="AK14" s="14">
        <v>0.247645878658284</v>
      </c>
      <c r="AL14" s="14">
        <v>0.27569120995470697</v>
      </c>
      <c r="AM14" s="14">
        <v>0.396125924689747</v>
      </c>
      <c r="AN14" s="14"/>
      <c r="AO14" s="14">
        <v>0.158128104051384</v>
      </c>
      <c r="AP14" s="14">
        <v>0.35064187484487902</v>
      </c>
      <c r="AQ14" s="14">
        <v>0</v>
      </c>
      <c r="AR14" s="14">
        <v>8.4679152651751702E-2</v>
      </c>
      <c r="AS14" s="14">
        <v>0</v>
      </c>
      <c r="AT14" s="14">
        <v>0.31207823673322399</v>
      </c>
      <c r="AU14" s="14">
        <v>0.20855625154431801</v>
      </c>
      <c r="AV14" s="14">
        <v>0.60829250551575198</v>
      </c>
      <c r="AW14" s="14"/>
      <c r="AX14" s="14">
        <v>0</v>
      </c>
      <c r="AY14" s="14">
        <v>0.19455456200215299</v>
      </c>
      <c r="AZ14" s="14">
        <v>0.34475173395985498</v>
      </c>
      <c r="BA14" s="14"/>
      <c r="BB14" s="14">
        <v>0.23812236193554101</v>
      </c>
      <c r="BC14" s="14">
        <v>0.15453913264960301</v>
      </c>
      <c r="BD14" s="14">
        <v>0.40776300453841102</v>
      </c>
      <c r="BE14" s="14"/>
      <c r="BF14" s="14">
        <v>0</v>
      </c>
      <c r="BG14" s="14">
        <v>0.20147566114802001</v>
      </c>
      <c r="BH14" s="14">
        <v>0.34881613282986801</v>
      </c>
      <c r="BI14" s="14"/>
      <c r="BJ14" s="14">
        <v>0.18445780075888699</v>
      </c>
      <c r="BK14" s="14">
        <v>0.344150580921326</v>
      </c>
      <c r="BL14" s="14"/>
      <c r="BM14" s="14">
        <v>0.23065347254267499</v>
      </c>
      <c r="BN14" s="14">
        <v>0.342932696083943</v>
      </c>
      <c r="BO14" s="14"/>
      <c r="BP14" s="14">
        <v>4.40182296127926E-2</v>
      </c>
      <c r="BQ14" s="14">
        <v>0.464405158032068</v>
      </c>
      <c r="BR14" s="14">
        <v>0.17441767586183701</v>
      </c>
      <c r="BS14" s="14">
        <v>0.25785520034331599</v>
      </c>
      <c r="BT14" s="14">
        <v>0.31932872556771003</v>
      </c>
      <c r="BU14" s="14">
        <v>0.644389742057076</v>
      </c>
      <c r="BV14" s="14">
        <v>0.17523446820374899</v>
      </c>
      <c r="BW14" s="14">
        <v>0.34897755990309998</v>
      </c>
    </row>
    <row r="15" spans="2:75" ht="29" x14ac:dyDescent="0.35">
      <c r="B15" s="15" t="s">
        <v>352</v>
      </c>
      <c r="C15" s="14">
        <v>0.26409615968607703</v>
      </c>
      <c r="D15" s="14">
        <v>0.30434067145896099</v>
      </c>
      <c r="E15" s="14">
        <v>0.211740568445448</v>
      </c>
      <c r="F15" s="14"/>
      <c r="G15" s="14">
        <v>0.36670708614098002</v>
      </c>
      <c r="H15" s="14">
        <v>0.14627466981696999</v>
      </c>
      <c r="I15" s="14">
        <v>0.226216185055062</v>
      </c>
      <c r="J15" s="14">
        <v>0.34709068088394801</v>
      </c>
      <c r="K15" s="14">
        <v>0.53744941910672805</v>
      </c>
      <c r="L15" s="14">
        <v>0.15735978909126899</v>
      </c>
      <c r="M15" s="14"/>
      <c r="N15" s="14">
        <v>0.206781699603442</v>
      </c>
      <c r="O15" s="14">
        <v>0.40298444724146898</v>
      </c>
      <c r="P15" s="14"/>
      <c r="Q15" s="14">
        <v>0.475096270912652</v>
      </c>
      <c r="R15" s="14">
        <v>0.183413206510157</v>
      </c>
      <c r="S15" s="14">
        <v>0.32482953021084099</v>
      </c>
      <c r="T15" s="14">
        <v>0.220660291533602</v>
      </c>
      <c r="U15" s="14">
        <v>0.13680772340691</v>
      </c>
      <c r="V15" s="14">
        <v>0.53253458295859202</v>
      </c>
      <c r="W15" s="14">
        <v>0.13004136743032599</v>
      </c>
      <c r="X15" s="14">
        <v>0</v>
      </c>
      <c r="Y15" s="14">
        <v>1</v>
      </c>
      <c r="Z15" s="14">
        <v>0.37970698612211501</v>
      </c>
      <c r="AA15" s="14"/>
      <c r="AB15" s="14">
        <v>0.13747744718374599</v>
      </c>
      <c r="AC15" s="14">
        <v>0.24471017095470601</v>
      </c>
      <c r="AD15" s="14">
        <v>0.362479951572866</v>
      </c>
      <c r="AE15" s="14"/>
      <c r="AF15" s="14">
        <v>0.132941815601098</v>
      </c>
      <c r="AG15" s="14">
        <v>0.29168953591093599</v>
      </c>
      <c r="AH15" s="14">
        <v>0.25878474268837498</v>
      </c>
      <c r="AI15" s="14">
        <v>0.24645230679440799</v>
      </c>
      <c r="AJ15" s="14">
        <v>0</v>
      </c>
      <c r="AK15" s="14">
        <v>0.36364757786532897</v>
      </c>
      <c r="AL15" s="14">
        <v>9.5735447150015404E-2</v>
      </c>
      <c r="AM15" s="14">
        <v>0.17095493389031999</v>
      </c>
      <c r="AN15" s="14"/>
      <c r="AO15" s="14">
        <v>0.158128104051384</v>
      </c>
      <c r="AP15" s="14">
        <v>0.24883153736458999</v>
      </c>
      <c r="AQ15" s="14">
        <v>0.306058522668888</v>
      </c>
      <c r="AR15" s="14">
        <v>8.4679152651751702E-2</v>
      </c>
      <c r="AS15" s="14">
        <v>0</v>
      </c>
      <c r="AT15" s="14">
        <v>0.42793059045323101</v>
      </c>
      <c r="AU15" s="14">
        <v>3.1817968662996798E-2</v>
      </c>
      <c r="AV15" s="14">
        <v>0.22639825670928401</v>
      </c>
      <c r="AW15" s="14"/>
      <c r="AX15" s="14">
        <v>0.22879478454046301</v>
      </c>
      <c r="AY15" s="14">
        <v>0.17054356052834099</v>
      </c>
      <c r="AZ15" s="14">
        <v>0.286175239820461</v>
      </c>
      <c r="BA15" s="14"/>
      <c r="BB15" s="14">
        <v>6.0673450086468197E-2</v>
      </c>
      <c r="BC15" s="14">
        <v>0.200056579166523</v>
      </c>
      <c r="BD15" s="14">
        <v>0.34315389634270999</v>
      </c>
      <c r="BE15" s="14"/>
      <c r="BF15" s="14">
        <v>0</v>
      </c>
      <c r="BG15" s="14">
        <v>0.17191700825013501</v>
      </c>
      <c r="BH15" s="14">
        <v>0.32848944454392498</v>
      </c>
      <c r="BI15" s="14"/>
      <c r="BJ15" s="14">
        <v>0.18812843297790499</v>
      </c>
      <c r="BK15" s="14">
        <v>0.29569376807531</v>
      </c>
      <c r="BL15" s="14"/>
      <c r="BM15" s="14">
        <v>0.188023025062141</v>
      </c>
      <c r="BN15" s="14">
        <v>0.30044582340099701</v>
      </c>
      <c r="BO15" s="14"/>
      <c r="BP15" s="14">
        <v>0.13021719458491399</v>
      </c>
      <c r="BQ15" s="14">
        <v>0.38562602278378</v>
      </c>
      <c r="BR15" s="14">
        <v>0.51224447732895095</v>
      </c>
      <c r="BS15" s="14">
        <v>0.20928347943071199</v>
      </c>
      <c r="BT15" s="14">
        <v>0.25441083423835098</v>
      </c>
      <c r="BU15" s="14">
        <v>0.52327490020768996</v>
      </c>
      <c r="BV15" s="14">
        <v>0</v>
      </c>
      <c r="BW15" s="14">
        <v>0.26758717547932398</v>
      </c>
    </row>
    <row r="16" spans="2:75" ht="43.5" x14ac:dyDescent="0.35">
      <c r="B16" s="15" t="s">
        <v>353</v>
      </c>
      <c r="C16" s="14">
        <v>0.24633377794668099</v>
      </c>
      <c r="D16" s="14">
        <v>0.33311466328599199</v>
      </c>
      <c r="E16" s="14">
        <v>0.133437277028359</v>
      </c>
      <c r="F16" s="14"/>
      <c r="G16" s="14">
        <v>0.13405009423321099</v>
      </c>
      <c r="H16" s="14">
        <v>0.25622606504710399</v>
      </c>
      <c r="I16" s="14">
        <v>0.248026851194519</v>
      </c>
      <c r="J16" s="14">
        <v>0.26640502946655198</v>
      </c>
      <c r="K16" s="14">
        <v>0.43636804880344898</v>
      </c>
      <c r="L16" s="14">
        <v>0.15735978909126899</v>
      </c>
      <c r="M16" s="14"/>
      <c r="N16" s="14">
        <v>0.22242225948595801</v>
      </c>
      <c r="O16" s="14">
        <v>0.30427779150051698</v>
      </c>
      <c r="P16" s="14"/>
      <c r="Q16" s="14">
        <v>0.37669681848873399</v>
      </c>
      <c r="R16" s="14">
        <v>0.10513756453738</v>
      </c>
      <c r="S16" s="14">
        <v>0.190672454850462</v>
      </c>
      <c r="T16" s="14">
        <v>0.17749224726878901</v>
      </c>
      <c r="U16" s="14">
        <v>4.5610084567983801E-2</v>
      </c>
      <c r="V16" s="14">
        <v>0.55675306681502501</v>
      </c>
      <c r="W16" s="14">
        <v>0.29833478907428701</v>
      </c>
      <c r="X16" s="14">
        <v>0</v>
      </c>
      <c r="Y16" s="14">
        <v>1</v>
      </c>
      <c r="Z16" s="14">
        <v>0.48364087160182201</v>
      </c>
      <c r="AA16" s="14"/>
      <c r="AB16" s="14">
        <v>0.44392250446898801</v>
      </c>
      <c r="AC16" s="14">
        <v>0.152336787796751</v>
      </c>
      <c r="AD16" s="14">
        <v>0.332660486205059</v>
      </c>
      <c r="AE16" s="14"/>
      <c r="AF16" s="14">
        <v>0.37461451613708802</v>
      </c>
      <c r="AG16" s="14">
        <v>0.45558470783092597</v>
      </c>
      <c r="AH16" s="14">
        <v>0.24231913818384199</v>
      </c>
      <c r="AI16" s="14">
        <v>0.301648890172446</v>
      </c>
      <c r="AJ16" s="14">
        <v>0.10545107626155401</v>
      </c>
      <c r="AK16" s="14">
        <v>0.102811660237882</v>
      </c>
      <c r="AL16" s="14">
        <v>0</v>
      </c>
      <c r="AM16" s="14">
        <v>6.5503506895873601E-2</v>
      </c>
      <c r="AN16" s="14"/>
      <c r="AO16" s="14">
        <v>0.60794096044343104</v>
      </c>
      <c r="AP16" s="14">
        <v>0.24912566335627301</v>
      </c>
      <c r="AQ16" s="14">
        <v>0.26713610435588597</v>
      </c>
      <c r="AR16" s="14">
        <v>0.48223904473379497</v>
      </c>
      <c r="AS16" s="14">
        <v>0.22170852534649299</v>
      </c>
      <c r="AT16" s="14">
        <v>9.8136107464927805E-2</v>
      </c>
      <c r="AU16" s="14">
        <v>0</v>
      </c>
      <c r="AV16" s="14">
        <v>7.6609386116635494E-2</v>
      </c>
      <c r="AW16" s="14"/>
      <c r="AX16" s="14">
        <v>0.22879478454046301</v>
      </c>
      <c r="AY16" s="14">
        <v>0.157231881420409</v>
      </c>
      <c r="AZ16" s="14">
        <v>0.29307857995931702</v>
      </c>
      <c r="BA16" s="14"/>
      <c r="BB16" s="14">
        <v>0.33230242396002502</v>
      </c>
      <c r="BC16" s="14">
        <v>0.13683834280814799</v>
      </c>
      <c r="BD16" s="14">
        <v>0.29358275854059701</v>
      </c>
      <c r="BE16" s="14"/>
      <c r="BF16" s="14">
        <v>0</v>
      </c>
      <c r="BG16" s="14">
        <v>0.20586667836841799</v>
      </c>
      <c r="BH16" s="14">
        <v>0.27934876490784299</v>
      </c>
      <c r="BI16" s="14"/>
      <c r="BJ16" s="14">
        <v>0.40180655058399201</v>
      </c>
      <c r="BK16" s="14">
        <v>0.215874989773395</v>
      </c>
      <c r="BL16" s="14"/>
      <c r="BM16" s="14">
        <v>0.27783887952563002</v>
      </c>
      <c r="BN16" s="14">
        <v>0.213128633599421</v>
      </c>
      <c r="BO16" s="14"/>
      <c r="BP16" s="14">
        <v>0.40138180048682398</v>
      </c>
      <c r="BQ16" s="14">
        <v>0</v>
      </c>
      <c r="BR16" s="14">
        <v>0.36791753446792702</v>
      </c>
      <c r="BS16" s="14">
        <v>0.213796887587864</v>
      </c>
      <c r="BT16" s="14">
        <v>0.16522814443684</v>
      </c>
      <c r="BU16" s="14">
        <v>0.52770662100342303</v>
      </c>
      <c r="BV16" s="14">
        <v>0.17523446820374899</v>
      </c>
      <c r="BW16" s="14">
        <v>9.2530848371496999E-2</v>
      </c>
    </row>
    <row r="17" spans="2:75" ht="43.5" x14ac:dyDescent="0.35">
      <c r="B17" s="15" t="s">
        <v>354</v>
      </c>
      <c r="C17" s="14">
        <v>0.22437562114087201</v>
      </c>
      <c r="D17" s="14">
        <v>0.26874937565781798</v>
      </c>
      <c r="E17" s="14">
        <v>0.16664814350585799</v>
      </c>
      <c r="F17" s="14"/>
      <c r="G17" s="14">
        <v>0.13064235355755199</v>
      </c>
      <c r="H17" s="14">
        <v>0.27688655264002099</v>
      </c>
      <c r="I17" s="14">
        <v>0.10955289643190901</v>
      </c>
      <c r="J17" s="14">
        <v>0.34101248028270598</v>
      </c>
      <c r="K17" s="14">
        <v>0.32232416999179497</v>
      </c>
      <c r="L17" s="14">
        <v>7.8311243968332306E-2</v>
      </c>
      <c r="M17" s="14"/>
      <c r="N17" s="14">
        <v>0.15672229592872799</v>
      </c>
      <c r="O17" s="14">
        <v>0.38831774800720698</v>
      </c>
      <c r="P17" s="14"/>
      <c r="Q17" s="14">
        <v>0.551024298187475</v>
      </c>
      <c r="R17" s="14">
        <v>0.20071754461053701</v>
      </c>
      <c r="S17" s="14">
        <v>9.6309219556105302E-2</v>
      </c>
      <c r="T17" s="14">
        <v>0.13948176445768501</v>
      </c>
      <c r="U17" s="14">
        <v>0.20208339752156901</v>
      </c>
      <c r="V17" s="14">
        <v>0.54690773331360798</v>
      </c>
      <c r="W17" s="14">
        <v>0.150140683320062</v>
      </c>
      <c r="X17" s="14">
        <v>0</v>
      </c>
      <c r="Y17" s="14">
        <v>0</v>
      </c>
      <c r="Z17" s="14">
        <v>0.253586198808394</v>
      </c>
      <c r="AA17" s="14"/>
      <c r="AB17" s="14">
        <v>0.355514614632016</v>
      </c>
      <c r="AC17" s="14">
        <v>0.107891010312804</v>
      </c>
      <c r="AD17" s="14">
        <v>0.36762160817498002</v>
      </c>
      <c r="AE17" s="14"/>
      <c r="AF17" s="14">
        <v>0.132941815601098</v>
      </c>
      <c r="AG17" s="14">
        <v>0.29051459179936201</v>
      </c>
      <c r="AH17" s="14">
        <v>0.27783122868256399</v>
      </c>
      <c r="AI17" s="14">
        <v>5.2968279315177502E-2</v>
      </c>
      <c r="AJ17" s="14">
        <v>0.34107564457968798</v>
      </c>
      <c r="AK17" s="14">
        <v>5.9859434694341997E-2</v>
      </c>
      <c r="AL17" s="14">
        <v>5.7580230972575301E-2</v>
      </c>
      <c r="AM17" s="14">
        <v>6.3394653591594199E-2</v>
      </c>
      <c r="AN17" s="14"/>
      <c r="AO17" s="14">
        <v>0.158128104051384</v>
      </c>
      <c r="AP17" s="14">
        <v>0.250735886679053</v>
      </c>
      <c r="AQ17" s="14">
        <v>0.351081788899683</v>
      </c>
      <c r="AR17" s="14">
        <v>0.183563601953628</v>
      </c>
      <c r="AS17" s="14">
        <v>0.54602682172791395</v>
      </c>
      <c r="AT17" s="14">
        <v>0.13283173295473699</v>
      </c>
      <c r="AU17" s="14">
        <v>0</v>
      </c>
      <c r="AV17" s="14">
        <v>2.7265920279390499E-2</v>
      </c>
      <c r="AW17" s="14"/>
      <c r="AX17" s="14">
        <v>0</v>
      </c>
      <c r="AY17" s="14">
        <v>0.11878529910502</v>
      </c>
      <c r="AZ17" s="14">
        <v>0.25387050877495598</v>
      </c>
      <c r="BA17" s="14"/>
      <c r="BB17" s="14">
        <v>6.25367843212873E-2</v>
      </c>
      <c r="BC17" s="14">
        <v>0.116842485062046</v>
      </c>
      <c r="BD17" s="14">
        <v>0.30419038715982699</v>
      </c>
      <c r="BE17" s="14"/>
      <c r="BF17" s="14">
        <v>0.13968326059481501</v>
      </c>
      <c r="BG17" s="14">
        <v>0.13380590075972601</v>
      </c>
      <c r="BH17" s="14">
        <v>0.24007952620596901</v>
      </c>
      <c r="BI17" s="14"/>
      <c r="BJ17" s="14">
        <v>0.415410762119517</v>
      </c>
      <c r="BK17" s="14">
        <v>0.172220331818844</v>
      </c>
      <c r="BL17" s="14"/>
      <c r="BM17" s="14">
        <v>0.281282699316447</v>
      </c>
      <c r="BN17" s="14">
        <v>0.20476564754246099</v>
      </c>
      <c r="BO17" s="14"/>
      <c r="BP17" s="14">
        <v>6.5516648859989299E-2</v>
      </c>
      <c r="BQ17" s="14">
        <v>0</v>
      </c>
      <c r="BR17" s="14">
        <v>0.36791753446792702</v>
      </c>
      <c r="BS17" s="14">
        <v>0.18897110675734599</v>
      </c>
      <c r="BT17" s="14">
        <v>0.254118369605839</v>
      </c>
      <c r="BU17" s="14">
        <v>0.40953537578277499</v>
      </c>
      <c r="BV17" s="14">
        <v>0.17523446820374899</v>
      </c>
      <c r="BW17" s="14">
        <v>0.25685967940635202</v>
      </c>
    </row>
    <row r="18" spans="2:75" ht="43.5" x14ac:dyDescent="0.35">
      <c r="B18" s="15" t="s">
        <v>355</v>
      </c>
      <c r="C18" s="14">
        <v>0.22234645289163299</v>
      </c>
      <c r="D18" s="14">
        <v>0.32297412128884401</v>
      </c>
      <c r="E18" s="14">
        <v>9.1436153772245704E-2</v>
      </c>
      <c r="F18" s="14"/>
      <c r="G18" s="14">
        <v>0.189169323706669</v>
      </c>
      <c r="H18" s="14">
        <v>0.23887176210289399</v>
      </c>
      <c r="I18" s="14">
        <v>0.30827888873951398</v>
      </c>
      <c r="J18" s="14">
        <v>0.179665493501346</v>
      </c>
      <c r="K18" s="14">
        <v>0.27685393135736402</v>
      </c>
      <c r="L18" s="14">
        <v>0.11820416710710301</v>
      </c>
      <c r="M18" s="14"/>
      <c r="N18" s="14">
        <v>0.210857788261756</v>
      </c>
      <c r="O18" s="14">
        <v>0.25018656434764702</v>
      </c>
      <c r="P18" s="14"/>
      <c r="Q18" s="14">
        <v>0.260561530742905</v>
      </c>
      <c r="R18" s="14">
        <v>9.1129120399345398E-2</v>
      </c>
      <c r="S18" s="14">
        <v>0.20211412549846</v>
      </c>
      <c r="T18" s="14">
        <v>0.156855535526496</v>
      </c>
      <c r="U18" s="14">
        <v>0.245390247488463</v>
      </c>
      <c r="V18" s="14">
        <v>0.49020843120048002</v>
      </c>
      <c r="W18" s="14">
        <v>8.4747172681999494E-2</v>
      </c>
      <c r="X18" s="14">
        <v>0</v>
      </c>
      <c r="Y18" s="14">
        <v>1</v>
      </c>
      <c r="Z18" s="14">
        <v>0.42939723207899699</v>
      </c>
      <c r="AA18" s="14"/>
      <c r="AB18" s="14">
        <v>0.14779770169329701</v>
      </c>
      <c r="AC18" s="14">
        <v>0.19402533228572899</v>
      </c>
      <c r="AD18" s="14">
        <v>0.29039265489587102</v>
      </c>
      <c r="AE18" s="14"/>
      <c r="AF18" s="14">
        <v>0.37461451613708802</v>
      </c>
      <c r="AG18" s="14">
        <v>0.317741955426316</v>
      </c>
      <c r="AH18" s="14">
        <v>0.16478859015630701</v>
      </c>
      <c r="AI18" s="14">
        <v>0.19348402747922999</v>
      </c>
      <c r="AJ18" s="14">
        <v>0</v>
      </c>
      <c r="AK18" s="14">
        <v>0.247645878658284</v>
      </c>
      <c r="AL18" s="14">
        <v>6.1496679047639898E-2</v>
      </c>
      <c r="AM18" s="14">
        <v>8.8701569201388497E-2</v>
      </c>
      <c r="AN18" s="14"/>
      <c r="AO18" s="14">
        <v>0.28501125617240097</v>
      </c>
      <c r="AP18" s="14">
        <v>0.31967527863253298</v>
      </c>
      <c r="AQ18" s="14">
        <v>0</v>
      </c>
      <c r="AR18" s="14">
        <v>0</v>
      </c>
      <c r="AS18" s="14">
        <v>0</v>
      </c>
      <c r="AT18" s="14">
        <v>0.31207823673322399</v>
      </c>
      <c r="AU18" s="14">
        <v>5.7208418298811403E-2</v>
      </c>
      <c r="AV18" s="14">
        <v>0.12188112825719601</v>
      </c>
      <c r="AW18" s="14"/>
      <c r="AX18" s="14">
        <v>0.10148550858567</v>
      </c>
      <c r="AY18" s="14">
        <v>0.14448915845987401</v>
      </c>
      <c r="AZ18" s="14">
        <v>0.268299812207622</v>
      </c>
      <c r="BA18" s="14"/>
      <c r="BB18" s="14">
        <v>2.6912658660641402E-2</v>
      </c>
      <c r="BC18" s="14">
        <v>0.107567412207016</v>
      </c>
      <c r="BD18" s="14">
        <v>0.360034631960573</v>
      </c>
      <c r="BE18" s="14"/>
      <c r="BF18" s="14">
        <v>0</v>
      </c>
      <c r="BG18" s="14">
        <v>0.221942837994999</v>
      </c>
      <c r="BH18" s="14">
        <v>0.23674905221973699</v>
      </c>
      <c r="BI18" s="14"/>
      <c r="BJ18" s="14">
        <v>0.23832314177087799</v>
      </c>
      <c r="BK18" s="14">
        <v>0.22778258946430899</v>
      </c>
      <c r="BL18" s="14"/>
      <c r="BM18" s="14">
        <v>0.23255265074211301</v>
      </c>
      <c r="BN18" s="14">
        <v>0.205539989745851</v>
      </c>
      <c r="BO18" s="14"/>
      <c r="BP18" s="14">
        <v>0.12712126121225401</v>
      </c>
      <c r="BQ18" s="14">
        <v>0.44878029684715698</v>
      </c>
      <c r="BR18" s="14">
        <v>0.50683770541530204</v>
      </c>
      <c r="BS18" s="14">
        <v>0.118234035154479</v>
      </c>
      <c r="BT18" s="14">
        <v>0.21219651838218401</v>
      </c>
      <c r="BU18" s="14">
        <v>0.55169779958964005</v>
      </c>
      <c r="BV18" s="14">
        <v>0</v>
      </c>
      <c r="BW18" s="14">
        <v>9.2530848371496999E-2</v>
      </c>
    </row>
    <row r="19" spans="2:75" ht="58" x14ac:dyDescent="0.35">
      <c r="B19" s="15" t="s">
        <v>356</v>
      </c>
      <c r="C19" s="14">
        <v>0.109808116579211</v>
      </c>
      <c r="D19" s="14">
        <v>0.12160357743354799</v>
      </c>
      <c r="E19" s="14">
        <v>9.4462960189448594E-2</v>
      </c>
      <c r="F19" s="14"/>
      <c r="G19" s="14">
        <v>4.9221977502240097E-2</v>
      </c>
      <c r="H19" s="14">
        <v>0.15284992858733501</v>
      </c>
      <c r="I19" s="14">
        <v>3.5568671018888103E-2</v>
      </c>
      <c r="J19" s="14">
        <v>0.20730344879041901</v>
      </c>
      <c r="K19" s="14">
        <v>6.0295890170310999E-2</v>
      </c>
      <c r="L19" s="14">
        <v>3.9155621984166097E-2</v>
      </c>
      <c r="M19" s="14"/>
      <c r="N19" s="14">
        <v>8.2362283655425098E-2</v>
      </c>
      <c r="O19" s="14">
        <v>0.17631672068749499</v>
      </c>
      <c r="P19" s="14"/>
      <c r="Q19" s="14">
        <v>0.167719784886394</v>
      </c>
      <c r="R19" s="14">
        <v>9.1857284746735199E-2</v>
      </c>
      <c r="S19" s="14">
        <v>4.0284710749885197E-2</v>
      </c>
      <c r="T19" s="14">
        <v>0.26500333736131099</v>
      </c>
      <c r="U19" s="14">
        <v>4.4410348812482098E-2</v>
      </c>
      <c r="V19" s="14">
        <v>0.176534326372946</v>
      </c>
      <c r="W19" s="14">
        <v>0</v>
      </c>
      <c r="X19" s="14">
        <v>0</v>
      </c>
      <c r="Y19" s="14">
        <v>0</v>
      </c>
      <c r="Z19" s="14">
        <v>6.3245331598404897E-2</v>
      </c>
      <c r="AA19" s="14"/>
      <c r="AB19" s="14">
        <v>0.212485732953032</v>
      </c>
      <c r="AC19" s="14">
        <v>2.85971410890676E-2</v>
      </c>
      <c r="AD19" s="14">
        <v>0.14237713490471901</v>
      </c>
      <c r="AE19" s="14"/>
      <c r="AF19" s="14">
        <v>0.132941815601098</v>
      </c>
      <c r="AG19" s="14">
        <v>0.17875739630385201</v>
      </c>
      <c r="AH19" s="14">
        <v>0</v>
      </c>
      <c r="AI19" s="14">
        <v>0.106622805865349</v>
      </c>
      <c r="AJ19" s="14">
        <v>0</v>
      </c>
      <c r="AK19" s="14">
        <v>0</v>
      </c>
      <c r="AL19" s="14">
        <v>0.22054687527960901</v>
      </c>
      <c r="AM19" s="14">
        <v>7.6603450207953505E-2</v>
      </c>
      <c r="AN19" s="14"/>
      <c r="AO19" s="14">
        <v>0.158128104051384</v>
      </c>
      <c r="AP19" s="14">
        <v>0.15800717460961999</v>
      </c>
      <c r="AQ19" s="14">
        <v>0</v>
      </c>
      <c r="AR19" s="14">
        <v>0.17045539275131499</v>
      </c>
      <c r="AS19" s="14">
        <v>0</v>
      </c>
      <c r="AT19" s="14">
        <v>7.5694518145037304E-2</v>
      </c>
      <c r="AU19" s="14">
        <v>0.205167792649705</v>
      </c>
      <c r="AV19" s="14">
        <v>0</v>
      </c>
      <c r="AW19" s="14"/>
      <c r="AX19" s="14">
        <v>0</v>
      </c>
      <c r="AY19" s="14">
        <v>8.3595696651202298E-2</v>
      </c>
      <c r="AZ19" s="14">
        <v>0.124805728575726</v>
      </c>
      <c r="BA19" s="14"/>
      <c r="BB19" s="14">
        <v>4.9250075120587197E-2</v>
      </c>
      <c r="BC19" s="14">
        <v>4.0520189531088803E-2</v>
      </c>
      <c r="BD19" s="14">
        <v>0.179800437211007</v>
      </c>
      <c r="BE19" s="14"/>
      <c r="BF19" s="14">
        <v>0.34592141399115101</v>
      </c>
      <c r="BG19" s="14">
        <v>0.107378828133111</v>
      </c>
      <c r="BH19" s="14">
        <v>0.105552678475983</v>
      </c>
      <c r="BI19" s="14"/>
      <c r="BJ19" s="14">
        <v>0.25876787824674802</v>
      </c>
      <c r="BK19" s="14">
        <v>7.5138384241850195E-2</v>
      </c>
      <c r="BL19" s="14"/>
      <c r="BM19" s="14">
        <v>7.3859675629478497E-2</v>
      </c>
      <c r="BN19" s="14">
        <v>0.100261309585692</v>
      </c>
      <c r="BO19" s="14"/>
      <c r="BP19" s="14">
        <v>4.2713602805508399E-2</v>
      </c>
      <c r="BQ19" s="14">
        <v>0</v>
      </c>
      <c r="BR19" s="14">
        <v>0</v>
      </c>
      <c r="BS19" s="14">
        <v>4.8344498883479498E-2</v>
      </c>
      <c r="BT19" s="14">
        <v>0.214433040646691</v>
      </c>
      <c r="BU19" s="14">
        <v>4.5624198394719401E-2</v>
      </c>
      <c r="BV19" s="14">
        <v>0</v>
      </c>
      <c r="BW19" s="14">
        <v>6.20054716059662E-2</v>
      </c>
    </row>
    <row r="20" spans="2:75" ht="72.5" x14ac:dyDescent="0.35">
      <c r="B20" s="15" t="s">
        <v>357</v>
      </c>
      <c r="C20" s="14">
        <v>6.5473893393968696E-2</v>
      </c>
      <c r="D20" s="14">
        <v>9.3626066310566997E-2</v>
      </c>
      <c r="E20" s="14">
        <v>2.8849678244462999E-2</v>
      </c>
      <c r="F20" s="14"/>
      <c r="G20" s="14">
        <v>4.9221977502240097E-2</v>
      </c>
      <c r="H20" s="14">
        <v>8.8274775018619606E-2</v>
      </c>
      <c r="I20" s="14">
        <v>4.0795756516414899E-2</v>
      </c>
      <c r="J20" s="14">
        <v>0</v>
      </c>
      <c r="K20" s="14">
        <v>0.112880421971203</v>
      </c>
      <c r="L20" s="14">
        <v>0.14268792242169301</v>
      </c>
      <c r="M20" s="14"/>
      <c r="N20" s="14">
        <v>3.72317799030994E-2</v>
      </c>
      <c r="O20" s="14">
        <v>0.133912098587501</v>
      </c>
      <c r="P20" s="14"/>
      <c r="Q20" s="14">
        <v>0.28637215204723399</v>
      </c>
      <c r="R20" s="14">
        <v>3.3775895395059499E-2</v>
      </c>
      <c r="S20" s="14">
        <v>0</v>
      </c>
      <c r="T20" s="14">
        <v>6.7575790616977202E-2</v>
      </c>
      <c r="U20" s="14">
        <v>0.124166419442882</v>
      </c>
      <c r="V20" s="14">
        <v>0.10848867248098901</v>
      </c>
      <c r="W20" s="14">
        <v>0</v>
      </c>
      <c r="X20" s="14">
        <v>0</v>
      </c>
      <c r="Y20" s="14">
        <v>0</v>
      </c>
      <c r="Z20" s="14">
        <v>6.3245331598404897E-2</v>
      </c>
      <c r="AA20" s="14"/>
      <c r="AB20" s="14">
        <v>0.155323821576281</v>
      </c>
      <c r="AC20" s="14">
        <v>4.5569555816573203E-2</v>
      </c>
      <c r="AD20" s="14">
        <v>6.3379536435618999E-2</v>
      </c>
      <c r="AE20" s="14"/>
      <c r="AF20" s="14">
        <v>4.7983714929502097E-2</v>
      </c>
      <c r="AG20" s="14">
        <v>5.6132525285195703E-2</v>
      </c>
      <c r="AH20" s="14">
        <v>0</v>
      </c>
      <c r="AI20" s="14">
        <v>5.3654526550171E-2</v>
      </c>
      <c r="AJ20" s="14">
        <v>0.44300139906194003</v>
      </c>
      <c r="AK20" s="14">
        <v>0</v>
      </c>
      <c r="AL20" s="14">
        <v>0</v>
      </c>
      <c r="AM20" s="14">
        <v>3.50736949532846E-2</v>
      </c>
      <c r="AN20" s="14"/>
      <c r="AO20" s="14">
        <v>0</v>
      </c>
      <c r="AP20" s="14">
        <v>5.6033150196437002E-2</v>
      </c>
      <c r="AQ20" s="14">
        <v>0</v>
      </c>
      <c r="AR20" s="14">
        <v>8.5776240099563306E-2</v>
      </c>
      <c r="AS20" s="14">
        <v>0</v>
      </c>
      <c r="AT20" s="14">
        <v>7.5694518145037304E-2</v>
      </c>
      <c r="AU20" s="14">
        <v>0.19519773188912501</v>
      </c>
      <c r="AV20" s="14">
        <v>0</v>
      </c>
      <c r="AW20" s="14"/>
      <c r="AX20" s="14">
        <v>0</v>
      </c>
      <c r="AY20" s="14">
        <v>7.0639821005141296E-2</v>
      </c>
      <c r="AZ20" s="14">
        <v>6.9188857094742595E-2</v>
      </c>
      <c r="BA20" s="14"/>
      <c r="BB20" s="14">
        <v>4.9250075120587197E-2</v>
      </c>
      <c r="BC20" s="14">
        <v>6.1920014561585399E-2</v>
      </c>
      <c r="BD20" s="14">
        <v>7.3388553890743502E-2</v>
      </c>
      <c r="BE20" s="14"/>
      <c r="BF20" s="14">
        <v>0.38030343786924398</v>
      </c>
      <c r="BG20" s="14">
        <v>3.9199248671165199E-2</v>
      </c>
      <c r="BH20" s="14">
        <v>5.61599749285394E-2</v>
      </c>
      <c r="BI20" s="14"/>
      <c r="BJ20" s="14">
        <v>0</v>
      </c>
      <c r="BK20" s="14">
        <v>6.4595158644151704E-2</v>
      </c>
      <c r="BL20" s="14"/>
      <c r="BM20" s="14">
        <v>0.12419590293456199</v>
      </c>
      <c r="BN20" s="14">
        <v>4.5939754705582397E-2</v>
      </c>
      <c r="BO20" s="14"/>
      <c r="BP20" s="14">
        <v>2.1215183558311802E-2</v>
      </c>
      <c r="BQ20" s="14">
        <v>0.309304710321127</v>
      </c>
      <c r="BR20" s="14">
        <v>0.187882977500167</v>
      </c>
      <c r="BS20" s="14">
        <v>4.7603701761529497E-2</v>
      </c>
      <c r="BT20" s="14">
        <v>3.2838594264886001E-2</v>
      </c>
      <c r="BU20" s="14">
        <v>2.3314561067297301E-2</v>
      </c>
      <c r="BV20" s="14">
        <v>0.64407715203066296</v>
      </c>
      <c r="BW20" s="14">
        <v>9.2530848371496999E-2</v>
      </c>
    </row>
    <row r="21" spans="2:75" x14ac:dyDescent="0.35">
      <c r="B21" s="15" t="s">
        <v>92</v>
      </c>
      <c r="C21" s="14">
        <v>3.6292439737406201E-2</v>
      </c>
      <c r="D21" s="14">
        <v>1.6348221152215101E-2</v>
      </c>
      <c r="E21" s="14">
        <v>6.2238619970696497E-2</v>
      </c>
      <c r="F21" s="14"/>
      <c r="G21" s="14">
        <v>3.04712848343952E-2</v>
      </c>
      <c r="H21" s="14">
        <v>4.3277272127831501E-2</v>
      </c>
      <c r="I21" s="14">
        <v>8.7170609707566696E-2</v>
      </c>
      <c r="J21" s="14">
        <v>2.2129858909858299E-2</v>
      </c>
      <c r="K21" s="14">
        <v>0</v>
      </c>
      <c r="L21" s="14">
        <v>0</v>
      </c>
      <c r="M21" s="14"/>
      <c r="N21" s="14">
        <v>2.1332361276092001E-2</v>
      </c>
      <c r="O21" s="14">
        <v>7.2544716670496903E-2</v>
      </c>
      <c r="P21" s="14"/>
      <c r="Q21" s="14">
        <v>0</v>
      </c>
      <c r="R21" s="14">
        <v>0.100630167087323</v>
      </c>
      <c r="S21" s="14">
        <v>3.1379372193635603E-2</v>
      </c>
      <c r="T21" s="14">
        <v>0</v>
      </c>
      <c r="U21" s="14">
        <v>9.49807887765442E-2</v>
      </c>
      <c r="V21" s="14">
        <v>3.5948286757419602E-2</v>
      </c>
      <c r="W21" s="14">
        <v>0</v>
      </c>
      <c r="X21" s="14">
        <v>0</v>
      </c>
      <c r="Y21" s="14">
        <v>0</v>
      </c>
      <c r="Z21" s="14">
        <v>0</v>
      </c>
      <c r="AA21" s="14"/>
      <c r="AB21" s="14">
        <v>3.6776300801183499E-2</v>
      </c>
      <c r="AC21" s="14">
        <v>5.2562349453826901E-2</v>
      </c>
      <c r="AD21" s="14">
        <v>1.35748874353735E-2</v>
      </c>
      <c r="AE21" s="14"/>
      <c r="AF21" s="14">
        <v>0</v>
      </c>
      <c r="AG21" s="14">
        <v>2.34351255607258E-2</v>
      </c>
      <c r="AH21" s="14">
        <v>0</v>
      </c>
      <c r="AI21" s="14">
        <v>0</v>
      </c>
      <c r="AJ21" s="14">
        <v>0</v>
      </c>
      <c r="AK21" s="14">
        <v>0</v>
      </c>
      <c r="AL21" s="14">
        <v>0</v>
      </c>
      <c r="AM21" s="14">
        <v>0.100186136518211</v>
      </c>
      <c r="AN21" s="14"/>
      <c r="AO21" s="14">
        <v>0</v>
      </c>
      <c r="AP21" s="14">
        <v>2.33936368218737E-2</v>
      </c>
      <c r="AQ21" s="14">
        <v>0</v>
      </c>
      <c r="AR21" s="14">
        <v>0</v>
      </c>
      <c r="AS21" s="14">
        <v>0</v>
      </c>
      <c r="AT21" s="14">
        <v>0</v>
      </c>
      <c r="AU21" s="14">
        <v>0</v>
      </c>
      <c r="AV21" s="14">
        <v>3.3576708510985001E-2</v>
      </c>
      <c r="AW21" s="14"/>
      <c r="AX21" s="14">
        <v>0</v>
      </c>
      <c r="AY21" s="14">
        <v>1.35634572937363E-2</v>
      </c>
      <c r="AZ21" s="14">
        <v>4.2327706424832898E-2</v>
      </c>
      <c r="BA21" s="14"/>
      <c r="BB21" s="14">
        <v>0</v>
      </c>
      <c r="BC21" s="14">
        <v>6.2061382345912401E-2</v>
      </c>
      <c r="BD21" s="14">
        <v>2.4725556230483201E-2</v>
      </c>
      <c r="BE21" s="14"/>
      <c r="BF21" s="14">
        <v>8.6318224975360694E-2</v>
      </c>
      <c r="BG21" s="14">
        <v>0</v>
      </c>
      <c r="BH21" s="14">
        <v>4.0844773238164198E-2</v>
      </c>
      <c r="BI21" s="14"/>
      <c r="BJ21" s="14">
        <v>0</v>
      </c>
      <c r="BK21" s="14">
        <v>4.15617895512672E-2</v>
      </c>
      <c r="BL21" s="14"/>
      <c r="BM21" s="14">
        <v>1.4310135192974201E-2</v>
      </c>
      <c r="BN21" s="14">
        <v>4.7646680552427802E-2</v>
      </c>
      <c r="BO21" s="14"/>
      <c r="BP21" s="14">
        <v>2.8444697937564101E-2</v>
      </c>
      <c r="BQ21" s="14">
        <v>0</v>
      </c>
      <c r="BR21" s="14">
        <v>0</v>
      </c>
      <c r="BS21" s="14">
        <v>2.3542001295522599E-2</v>
      </c>
      <c r="BT21" s="14">
        <v>2.1229450246282901E-2</v>
      </c>
      <c r="BU21" s="14">
        <v>0</v>
      </c>
      <c r="BV21" s="14">
        <v>0.18068837976558799</v>
      </c>
      <c r="BW21" s="14">
        <v>0.17294079413416599</v>
      </c>
    </row>
    <row r="22" spans="2:75" x14ac:dyDescent="0.35">
      <c r="B22" s="15" t="s">
        <v>257</v>
      </c>
      <c r="C22" s="20">
        <v>6.4486581946127499E-3</v>
      </c>
      <c r="D22" s="20">
        <v>1.1405590099738599E-2</v>
      </c>
      <c r="E22" s="20">
        <v>0</v>
      </c>
      <c r="F22" s="20"/>
      <c r="G22" s="20">
        <v>0</v>
      </c>
      <c r="H22" s="20">
        <v>0</v>
      </c>
      <c r="I22" s="20">
        <v>0</v>
      </c>
      <c r="J22" s="20">
        <v>1.85370973900853E-2</v>
      </c>
      <c r="K22" s="20">
        <v>3.03824097143864E-2</v>
      </c>
      <c r="L22" s="20">
        <v>0</v>
      </c>
      <c r="M22" s="20"/>
      <c r="N22" s="20">
        <v>0</v>
      </c>
      <c r="O22" s="20">
        <v>2.2075484171661001E-2</v>
      </c>
      <c r="P22" s="20"/>
      <c r="Q22" s="20">
        <v>0</v>
      </c>
      <c r="R22" s="20">
        <v>0</v>
      </c>
      <c r="S22" s="20">
        <v>0</v>
      </c>
      <c r="T22" s="20">
        <v>3.1217167090509E-2</v>
      </c>
      <c r="U22" s="20">
        <v>0</v>
      </c>
      <c r="V22" s="20">
        <v>0</v>
      </c>
      <c r="W22" s="20">
        <v>0</v>
      </c>
      <c r="X22" s="20">
        <v>0</v>
      </c>
      <c r="Y22" s="20">
        <v>0</v>
      </c>
      <c r="Z22" s="20">
        <v>0</v>
      </c>
      <c r="AA22" s="20"/>
      <c r="AB22" s="20">
        <v>0</v>
      </c>
      <c r="AC22" s="20">
        <v>5.0158112424910197E-3</v>
      </c>
      <c r="AD22" s="20">
        <v>1.41032219429974E-2</v>
      </c>
      <c r="AE22" s="20"/>
      <c r="AF22" s="20">
        <v>0</v>
      </c>
      <c r="AG22" s="20">
        <v>0</v>
      </c>
      <c r="AH22" s="20">
        <v>0</v>
      </c>
      <c r="AI22" s="20">
        <v>0</v>
      </c>
      <c r="AJ22" s="20">
        <v>0</v>
      </c>
      <c r="AK22" s="20">
        <v>0</v>
      </c>
      <c r="AL22" s="20">
        <v>0</v>
      </c>
      <c r="AM22" s="20">
        <v>0</v>
      </c>
      <c r="AN22" s="20"/>
      <c r="AO22" s="20">
        <v>0</v>
      </c>
      <c r="AP22" s="20">
        <v>0</v>
      </c>
      <c r="AQ22" s="20">
        <v>0</v>
      </c>
      <c r="AR22" s="20">
        <v>0</v>
      </c>
      <c r="AS22" s="20">
        <v>0</v>
      </c>
      <c r="AT22" s="20">
        <v>0</v>
      </c>
      <c r="AU22" s="20">
        <v>0</v>
      </c>
      <c r="AV22" s="20">
        <v>0</v>
      </c>
      <c r="AW22" s="20"/>
      <c r="AX22" s="20">
        <v>0</v>
      </c>
      <c r="AY22" s="20">
        <v>0</v>
      </c>
      <c r="AZ22" s="20">
        <v>9.75610076583114E-3</v>
      </c>
      <c r="BA22" s="20"/>
      <c r="BB22" s="20">
        <v>0</v>
      </c>
      <c r="BC22" s="20">
        <v>0</v>
      </c>
      <c r="BD22" s="20">
        <v>1.2382003273836701E-2</v>
      </c>
      <c r="BE22" s="20"/>
      <c r="BF22" s="20">
        <v>0</v>
      </c>
      <c r="BG22" s="20">
        <v>2.0965840931712099E-2</v>
      </c>
      <c r="BH22" s="20">
        <v>3.89118361491682E-3</v>
      </c>
      <c r="BI22" s="20"/>
      <c r="BJ22" s="20">
        <v>0</v>
      </c>
      <c r="BK22" s="20">
        <v>8.4365873656432003E-3</v>
      </c>
      <c r="BL22" s="20"/>
      <c r="BM22" s="20">
        <v>1.1986898371922201E-2</v>
      </c>
      <c r="BN22" s="20">
        <v>4.66012212487079E-3</v>
      </c>
      <c r="BO22" s="20"/>
      <c r="BP22" s="20">
        <v>0</v>
      </c>
      <c r="BQ22" s="20">
        <v>0</v>
      </c>
      <c r="BR22" s="20">
        <v>0</v>
      </c>
      <c r="BS22" s="20">
        <v>0</v>
      </c>
      <c r="BT22" s="20">
        <v>9.6063214760731003E-3</v>
      </c>
      <c r="BU22" s="20">
        <v>0</v>
      </c>
      <c r="BV22" s="20">
        <v>0</v>
      </c>
      <c r="BW22" s="20">
        <v>3.0525376765530798E-2</v>
      </c>
    </row>
    <row r="23" spans="2:75" x14ac:dyDescent="0.35">
      <c r="B23" s="16" t="s">
        <v>359</v>
      </c>
    </row>
    <row r="24" spans="2:75" x14ac:dyDescent="0.35">
      <c r="B24" t="s">
        <v>94</v>
      </c>
    </row>
    <row r="25" spans="2:75" x14ac:dyDescent="0.35">
      <c r="B25" t="s">
        <v>95</v>
      </c>
    </row>
    <row r="27" spans="2:75" x14ac:dyDescent="0.35">
      <c r="B27"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W29"/>
  <sheetViews>
    <sheetView showGridLines="0" workbookViewId="0">
      <pane xSplit="2" topLeftCell="C1" activePane="topRight" state="frozen"/>
      <selection pane="topRight" activeCell="M14" sqref="M14"/>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375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553</v>
      </c>
      <c r="D7" s="10">
        <v>288</v>
      </c>
      <c r="E7" s="10">
        <v>265</v>
      </c>
      <c r="F7" s="10"/>
      <c r="G7" s="10">
        <v>32</v>
      </c>
      <c r="H7" s="10">
        <v>38</v>
      </c>
      <c r="I7" s="10">
        <v>68</v>
      </c>
      <c r="J7" s="10">
        <v>86</v>
      </c>
      <c r="K7" s="10">
        <v>99</v>
      </c>
      <c r="L7" s="10">
        <v>230</v>
      </c>
      <c r="M7" s="10"/>
      <c r="N7" s="10">
        <v>219</v>
      </c>
      <c r="O7" s="10">
        <v>334</v>
      </c>
      <c r="P7" s="10"/>
      <c r="Q7" s="10">
        <v>13</v>
      </c>
      <c r="R7" s="10">
        <v>63</v>
      </c>
      <c r="S7" s="10">
        <v>81</v>
      </c>
      <c r="T7" s="10">
        <v>116</v>
      </c>
      <c r="U7" s="10">
        <v>98</v>
      </c>
      <c r="V7" s="10">
        <v>64</v>
      </c>
      <c r="W7" s="10">
        <v>62</v>
      </c>
      <c r="X7" s="10">
        <v>6</v>
      </c>
      <c r="Y7" s="10">
        <v>1</v>
      </c>
      <c r="Z7" s="10">
        <v>49</v>
      </c>
      <c r="AA7" s="10"/>
      <c r="AB7" s="10">
        <v>81</v>
      </c>
      <c r="AC7" s="10">
        <v>332</v>
      </c>
      <c r="AD7" s="10">
        <v>110</v>
      </c>
      <c r="AE7" s="10"/>
      <c r="AF7" s="10">
        <v>116</v>
      </c>
      <c r="AG7" s="10">
        <v>75</v>
      </c>
      <c r="AH7" s="10">
        <v>46</v>
      </c>
      <c r="AI7" s="10">
        <v>27</v>
      </c>
      <c r="AJ7" s="10">
        <v>25</v>
      </c>
      <c r="AK7" s="10">
        <v>121</v>
      </c>
      <c r="AL7" s="10">
        <v>19</v>
      </c>
      <c r="AM7" s="10">
        <v>69</v>
      </c>
      <c r="AN7" s="10"/>
      <c r="AO7" s="10">
        <v>84</v>
      </c>
      <c r="AP7" s="10">
        <v>67</v>
      </c>
      <c r="AQ7" s="10">
        <v>39</v>
      </c>
      <c r="AR7" s="10">
        <v>24</v>
      </c>
      <c r="AS7" s="10">
        <v>23</v>
      </c>
      <c r="AT7" s="10">
        <v>99</v>
      </c>
      <c r="AU7" s="10">
        <v>25</v>
      </c>
      <c r="AV7" s="10">
        <v>32</v>
      </c>
      <c r="AW7" s="10"/>
      <c r="AX7" s="10">
        <v>36</v>
      </c>
      <c r="AY7" s="10">
        <v>257</v>
      </c>
      <c r="AZ7" s="10">
        <v>204</v>
      </c>
      <c r="BA7" s="10"/>
      <c r="BB7" s="10">
        <v>101</v>
      </c>
      <c r="BC7" s="10">
        <v>310</v>
      </c>
      <c r="BD7" s="10">
        <v>82</v>
      </c>
      <c r="BE7" s="10"/>
      <c r="BF7" s="10">
        <v>39</v>
      </c>
      <c r="BG7" s="10">
        <v>272</v>
      </c>
      <c r="BH7" s="10">
        <v>179</v>
      </c>
      <c r="BI7" s="10"/>
      <c r="BJ7" s="10">
        <v>113</v>
      </c>
      <c r="BK7" s="10">
        <v>428</v>
      </c>
      <c r="BL7" s="10"/>
      <c r="BM7" s="10">
        <v>163</v>
      </c>
      <c r="BN7" s="10">
        <v>356</v>
      </c>
      <c r="BO7" s="10"/>
      <c r="BP7" s="10">
        <v>96</v>
      </c>
      <c r="BQ7" s="10">
        <v>37</v>
      </c>
      <c r="BR7" s="10">
        <v>22</v>
      </c>
      <c r="BS7" s="10">
        <v>94</v>
      </c>
      <c r="BT7" s="10">
        <v>186</v>
      </c>
      <c r="BU7" s="10">
        <v>64</v>
      </c>
      <c r="BV7" s="10">
        <v>20</v>
      </c>
      <c r="BW7" s="10">
        <v>34</v>
      </c>
    </row>
    <row r="8" spans="2:75" ht="30" customHeight="1" x14ac:dyDescent="0.35">
      <c r="B8" s="11" t="s">
        <v>19</v>
      </c>
      <c r="C8" s="11">
        <v>597</v>
      </c>
      <c r="D8" s="11">
        <v>295</v>
      </c>
      <c r="E8" s="11">
        <v>301</v>
      </c>
      <c r="F8" s="11"/>
      <c r="G8" s="11">
        <v>33</v>
      </c>
      <c r="H8" s="11">
        <v>42</v>
      </c>
      <c r="I8" s="11">
        <v>72</v>
      </c>
      <c r="J8" s="11">
        <v>88</v>
      </c>
      <c r="K8" s="11">
        <v>102</v>
      </c>
      <c r="L8" s="11">
        <v>260</v>
      </c>
      <c r="M8" s="11"/>
      <c r="N8" s="11">
        <v>408</v>
      </c>
      <c r="O8" s="11">
        <v>188</v>
      </c>
      <c r="P8" s="11"/>
      <c r="Q8" s="11">
        <v>11</v>
      </c>
      <c r="R8" s="11">
        <v>57</v>
      </c>
      <c r="S8" s="11">
        <v>70</v>
      </c>
      <c r="T8" s="11">
        <v>123</v>
      </c>
      <c r="U8" s="11">
        <v>120</v>
      </c>
      <c r="V8" s="11">
        <v>79</v>
      </c>
      <c r="W8" s="11">
        <v>83</v>
      </c>
      <c r="X8" s="11">
        <v>5</v>
      </c>
      <c r="Y8" s="11">
        <v>2</v>
      </c>
      <c r="Z8" s="11">
        <v>46</v>
      </c>
      <c r="AA8" s="11"/>
      <c r="AB8" s="11">
        <v>97</v>
      </c>
      <c r="AC8" s="11">
        <v>355</v>
      </c>
      <c r="AD8" s="11">
        <v>108</v>
      </c>
      <c r="AE8" s="11"/>
      <c r="AF8" s="11">
        <v>155</v>
      </c>
      <c r="AG8" s="11">
        <v>75</v>
      </c>
      <c r="AH8" s="11">
        <v>54</v>
      </c>
      <c r="AI8" s="11">
        <v>31</v>
      </c>
      <c r="AJ8" s="11">
        <v>20</v>
      </c>
      <c r="AK8" s="11">
        <v>137</v>
      </c>
      <c r="AL8" s="11">
        <v>17</v>
      </c>
      <c r="AM8" s="11">
        <v>56</v>
      </c>
      <c r="AN8" s="11"/>
      <c r="AO8" s="11">
        <v>110</v>
      </c>
      <c r="AP8" s="11">
        <v>76</v>
      </c>
      <c r="AQ8" s="11">
        <v>37</v>
      </c>
      <c r="AR8" s="11">
        <v>27</v>
      </c>
      <c r="AS8" s="11">
        <v>20</v>
      </c>
      <c r="AT8" s="11">
        <v>111</v>
      </c>
      <c r="AU8" s="11">
        <v>24</v>
      </c>
      <c r="AV8" s="11">
        <v>26</v>
      </c>
      <c r="AW8" s="11"/>
      <c r="AX8" s="11">
        <v>34</v>
      </c>
      <c r="AY8" s="11">
        <v>301</v>
      </c>
      <c r="AZ8" s="11">
        <v>202</v>
      </c>
      <c r="BA8" s="11"/>
      <c r="BB8" s="11">
        <v>109</v>
      </c>
      <c r="BC8" s="11">
        <v>349</v>
      </c>
      <c r="BD8" s="11">
        <v>86</v>
      </c>
      <c r="BE8" s="11"/>
      <c r="BF8" s="11">
        <v>34</v>
      </c>
      <c r="BG8" s="11">
        <v>304</v>
      </c>
      <c r="BH8" s="11">
        <v>190</v>
      </c>
      <c r="BI8" s="11"/>
      <c r="BJ8" s="11">
        <v>161</v>
      </c>
      <c r="BK8" s="11">
        <v>425</v>
      </c>
      <c r="BL8" s="11"/>
      <c r="BM8" s="11">
        <v>186</v>
      </c>
      <c r="BN8" s="11">
        <v>369</v>
      </c>
      <c r="BO8" s="11"/>
      <c r="BP8" s="11">
        <v>100</v>
      </c>
      <c r="BQ8" s="11">
        <v>35</v>
      </c>
      <c r="BR8" s="11">
        <v>26</v>
      </c>
      <c r="BS8" s="11">
        <v>91</v>
      </c>
      <c r="BT8" s="11">
        <v>218</v>
      </c>
      <c r="BU8" s="11">
        <v>68</v>
      </c>
      <c r="BV8" s="11">
        <v>21</v>
      </c>
      <c r="BW8" s="11">
        <v>38</v>
      </c>
    </row>
    <row r="9" spans="2:75" x14ac:dyDescent="0.35">
      <c r="B9" s="15" t="s">
        <v>360</v>
      </c>
      <c r="C9" s="14">
        <v>0.46879738504934998</v>
      </c>
      <c r="D9" s="14">
        <v>0.44638438803479003</v>
      </c>
      <c r="E9" s="14">
        <v>0.49076158492685501</v>
      </c>
      <c r="F9" s="14"/>
      <c r="G9" s="14">
        <v>0.45574567171406599</v>
      </c>
      <c r="H9" s="14">
        <v>0.328525589163147</v>
      </c>
      <c r="I9" s="14">
        <v>0.42144358988013197</v>
      </c>
      <c r="J9" s="14">
        <v>0.51845130047975696</v>
      </c>
      <c r="K9" s="14">
        <v>0.40683572794240203</v>
      </c>
      <c r="L9" s="14">
        <v>0.51352330812331404</v>
      </c>
      <c r="M9" s="14"/>
      <c r="N9" s="14">
        <v>0.46722137886593801</v>
      </c>
      <c r="O9" s="14">
        <v>0.47221362012393098</v>
      </c>
      <c r="P9" s="14"/>
      <c r="Q9" s="14">
        <v>0.85071317950226599</v>
      </c>
      <c r="R9" s="14">
        <v>0.51995097411324498</v>
      </c>
      <c r="S9" s="14">
        <v>0.51019658643305699</v>
      </c>
      <c r="T9" s="14">
        <v>0.45521395306519302</v>
      </c>
      <c r="U9" s="14">
        <v>0.42396588929370699</v>
      </c>
      <c r="V9" s="14">
        <v>0.40079550025710198</v>
      </c>
      <c r="W9" s="14">
        <v>0.41545555876756801</v>
      </c>
      <c r="X9" s="14">
        <v>0.42168042905713599</v>
      </c>
      <c r="Y9" s="14">
        <v>0</v>
      </c>
      <c r="Z9" s="14">
        <v>0.64573740364087195</v>
      </c>
      <c r="AA9" s="14"/>
      <c r="AB9" s="14">
        <v>0.53143684695494198</v>
      </c>
      <c r="AC9" s="14">
        <v>0.47965982776045701</v>
      </c>
      <c r="AD9" s="14">
        <v>0.36592424410490698</v>
      </c>
      <c r="AE9" s="14"/>
      <c r="AF9" s="14">
        <v>0.58997135854153304</v>
      </c>
      <c r="AG9" s="14">
        <v>0.37756785109130903</v>
      </c>
      <c r="AH9" s="14">
        <v>0.297803967326564</v>
      </c>
      <c r="AI9" s="14">
        <v>0.497668220194948</v>
      </c>
      <c r="AJ9" s="14">
        <v>0.62752455085658898</v>
      </c>
      <c r="AK9" s="14">
        <v>0.40328258015115198</v>
      </c>
      <c r="AL9" s="14">
        <v>0.58256037233135505</v>
      </c>
      <c r="AM9" s="14">
        <v>0.49347617823534801</v>
      </c>
      <c r="AN9" s="14"/>
      <c r="AO9" s="14">
        <v>0.58897020242199105</v>
      </c>
      <c r="AP9" s="14">
        <v>0.37526552790762202</v>
      </c>
      <c r="AQ9" s="14">
        <v>0.25281401773305001</v>
      </c>
      <c r="AR9" s="14">
        <v>0.55111618286377895</v>
      </c>
      <c r="AS9" s="14">
        <v>0.56079000006105095</v>
      </c>
      <c r="AT9" s="14">
        <v>0.41615069741666999</v>
      </c>
      <c r="AU9" s="14">
        <v>0.64457248134162204</v>
      </c>
      <c r="AV9" s="14">
        <v>0.42151501340819802</v>
      </c>
      <c r="AW9" s="14"/>
      <c r="AX9" s="14">
        <v>0.46098214316832697</v>
      </c>
      <c r="AY9" s="14">
        <v>0.43500721001376802</v>
      </c>
      <c r="AZ9" s="14">
        <v>0.50512528230675302</v>
      </c>
      <c r="BA9" s="14"/>
      <c r="BB9" s="14">
        <v>0.59071226677117505</v>
      </c>
      <c r="BC9" s="14">
        <v>0.46093781144592499</v>
      </c>
      <c r="BD9" s="14">
        <v>0.35431126751708802</v>
      </c>
      <c r="BE9" s="14"/>
      <c r="BF9" s="14">
        <v>0.54969103387615204</v>
      </c>
      <c r="BG9" s="14">
        <v>0.51511482933335295</v>
      </c>
      <c r="BH9" s="14">
        <v>0.38968763394026301</v>
      </c>
      <c r="BI9" s="14"/>
      <c r="BJ9" s="14">
        <v>0.45333484751679598</v>
      </c>
      <c r="BK9" s="14">
        <v>0.47887197711211299</v>
      </c>
      <c r="BL9" s="14"/>
      <c r="BM9" s="14">
        <v>0.49580567806328202</v>
      </c>
      <c r="BN9" s="14">
        <v>0.45839283100799599</v>
      </c>
      <c r="BO9" s="14"/>
      <c r="BP9" s="14">
        <v>0.45790710303058602</v>
      </c>
      <c r="BQ9" s="14">
        <v>0.438801349859336</v>
      </c>
      <c r="BR9" s="14">
        <v>0.30850430094205</v>
      </c>
      <c r="BS9" s="14">
        <v>0.40518684559950702</v>
      </c>
      <c r="BT9" s="14">
        <v>0.51665758237705195</v>
      </c>
      <c r="BU9" s="14">
        <v>0.40225361990150399</v>
      </c>
      <c r="BV9" s="14">
        <v>0.42749765072051399</v>
      </c>
      <c r="BW9" s="14">
        <v>0.65581712553767901</v>
      </c>
    </row>
    <row r="10" spans="2:75" x14ac:dyDescent="0.35">
      <c r="B10" s="15" t="s">
        <v>361</v>
      </c>
      <c r="C10" s="14">
        <v>0.42682153783440901</v>
      </c>
      <c r="D10" s="14">
        <v>0.42778019452026</v>
      </c>
      <c r="E10" s="14">
        <v>0.42588207725944699</v>
      </c>
      <c r="F10" s="14"/>
      <c r="G10" s="14">
        <v>0.26269009151421102</v>
      </c>
      <c r="H10" s="14">
        <v>0.19800334862153601</v>
      </c>
      <c r="I10" s="14">
        <v>0.43737683195631799</v>
      </c>
      <c r="J10" s="14">
        <v>0.42269522295053602</v>
      </c>
      <c r="K10" s="14">
        <v>0.57645358933459201</v>
      </c>
      <c r="L10" s="14">
        <v>0.42365921786637301</v>
      </c>
      <c r="M10" s="14"/>
      <c r="N10" s="14">
        <v>0.39725118825743899</v>
      </c>
      <c r="O10" s="14">
        <v>0.49091980499586302</v>
      </c>
      <c r="P10" s="14"/>
      <c r="Q10" s="14">
        <v>0.26727930291447599</v>
      </c>
      <c r="R10" s="14">
        <v>0.43122030880358603</v>
      </c>
      <c r="S10" s="14">
        <v>0.40252251598447902</v>
      </c>
      <c r="T10" s="14">
        <v>0.35044894205462002</v>
      </c>
      <c r="U10" s="14">
        <v>0.511031970648957</v>
      </c>
      <c r="V10" s="14">
        <v>0.38524281895656298</v>
      </c>
      <c r="W10" s="14">
        <v>0.360245908299621</v>
      </c>
      <c r="X10" s="14">
        <v>0.91334800059728605</v>
      </c>
      <c r="Y10" s="14">
        <v>1</v>
      </c>
      <c r="Z10" s="14">
        <v>0.587581751854375</v>
      </c>
      <c r="AA10" s="14"/>
      <c r="AB10" s="14">
        <v>0.41160373604879802</v>
      </c>
      <c r="AC10" s="14">
        <v>0.406722753477606</v>
      </c>
      <c r="AD10" s="14">
        <v>0.448735061913561</v>
      </c>
      <c r="AE10" s="14"/>
      <c r="AF10" s="14">
        <v>0.40921705128382102</v>
      </c>
      <c r="AG10" s="14">
        <v>0.44542299865132301</v>
      </c>
      <c r="AH10" s="14">
        <v>0.34341860632055199</v>
      </c>
      <c r="AI10" s="14">
        <v>0.59507708516018598</v>
      </c>
      <c r="AJ10" s="14">
        <v>0.274110251953185</v>
      </c>
      <c r="AK10" s="14">
        <v>0.43993314436430903</v>
      </c>
      <c r="AL10" s="14">
        <v>0.49218809654455797</v>
      </c>
      <c r="AM10" s="14">
        <v>0.48828581205319599</v>
      </c>
      <c r="AN10" s="14"/>
      <c r="AO10" s="14">
        <v>0.41862172611953702</v>
      </c>
      <c r="AP10" s="14">
        <v>0.42027994106308397</v>
      </c>
      <c r="AQ10" s="14">
        <v>0.36186762575864001</v>
      </c>
      <c r="AR10" s="14">
        <v>0.63216973644779895</v>
      </c>
      <c r="AS10" s="14">
        <v>0.276802181559065</v>
      </c>
      <c r="AT10" s="14">
        <v>0.43394329665645198</v>
      </c>
      <c r="AU10" s="14">
        <v>0.35019738185378402</v>
      </c>
      <c r="AV10" s="14">
        <v>0.301372006816223</v>
      </c>
      <c r="AW10" s="14"/>
      <c r="AX10" s="14">
        <v>0.37880624294415099</v>
      </c>
      <c r="AY10" s="14">
        <v>0.45210815501280399</v>
      </c>
      <c r="AZ10" s="14">
        <v>0.42526485941136899</v>
      </c>
      <c r="BA10" s="14"/>
      <c r="BB10" s="14">
        <v>0.44809623665694298</v>
      </c>
      <c r="BC10" s="14">
        <v>0.44460279220951299</v>
      </c>
      <c r="BD10" s="14">
        <v>0.39507272019089401</v>
      </c>
      <c r="BE10" s="14"/>
      <c r="BF10" s="14">
        <v>0.34723971678743398</v>
      </c>
      <c r="BG10" s="14">
        <v>0.45124543903173198</v>
      </c>
      <c r="BH10" s="14">
        <v>0.431781011966617</v>
      </c>
      <c r="BI10" s="14"/>
      <c r="BJ10" s="14">
        <v>0.36240518839253799</v>
      </c>
      <c r="BK10" s="14">
        <v>0.45609613938492699</v>
      </c>
      <c r="BL10" s="14"/>
      <c r="BM10" s="14">
        <v>0.43271064349306498</v>
      </c>
      <c r="BN10" s="14">
        <v>0.414626896302773</v>
      </c>
      <c r="BO10" s="14"/>
      <c r="BP10" s="14">
        <v>0.42930412752852098</v>
      </c>
      <c r="BQ10" s="14">
        <v>0.38472976204327303</v>
      </c>
      <c r="BR10" s="14">
        <v>0.56871442834442698</v>
      </c>
      <c r="BS10" s="14">
        <v>0.40570685079636698</v>
      </c>
      <c r="BT10" s="14">
        <v>0.39888413783835103</v>
      </c>
      <c r="BU10" s="14">
        <v>0.50621616551535997</v>
      </c>
      <c r="BV10" s="14">
        <v>0.27530992171261898</v>
      </c>
      <c r="BW10" s="14">
        <v>0.51495452807229503</v>
      </c>
    </row>
    <row r="11" spans="2:75" ht="29" x14ac:dyDescent="0.35">
      <c r="B11" s="15" t="s">
        <v>362</v>
      </c>
      <c r="C11" s="14">
        <v>0.38195085782791</v>
      </c>
      <c r="D11" s="14">
        <v>0.292359525698203</v>
      </c>
      <c r="E11" s="14">
        <v>0.46974821598177102</v>
      </c>
      <c r="F11" s="14"/>
      <c r="G11" s="14">
        <v>0.27154114607139002</v>
      </c>
      <c r="H11" s="14">
        <v>0.28388393015522401</v>
      </c>
      <c r="I11" s="14">
        <v>0.34049727699927901</v>
      </c>
      <c r="J11" s="14">
        <v>0.405852717852627</v>
      </c>
      <c r="K11" s="14">
        <v>0.419927526082439</v>
      </c>
      <c r="L11" s="14">
        <v>0.39996328601258402</v>
      </c>
      <c r="M11" s="14"/>
      <c r="N11" s="14">
        <v>0.36947312649159703</v>
      </c>
      <c r="O11" s="14">
        <v>0.40899825389206401</v>
      </c>
      <c r="P11" s="14"/>
      <c r="Q11" s="14">
        <v>0.51416030026926496</v>
      </c>
      <c r="R11" s="14">
        <v>0.41115186379253599</v>
      </c>
      <c r="S11" s="14">
        <v>0.33178026922908099</v>
      </c>
      <c r="T11" s="14">
        <v>0.370866957364898</v>
      </c>
      <c r="U11" s="14">
        <v>0.42606980682684698</v>
      </c>
      <c r="V11" s="14">
        <v>0.38460319155668099</v>
      </c>
      <c r="W11" s="14">
        <v>0.29234572850738999</v>
      </c>
      <c r="X11" s="14">
        <v>0.26315624413100902</v>
      </c>
      <c r="Y11" s="14">
        <v>0</v>
      </c>
      <c r="Z11" s="14">
        <v>0.49595692380753398</v>
      </c>
      <c r="AA11" s="14"/>
      <c r="AB11" s="14">
        <v>0.46048448170427903</v>
      </c>
      <c r="AC11" s="14">
        <v>0.39247422616583999</v>
      </c>
      <c r="AD11" s="14">
        <v>0.276858403145816</v>
      </c>
      <c r="AE11" s="14"/>
      <c r="AF11" s="14">
        <v>0.38877403366966101</v>
      </c>
      <c r="AG11" s="14">
        <v>0.28650508764442201</v>
      </c>
      <c r="AH11" s="14">
        <v>0.26937336088122998</v>
      </c>
      <c r="AI11" s="14">
        <v>0.458489398871049</v>
      </c>
      <c r="AJ11" s="14">
        <v>0.47069958428347602</v>
      </c>
      <c r="AK11" s="14">
        <v>0.38910443701623398</v>
      </c>
      <c r="AL11" s="14">
        <v>0.42564337465243601</v>
      </c>
      <c r="AM11" s="14">
        <v>0.41584908393841102</v>
      </c>
      <c r="AN11" s="14"/>
      <c r="AO11" s="14">
        <v>0.39178303481700899</v>
      </c>
      <c r="AP11" s="14">
        <v>0.30771237917833599</v>
      </c>
      <c r="AQ11" s="14">
        <v>0.33168454697094701</v>
      </c>
      <c r="AR11" s="14">
        <v>0.55294005157547199</v>
      </c>
      <c r="AS11" s="14">
        <v>0.49851816411023098</v>
      </c>
      <c r="AT11" s="14">
        <v>0.34967376485932899</v>
      </c>
      <c r="AU11" s="14">
        <v>0.51021870212643805</v>
      </c>
      <c r="AV11" s="14">
        <v>0.19124962128241099</v>
      </c>
      <c r="AW11" s="14"/>
      <c r="AX11" s="14">
        <v>0.40211783647499399</v>
      </c>
      <c r="AY11" s="14">
        <v>0.35798546282072402</v>
      </c>
      <c r="AZ11" s="14">
        <v>0.41646964125702102</v>
      </c>
      <c r="BA11" s="14"/>
      <c r="BB11" s="14">
        <v>0.506797481477408</v>
      </c>
      <c r="BC11" s="14">
        <v>0.35769529010877998</v>
      </c>
      <c r="BD11" s="14">
        <v>0.363177603828575</v>
      </c>
      <c r="BE11" s="14"/>
      <c r="BF11" s="14">
        <v>0.34544605817463397</v>
      </c>
      <c r="BG11" s="14">
        <v>0.42693980516141899</v>
      </c>
      <c r="BH11" s="14">
        <v>0.31345683150999598</v>
      </c>
      <c r="BI11" s="14"/>
      <c r="BJ11" s="14">
        <v>0.460836408010037</v>
      </c>
      <c r="BK11" s="14">
        <v>0.35697029853782603</v>
      </c>
      <c r="BL11" s="14"/>
      <c r="BM11" s="14">
        <v>0.35233774182773298</v>
      </c>
      <c r="BN11" s="14">
        <v>0.391179999945587</v>
      </c>
      <c r="BO11" s="14"/>
      <c r="BP11" s="14">
        <v>0.41081759082312502</v>
      </c>
      <c r="BQ11" s="14">
        <v>0.46731548895730601</v>
      </c>
      <c r="BR11" s="14">
        <v>0.397221220255841</v>
      </c>
      <c r="BS11" s="14">
        <v>0.24406816347989899</v>
      </c>
      <c r="BT11" s="14">
        <v>0.41606038790419803</v>
      </c>
      <c r="BU11" s="14">
        <v>0.37807853236862299</v>
      </c>
      <c r="BV11" s="14">
        <v>0.28742412722738298</v>
      </c>
      <c r="BW11" s="14">
        <v>0.40918609604918499</v>
      </c>
    </row>
    <row r="12" spans="2:75" ht="72.5" x14ac:dyDescent="0.35">
      <c r="B12" s="15" t="s">
        <v>363</v>
      </c>
      <c r="C12" s="14">
        <v>0.36571655638643102</v>
      </c>
      <c r="D12" s="14">
        <v>0.34355129414264401</v>
      </c>
      <c r="E12" s="14">
        <v>0.38743798212630698</v>
      </c>
      <c r="F12" s="14"/>
      <c r="G12" s="14">
        <v>0.116165893647195</v>
      </c>
      <c r="H12" s="14">
        <v>0.34139605391953298</v>
      </c>
      <c r="I12" s="14">
        <v>0.38762409331156</v>
      </c>
      <c r="J12" s="14">
        <v>0.355429617759979</v>
      </c>
      <c r="K12" s="14">
        <v>0.33740656487516402</v>
      </c>
      <c r="L12" s="14">
        <v>0.40957950669276399</v>
      </c>
      <c r="M12" s="14"/>
      <c r="N12" s="14">
        <v>0.36851513530340602</v>
      </c>
      <c r="O12" s="14">
        <v>0.35965020743692899</v>
      </c>
      <c r="P12" s="14"/>
      <c r="Q12" s="14">
        <v>0.54198242542908703</v>
      </c>
      <c r="R12" s="14">
        <v>0.36417700141687798</v>
      </c>
      <c r="S12" s="14">
        <v>0.43450374462223801</v>
      </c>
      <c r="T12" s="14">
        <v>0.29184474430436302</v>
      </c>
      <c r="U12" s="14">
        <v>0.41055682374142399</v>
      </c>
      <c r="V12" s="14">
        <v>0.26241813997763702</v>
      </c>
      <c r="W12" s="14">
        <v>0.44470191391069402</v>
      </c>
      <c r="X12" s="14">
        <v>0.489108316587192</v>
      </c>
      <c r="Y12" s="14">
        <v>0</v>
      </c>
      <c r="Z12" s="14">
        <v>0.33934852888726202</v>
      </c>
      <c r="AA12" s="14"/>
      <c r="AB12" s="14">
        <v>0.366747281716097</v>
      </c>
      <c r="AC12" s="14">
        <v>0.33456951139465302</v>
      </c>
      <c r="AD12" s="14">
        <v>0.43775729171761701</v>
      </c>
      <c r="AE12" s="14"/>
      <c r="AF12" s="14">
        <v>0.35323012827526101</v>
      </c>
      <c r="AG12" s="14">
        <v>0.375349910237747</v>
      </c>
      <c r="AH12" s="14">
        <v>0.47885751997020498</v>
      </c>
      <c r="AI12" s="14">
        <v>0.16672921626945</v>
      </c>
      <c r="AJ12" s="14">
        <v>0.28606165308954501</v>
      </c>
      <c r="AK12" s="14">
        <v>0.46137745099219402</v>
      </c>
      <c r="AL12" s="14">
        <v>0.21061290721352399</v>
      </c>
      <c r="AM12" s="14">
        <v>0.28752459610096298</v>
      </c>
      <c r="AN12" s="14"/>
      <c r="AO12" s="14">
        <v>0.37785409718684299</v>
      </c>
      <c r="AP12" s="14">
        <v>0.37561610837217602</v>
      </c>
      <c r="AQ12" s="14">
        <v>0.34570082956722797</v>
      </c>
      <c r="AR12" s="14">
        <v>0.31899464758931501</v>
      </c>
      <c r="AS12" s="14">
        <v>0.38133002377155001</v>
      </c>
      <c r="AT12" s="14">
        <v>0.46772294196216302</v>
      </c>
      <c r="AU12" s="14">
        <v>0.22439560010969201</v>
      </c>
      <c r="AV12" s="14">
        <v>0.27959895447245098</v>
      </c>
      <c r="AW12" s="14"/>
      <c r="AX12" s="14">
        <v>0.47510128309191202</v>
      </c>
      <c r="AY12" s="14">
        <v>0.38015668929904001</v>
      </c>
      <c r="AZ12" s="14">
        <v>0.32994220079924003</v>
      </c>
      <c r="BA12" s="14"/>
      <c r="BB12" s="14">
        <v>0.49380528247475602</v>
      </c>
      <c r="BC12" s="14">
        <v>0.30847305434391997</v>
      </c>
      <c r="BD12" s="14">
        <v>0.44848933465848401</v>
      </c>
      <c r="BE12" s="14"/>
      <c r="BF12" s="14">
        <v>0.45886887325242198</v>
      </c>
      <c r="BG12" s="14">
        <v>0.37016463846627501</v>
      </c>
      <c r="BH12" s="14">
        <v>0.36601239546388897</v>
      </c>
      <c r="BI12" s="14"/>
      <c r="BJ12" s="14">
        <v>0.45491935503185899</v>
      </c>
      <c r="BK12" s="14">
        <v>0.33376544056331098</v>
      </c>
      <c r="BL12" s="14"/>
      <c r="BM12" s="14">
        <v>0.39031119700843397</v>
      </c>
      <c r="BN12" s="14">
        <v>0.34934775017889202</v>
      </c>
      <c r="BO12" s="14"/>
      <c r="BP12" s="14">
        <v>0.370233833639387</v>
      </c>
      <c r="BQ12" s="14">
        <v>0.25852365657065901</v>
      </c>
      <c r="BR12" s="14">
        <v>0.48521336750756</v>
      </c>
      <c r="BS12" s="14">
        <v>0.37507468116020398</v>
      </c>
      <c r="BT12" s="14">
        <v>0.37375683460391801</v>
      </c>
      <c r="BU12" s="14">
        <v>0.31640348957988601</v>
      </c>
      <c r="BV12" s="14">
        <v>0.24728830706688301</v>
      </c>
      <c r="BW12" s="14">
        <v>0.45815841019387299</v>
      </c>
    </row>
    <row r="13" spans="2:75" ht="43.5" x14ac:dyDescent="0.35">
      <c r="B13" s="15" t="s">
        <v>364</v>
      </c>
      <c r="C13" s="14">
        <v>0.35853468359912399</v>
      </c>
      <c r="D13" s="14">
        <v>0.34130347548580098</v>
      </c>
      <c r="E13" s="14">
        <v>0.37542085455100799</v>
      </c>
      <c r="F13" s="14"/>
      <c r="G13" s="14">
        <v>0.15512393336260799</v>
      </c>
      <c r="H13" s="14">
        <v>0.39456106529531698</v>
      </c>
      <c r="I13" s="14">
        <v>0.20931236918967699</v>
      </c>
      <c r="J13" s="14">
        <v>0.47804137873417701</v>
      </c>
      <c r="K13" s="14">
        <v>0.39937483283082997</v>
      </c>
      <c r="L13" s="14">
        <v>0.36319022558278602</v>
      </c>
      <c r="M13" s="14"/>
      <c r="N13" s="14">
        <v>0.356925267087569</v>
      </c>
      <c r="O13" s="14">
        <v>0.36202334068324798</v>
      </c>
      <c r="P13" s="14"/>
      <c r="Q13" s="14">
        <v>0.43683347185567001</v>
      </c>
      <c r="R13" s="14">
        <v>0.41004291932399201</v>
      </c>
      <c r="S13" s="14">
        <v>0.360976359652741</v>
      </c>
      <c r="T13" s="14">
        <v>0.27857058988615802</v>
      </c>
      <c r="U13" s="14">
        <v>0.38104542296013499</v>
      </c>
      <c r="V13" s="14">
        <v>0.45138636127662701</v>
      </c>
      <c r="W13" s="14">
        <v>0.31316526544701301</v>
      </c>
      <c r="X13" s="14">
        <v>0.41915220467679598</v>
      </c>
      <c r="Y13" s="14">
        <v>0</v>
      </c>
      <c r="Z13" s="14">
        <v>0.36126971375741201</v>
      </c>
      <c r="AA13" s="14"/>
      <c r="AB13" s="14">
        <v>0.39276094159589697</v>
      </c>
      <c r="AC13" s="14">
        <v>0.34193370135809598</v>
      </c>
      <c r="AD13" s="14">
        <v>0.32752528966059702</v>
      </c>
      <c r="AE13" s="14"/>
      <c r="AF13" s="14">
        <v>0.40698317672439999</v>
      </c>
      <c r="AG13" s="14">
        <v>0.32687554507670902</v>
      </c>
      <c r="AH13" s="14">
        <v>0.363960383765982</v>
      </c>
      <c r="AI13" s="14">
        <v>0.40564126560716801</v>
      </c>
      <c r="AJ13" s="14">
        <v>0.51006906156151099</v>
      </c>
      <c r="AK13" s="14">
        <v>0.301599141819335</v>
      </c>
      <c r="AL13" s="14">
        <v>0.49419422838568799</v>
      </c>
      <c r="AM13" s="14">
        <v>0.32413222875077402</v>
      </c>
      <c r="AN13" s="14"/>
      <c r="AO13" s="14">
        <v>0.43067039611974101</v>
      </c>
      <c r="AP13" s="14">
        <v>0.31906652319852202</v>
      </c>
      <c r="AQ13" s="14">
        <v>0.35231643306650201</v>
      </c>
      <c r="AR13" s="14">
        <v>0.58403020829556096</v>
      </c>
      <c r="AS13" s="14">
        <v>0.46096951436658101</v>
      </c>
      <c r="AT13" s="14">
        <v>0.29330445422936102</v>
      </c>
      <c r="AU13" s="14">
        <v>0.34418515336443001</v>
      </c>
      <c r="AV13" s="14">
        <v>0.27002307999403002</v>
      </c>
      <c r="AW13" s="14"/>
      <c r="AX13" s="14">
        <v>0.30820777759659601</v>
      </c>
      <c r="AY13" s="14">
        <v>0.35200624743779901</v>
      </c>
      <c r="AZ13" s="14">
        <v>0.38646565850947701</v>
      </c>
      <c r="BA13" s="14"/>
      <c r="BB13" s="14">
        <v>0.45750548488312498</v>
      </c>
      <c r="BC13" s="14">
        <v>0.35495216238518901</v>
      </c>
      <c r="BD13" s="14">
        <v>0.26400562629505198</v>
      </c>
      <c r="BE13" s="14"/>
      <c r="BF13" s="14">
        <v>0.31723277145419898</v>
      </c>
      <c r="BG13" s="14">
        <v>0.38022225474247601</v>
      </c>
      <c r="BH13" s="14">
        <v>0.31972515480267</v>
      </c>
      <c r="BI13" s="14"/>
      <c r="BJ13" s="14">
        <v>0.35552890374899798</v>
      </c>
      <c r="BK13" s="14">
        <v>0.36863918353637098</v>
      </c>
      <c r="BL13" s="14"/>
      <c r="BM13" s="14">
        <v>0.32343191659459197</v>
      </c>
      <c r="BN13" s="14">
        <v>0.37005414782989199</v>
      </c>
      <c r="BO13" s="14"/>
      <c r="BP13" s="14">
        <v>0.35909222550509601</v>
      </c>
      <c r="BQ13" s="14">
        <v>0.446923343393404</v>
      </c>
      <c r="BR13" s="14">
        <v>0.41097552070621302</v>
      </c>
      <c r="BS13" s="14">
        <v>0.37984731142630801</v>
      </c>
      <c r="BT13" s="14">
        <v>0.356396953567578</v>
      </c>
      <c r="BU13" s="14">
        <v>0.29824728401262801</v>
      </c>
      <c r="BV13" s="14">
        <v>0.31541613072032199</v>
      </c>
      <c r="BW13" s="14">
        <v>0.33282362121995701</v>
      </c>
    </row>
    <row r="14" spans="2:75" ht="58" x14ac:dyDescent="0.35">
      <c r="B14" s="15" t="s">
        <v>365</v>
      </c>
      <c r="C14" s="14">
        <v>0.26058265068673597</v>
      </c>
      <c r="D14" s="14">
        <v>0.27133711807573702</v>
      </c>
      <c r="E14" s="14">
        <v>0.250043530409574</v>
      </c>
      <c r="F14" s="14"/>
      <c r="G14" s="14">
        <v>0.18711654766874999</v>
      </c>
      <c r="H14" s="14">
        <v>0.18779727546800001</v>
      </c>
      <c r="I14" s="14">
        <v>0.19169956854426801</v>
      </c>
      <c r="J14" s="14">
        <v>0.262980083959865</v>
      </c>
      <c r="K14" s="14">
        <v>0.250710211585641</v>
      </c>
      <c r="L14" s="14">
        <v>0.30358440434966</v>
      </c>
      <c r="M14" s="14"/>
      <c r="N14" s="14">
        <v>0.27043831900986298</v>
      </c>
      <c r="O14" s="14">
        <v>0.23921897828285901</v>
      </c>
      <c r="P14" s="14"/>
      <c r="Q14" s="14">
        <v>0.20624581778111201</v>
      </c>
      <c r="R14" s="14">
        <v>0.20846488641717101</v>
      </c>
      <c r="S14" s="14">
        <v>0.27294609557425498</v>
      </c>
      <c r="T14" s="14">
        <v>0.25221830430645298</v>
      </c>
      <c r="U14" s="14">
        <v>0.31725049499238001</v>
      </c>
      <c r="V14" s="14">
        <v>0.243187745283937</v>
      </c>
      <c r="W14" s="14">
        <v>0.23304302855492401</v>
      </c>
      <c r="X14" s="14">
        <v>0.67070004064878597</v>
      </c>
      <c r="Y14" s="14">
        <v>0</v>
      </c>
      <c r="Z14" s="14">
        <v>0.23938120110096101</v>
      </c>
      <c r="AA14" s="14"/>
      <c r="AB14" s="14">
        <v>0.367658977468933</v>
      </c>
      <c r="AC14" s="14">
        <v>0.219799498304521</v>
      </c>
      <c r="AD14" s="14">
        <v>0.24971760476595201</v>
      </c>
      <c r="AE14" s="14"/>
      <c r="AF14" s="14">
        <v>0.26974376042926301</v>
      </c>
      <c r="AG14" s="14">
        <v>0.25030890017927399</v>
      </c>
      <c r="AH14" s="14">
        <v>0.26516418815291898</v>
      </c>
      <c r="AI14" s="14">
        <v>0.24538433104837201</v>
      </c>
      <c r="AJ14" s="14">
        <v>0.14822055435724901</v>
      </c>
      <c r="AK14" s="14">
        <v>0.326462835306017</v>
      </c>
      <c r="AL14" s="14">
        <v>0.208640763732061</v>
      </c>
      <c r="AM14" s="14">
        <v>0.15886220967087999</v>
      </c>
      <c r="AN14" s="14"/>
      <c r="AO14" s="14">
        <v>0.31815137668803201</v>
      </c>
      <c r="AP14" s="14">
        <v>0.21243407648128401</v>
      </c>
      <c r="AQ14" s="14">
        <v>0.22130955393719401</v>
      </c>
      <c r="AR14" s="14">
        <v>0.28147578543887602</v>
      </c>
      <c r="AS14" s="14">
        <v>0.14607897311259599</v>
      </c>
      <c r="AT14" s="14">
        <v>0.30599417426479703</v>
      </c>
      <c r="AU14" s="14">
        <v>0.25418794152193802</v>
      </c>
      <c r="AV14" s="14">
        <v>7.06184485388692E-2</v>
      </c>
      <c r="AW14" s="14"/>
      <c r="AX14" s="14">
        <v>0.32321804472271898</v>
      </c>
      <c r="AY14" s="14">
        <v>0.28064477716739999</v>
      </c>
      <c r="AZ14" s="14">
        <v>0.25298867483045601</v>
      </c>
      <c r="BA14" s="14"/>
      <c r="BB14" s="14">
        <v>0.36661260666208401</v>
      </c>
      <c r="BC14" s="14">
        <v>0.27440666068373198</v>
      </c>
      <c r="BD14" s="14">
        <v>0.18336594804786999</v>
      </c>
      <c r="BE14" s="14"/>
      <c r="BF14" s="14">
        <v>0.41914479890195699</v>
      </c>
      <c r="BG14" s="14">
        <v>0.28265179883282898</v>
      </c>
      <c r="BH14" s="14">
        <v>0.24088159056182301</v>
      </c>
      <c r="BI14" s="14"/>
      <c r="BJ14" s="14">
        <v>0.38385521293727498</v>
      </c>
      <c r="BK14" s="14">
        <v>0.21969006887501999</v>
      </c>
      <c r="BL14" s="14"/>
      <c r="BM14" s="14">
        <v>0.31315094664051801</v>
      </c>
      <c r="BN14" s="14">
        <v>0.23440818041009201</v>
      </c>
      <c r="BO14" s="14"/>
      <c r="BP14" s="14">
        <v>0.16693359480364001</v>
      </c>
      <c r="BQ14" s="14">
        <v>0.185281058370628</v>
      </c>
      <c r="BR14" s="14">
        <v>0.309162894139693</v>
      </c>
      <c r="BS14" s="14">
        <v>0.222051728012297</v>
      </c>
      <c r="BT14" s="14">
        <v>0.33173407449471598</v>
      </c>
      <c r="BU14" s="14">
        <v>0.21930518098402599</v>
      </c>
      <c r="BV14" s="14">
        <v>0.28651112242106902</v>
      </c>
      <c r="BW14" s="14">
        <v>0.287216074004989</v>
      </c>
    </row>
    <row r="15" spans="2:75" ht="29" x14ac:dyDescent="0.35">
      <c r="B15" s="15" t="s">
        <v>366</v>
      </c>
      <c r="C15" s="14">
        <v>0.251835381555297</v>
      </c>
      <c r="D15" s="14">
        <v>0.18762731142362599</v>
      </c>
      <c r="E15" s="14">
        <v>0.31475775133943101</v>
      </c>
      <c r="F15" s="14"/>
      <c r="G15" s="14">
        <v>0.178523680759933</v>
      </c>
      <c r="H15" s="14">
        <v>0.11795104655701601</v>
      </c>
      <c r="I15" s="14">
        <v>0.199070836993233</v>
      </c>
      <c r="J15" s="14">
        <v>0.30718968747997299</v>
      </c>
      <c r="K15" s="14">
        <v>0.21969925292474299</v>
      </c>
      <c r="L15" s="14">
        <v>0.290966743628777</v>
      </c>
      <c r="M15" s="14"/>
      <c r="N15" s="14">
        <v>0.24713411051144599</v>
      </c>
      <c r="O15" s="14">
        <v>0.26202610745736299</v>
      </c>
      <c r="P15" s="14"/>
      <c r="Q15" s="14">
        <v>0.106394076655903</v>
      </c>
      <c r="R15" s="14">
        <v>0.214425354981227</v>
      </c>
      <c r="S15" s="14">
        <v>0.27965397462585201</v>
      </c>
      <c r="T15" s="14">
        <v>0.22545441147602999</v>
      </c>
      <c r="U15" s="14">
        <v>0.291403953885772</v>
      </c>
      <c r="V15" s="14">
        <v>0.244928839625143</v>
      </c>
      <c r="W15" s="14">
        <v>0.21247651389043601</v>
      </c>
      <c r="X15" s="14">
        <v>0</v>
      </c>
      <c r="Y15" s="14">
        <v>0</v>
      </c>
      <c r="Z15" s="14">
        <v>0.38540468060439498</v>
      </c>
      <c r="AA15" s="14"/>
      <c r="AB15" s="14">
        <v>0.282327251535686</v>
      </c>
      <c r="AC15" s="14">
        <v>0.25971748158904101</v>
      </c>
      <c r="AD15" s="14">
        <v>0.16272984645970101</v>
      </c>
      <c r="AE15" s="14"/>
      <c r="AF15" s="14">
        <v>0.302581790202751</v>
      </c>
      <c r="AG15" s="14">
        <v>0.17205944570944001</v>
      </c>
      <c r="AH15" s="14">
        <v>0.159383983868463</v>
      </c>
      <c r="AI15" s="14">
        <v>0.184850189709649</v>
      </c>
      <c r="AJ15" s="14">
        <v>0.32286307085390098</v>
      </c>
      <c r="AK15" s="14">
        <v>0.280056841874403</v>
      </c>
      <c r="AL15" s="14">
        <v>0.28277133255612202</v>
      </c>
      <c r="AM15" s="14">
        <v>0.249911774171822</v>
      </c>
      <c r="AN15" s="14"/>
      <c r="AO15" s="14">
        <v>0.29241788171209698</v>
      </c>
      <c r="AP15" s="14">
        <v>0.20224865700793199</v>
      </c>
      <c r="AQ15" s="14">
        <v>0.26039207718573198</v>
      </c>
      <c r="AR15" s="14">
        <v>0.26528569156231402</v>
      </c>
      <c r="AS15" s="14">
        <v>0.38679515398169101</v>
      </c>
      <c r="AT15" s="14">
        <v>0.27191106266721599</v>
      </c>
      <c r="AU15" s="14">
        <v>0.336298153102215</v>
      </c>
      <c r="AV15" s="14">
        <v>0.12590319860797899</v>
      </c>
      <c r="AW15" s="14"/>
      <c r="AX15" s="14">
        <v>0.277033581834013</v>
      </c>
      <c r="AY15" s="14">
        <v>0.27384946457022202</v>
      </c>
      <c r="AZ15" s="14">
        <v>0.22658106953284299</v>
      </c>
      <c r="BA15" s="14"/>
      <c r="BB15" s="14">
        <v>0.34283712473442302</v>
      </c>
      <c r="BC15" s="14">
        <v>0.25282999326448802</v>
      </c>
      <c r="BD15" s="14">
        <v>0.23612842557722599</v>
      </c>
      <c r="BE15" s="14"/>
      <c r="BF15" s="14">
        <v>0.25751248105193703</v>
      </c>
      <c r="BG15" s="14">
        <v>0.27514421737174999</v>
      </c>
      <c r="BH15" s="14">
        <v>0.23841785272402699</v>
      </c>
      <c r="BI15" s="14"/>
      <c r="BJ15" s="14">
        <v>0.289640255660572</v>
      </c>
      <c r="BK15" s="14">
        <v>0.23647606084300801</v>
      </c>
      <c r="BL15" s="14"/>
      <c r="BM15" s="14">
        <v>0.27920445590079301</v>
      </c>
      <c r="BN15" s="14">
        <v>0.223281876978002</v>
      </c>
      <c r="BO15" s="14"/>
      <c r="BP15" s="14">
        <v>0.290632374927142</v>
      </c>
      <c r="BQ15" s="14">
        <v>0.46021367113040801</v>
      </c>
      <c r="BR15" s="14">
        <v>0.23743628476716899</v>
      </c>
      <c r="BS15" s="14">
        <v>0.122749517068468</v>
      </c>
      <c r="BT15" s="14">
        <v>0.290046316455847</v>
      </c>
      <c r="BU15" s="14">
        <v>0.24311713381203201</v>
      </c>
      <c r="BV15" s="14">
        <v>0.17255565668272199</v>
      </c>
      <c r="BW15" s="14">
        <v>0.113176907780838</v>
      </c>
    </row>
    <row r="16" spans="2:75" ht="43.5" x14ac:dyDescent="0.35">
      <c r="B16" s="15" t="s">
        <v>367</v>
      </c>
      <c r="C16" s="14">
        <v>0.21054169126842001</v>
      </c>
      <c r="D16" s="14">
        <v>0.17701747416451</v>
      </c>
      <c r="E16" s="14">
        <v>0.243394620518747</v>
      </c>
      <c r="F16" s="14"/>
      <c r="G16" s="14">
        <v>0.14335871822742299</v>
      </c>
      <c r="H16" s="14">
        <v>0.106090770553588</v>
      </c>
      <c r="I16" s="14">
        <v>0.12866974882917101</v>
      </c>
      <c r="J16" s="14">
        <v>0.28648571507729298</v>
      </c>
      <c r="K16" s="14">
        <v>0.28520999836100602</v>
      </c>
      <c r="L16" s="14">
        <v>0.20327883027159999</v>
      </c>
      <c r="M16" s="14"/>
      <c r="N16" s="14">
        <v>0.21601078738191701</v>
      </c>
      <c r="O16" s="14">
        <v>0.19868658678606901</v>
      </c>
      <c r="P16" s="14"/>
      <c r="Q16" s="14">
        <v>0.47149861959985401</v>
      </c>
      <c r="R16" s="14">
        <v>0.290528604448546</v>
      </c>
      <c r="S16" s="14">
        <v>0.109386859541048</v>
      </c>
      <c r="T16" s="14">
        <v>0.205784812615352</v>
      </c>
      <c r="U16" s="14">
        <v>0.27470170238089198</v>
      </c>
      <c r="V16" s="14">
        <v>0.199298182701523</v>
      </c>
      <c r="W16" s="14">
        <v>0.13761981193287001</v>
      </c>
      <c r="X16" s="14">
        <v>0.50833242845985005</v>
      </c>
      <c r="Y16" s="14">
        <v>0</v>
      </c>
      <c r="Z16" s="14">
        <v>0.17330130436532701</v>
      </c>
      <c r="AA16" s="14"/>
      <c r="AB16" s="14">
        <v>0.32237070998601802</v>
      </c>
      <c r="AC16" s="14">
        <v>0.142383993679916</v>
      </c>
      <c r="AD16" s="14">
        <v>0.26670151030440298</v>
      </c>
      <c r="AE16" s="14"/>
      <c r="AF16" s="14">
        <v>0.26387111149688502</v>
      </c>
      <c r="AG16" s="14">
        <v>0.126431268667452</v>
      </c>
      <c r="AH16" s="14">
        <v>0.147669427645233</v>
      </c>
      <c r="AI16" s="14">
        <v>0.153108115477426</v>
      </c>
      <c r="AJ16" s="14">
        <v>0.105307785316002</v>
      </c>
      <c r="AK16" s="14">
        <v>0.23925677930931399</v>
      </c>
      <c r="AL16" s="14">
        <v>4.8755096461449897E-2</v>
      </c>
      <c r="AM16" s="14">
        <v>0.30202980618742398</v>
      </c>
      <c r="AN16" s="14"/>
      <c r="AO16" s="14">
        <v>0.27863617583912498</v>
      </c>
      <c r="AP16" s="14">
        <v>0.104566365516771</v>
      </c>
      <c r="AQ16" s="14">
        <v>0.15409768940250301</v>
      </c>
      <c r="AR16" s="14">
        <v>0.26287822380680498</v>
      </c>
      <c r="AS16" s="14">
        <v>6.9808763096096696E-2</v>
      </c>
      <c r="AT16" s="14">
        <v>0.24321763754426401</v>
      </c>
      <c r="AU16" s="14">
        <v>0.233995321103633</v>
      </c>
      <c r="AV16" s="14">
        <v>0.244231508625736</v>
      </c>
      <c r="AW16" s="14"/>
      <c r="AX16" s="14">
        <v>0.192111688534851</v>
      </c>
      <c r="AY16" s="14">
        <v>0.25591576570177699</v>
      </c>
      <c r="AZ16" s="14">
        <v>0.15468393782663001</v>
      </c>
      <c r="BA16" s="14"/>
      <c r="BB16" s="14">
        <v>0.31631943743764301</v>
      </c>
      <c r="BC16" s="14">
        <v>0.183586567366394</v>
      </c>
      <c r="BD16" s="14">
        <v>0.24406117538296801</v>
      </c>
      <c r="BE16" s="14"/>
      <c r="BF16" s="14">
        <v>0.26499612769864</v>
      </c>
      <c r="BG16" s="14">
        <v>0.22283761888947101</v>
      </c>
      <c r="BH16" s="14">
        <v>0.19331599462715399</v>
      </c>
      <c r="BI16" s="14"/>
      <c r="BJ16" s="14">
        <v>0.222762233370912</v>
      </c>
      <c r="BK16" s="14">
        <v>0.21040056821709399</v>
      </c>
      <c r="BL16" s="14"/>
      <c r="BM16" s="14">
        <v>0.21242019830910999</v>
      </c>
      <c r="BN16" s="14">
        <v>0.19408013454942399</v>
      </c>
      <c r="BO16" s="14"/>
      <c r="BP16" s="14">
        <v>0.214802610597251</v>
      </c>
      <c r="BQ16" s="14">
        <v>0.18403296809705999</v>
      </c>
      <c r="BR16" s="14">
        <v>0.22833013262093599</v>
      </c>
      <c r="BS16" s="14">
        <v>0.13801553435314901</v>
      </c>
      <c r="BT16" s="14">
        <v>0.224773447941849</v>
      </c>
      <c r="BU16" s="14">
        <v>0.306953693808245</v>
      </c>
      <c r="BV16" s="14">
        <v>0.10057965949318901</v>
      </c>
      <c r="BW16" s="14">
        <v>0.18994542329162301</v>
      </c>
    </row>
    <row r="17" spans="2:75" ht="43.5" x14ac:dyDescent="0.35">
      <c r="B17" s="15" t="s">
        <v>368</v>
      </c>
      <c r="C17" s="14">
        <v>0.190844218015845</v>
      </c>
      <c r="D17" s="14">
        <v>0.201023526295773</v>
      </c>
      <c r="E17" s="14">
        <v>0.18086873988010799</v>
      </c>
      <c r="F17" s="14"/>
      <c r="G17" s="14">
        <v>0.22896774381806001</v>
      </c>
      <c r="H17" s="14">
        <v>0.25600630969814597</v>
      </c>
      <c r="I17" s="14">
        <v>0.15957442047364101</v>
      </c>
      <c r="J17" s="14">
        <v>0.12625760692840601</v>
      </c>
      <c r="K17" s="14">
        <v>0.15762100367232099</v>
      </c>
      <c r="L17" s="14">
        <v>0.219193761982553</v>
      </c>
      <c r="M17" s="14"/>
      <c r="N17" s="14">
        <v>0.195443831042797</v>
      </c>
      <c r="O17" s="14">
        <v>0.180873851454115</v>
      </c>
      <c r="P17" s="14"/>
      <c r="Q17" s="14">
        <v>0.40369784523478802</v>
      </c>
      <c r="R17" s="14">
        <v>8.3473191780832706E-2</v>
      </c>
      <c r="S17" s="14">
        <v>0.16999817497025599</v>
      </c>
      <c r="T17" s="14">
        <v>0.20660410810142499</v>
      </c>
      <c r="U17" s="14">
        <v>0.19121926606549999</v>
      </c>
      <c r="V17" s="14">
        <v>0.25702562514521499</v>
      </c>
      <c r="W17" s="14">
        <v>0.16928452358964399</v>
      </c>
      <c r="X17" s="14">
        <v>0</v>
      </c>
      <c r="Y17" s="14">
        <v>0</v>
      </c>
      <c r="Z17" s="14">
        <v>0.21761761143647201</v>
      </c>
      <c r="AA17" s="14"/>
      <c r="AB17" s="14">
        <v>0.26121820323233902</v>
      </c>
      <c r="AC17" s="14">
        <v>0.15075311851578699</v>
      </c>
      <c r="AD17" s="14">
        <v>0.247183165413837</v>
      </c>
      <c r="AE17" s="14"/>
      <c r="AF17" s="14">
        <v>0.20095950587439401</v>
      </c>
      <c r="AG17" s="14">
        <v>0.14846433056407199</v>
      </c>
      <c r="AH17" s="14">
        <v>0.25370431959172302</v>
      </c>
      <c r="AI17" s="14">
        <v>5.7454225134414602E-2</v>
      </c>
      <c r="AJ17" s="14">
        <v>0.212508801989718</v>
      </c>
      <c r="AK17" s="14">
        <v>0.22678675372628801</v>
      </c>
      <c r="AL17" s="14">
        <v>0.44595149322405903</v>
      </c>
      <c r="AM17" s="14">
        <v>8.4912767903094002E-2</v>
      </c>
      <c r="AN17" s="14"/>
      <c r="AO17" s="14">
        <v>0.20391348086620401</v>
      </c>
      <c r="AP17" s="14">
        <v>0.163326828875487</v>
      </c>
      <c r="AQ17" s="14">
        <v>0.28486632435176901</v>
      </c>
      <c r="AR17" s="14">
        <v>0.22598681362944001</v>
      </c>
      <c r="AS17" s="14">
        <v>0.20943834481433901</v>
      </c>
      <c r="AT17" s="14">
        <v>0.21830253068837399</v>
      </c>
      <c r="AU17" s="14">
        <v>0.32277893624739101</v>
      </c>
      <c r="AV17" s="14">
        <v>0.131734034281318</v>
      </c>
      <c r="AW17" s="14"/>
      <c r="AX17" s="14">
        <v>0.41240124757696001</v>
      </c>
      <c r="AY17" s="14">
        <v>0.197935033502354</v>
      </c>
      <c r="AZ17" s="14">
        <v>0.165751874429893</v>
      </c>
      <c r="BA17" s="14"/>
      <c r="BB17" s="14">
        <v>0.28995015879410302</v>
      </c>
      <c r="BC17" s="14">
        <v>0.20149525774950899</v>
      </c>
      <c r="BD17" s="14">
        <v>0.12629644413011501</v>
      </c>
      <c r="BE17" s="14"/>
      <c r="BF17" s="14">
        <v>0.29516589313943797</v>
      </c>
      <c r="BG17" s="14">
        <v>0.21529677711018499</v>
      </c>
      <c r="BH17" s="14">
        <v>0.14886271563667</v>
      </c>
      <c r="BI17" s="14"/>
      <c r="BJ17" s="14">
        <v>0.28368538375994601</v>
      </c>
      <c r="BK17" s="14">
        <v>0.15691712315665601</v>
      </c>
      <c r="BL17" s="14"/>
      <c r="BM17" s="14">
        <v>0.25096702951962102</v>
      </c>
      <c r="BN17" s="14">
        <v>0.15352011821334899</v>
      </c>
      <c r="BO17" s="14"/>
      <c r="BP17" s="14">
        <v>0.25345610065234397</v>
      </c>
      <c r="BQ17" s="14">
        <v>0.20179799487377201</v>
      </c>
      <c r="BR17" s="14">
        <v>1.52086463365682E-2</v>
      </c>
      <c r="BS17" s="14">
        <v>0.163750156018583</v>
      </c>
      <c r="BT17" s="14">
        <v>0.20506057406316899</v>
      </c>
      <c r="BU17" s="14">
        <v>0.22746157451482801</v>
      </c>
      <c r="BV17" s="14">
        <v>2.66793764501916E-2</v>
      </c>
      <c r="BW17" s="14">
        <v>0.142440674024054</v>
      </c>
    </row>
    <row r="18" spans="2:75" ht="43.5" x14ac:dyDescent="0.35">
      <c r="B18" s="15" t="s">
        <v>369</v>
      </c>
      <c r="C18" s="14">
        <v>0.18806041577108501</v>
      </c>
      <c r="D18" s="14">
        <v>0.18909481101930201</v>
      </c>
      <c r="E18" s="14">
        <v>0.18704673322031201</v>
      </c>
      <c r="F18" s="14"/>
      <c r="G18" s="14">
        <v>0.20153546493542601</v>
      </c>
      <c r="H18" s="14">
        <v>8.0005276846883897E-2</v>
      </c>
      <c r="I18" s="14">
        <v>0.131356355815827</v>
      </c>
      <c r="J18" s="14">
        <v>0.172578939859094</v>
      </c>
      <c r="K18" s="14">
        <v>0.19981858565273999</v>
      </c>
      <c r="L18" s="14">
        <v>0.21991757611018101</v>
      </c>
      <c r="M18" s="14"/>
      <c r="N18" s="14">
        <v>0.20144509259545701</v>
      </c>
      <c r="O18" s="14">
        <v>0.15904707628636899</v>
      </c>
      <c r="P18" s="14"/>
      <c r="Q18" s="14">
        <v>0</v>
      </c>
      <c r="R18" s="14">
        <v>8.5907439179746206E-2</v>
      </c>
      <c r="S18" s="14">
        <v>0.11292035835346401</v>
      </c>
      <c r="T18" s="14">
        <v>0.22932539378794201</v>
      </c>
      <c r="U18" s="14">
        <v>0.214705192108957</v>
      </c>
      <c r="V18" s="14">
        <v>0.20909104894896999</v>
      </c>
      <c r="W18" s="14">
        <v>0.14856130581952001</v>
      </c>
      <c r="X18" s="14">
        <v>0.402456317184478</v>
      </c>
      <c r="Y18" s="14">
        <v>0</v>
      </c>
      <c r="Z18" s="14">
        <v>0.31718607896054601</v>
      </c>
      <c r="AA18" s="14"/>
      <c r="AB18" s="14">
        <v>0.24228573912868301</v>
      </c>
      <c r="AC18" s="14">
        <v>0.14255834849909901</v>
      </c>
      <c r="AD18" s="14">
        <v>0.286923169898473</v>
      </c>
      <c r="AE18" s="14"/>
      <c r="AF18" s="14">
        <v>0.24890186858197899</v>
      </c>
      <c r="AG18" s="14">
        <v>0.151046928371077</v>
      </c>
      <c r="AH18" s="14">
        <v>0.23641983683336101</v>
      </c>
      <c r="AI18" s="14">
        <v>3.6231067721940999E-2</v>
      </c>
      <c r="AJ18" s="14">
        <v>0.18125263562001101</v>
      </c>
      <c r="AK18" s="14">
        <v>0.24033283006977901</v>
      </c>
      <c r="AL18" s="14">
        <v>0.122200494949118</v>
      </c>
      <c r="AM18" s="14">
        <v>3.23467134099844E-2</v>
      </c>
      <c r="AN18" s="14"/>
      <c r="AO18" s="14">
        <v>0.23248881152988701</v>
      </c>
      <c r="AP18" s="14">
        <v>0.17561437144080599</v>
      </c>
      <c r="AQ18" s="14">
        <v>0.186047844306646</v>
      </c>
      <c r="AR18" s="14">
        <v>6.66670767323288E-2</v>
      </c>
      <c r="AS18" s="14">
        <v>0.204057004634843</v>
      </c>
      <c r="AT18" s="14">
        <v>0.26369091201890599</v>
      </c>
      <c r="AU18" s="14">
        <v>0.10946615871106299</v>
      </c>
      <c r="AV18" s="14">
        <v>9.8236676301049597E-2</v>
      </c>
      <c r="AW18" s="14"/>
      <c r="AX18" s="14">
        <v>0.31821300249522499</v>
      </c>
      <c r="AY18" s="14">
        <v>0.21419361463759801</v>
      </c>
      <c r="AZ18" s="14">
        <v>0.161291186436434</v>
      </c>
      <c r="BA18" s="14"/>
      <c r="BB18" s="14">
        <v>0.27756700300188802</v>
      </c>
      <c r="BC18" s="14">
        <v>0.16558181944331099</v>
      </c>
      <c r="BD18" s="14">
        <v>0.26567247915000503</v>
      </c>
      <c r="BE18" s="14"/>
      <c r="BF18" s="14">
        <v>0.39267011176237698</v>
      </c>
      <c r="BG18" s="14">
        <v>0.19198017245073501</v>
      </c>
      <c r="BH18" s="14">
        <v>0.18769602596983101</v>
      </c>
      <c r="BI18" s="14"/>
      <c r="BJ18" s="14">
        <v>0.27648702359251498</v>
      </c>
      <c r="BK18" s="14">
        <v>0.155302962865461</v>
      </c>
      <c r="BL18" s="14"/>
      <c r="BM18" s="14">
        <v>0.27053775000257502</v>
      </c>
      <c r="BN18" s="14">
        <v>0.15706808008909001</v>
      </c>
      <c r="BO18" s="14"/>
      <c r="BP18" s="14">
        <v>0.1316444116163</v>
      </c>
      <c r="BQ18" s="14">
        <v>0.146739063145369</v>
      </c>
      <c r="BR18" s="14">
        <v>0.259728488258404</v>
      </c>
      <c r="BS18" s="14">
        <v>0.17376418913715</v>
      </c>
      <c r="BT18" s="14">
        <v>0.22932836529404799</v>
      </c>
      <c r="BU18" s="14">
        <v>0.171273595860717</v>
      </c>
      <c r="BV18" s="14">
        <v>0</v>
      </c>
      <c r="BW18" s="14">
        <v>0.257375877902906</v>
      </c>
    </row>
    <row r="19" spans="2:75" ht="43.5" x14ac:dyDescent="0.35">
      <c r="B19" s="15" t="s">
        <v>370</v>
      </c>
      <c r="C19" s="14">
        <v>0.144992137557069</v>
      </c>
      <c r="D19" s="14">
        <v>0.13480962667256</v>
      </c>
      <c r="E19" s="14">
        <v>0.15497075416853401</v>
      </c>
      <c r="F19" s="14"/>
      <c r="G19" s="14">
        <v>0.185551868018453</v>
      </c>
      <c r="H19" s="14">
        <v>0.26135656608803498</v>
      </c>
      <c r="I19" s="14">
        <v>0.15174979037363101</v>
      </c>
      <c r="J19" s="14">
        <v>9.7785172239874804E-2</v>
      </c>
      <c r="K19" s="14">
        <v>0.106963284506504</v>
      </c>
      <c r="L19" s="14">
        <v>0.15035117072979501</v>
      </c>
      <c r="M19" s="14"/>
      <c r="N19" s="14">
        <v>0.15020790882180199</v>
      </c>
      <c r="O19" s="14">
        <v>0.13368615353041199</v>
      </c>
      <c r="P19" s="14"/>
      <c r="Q19" s="14">
        <v>5.0501108579734097E-2</v>
      </c>
      <c r="R19" s="14">
        <v>0.117065362034649</v>
      </c>
      <c r="S19" s="14">
        <v>0.213496865843602</v>
      </c>
      <c r="T19" s="14">
        <v>0.17699276899930699</v>
      </c>
      <c r="U19" s="14">
        <v>9.0152494512225206E-2</v>
      </c>
      <c r="V19" s="14">
        <v>0.12775905147616301</v>
      </c>
      <c r="W19" s="14">
        <v>0.18624896499299701</v>
      </c>
      <c r="X19" s="14">
        <v>0.33378437758393298</v>
      </c>
      <c r="Y19" s="14">
        <v>0</v>
      </c>
      <c r="Z19" s="14">
        <v>9.6679956883082396E-2</v>
      </c>
      <c r="AA19" s="14"/>
      <c r="AB19" s="14">
        <v>0.15501160638750799</v>
      </c>
      <c r="AC19" s="14">
        <v>0.127117070468968</v>
      </c>
      <c r="AD19" s="14">
        <v>0.19195901396616299</v>
      </c>
      <c r="AE19" s="14"/>
      <c r="AF19" s="14">
        <v>7.2355695610650306E-2</v>
      </c>
      <c r="AG19" s="14">
        <v>0.222151438868394</v>
      </c>
      <c r="AH19" s="14">
        <v>0.123744812319815</v>
      </c>
      <c r="AI19" s="14">
        <v>1.8115533860970499E-2</v>
      </c>
      <c r="AJ19" s="14">
        <v>0</v>
      </c>
      <c r="AK19" s="14">
        <v>0.19793343032543001</v>
      </c>
      <c r="AL19" s="14">
        <v>0.118301471078437</v>
      </c>
      <c r="AM19" s="14">
        <v>0.12240976395399</v>
      </c>
      <c r="AN19" s="14"/>
      <c r="AO19" s="14">
        <v>6.0588288830118402E-2</v>
      </c>
      <c r="AP19" s="14">
        <v>0.25546722963935498</v>
      </c>
      <c r="AQ19" s="14">
        <v>9.8395631883615706E-2</v>
      </c>
      <c r="AR19" s="14">
        <v>4.2646342066464497E-2</v>
      </c>
      <c r="AS19" s="14">
        <v>0</v>
      </c>
      <c r="AT19" s="14">
        <v>0.18335844180040201</v>
      </c>
      <c r="AU19" s="14">
        <v>0.14708855032750001</v>
      </c>
      <c r="AV19" s="14">
        <v>9.2103566568473405E-2</v>
      </c>
      <c r="AW19" s="14"/>
      <c r="AX19" s="14">
        <v>0.126809984006128</v>
      </c>
      <c r="AY19" s="14">
        <v>0.13248423799280701</v>
      </c>
      <c r="AZ19" s="14">
        <v>0.150415667343723</v>
      </c>
      <c r="BA19" s="14"/>
      <c r="BB19" s="14">
        <v>8.3121260851478196E-2</v>
      </c>
      <c r="BC19" s="14">
        <v>0.145465401690579</v>
      </c>
      <c r="BD19" s="14">
        <v>0.23081842641026301</v>
      </c>
      <c r="BE19" s="14"/>
      <c r="BF19" s="14">
        <v>0.12888564432362701</v>
      </c>
      <c r="BG19" s="14">
        <v>0.13202146730804301</v>
      </c>
      <c r="BH19" s="14">
        <v>0.16121092607124701</v>
      </c>
      <c r="BI19" s="14"/>
      <c r="BJ19" s="14">
        <v>0.14876279477211499</v>
      </c>
      <c r="BK19" s="14">
        <v>0.14587094755768401</v>
      </c>
      <c r="BL19" s="14"/>
      <c r="BM19" s="14">
        <v>0.159733092496184</v>
      </c>
      <c r="BN19" s="14">
        <v>0.13998668531966901</v>
      </c>
      <c r="BO19" s="14"/>
      <c r="BP19" s="14">
        <v>0.213422630606975</v>
      </c>
      <c r="BQ19" s="14">
        <v>0.13250481772346001</v>
      </c>
      <c r="BR19" s="14">
        <v>0.11580328573757601</v>
      </c>
      <c r="BS19" s="14">
        <v>0.18073079454777699</v>
      </c>
      <c r="BT19" s="14">
        <v>0.120862837503351</v>
      </c>
      <c r="BU19" s="14">
        <v>0.13141370201128999</v>
      </c>
      <c r="BV19" s="14">
        <v>0.14670864757369501</v>
      </c>
      <c r="BW19" s="14">
        <v>7.2438123528367801E-2</v>
      </c>
    </row>
    <row r="20" spans="2:75" ht="29" x14ac:dyDescent="0.35">
      <c r="B20" s="15" t="s">
        <v>371</v>
      </c>
      <c r="C20" s="14">
        <v>0.12147676861769099</v>
      </c>
      <c r="D20" s="14">
        <v>0.165864681206984</v>
      </c>
      <c r="E20" s="14">
        <v>7.7977678173735604E-2</v>
      </c>
      <c r="F20" s="14"/>
      <c r="G20" s="14">
        <v>0.25486997416800999</v>
      </c>
      <c r="H20" s="14">
        <v>0.19712861485656899</v>
      </c>
      <c r="I20" s="14">
        <v>0.114763961336416</v>
      </c>
      <c r="J20" s="14">
        <v>0.13031792226571501</v>
      </c>
      <c r="K20" s="14">
        <v>0.17065596415396</v>
      </c>
      <c r="L20" s="14">
        <v>7.21193093562707E-2</v>
      </c>
      <c r="M20" s="14"/>
      <c r="N20" s="14">
        <v>0.119487780240438</v>
      </c>
      <c r="O20" s="14">
        <v>0.12578820592600901</v>
      </c>
      <c r="P20" s="14"/>
      <c r="Q20" s="14">
        <v>0.220227670295779</v>
      </c>
      <c r="R20" s="14">
        <v>0.15347369596282301</v>
      </c>
      <c r="S20" s="14">
        <v>5.48655057515164E-2</v>
      </c>
      <c r="T20" s="14">
        <v>0.14546240894378501</v>
      </c>
      <c r="U20" s="14">
        <v>0.130888799645278</v>
      </c>
      <c r="V20" s="14">
        <v>7.9586880097978194E-2</v>
      </c>
      <c r="W20" s="14">
        <v>0.10301098171928599</v>
      </c>
      <c r="X20" s="14">
        <v>0.24517618432884</v>
      </c>
      <c r="Y20" s="14">
        <v>0</v>
      </c>
      <c r="Z20" s="14">
        <v>0.16804133269929999</v>
      </c>
      <c r="AA20" s="14"/>
      <c r="AB20" s="14">
        <v>0.12806614513525499</v>
      </c>
      <c r="AC20" s="14">
        <v>9.5635579637424806E-2</v>
      </c>
      <c r="AD20" s="14">
        <v>0.18645236727907399</v>
      </c>
      <c r="AE20" s="14"/>
      <c r="AF20" s="14">
        <v>8.8627145157341894E-2</v>
      </c>
      <c r="AG20" s="14">
        <v>0.131010413335411</v>
      </c>
      <c r="AH20" s="14">
        <v>9.4790767230088599E-2</v>
      </c>
      <c r="AI20" s="14">
        <v>7.8340631563188295E-2</v>
      </c>
      <c r="AJ20" s="14">
        <v>8.6073767788560102E-2</v>
      </c>
      <c r="AK20" s="14">
        <v>0.14732389839527699</v>
      </c>
      <c r="AL20" s="14">
        <v>0.32506785429323398</v>
      </c>
      <c r="AM20" s="14">
        <v>0.14344285399360501</v>
      </c>
      <c r="AN20" s="14"/>
      <c r="AO20" s="14">
        <v>8.8858822513272803E-2</v>
      </c>
      <c r="AP20" s="14">
        <v>0.14847665726405901</v>
      </c>
      <c r="AQ20" s="14">
        <v>5.6238683075083701E-2</v>
      </c>
      <c r="AR20" s="14">
        <v>0.165194035339984</v>
      </c>
      <c r="AS20" s="14">
        <v>0.16945593311427801</v>
      </c>
      <c r="AT20" s="14">
        <v>0.14476910443385399</v>
      </c>
      <c r="AU20" s="14">
        <v>0.26610263689902303</v>
      </c>
      <c r="AV20" s="14">
        <v>0.157663915315187</v>
      </c>
      <c r="AW20" s="14"/>
      <c r="AX20" s="14">
        <v>0.13892124034456299</v>
      </c>
      <c r="AY20" s="14">
        <v>0.14578012658676101</v>
      </c>
      <c r="AZ20" s="14">
        <v>0.10836966788027801</v>
      </c>
      <c r="BA20" s="14"/>
      <c r="BB20" s="14">
        <v>0.113238051835708</v>
      </c>
      <c r="BC20" s="14">
        <v>0.15600513457231299</v>
      </c>
      <c r="BD20" s="14">
        <v>5.3040100511157699E-2</v>
      </c>
      <c r="BE20" s="14"/>
      <c r="BF20" s="14">
        <v>0.248462278140682</v>
      </c>
      <c r="BG20" s="14">
        <v>0.13211504052574699</v>
      </c>
      <c r="BH20" s="14">
        <v>8.2913835355218304E-2</v>
      </c>
      <c r="BI20" s="14"/>
      <c r="BJ20" s="14">
        <v>0.131811261104576</v>
      </c>
      <c r="BK20" s="14">
        <v>0.119785962489617</v>
      </c>
      <c r="BL20" s="14"/>
      <c r="BM20" s="14">
        <v>0.11421873549681499</v>
      </c>
      <c r="BN20" s="14">
        <v>0.116607606032803</v>
      </c>
      <c r="BO20" s="14"/>
      <c r="BP20" s="14">
        <v>0.22095621372036001</v>
      </c>
      <c r="BQ20" s="14">
        <v>9.3650078743810594E-2</v>
      </c>
      <c r="BR20" s="14">
        <v>9.4037804920720697E-2</v>
      </c>
      <c r="BS20" s="14">
        <v>4.72558576072315E-2</v>
      </c>
      <c r="BT20" s="14">
        <v>0.118231014223662</v>
      </c>
      <c r="BU20" s="14">
        <v>0.104485270927806</v>
      </c>
      <c r="BV20" s="14">
        <v>0.12464780547743901</v>
      </c>
      <c r="BW20" s="14">
        <v>0.129170322525367</v>
      </c>
    </row>
    <row r="21" spans="2:75" ht="43.5" x14ac:dyDescent="0.35">
      <c r="B21" s="15" t="s">
        <v>372</v>
      </c>
      <c r="C21" s="14">
        <v>0.10863030538322201</v>
      </c>
      <c r="D21" s="14">
        <v>9.2685936706306704E-2</v>
      </c>
      <c r="E21" s="14">
        <v>0.124255404530511</v>
      </c>
      <c r="F21" s="14"/>
      <c r="G21" s="14">
        <v>0.17201927796629399</v>
      </c>
      <c r="H21" s="14">
        <v>7.11685089614153E-2</v>
      </c>
      <c r="I21" s="14">
        <v>0.13127242791256799</v>
      </c>
      <c r="J21" s="14">
        <v>0.10190983905050401</v>
      </c>
      <c r="K21" s="14">
        <v>6.8090916612456601E-2</v>
      </c>
      <c r="L21" s="14">
        <v>0.118587207660142</v>
      </c>
      <c r="M21" s="14"/>
      <c r="N21" s="14">
        <v>0.11944097280857199</v>
      </c>
      <c r="O21" s="14">
        <v>8.5196525981325003E-2</v>
      </c>
      <c r="P21" s="14"/>
      <c r="Q21" s="14">
        <v>0</v>
      </c>
      <c r="R21" s="14">
        <v>4.50644317203268E-2</v>
      </c>
      <c r="S21" s="14">
        <v>0.16262385178974501</v>
      </c>
      <c r="T21" s="14">
        <v>0.112967089957623</v>
      </c>
      <c r="U21" s="14">
        <v>0.12599038716286101</v>
      </c>
      <c r="V21" s="14">
        <v>0.115977774141066</v>
      </c>
      <c r="W21" s="14">
        <v>9.16547619431448E-2</v>
      </c>
      <c r="X21" s="14">
        <v>0</v>
      </c>
      <c r="Y21" s="14">
        <v>0</v>
      </c>
      <c r="Z21" s="14">
        <v>0.111111470885311</v>
      </c>
      <c r="AA21" s="14"/>
      <c r="AB21" s="14">
        <v>0.153840387680584</v>
      </c>
      <c r="AC21" s="14">
        <v>9.4008540165297999E-2</v>
      </c>
      <c r="AD21" s="14">
        <v>9.1242455928064806E-2</v>
      </c>
      <c r="AE21" s="14"/>
      <c r="AF21" s="14">
        <v>0.120081295134166</v>
      </c>
      <c r="AG21" s="14">
        <v>0.13785765307591499</v>
      </c>
      <c r="AH21" s="14">
        <v>0.17425586442003199</v>
      </c>
      <c r="AI21" s="14">
        <v>3.3457539129078298E-2</v>
      </c>
      <c r="AJ21" s="14">
        <v>5.4164516743220002E-2</v>
      </c>
      <c r="AK21" s="14">
        <v>0.11884220040679599</v>
      </c>
      <c r="AL21" s="14">
        <v>0</v>
      </c>
      <c r="AM21" s="14">
        <v>8.79940790320769E-2</v>
      </c>
      <c r="AN21" s="14"/>
      <c r="AO21" s="14">
        <v>0.120641850544231</v>
      </c>
      <c r="AP21" s="14">
        <v>0.13999499192986001</v>
      </c>
      <c r="AQ21" s="14">
        <v>0.16738641997582601</v>
      </c>
      <c r="AR21" s="14">
        <v>0.102154404063971</v>
      </c>
      <c r="AS21" s="14">
        <v>0.120646802583285</v>
      </c>
      <c r="AT21" s="14">
        <v>9.3409785489990599E-2</v>
      </c>
      <c r="AU21" s="14">
        <v>0.12791837116667701</v>
      </c>
      <c r="AV21" s="14">
        <v>0.10318709796081001</v>
      </c>
      <c r="AW21" s="14"/>
      <c r="AX21" s="14">
        <v>0.21633358795346899</v>
      </c>
      <c r="AY21" s="14">
        <v>9.4262022975365303E-2</v>
      </c>
      <c r="AZ21" s="14">
        <v>0.11999583295718801</v>
      </c>
      <c r="BA21" s="14"/>
      <c r="BB21" s="14">
        <v>0.210493050157366</v>
      </c>
      <c r="BC21" s="14">
        <v>8.4995236618452305E-2</v>
      </c>
      <c r="BD21" s="14">
        <v>0.11738244501610499</v>
      </c>
      <c r="BE21" s="14"/>
      <c r="BF21" s="14">
        <v>8.9858406595929002E-2</v>
      </c>
      <c r="BG21" s="14">
        <v>0.103054168072285</v>
      </c>
      <c r="BH21" s="14">
        <v>0.120917166511744</v>
      </c>
      <c r="BI21" s="14"/>
      <c r="BJ21" s="14">
        <v>0.168363777926783</v>
      </c>
      <c r="BK21" s="14">
        <v>8.4702371433932597E-2</v>
      </c>
      <c r="BL21" s="14"/>
      <c r="BM21" s="14">
        <v>0.12718939456480099</v>
      </c>
      <c r="BN21" s="14">
        <v>8.3701389199402496E-2</v>
      </c>
      <c r="BO21" s="14"/>
      <c r="BP21" s="14">
        <v>0.14190156003349499</v>
      </c>
      <c r="BQ21" s="14">
        <v>4.3542369859579502E-2</v>
      </c>
      <c r="BR21" s="14">
        <v>0.146633379926465</v>
      </c>
      <c r="BS21" s="14">
        <v>5.69239106501764E-2</v>
      </c>
      <c r="BT21" s="14">
        <v>0.13533581119319399</v>
      </c>
      <c r="BU21" s="14">
        <v>0.11075757624949301</v>
      </c>
      <c r="BV21" s="14">
        <v>0</v>
      </c>
      <c r="BW21" s="14">
        <v>8.1273318721340193E-2</v>
      </c>
    </row>
    <row r="22" spans="2:75" ht="29" x14ac:dyDescent="0.35">
      <c r="B22" s="15" t="s">
        <v>373</v>
      </c>
      <c r="C22" s="14">
        <v>6.1604283044808E-2</v>
      </c>
      <c r="D22" s="14">
        <v>7.9500956910773302E-2</v>
      </c>
      <c r="E22" s="14">
        <v>4.4065971605279697E-2</v>
      </c>
      <c r="F22" s="14"/>
      <c r="G22" s="14">
        <v>1.7375038900166999E-2</v>
      </c>
      <c r="H22" s="14">
        <v>1.1282156413517401E-2</v>
      </c>
      <c r="I22" s="14">
        <v>2.90035440279241E-2</v>
      </c>
      <c r="J22" s="14">
        <v>4.2252770555588799E-2</v>
      </c>
      <c r="K22" s="14">
        <v>8.1513036262493802E-2</v>
      </c>
      <c r="L22" s="14">
        <v>8.2942231401311003E-2</v>
      </c>
      <c r="M22" s="14"/>
      <c r="N22" s="14">
        <v>5.7690414726467E-2</v>
      </c>
      <c r="O22" s="14">
        <v>7.0088192795376494E-2</v>
      </c>
      <c r="P22" s="14"/>
      <c r="Q22" s="14">
        <v>0.193631939668549</v>
      </c>
      <c r="R22" s="14">
        <v>4.0376725440538601E-2</v>
      </c>
      <c r="S22" s="14">
        <v>1.8124915770102699E-2</v>
      </c>
      <c r="T22" s="14">
        <v>5.9072828771439101E-2</v>
      </c>
      <c r="U22" s="14">
        <v>0.119461713270108</v>
      </c>
      <c r="V22" s="14">
        <v>1.0661594764819199E-2</v>
      </c>
      <c r="W22" s="14">
        <v>6.1419454888462302E-2</v>
      </c>
      <c r="X22" s="14">
        <v>0.2426479599485</v>
      </c>
      <c r="Y22" s="14">
        <v>0</v>
      </c>
      <c r="Z22" s="14">
        <v>4.7021557556993998E-2</v>
      </c>
      <c r="AA22" s="14"/>
      <c r="AB22" s="14">
        <v>4.3571404375906501E-2</v>
      </c>
      <c r="AC22" s="14">
        <v>5.0381217481030999E-2</v>
      </c>
      <c r="AD22" s="14">
        <v>9.43695989867743E-2</v>
      </c>
      <c r="AE22" s="14"/>
      <c r="AF22" s="14">
        <v>4.5204772684277597E-2</v>
      </c>
      <c r="AG22" s="14">
        <v>4.9363939346568804E-3</v>
      </c>
      <c r="AH22" s="14">
        <v>0.127249366337401</v>
      </c>
      <c r="AI22" s="14">
        <v>7.6502678904355498E-2</v>
      </c>
      <c r="AJ22" s="14">
        <v>8.6073767788560102E-2</v>
      </c>
      <c r="AK22" s="14">
        <v>7.2925168376149194E-2</v>
      </c>
      <c r="AL22" s="14">
        <v>6.8735146595476998E-2</v>
      </c>
      <c r="AM22" s="14">
        <v>4.7883334364247097E-2</v>
      </c>
      <c r="AN22" s="14"/>
      <c r="AO22" s="14">
        <v>6.3785132369529596E-2</v>
      </c>
      <c r="AP22" s="14">
        <v>4.8217006245478101E-3</v>
      </c>
      <c r="AQ22" s="14">
        <v>0.13283435692142101</v>
      </c>
      <c r="AR22" s="14">
        <v>0.16899015650355201</v>
      </c>
      <c r="AS22" s="14">
        <v>0.102191045200661</v>
      </c>
      <c r="AT22" s="14">
        <v>8.7037036934471707E-2</v>
      </c>
      <c r="AU22" s="14">
        <v>1.52780938808875E-2</v>
      </c>
      <c r="AV22" s="14">
        <v>3.9440940539436503E-2</v>
      </c>
      <c r="AW22" s="14"/>
      <c r="AX22" s="14">
        <v>5.4165706815382401E-2</v>
      </c>
      <c r="AY22" s="14">
        <v>7.7338157022096995E-2</v>
      </c>
      <c r="AZ22" s="14">
        <v>5.0695714143926297E-2</v>
      </c>
      <c r="BA22" s="14"/>
      <c r="BB22" s="14">
        <v>4.2329466846104301E-2</v>
      </c>
      <c r="BC22" s="14">
        <v>7.4080400090247606E-2</v>
      </c>
      <c r="BD22" s="14">
        <v>5.7577081315843798E-2</v>
      </c>
      <c r="BE22" s="14"/>
      <c r="BF22" s="14">
        <v>6.8843041529990504E-2</v>
      </c>
      <c r="BG22" s="14">
        <v>7.6135286926755905E-2</v>
      </c>
      <c r="BH22" s="14">
        <v>4.7512590219929401E-2</v>
      </c>
      <c r="BI22" s="14"/>
      <c r="BJ22" s="14">
        <v>7.89610196903794E-2</v>
      </c>
      <c r="BK22" s="14">
        <v>5.5759938057084103E-2</v>
      </c>
      <c r="BL22" s="14"/>
      <c r="BM22" s="14">
        <v>6.0980378047379699E-2</v>
      </c>
      <c r="BN22" s="14">
        <v>5.71108692336635E-2</v>
      </c>
      <c r="BO22" s="14"/>
      <c r="BP22" s="14">
        <v>7.4415359440253598E-2</v>
      </c>
      <c r="BQ22" s="14">
        <v>2.6810225434287301E-2</v>
      </c>
      <c r="BR22" s="14">
        <v>0</v>
      </c>
      <c r="BS22" s="14">
        <v>2.6675349910223099E-2</v>
      </c>
      <c r="BT22" s="14">
        <v>0.10726504161961201</v>
      </c>
      <c r="BU22" s="14">
        <v>3.05427733563177E-2</v>
      </c>
      <c r="BV22" s="14">
        <v>0</v>
      </c>
      <c r="BW22" s="14">
        <v>1.2474719126246101E-2</v>
      </c>
    </row>
    <row r="23" spans="2:75" x14ac:dyDescent="0.35">
      <c r="B23" s="15" t="s">
        <v>92</v>
      </c>
      <c r="C23" s="14">
        <v>1.9925948251048001E-2</v>
      </c>
      <c r="D23" s="14">
        <v>2.0376544767742099E-2</v>
      </c>
      <c r="E23" s="14">
        <v>1.9484374464626499E-2</v>
      </c>
      <c r="F23" s="14"/>
      <c r="G23" s="14">
        <v>0</v>
      </c>
      <c r="H23" s="14">
        <v>0</v>
      </c>
      <c r="I23" s="14">
        <v>4.97514317526941E-2</v>
      </c>
      <c r="J23" s="14">
        <v>0</v>
      </c>
      <c r="K23" s="14">
        <v>1.4809529788041899E-2</v>
      </c>
      <c r="L23" s="14">
        <v>2.6119146616425701E-2</v>
      </c>
      <c r="M23" s="14"/>
      <c r="N23" s="14">
        <v>8.4220829780030006E-3</v>
      </c>
      <c r="O23" s="14">
        <v>4.4862340285969901E-2</v>
      </c>
      <c r="P23" s="14"/>
      <c r="Q23" s="14">
        <v>8.6072578414665202E-2</v>
      </c>
      <c r="R23" s="14">
        <v>9.8742794601128104E-3</v>
      </c>
      <c r="S23" s="14">
        <v>6.9965421375401807E-2</v>
      </c>
      <c r="T23" s="14">
        <v>8.0137444135421308E-3</v>
      </c>
      <c r="U23" s="14">
        <v>9.0891069591853904E-3</v>
      </c>
      <c r="V23" s="14">
        <v>1.7640731457308701E-2</v>
      </c>
      <c r="W23" s="14">
        <v>1.0167222538947E-2</v>
      </c>
      <c r="X23" s="14">
        <v>0</v>
      </c>
      <c r="Y23" s="14">
        <v>0</v>
      </c>
      <c r="Z23" s="14">
        <v>2.4565084237517801E-2</v>
      </c>
      <c r="AA23" s="14"/>
      <c r="AB23" s="14">
        <v>5.7844739637248196E-3</v>
      </c>
      <c r="AC23" s="14">
        <v>2.8926452978667801E-2</v>
      </c>
      <c r="AD23" s="14">
        <v>9.9377004464892092E-3</v>
      </c>
      <c r="AE23" s="14"/>
      <c r="AF23" s="14">
        <v>5.4257496411625299E-3</v>
      </c>
      <c r="AG23" s="14">
        <v>1.5320108372269801E-2</v>
      </c>
      <c r="AH23" s="14">
        <v>0</v>
      </c>
      <c r="AI23" s="14">
        <v>0</v>
      </c>
      <c r="AJ23" s="14">
        <v>3.1634179967103097E-2</v>
      </c>
      <c r="AK23" s="14">
        <v>2.9078225613702699E-2</v>
      </c>
      <c r="AL23" s="14">
        <v>0</v>
      </c>
      <c r="AM23" s="14">
        <v>6.0814709243269698E-2</v>
      </c>
      <c r="AN23" s="14"/>
      <c r="AO23" s="14">
        <v>0</v>
      </c>
      <c r="AP23" s="14">
        <v>0</v>
      </c>
      <c r="AQ23" s="14">
        <v>0</v>
      </c>
      <c r="AR23" s="14">
        <v>0</v>
      </c>
      <c r="AS23" s="14">
        <v>0</v>
      </c>
      <c r="AT23" s="14">
        <v>0</v>
      </c>
      <c r="AU23" s="14">
        <v>0</v>
      </c>
      <c r="AV23" s="14">
        <v>7.6161935047960705E-2</v>
      </c>
      <c r="AW23" s="14"/>
      <c r="AX23" s="14">
        <v>0</v>
      </c>
      <c r="AY23" s="14">
        <v>1.60342821977143E-2</v>
      </c>
      <c r="AZ23" s="14">
        <v>2.9359800492238901E-2</v>
      </c>
      <c r="BA23" s="14"/>
      <c r="BB23" s="14">
        <v>1.26998033946317E-2</v>
      </c>
      <c r="BC23" s="14">
        <v>1.77765688846503E-2</v>
      </c>
      <c r="BD23" s="14">
        <v>2.8553349105574499E-2</v>
      </c>
      <c r="BE23" s="14"/>
      <c r="BF23" s="14">
        <v>0</v>
      </c>
      <c r="BG23" s="14">
        <v>1.81594708288879E-2</v>
      </c>
      <c r="BH23" s="14">
        <v>2.6663166113847999E-2</v>
      </c>
      <c r="BI23" s="14"/>
      <c r="BJ23" s="14">
        <v>3.4940353332964099E-3</v>
      </c>
      <c r="BK23" s="14">
        <v>2.3367924121607202E-2</v>
      </c>
      <c r="BL23" s="14"/>
      <c r="BM23" s="14">
        <v>2.11892790202142E-2</v>
      </c>
      <c r="BN23" s="14">
        <v>1.7791682133627602E-2</v>
      </c>
      <c r="BO23" s="14"/>
      <c r="BP23" s="14">
        <v>1.0973831087408599E-2</v>
      </c>
      <c r="BQ23" s="14">
        <v>0</v>
      </c>
      <c r="BR23" s="14">
        <v>1.9755121916365401E-2</v>
      </c>
      <c r="BS23" s="14">
        <v>0</v>
      </c>
      <c r="BT23" s="14">
        <v>2.5028205474283902E-2</v>
      </c>
      <c r="BU23" s="14">
        <v>6.5393575390414399E-3</v>
      </c>
      <c r="BV23" s="14">
        <v>0.125902920514325</v>
      </c>
      <c r="BW23" s="14">
        <v>4.64462155792707E-2</v>
      </c>
    </row>
    <row r="24" spans="2:75" x14ac:dyDescent="0.35">
      <c r="B24" s="15" t="s">
        <v>374</v>
      </c>
      <c r="C24" s="20">
        <v>5.0150882440433203E-3</v>
      </c>
      <c r="D24" s="20">
        <v>1.0132650389187601E-2</v>
      </c>
      <c r="E24" s="20">
        <v>0</v>
      </c>
      <c r="F24" s="20"/>
      <c r="G24" s="20">
        <v>0</v>
      </c>
      <c r="H24" s="20">
        <v>0</v>
      </c>
      <c r="I24" s="20">
        <v>5.8523863545296697E-3</v>
      </c>
      <c r="J24" s="20">
        <v>0</v>
      </c>
      <c r="K24" s="20">
        <v>0</v>
      </c>
      <c r="L24" s="20">
        <v>9.8846077027484307E-3</v>
      </c>
      <c r="M24" s="20"/>
      <c r="N24" s="20">
        <v>5.1798260408167703E-3</v>
      </c>
      <c r="O24" s="20">
        <v>4.6579938078856404E-3</v>
      </c>
      <c r="P24" s="20"/>
      <c r="Q24" s="20">
        <v>3.6955714406008797E-2</v>
      </c>
      <c r="R24" s="20">
        <v>0</v>
      </c>
      <c r="S24" s="20">
        <v>0</v>
      </c>
      <c r="T24" s="20">
        <v>0</v>
      </c>
      <c r="U24" s="20">
        <v>1.7602403740051901E-2</v>
      </c>
      <c r="V24" s="20">
        <v>0</v>
      </c>
      <c r="W24" s="20">
        <v>0</v>
      </c>
      <c r="X24" s="20">
        <v>0</v>
      </c>
      <c r="Y24" s="20">
        <v>0</v>
      </c>
      <c r="Z24" s="20">
        <v>1.0013823068594101E-2</v>
      </c>
      <c r="AA24" s="20"/>
      <c r="AB24" s="20">
        <v>2.17711549735881E-2</v>
      </c>
      <c r="AC24" s="20">
        <v>2.4749570036588101E-3</v>
      </c>
      <c r="AD24" s="20">
        <v>0</v>
      </c>
      <c r="AE24" s="20"/>
      <c r="AF24" s="20">
        <v>1.3649466242840001E-2</v>
      </c>
      <c r="AG24" s="20">
        <v>0</v>
      </c>
      <c r="AH24" s="20">
        <v>8.4656095652043094E-3</v>
      </c>
      <c r="AI24" s="20">
        <v>0</v>
      </c>
      <c r="AJ24" s="20">
        <v>0</v>
      </c>
      <c r="AK24" s="20">
        <v>0</v>
      </c>
      <c r="AL24" s="20">
        <v>0</v>
      </c>
      <c r="AM24" s="20">
        <v>7.5584621322833199E-3</v>
      </c>
      <c r="AN24" s="20"/>
      <c r="AO24" s="20">
        <v>1.9259758635525401E-2</v>
      </c>
      <c r="AP24" s="20">
        <v>0</v>
      </c>
      <c r="AQ24" s="20">
        <v>1.23800492002297E-2</v>
      </c>
      <c r="AR24" s="20">
        <v>0</v>
      </c>
      <c r="AS24" s="20">
        <v>0</v>
      </c>
      <c r="AT24" s="20">
        <v>0</v>
      </c>
      <c r="AU24" s="20">
        <v>0</v>
      </c>
      <c r="AV24" s="20">
        <v>1.6117368939016E-2</v>
      </c>
      <c r="AW24" s="20"/>
      <c r="AX24" s="20">
        <v>0</v>
      </c>
      <c r="AY24" s="20">
        <v>1.5149162987952501E-3</v>
      </c>
      <c r="AZ24" s="20">
        <v>1.25348453178928E-2</v>
      </c>
      <c r="BA24" s="20"/>
      <c r="BB24" s="20">
        <v>1.94721378559654E-2</v>
      </c>
      <c r="BC24" s="20">
        <v>2.51710723917461E-3</v>
      </c>
      <c r="BD24" s="20">
        <v>0</v>
      </c>
      <c r="BE24" s="20"/>
      <c r="BF24" s="20">
        <v>0</v>
      </c>
      <c r="BG24" s="20">
        <v>8.4477659706793991E-3</v>
      </c>
      <c r="BH24" s="20">
        <v>2.2126629273199498E-3</v>
      </c>
      <c r="BI24" s="20"/>
      <c r="BJ24" s="20">
        <v>0</v>
      </c>
      <c r="BK24" s="20">
        <v>7.0373760762628404E-3</v>
      </c>
      <c r="BL24" s="20"/>
      <c r="BM24" s="20">
        <v>0</v>
      </c>
      <c r="BN24" s="20">
        <v>8.1152169341159007E-3</v>
      </c>
      <c r="BO24" s="20"/>
      <c r="BP24" s="20">
        <v>2.1173564787762899E-2</v>
      </c>
      <c r="BQ24" s="20">
        <v>0</v>
      </c>
      <c r="BR24" s="20">
        <v>0</v>
      </c>
      <c r="BS24" s="20">
        <v>5.0298067512702703E-3</v>
      </c>
      <c r="BT24" s="20">
        <v>0</v>
      </c>
      <c r="BU24" s="20">
        <v>0</v>
      </c>
      <c r="BV24" s="20">
        <v>2.01641944463243E-2</v>
      </c>
      <c r="BW24" s="20">
        <v>0</v>
      </c>
    </row>
    <row r="25" spans="2:75" x14ac:dyDescent="0.35">
      <c r="B25" s="16" t="s">
        <v>376</v>
      </c>
    </row>
    <row r="26" spans="2:75" x14ac:dyDescent="0.35">
      <c r="B26" t="s">
        <v>94</v>
      </c>
    </row>
    <row r="27" spans="2:75" x14ac:dyDescent="0.35">
      <c r="B27" t="s">
        <v>95</v>
      </c>
    </row>
    <row r="29" spans="2:75" x14ac:dyDescent="0.35">
      <c r="B2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W19"/>
  <sheetViews>
    <sheetView showGridLines="0" workbookViewId="0">
      <pane xSplit="2" topLeftCell="C1" activePane="topRight" state="frozen"/>
      <selection pane="topRight" activeCell="A5" sqref="A5"/>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382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ht="43.5" x14ac:dyDescent="0.35">
      <c r="B9" s="15" t="s">
        <v>377</v>
      </c>
      <c r="C9" s="14">
        <v>0.15972234040373601</v>
      </c>
      <c r="D9" s="14">
        <v>0.18344924812339</v>
      </c>
      <c r="E9" s="14">
        <v>0.13732997997054</v>
      </c>
      <c r="F9" s="14"/>
      <c r="G9" s="14">
        <v>0.160535231577104</v>
      </c>
      <c r="H9" s="14">
        <v>0.30148922358757002</v>
      </c>
      <c r="I9" s="14">
        <v>0.16785025883282201</v>
      </c>
      <c r="J9" s="14">
        <v>0.20844860885245101</v>
      </c>
      <c r="K9" s="14">
        <v>0.13272494933871201</v>
      </c>
      <c r="L9" s="14">
        <v>9.4545226584897904E-2</v>
      </c>
      <c r="M9" s="14"/>
      <c r="N9" s="14">
        <v>0.15007219781629699</v>
      </c>
      <c r="O9" s="14">
        <v>0.17778189296022801</v>
      </c>
      <c r="P9" s="14"/>
      <c r="Q9" s="14">
        <v>0.24583994347509999</v>
      </c>
      <c r="R9" s="14">
        <v>0.14759920201996099</v>
      </c>
      <c r="S9" s="14">
        <v>0.186684948626018</v>
      </c>
      <c r="T9" s="14">
        <v>0.166031409465944</v>
      </c>
      <c r="U9" s="14">
        <v>0.12114794520371</v>
      </c>
      <c r="V9" s="14">
        <v>0.16261373474879101</v>
      </c>
      <c r="W9" s="14">
        <v>0.19726932967371699</v>
      </c>
      <c r="X9" s="14">
        <v>0.26315624413100902</v>
      </c>
      <c r="Y9" s="14">
        <v>0.31767777732357899</v>
      </c>
      <c r="Z9" s="14">
        <v>0.10124323204533001</v>
      </c>
      <c r="AA9" s="14"/>
      <c r="AB9" s="14">
        <v>0.12805727581752999</v>
      </c>
      <c r="AC9" s="14">
        <v>0.14370714542429699</v>
      </c>
      <c r="AD9" s="14">
        <v>0.23088961921304799</v>
      </c>
      <c r="AE9" s="14"/>
      <c r="AF9" s="14">
        <v>7.0868197182998305E-2</v>
      </c>
      <c r="AG9" s="14">
        <v>0.25508440327117199</v>
      </c>
      <c r="AH9" s="14">
        <v>0.196614551444036</v>
      </c>
      <c r="AI9" s="14">
        <v>6.9290771063930806E-2</v>
      </c>
      <c r="AJ9" s="14">
        <v>2.8687317819192801E-2</v>
      </c>
      <c r="AK9" s="14">
        <v>7.6354891769501401E-2</v>
      </c>
      <c r="AL9" s="14">
        <v>0.29745077691590099</v>
      </c>
      <c r="AM9" s="14">
        <v>0.14572823463119999</v>
      </c>
      <c r="AN9" s="14"/>
      <c r="AO9" s="14">
        <v>5.8790917687362401E-2</v>
      </c>
      <c r="AP9" s="14">
        <v>0.218000618908615</v>
      </c>
      <c r="AQ9" s="14">
        <v>0.104871049469237</v>
      </c>
      <c r="AR9" s="14">
        <v>9.0141574334742E-2</v>
      </c>
      <c r="AS9" s="14">
        <v>0</v>
      </c>
      <c r="AT9" s="14">
        <v>8.0122202946959598E-2</v>
      </c>
      <c r="AU9" s="14">
        <v>0.308394973454514</v>
      </c>
      <c r="AV9" s="14">
        <v>0.18108797196947601</v>
      </c>
      <c r="AW9" s="14"/>
      <c r="AX9" s="14">
        <v>4.6226271458337902E-2</v>
      </c>
      <c r="AY9" s="14">
        <v>0.106077431689948</v>
      </c>
      <c r="AZ9" s="14">
        <v>0.25201430228555499</v>
      </c>
      <c r="BA9" s="14"/>
      <c r="BB9" s="14">
        <v>7.5405580007745804E-2</v>
      </c>
      <c r="BC9" s="14">
        <v>0.105045375171034</v>
      </c>
      <c r="BD9" s="14">
        <v>0.33568839175118997</v>
      </c>
      <c r="BE9" s="14"/>
      <c r="BF9" s="14">
        <v>2.20088296816928E-2</v>
      </c>
      <c r="BG9" s="14">
        <v>0.11138475988962</v>
      </c>
      <c r="BH9" s="14">
        <v>0.25536760208876802</v>
      </c>
      <c r="BI9" s="14"/>
      <c r="BJ9" s="14">
        <v>0.172015869354393</v>
      </c>
      <c r="BK9" s="14">
        <v>0.16173698360588501</v>
      </c>
      <c r="BL9" s="14"/>
      <c r="BM9" s="14">
        <v>0.17514046329334901</v>
      </c>
      <c r="BN9" s="14">
        <v>0.150541921823937</v>
      </c>
      <c r="BO9" s="14"/>
      <c r="BP9" s="14">
        <v>0.11552515255170601</v>
      </c>
      <c r="BQ9" s="14">
        <v>0.12787059124853101</v>
      </c>
      <c r="BR9" s="14">
        <v>0.14428954365111801</v>
      </c>
      <c r="BS9" s="14">
        <v>0.19113936270177101</v>
      </c>
      <c r="BT9" s="14">
        <v>0.158293800118981</v>
      </c>
      <c r="BU9" s="14">
        <v>0.187417999667084</v>
      </c>
      <c r="BV9" s="14">
        <v>7.3704243133264305E-2</v>
      </c>
      <c r="BW9" s="14">
        <v>0.22024584184864501</v>
      </c>
    </row>
    <row r="10" spans="2:75" ht="43.5" x14ac:dyDescent="0.35">
      <c r="B10" s="15" t="s">
        <v>378</v>
      </c>
      <c r="C10" s="14">
        <v>0.22022628057586799</v>
      </c>
      <c r="D10" s="14">
        <v>0.22724941783559999</v>
      </c>
      <c r="E10" s="14">
        <v>0.213598167770361</v>
      </c>
      <c r="F10" s="14"/>
      <c r="G10" s="14">
        <v>0.30988112807787099</v>
      </c>
      <c r="H10" s="14">
        <v>0.24677571691024999</v>
      </c>
      <c r="I10" s="14">
        <v>0.25863705033522399</v>
      </c>
      <c r="J10" s="14">
        <v>0.17396642872567</v>
      </c>
      <c r="K10" s="14">
        <v>0.23280531823915501</v>
      </c>
      <c r="L10" s="14">
        <v>0.19299794957250899</v>
      </c>
      <c r="M10" s="14"/>
      <c r="N10" s="14">
        <v>0.25591947573192297</v>
      </c>
      <c r="O10" s="14">
        <v>0.153429015355252</v>
      </c>
      <c r="P10" s="14"/>
      <c r="Q10" s="14">
        <v>0.23309070636562801</v>
      </c>
      <c r="R10" s="14">
        <v>0.24290300263876899</v>
      </c>
      <c r="S10" s="14">
        <v>0.197894440029381</v>
      </c>
      <c r="T10" s="14">
        <v>0.214999988778829</v>
      </c>
      <c r="U10" s="14">
        <v>0.19653278585819201</v>
      </c>
      <c r="V10" s="14">
        <v>0.24539216843792899</v>
      </c>
      <c r="W10" s="14">
        <v>0.32690734679264999</v>
      </c>
      <c r="X10" s="14">
        <v>0.15728013285563799</v>
      </c>
      <c r="Y10" s="14">
        <v>0</v>
      </c>
      <c r="Z10" s="14">
        <v>0.101244119039602</v>
      </c>
      <c r="AA10" s="14"/>
      <c r="AB10" s="14">
        <v>0.20471509809345001</v>
      </c>
      <c r="AC10" s="14">
        <v>0.191090706608146</v>
      </c>
      <c r="AD10" s="14">
        <v>0.30827029173440301</v>
      </c>
      <c r="AE10" s="14"/>
      <c r="AF10" s="14">
        <v>0.189115089389884</v>
      </c>
      <c r="AG10" s="14">
        <v>0.34198728086736502</v>
      </c>
      <c r="AH10" s="14">
        <v>0.288706909238925</v>
      </c>
      <c r="AI10" s="14">
        <v>0.20833461669327999</v>
      </c>
      <c r="AJ10" s="14">
        <v>0.20845552149074401</v>
      </c>
      <c r="AK10" s="14">
        <v>0.19955733655751601</v>
      </c>
      <c r="AL10" s="14">
        <v>0.26688167411019498</v>
      </c>
      <c r="AM10" s="14">
        <v>0.19860123024054399</v>
      </c>
      <c r="AN10" s="14"/>
      <c r="AO10" s="14">
        <v>0.19528964235980201</v>
      </c>
      <c r="AP10" s="14">
        <v>0.34461304521102198</v>
      </c>
      <c r="AQ10" s="14">
        <v>0.18213553064780499</v>
      </c>
      <c r="AR10" s="14">
        <v>0.21610187827695901</v>
      </c>
      <c r="AS10" s="14">
        <v>0.25630819878288003</v>
      </c>
      <c r="AT10" s="14">
        <v>0.208993961504363</v>
      </c>
      <c r="AU10" s="14">
        <v>0.25244686796615601</v>
      </c>
      <c r="AV10" s="14">
        <v>0.20593359861068999</v>
      </c>
      <c r="AW10" s="14"/>
      <c r="AX10" s="14">
        <v>0.32098208245823401</v>
      </c>
      <c r="AY10" s="14">
        <v>0.19281378895336099</v>
      </c>
      <c r="AZ10" s="14">
        <v>0.25945205146037098</v>
      </c>
      <c r="BA10" s="14"/>
      <c r="BB10" s="14">
        <v>0.200862644756298</v>
      </c>
      <c r="BC10" s="14">
        <v>0.23879440741983601</v>
      </c>
      <c r="BD10" s="14">
        <v>0.259732516662528</v>
      </c>
      <c r="BE10" s="14"/>
      <c r="BF10" s="14">
        <v>0.27603388047665101</v>
      </c>
      <c r="BG10" s="14">
        <v>0.21138210071976099</v>
      </c>
      <c r="BH10" s="14">
        <v>0.25066499329799902</v>
      </c>
      <c r="BI10" s="14"/>
      <c r="BJ10" s="14">
        <v>0.217945627217947</v>
      </c>
      <c r="BK10" s="14">
        <v>0.22651785731540799</v>
      </c>
      <c r="BL10" s="14"/>
      <c r="BM10" s="14">
        <v>0.22167067822364001</v>
      </c>
      <c r="BN10" s="14">
        <v>0.22010550876749399</v>
      </c>
      <c r="BO10" s="14"/>
      <c r="BP10" s="14">
        <v>0.197099596748634</v>
      </c>
      <c r="BQ10" s="14">
        <v>0.23029635828366599</v>
      </c>
      <c r="BR10" s="14">
        <v>0.19420546288605101</v>
      </c>
      <c r="BS10" s="14">
        <v>0.23696958686089101</v>
      </c>
      <c r="BT10" s="14">
        <v>0.23336003715387599</v>
      </c>
      <c r="BU10" s="14">
        <v>0.245016348806988</v>
      </c>
      <c r="BV10" s="14">
        <v>0.18995777533067101</v>
      </c>
      <c r="BW10" s="14">
        <v>0.14952162009401901</v>
      </c>
    </row>
    <row r="11" spans="2:75" ht="43.5" x14ac:dyDescent="0.35">
      <c r="B11" s="15" t="s">
        <v>379</v>
      </c>
      <c r="C11" s="14">
        <v>0.26395681294516898</v>
      </c>
      <c r="D11" s="14">
        <v>0.30767544389211898</v>
      </c>
      <c r="E11" s="14">
        <v>0.22269718681196499</v>
      </c>
      <c r="F11" s="14"/>
      <c r="G11" s="14">
        <v>0.253188447483368</v>
      </c>
      <c r="H11" s="14">
        <v>0.17518317285059101</v>
      </c>
      <c r="I11" s="14">
        <v>0.195712716269589</v>
      </c>
      <c r="J11" s="14">
        <v>0.22315539126955899</v>
      </c>
      <c r="K11" s="14">
        <v>0.29916170765015299</v>
      </c>
      <c r="L11" s="14">
        <v>0.32934697237639898</v>
      </c>
      <c r="M11" s="14"/>
      <c r="N11" s="14">
        <v>0.28025020684702701</v>
      </c>
      <c r="O11" s="14">
        <v>0.23346489007169099</v>
      </c>
      <c r="P11" s="14"/>
      <c r="Q11" s="14">
        <v>7.92217675045533E-2</v>
      </c>
      <c r="R11" s="14">
        <v>0.18757431528987101</v>
      </c>
      <c r="S11" s="14">
        <v>0.229858870629287</v>
      </c>
      <c r="T11" s="14">
        <v>0.251596650050675</v>
      </c>
      <c r="U11" s="14">
        <v>0.35218748428386998</v>
      </c>
      <c r="V11" s="14">
        <v>0.34410025621274198</v>
      </c>
      <c r="W11" s="14">
        <v>0.26685565196857203</v>
      </c>
      <c r="X11" s="14">
        <v>0.33054401142170298</v>
      </c>
      <c r="Y11" s="14">
        <v>0.68232222267642095</v>
      </c>
      <c r="Z11" s="14">
        <v>0.16909796228746499</v>
      </c>
      <c r="AA11" s="14"/>
      <c r="AB11" s="14">
        <v>0.27865719602310601</v>
      </c>
      <c r="AC11" s="14">
        <v>0.258292911008905</v>
      </c>
      <c r="AD11" s="14">
        <v>0.30119441042016898</v>
      </c>
      <c r="AE11" s="14"/>
      <c r="AF11" s="14">
        <v>0.40654670302471102</v>
      </c>
      <c r="AG11" s="14">
        <v>0.21195541061773099</v>
      </c>
      <c r="AH11" s="14">
        <v>0.21513207765352901</v>
      </c>
      <c r="AI11" s="14">
        <v>0.319860889606012</v>
      </c>
      <c r="AJ11" s="14">
        <v>0.31945120284423101</v>
      </c>
      <c r="AK11" s="14">
        <v>0.37291101537890098</v>
      </c>
      <c r="AL11" s="14">
        <v>0.108191505579013</v>
      </c>
      <c r="AM11" s="14">
        <v>0.14428678868076</v>
      </c>
      <c r="AN11" s="14"/>
      <c r="AO11" s="14">
        <v>0.473062970894228</v>
      </c>
      <c r="AP11" s="14">
        <v>0.234205093234606</v>
      </c>
      <c r="AQ11" s="14">
        <v>0.31741434515492001</v>
      </c>
      <c r="AR11" s="14">
        <v>0.37099019487841101</v>
      </c>
      <c r="AS11" s="14">
        <v>0.35867423111716201</v>
      </c>
      <c r="AT11" s="14">
        <v>0.41039858421867398</v>
      </c>
      <c r="AU11" s="14">
        <v>0.103499996230662</v>
      </c>
      <c r="AV11" s="14">
        <v>0.106055951684365</v>
      </c>
      <c r="AW11" s="14"/>
      <c r="AX11" s="14">
        <v>0.269325446416951</v>
      </c>
      <c r="AY11" s="14">
        <v>0.37488295581259401</v>
      </c>
      <c r="AZ11" s="14">
        <v>0.187510546928536</v>
      </c>
      <c r="BA11" s="14"/>
      <c r="BB11" s="14">
        <v>0.363697152298954</v>
      </c>
      <c r="BC11" s="14">
        <v>0.32052569565875</v>
      </c>
      <c r="BD11" s="14">
        <v>0.15673650265081801</v>
      </c>
      <c r="BE11" s="14"/>
      <c r="BF11" s="14">
        <v>0.29122745279654899</v>
      </c>
      <c r="BG11" s="14">
        <v>0.36624334318198298</v>
      </c>
      <c r="BH11" s="14">
        <v>0.20217791281946301</v>
      </c>
      <c r="BI11" s="14"/>
      <c r="BJ11" s="14">
        <v>0.34937156235723499</v>
      </c>
      <c r="BK11" s="14">
        <v>0.245781171375028</v>
      </c>
      <c r="BL11" s="14"/>
      <c r="BM11" s="14">
        <v>0.31355368209725698</v>
      </c>
      <c r="BN11" s="14">
        <v>0.24757878380332299</v>
      </c>
      <c r="BO11" s="14"/>
      <c r="BP11" s="14">
        <v>0.24680387098710599</v>
      </c>
      <c r="BQ11" s="14">
        <v>0.25377680315411699</v>
      </c>
      <c r="BR11" s="14">
        <v>0.31818824665772999</v>
      </c>
      <c r="BS11" s="14">
        <v>0.23134524198111001</v>
      </c>
      <c r="BT11" s="14">
        <v>0.274862367191547</v>
      </c>
      <c r="BU11" s="14">
        <v>0.30374731204098399</v>
      </c>
      <c r="BV11" s="14">
        <v>0.31500052072684998</v>
      </c>
      <c r="BW11" s="14">
        <v>0.22727251339919399</v>
      </c>
    </row>
    <row r="12" spans="2:75" ht="43.5" x14ac:dyDescent="0.35">
      <c r="B12" s="15" t="s">
        <v>380</v>
      </c>
      <c r="C12" s="14">
        <v>5.8104725039023697E-2</v>
      </c>
      <c r="D12" s="14">
        <v>6.7920673369202406E-2</v>
      </c>
      <c r="E12" s="14">
        <v>4.8840886042384797E-2</v>
      </c>
      <c r="F12" s="14"/>
      <c r="G12" s="14">
        <v>2.7688780851050001E-2</v>
      </c>
      <c r="H12" s="14">
        <v>4.5833340320220899E-2</v>
      </c>
      <c r="I12" s="14">
        <v>7.1191797825861797E-2</v>
      </c>
      <c r="J12" s="14">
        <v>4.9424648754579602E-2</v>
      </c>
      <c r="K12" s="14">
        <v>7.2657447046149001E-2</v>
      </c>
      <c r="L12" s="14">
        <v>6.1772770946145403E-2</v>
      </c>
      <c r="M12" s="14"/>
      <c r="N12" s="14">
        <v>5.8177667491889101E-2</v>
      </c>
      <c r="O12" s="14">
        <v>5.7968218448661402E-2</v>
      </c>
      <c r="P12" s="14"/>
      <c r="Q12" s="14">
        <v>1.51199074886561E-2</v>
      </c>
      <c r="R12" s="14">
        <v>3.1976439455420599E-2</v>
      </c>
      <c r="S12" s="14">
        <v>5.5081270988526103E-2</v>
      </c>
      <c r="T12" s="14">
        <v>7.6574552755208206E-2</v>
      </c>
      <c r="U12" s="14">
        <v>0.114231349245644</v>
      </c>
      <c r="V12" s="14">
        <v>5.3435926678834303E-2</v>
      </c>
      <c r="W12" s="14">
        <v>2.5819788246908601E-2</v>
      </c>
      <c r="X12" s="14">
        <v>0</v>
      </c>
      <c r="Y12" s="14">
        <v>0</v>
      </c>
      <c r="Z12" s="14">
        <v>1.16704830178353E-2</v>
      </c>
      <c r="AA12" s="14"/>
      <c r="AB12" s="14">
        <v>0.15327754561469201</v>
      </c>
      <c r="AC12" s="14">
        <v>4.6297014196357698E-2</v>
      </c>
      <c r="AD12" s="14">
        <v>3.0995044515130001E-2</v>
      </c>
      <c r="AE12" s="14"/>
      <c r="AF12" s="14">
        <v>8.8151592557125402E-2</v>
      </c>
      <c r="AG12" s="14">
        <v>1.74408795449876E-2</v>
      </c>
      <c r="AH12" s="14">
        <v>2.37161515630454E-2</v>
      </c>
      <c r="AI12" s="14">
        <v>5.5307590240879598E-2</v>
      </c>
      <c r="AJ12" s="14">
        <v>0.16619441675923599</v>
      </c>
      <c r="AK12" s="14">
        <v>8.2236991972430007E-2</v>
      </c>
      <c r="AL12" s="14">
        <v>2.58180284043272E-2</v>
      </c>
      <c r="AM12" s="14">
        <v>3.97318604249597E-2</v>
      </c>
      <c r="AN12" s="14"/>
      <c r="AO12" s="14">
        <v>9.6167610359852496E-2</v>
      </c>
      <c r="AP12" s="14">
        <v>2.96083482325127E-2</v>
      </c>
      <c r="AQ12" s="14">
        <v>4.45095282142857E-2</v>
      </c>
      <c r="AR12" s="14">
        <v>9.0903991720558699E-2</v>
      </c>
      <c r="AS12" s="14">
        <v>0.10093863564040199</v>
      </c>
      <c r="AT12" s="14">
        <v>7.7418837591520503E-2</v>
      </c>
      <c r="AU12" s="14">
        <v>0.111880172927371</v>
      </c>
      <c r="AV12" s="14">
        <v>5.9203092207409998E-2</v>
      </c>
      <c r="AW12" s="14"/>
      <c r="AX12" s="14">
        <v>9.5783502334861798E-2</v>
      </c>
      <c r="AY12" s="14">
        <v>6.8019725399057596E-2</v>
      </c>
      <c r="AZ12" s="14">
        <v>4.6614158780032201E-2</v>
      </c>
      <c r="BA12" s="14"/>
      <c r="BB12" s="14">
        <v>0.123662199400906</v>
      </c>
      <c r="BC12" s="14">
        <v>5.4143715246641501E-2</v>
      </c>
      <c r="BD12" s="14">
        <v>4.9031274981263799E-2</v>
      </c>
      <c r="BE12" s="14"/>
      <c r="BF12" s="14">
        <v>0.17288541746206099</v>
      </c>
      <c r="BG12" s="14">
        <v>5.7620707807516901E-2</v>
      </c>
      <c r="BH12" s="14">
        <v>5.8552707911266801E-2</v>
      </c>
      <c r="BI12" s="14"/>
      <c r="BJ12" s="14">
        <v>6.7630561009155904E-2</v>
      </c>
      <c r="BK12" s="14">
        <v>5.2664398861039997E-2</v>
      </c>
      <c r="BL12" s="14"/>
      <c r="BM12" s="14">
        <v>9.1832330372534896E-2</v>
      </c>
      <c r="BN12" s="14">
        <v>4.3476194677381903E-2</v>
      </c>
      <c r="BO12" s="14"/>
      <c r="BP12" s="14">
        <v>6.4867408271960997E-2</v>
      </c>
      <c r="BQ12" s="14">
        <v>4.7281661047664403E-2</v>
      </c>
      <c r="BR12" s="14">
        <v>4.7246656545799702E-2</v>
      </c>
      <c r="BS12" s="14">
        <v>2.51178430556874E-2</v>
      </c>
      <c r="BT12" s="14">
        <v>6.2679491018335101E-2</v>
      </c>
      <c r="BU12" s="14">
        <v>6.1896498550518299E-2</v>
      </c>
      <c r="BV12" s="14">
        <v>8.2295080550069705E-2</v>
      </c>
      <c r="BW12" s="14">
        <v>0.101613789609662</v>
      </c>
    </row>
    <row r="13" spans="2:75" ht="43.5" x14ac:dyDescent="0.35">
      <c r="B13" s="15" t="s">
        <v>381</v>
      </c>
      <c r="C13" s="14">
        <v>2.2162422752998699E-2</v>
      </c>
      <c r="D13" s="14">
        <v>1.9278286928330099E-2</v>
      </c>
      <c r="E13" s="14">
        <v>2.4884337032235901E-2</v>
      </c>
      <c r="F13" s="14"/>
      <c r="G13" s="14">
        <v>5.9296648478025498E-3</v>
      </c>
      <c r="H13" s="14">
        <v>6.6958279901543294E-2</v>
      </c>
      <c r="I13" s="14">
        <v>8.9684000014230505E-3</v>
      </c>
      <c r="J13" s="14">
        <v>5.8712512941610298E-3</v>
      </c>
      <c r="K13" s="14">
        <v>3.7787395767440602E-3</v>
      </c>
      <c r="L13" s="14">
        <v>3.1820842370770097E-2</v>
      </c>
      <c r="M13" s="14"/>
      <c r="N13" s="14">
        <v>2.33348607355728E-2</v>
      </c>
      <c r="O13" s="14">
        <v>1.9968288814181299E-2</v>
      </c>
      <c r="P13" s="14"/>
      <c r="Q13" s="14">
        <v>1.35057169661699E-2</v>
      </c>
      <c r="R13" s="14">
        <v>1.46170795305955E-2</v>
      </c>
      <c r="S13" s="14">
        <v>2.13392665535924E-2</v>
      </c>
      <c r="T13" s="14">
        <v>3.1627662813735198E-2</v>
      </c>
      <c r="U13" s="14">
        <v>3.5827272301136699E-2</v>
      </c>
      <c r="V13" s="14">
        <v>3.8327250792075697E-2</v>
      </c>
      <c r="W13" s="14">
        <v>0</v>
      </c>
      <c r="X13" s="14">
        <v>0</v>
      </c>
      <c r="Y13" s="14">
        <v>0</v>
      </c>
      <c r="Z13" s="14">
        <v>0</v>
      </c>
      <c r="AA13" s="14"/>
      <c r="AB13" s="14">
        <v>5.7243399883969703E-2</v>
      </c>
      <c r="AC13" s="14">
        <v>1.9538049243064098E-2</v>
      </c>
      <c r="AD13" s="14">
        <v>6.4927086011127297E-3</v>
      </c>
      <c r="AE13" s="14"/>
      <c r="AF13" s="14">
        <v>3.0875292181153299E-2</v>
      </c>
      <c r="AG13" s="14">
        <v>4.00655665842201E-2</v>
      </c>
      <c r="AH13" s="14">
        <v>3.9983883968140198E-2</v>
      </c>
      <c r="AI13" s="14">
        <v>3.6577916081834597E-2</v>
      </c>
      <c r="AJ13" s="14">
        <v>1.08434857577607E-2</v>
      </c>
      <c r="AK13" s="14">
        <v>8.7393169765445505E-3</v>
      </c>
      <c r="AL13" s="14">
        <v>5.0545473909315297E-2</v>
      </c>
      <c r="AM13" s="14">
        <v>1.1589882535348E-2</v>
      </c>
      <c r="AN13" s="14"/>
      <c r="AO13" s="14">
        <v>9.4876667246354199E-3</v>
      </c>
      <c r="AP13" s="14">
        <v>3.0563703887843401E-2</v>
      </c>
      <c r="AQ13" s="14">
        <v>9.7406106953073598E-2</v>
      </c>
      <c r="AR13" s="14">
        <v>0</v>
      </c>
      <c r="AS13" s="14">
        <v>1.13927722852156E-2</v>
      </c>
      <c r="AT13" s="14">
        <v>6.9527731182014701E-3</v>
      </c>
      <c r="AU13" s="14">
        <v>3.6121073789716698E-2</v>
      </c>
      <c r="AV13" s="14">
        <v>2.1832538704046001E-2</v>
      </c>
      <c r="AW13" s="14"/>
      <c r="AX13" s="14">
        <v>5.23796163514616E-2</v>
      </c>
      <c r="AY13" s="14">
        <v>1.4835886059261401E-2</v>
      </c>
      <c r="AZ13" s="14">
        <v>1.8949490485132201E-2</v>
      </c>
      <c r="BA13" s="14"/>
      <c r="BB13" s="14">
        <v>2.4820724633392299E-2</v>
      </c>
      <c r="BC13" s="14">
        <v>6.6084867268122599E-3</v>
      </c>
      <c r="BD13" s="14">
        <v>3.5855520166805002E-2</v>
      </c>
      <c r="BE13" s="14"/>
      <c r="BF13" s="14">
        <v>3.4748846797136697E-2</v>
      </c>
      <c r="BG13" s="14">
        <v>1.3714330724336799E-2</v>
      </c>
      <c r="BH13" s="14">
        <v>2.4405702461595E-2</v>
      </c>
      <c r="BI13" s="14"/>
      <c r="BJ13" s="14">
        <v>3.6331548501038403E-2</v>
      </c>
      <c r="BK13" s="14">
        <v>1.5542324469007E-2</v>
      </c>
      <c r="BL13" s="14"/>
      <c r="BM13" s="14">
        <v>4.4208804842386602E-2</v>
      </c>
      <c r="BN13" s="14">
        <v>1.1408292651382801E-2</v>
      </c>
      <c r="BO13" s="14"/>
      <c r="BP13" s="14">
        <v>4.3418545738492603E-2</v>
      </c>
      <c r="BQ13" s="14">
        <v>0</v>
      </c>
      <c r="BR13" s="14">
        <v>1.8456204184334898E-2</v>
      </c>
      <c r="BS13" s="14">
        <v>8.0984877009621092E-3</v>
      </c>
      <c r="BT13" s="14">
        <v>3.4588873018097099E-2</v>
      </c>
      <c r="BU13" s="14">
        <v>7.1271341156389804E-3</v>
      </c>
      <c r="BV13" s="14">
        <v>0</v>
      </c>
      <c r="BW13" s="14">
        <v>0</v>
      </c>
    </row>
    <row r="14" spans="2:75" x14ac:dyDescent="0.35">
      <c r="B14" s="15" t="s">
        <v>92</v>
      </c>
      <c r="C14" s="20">
        <v>0.27582741828320501</v>
      </c>
      <c r="D14" s="20">
        <v>0.19442692985135901</v>
      </c>
      <c r="E14" s="20">
        <v>0.352649442372513</v>
      </c>
      <c r="F14" s="20"/>
      <c r="G14" s="20">
        <v>0.24277674716280401</v>
      </c>
      <c r="H14" s="20">
        <v>0.163760266429824</v>
      </c>
      <c r="I14" s="20">
        <v>0.29763977673508102</v>
      </c>
      <c r="J14" s="20">
        <v>0.33913367110358</v>
      </c>
      <c r="K14" s="20">
        <v>0.25887183814908699</v>
      </c>
      <c r="L14" s="20">
        <v>0.28951623814927901</v>
      </c>
      <c r="M14" s="20"/>
      <c r="N14" s="20">
        <v>0.23224559137729101</v>
      </c>
      <c r="O14" s="20">
        <v>0.35738769434998702</v>
      </c>
      <c r="P14" s="20"/>
      <c r="Q14" s="20">
        <v>0.41322195819989399</v>
      </c>
      <c r="R14" s="20">
        <v>0.37532996106538302</v>
      </c>
      <c r="S14" s="20">
        <v>0.30914120317319499</v>
      </c>
      <c r="T14" s="20">
        <v>0.25916973613560901</v>
      </c>
      <c r="U14" s="20">
        <v>0.180073163107447</v>
      </c>
      <c r="V14" s="20">
        <v>0.156130663129629</v>
      </c>
      <c r="W14" s="20">
        <v>0.18314788331815199</v>
      </c>
      <c r="X14" s="20">
        <v>0.24901961159165001</v>
      </c>
      <c r="Y14" s="20">
        <v>0</v>
      </c>
      <c r="Z14" s="20">
        <v>0.616744203609768</v>
      </c>
      <c r="AA14" s="20"/>
      <c r="AB14" s="20">
        <v>0.178049484567252</v>
      </c>
      <c r="AC14" s="20">
        <v>0.34107417351922997</v>
      </c>
      <c r="AD14" s="20">
        <v>0.12215792551613799</v>
      </c>
      <c r="AE14" s="20"/>
      <c r="AF14" s="20">
        <v>0.21444312566412799</v>
      </c>
      <c r="AG14" s="20">
        <v>0.13346645911452401</v>
      </c>
      <c r="AH14" s="20">
        <v>0.23584642613232401</v>
      </c>
      <c r="AI14" s="20">
        <v>0.31062821631406301</v>
      </c>
      <c r="AJ14" s="20">
        <v>0.26636805532883501</v>
      </c>
      <c r="AK14" s="20">
        <v>0.260200447345107</v>
      </c>
      <c r="AL14" s="20">
        <v>0.25111254108124897</v>
      </c>
      <c r="AM14" s="20">
        <v>0.46006200348718801</v>
      </c>
      <c r="AN14" s="20"/>
      <c r="AO14" s="20">
        <v>0.16720119197412001</v>
      </c>
      <c r="AP14" s="20">
        <v>0.14300919052540101</v>
      </c>
      <c r="AQ14" s="20">
        <v>0.25366343956067899</v>
      </c>
      <c r="AR14" s="20">
        <v>0.23186236078932901</v>
      </c>
      <c r="AS14" s="20">
        <v>0.27268616217434</v>
      </c>
      <c r="AT14" s="20">
        <v>0.21611364062028099</v>
      </c>
      <c r="AU14" s="20">
        <v>0.18765691563157999</v>
      </c>
      <c r="AV14" s="20">
        <v>0.42588684682401301</v>
      </c>
      <c r="AW14" s="20"/>
      <c r="AX14" s="20">
        <v>0.21530308098015299</v>
      </c>
      <c r="AY14" s="20">
        <v>0.243370212085778</v>
      </c>
      <c r="AZ14" s="20">
        <v>0.235459450060373</v>
      </c>
      <c r="BA14" s="20"/>
      <c r="BB14" s="20">
        <v>0.211551698902705</v>
      </c>
      <c r="BC14" s="20">
        <v>0.27488231977692601</v>
      </c>
      <c r="BD14" s="20">
        <v>0.162955793787395</v>
      </c>
      <c r="BE14" s="20"/>
      <c r="BF14" s="20">
        <v>0.203095572785911</v>
      </c>
      <c r="BG14" s="20">
        <v>0.23965475767678299</v>
      </c>
      <c r="BH14" s="20">
        <v>0.208831081420909</v>
      </c>
      <c r="BI14" s="20"/>
      <c r="BJ14" s="20">
        <v>0.15670483156022999</v>
      </c>
      <c r="BK14" s="20">
        <v>0.29775726437363198</v>
      </c>
      <c r="BL14" s="20"/>
      <c r="BM14" s="20">
        <v>0.153594041170833</v>
      </c>
      <c r="BN14" s="20">
        <v>0.326889298276481</v>
      </c>
      <c r="BO14" s="20"/>
      <c r="BP14" s="20">
        <v>0.33228542570210001</v>
      </c>
      <c r="BQ14" s="20">
        <v>0.34077458626602197</v>
      </c>
      <c r="BR14" s="20">
        <v>0.27761388607496601</v>
      </c>
      <c r="BS14" s="20">
        <v>0.30732947769957902</v>
      </c>
      <c r="BT14" s="20">
        <v>0.23621543149916399</v>
      </c>
      <c r="BU14" s="20">
        <v>0.194794706818786</v>
      </c>
      <c r="BV14" s="20">
        <v>0.33904238025914502</v>
      </c>
      <c r="BW14" s="20">
        <v>0.30134623504848101</v>
      </c>
    </row>
    <row r="15" spans="2:75" x14ac:dyDescent="0.35">
      <c r="B15" s="16"/>
      <c r="G15" s="22"/>
      <c r="H15" s="22"/>
      <c r="I15" s="22"/>
      <c r="J15" s="22"/>
      <c r="K15" s="22"/>
      <c r="L15" s="22"/>
      <c r="M15" s="22"/>
      <c r="N15" s="22"/>
      <c r="O15" s="22"/>
      <c r="AB15" s="22"/>
      <c r="AC15" s="22"/>
      <c r="AD15" s="22"/>
      <c r="AE15" s="22"/>
      <c r="AF15" s="22"/>
      <c r="AG15" s="22"/>
      <c r="AH15" s="22"/>
      <c r="AI15" s="22"/>
      <c r="AJ15" s="22"/>
      <c r="AK15" s="22"/>
      <c r="AL15" s="22"/>
      <c r="AM15" s="22"/>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W20"/>
  <sheetViews>
    <sheetView showGridLines="0" workbookViewId="0">
      <pane xSplit="2" topLeftCell="C1" activePane="topRight" state="frozen"/>
      <selection pane="topRight" activeCell="D16" sqref="D16"/>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389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ht="29" x14ac:dyDescent="0.35">
      <c r="B9" s="15" t="s">
        <v>383</v>
      </c>
      <c r="C9" s="14">
        <v>0.15425575540300099</v>
      </c>
      <c r="D9" s="14">
        <v>0.194409007661801</v>
      </c>
      <c r="E9" s="14">
        <v>0.116360969122053</v>
      </c>
      <c r="F9" s="14"/>
      <c r="G9" s="14">
        <v>0.125425409273656</v>
      </c>
      <c r="H9" s="14">
        <v>0.17945360911364999</v>
      </c>
      <c r="I9" s="14">
        <v>0.180736414319592</v>
      </c>
      <c r="J9" s="14">
        <v>0.152392481474383</v>
      </c>
      <c r="K9" s="14">
        <v>0.18247832281021301</v>
      </c>
      <c r="L9" s="14">
        <v>0.129606055992601</v>
      </c>
      <c r="M9" s="14"/>
      <c r="N9" s="14">
        <v>0.17889623163594001</v>
      </c>
      <c r="O9" s="14">
        <v>0.108142864167073</v>
      </c>
      <c r="P9" s="14"/>
      <c r="Q9" s="14">
        <v>0.16701501313238001</v>
      </c>
      <c r="R9" s="14">
        <v>0.13482676249079101</v>
      </c>
      <c r="S9" s="14">
        <v>0.14078020747914499</v>
      </c>
      <c r="T9" s="14">
        <v>0.16886843878803201</v>
      </c>
      <c r="U9" s="14">
        <v>0.135399243677436</v>
      </c>
      <c r="V9" s="14">
        <v>0.14050545600228001</v>
      </c>
      <c r="W9" s="14">
        <v>0.241856970030351</v>
      </c>
      <c r="X9" s="14">
        <v>8.66519994027138E-2</v>
      </c>
      <c r="Y9" s="14">
        <v>0</v>
      </c>
      <c r="Z9" s="14">
        <v>9.4772782758683005E-2</v>
      </c>
      <c r="AA9" s="14"/>
      <c r="AB9" s="14">
        <v>0.14240977622387099</v>
      </c>
      <c r="AC9" s="14">
        <v>0.13179695263090799</v>
      </c>
      <c r="AD9" s="14">
        <v>0.21165693193065199</v>
      </c>
      <c r="AE9" s="14"/>
      <c r="AF9" s="14">
        <v>0.165869425496915</v>
      </c>
      <c r="AG9" s="14">
        <v>0.19405543418632301</v>
      </c>
      <c r="AH9" s="14">
        <v>0.246850101605427</v>
      </c>
      <c r="AI9" s="14">
        <v>0.17324455127496299</v>
      </c>
      <c r="AJ9" s="14">
        <v>0.15386801814738801</v>
      </c>
      <c r="AK9" s="14">
        <v>0.101972342801416</v>
      </c>
      <c r="AL9" s="14">
        <v>9.8746761048490006E-2</v>
      </c>
      <c r="AM9" s="14">
        <v>0.120897660548794</v>
      </c>
      <c r="AN9" s="14"/>
      <c r="AO9" s="14">
        <v>0.17732219581978201</v>
      </c>
      <c r="AP9" s="14">
        <v>0.21540113245591899</v>
      </c>
      <c r="AQ9" s="14">
        <v>0.14188291570022499</v>
      </c>
      <c r="AR9" s="14">
        <v>0.11717394443210399</v>
      </c>
      <c r="AS9" s="14">
        <v>0.12220982810964499</v>
      </c>
      <c r="AT9" s="14">
        <v>0.13635432882627799</v>
      </c>
      <c r="AU9" s="14">
        <v>0.118576771089073</v>
      </c>
      <c r="AV9" s="14">
        <v>0.15487031534906401</v>
      </c>
      <c r="AW9" s="14"/>
      <c r="AX9" s="14">
        <v>0.13827327949886101</v>
      </c>
      <c r="AY9" s="14">
        <v>0.19519514624307899</v>
      </c>
      <c r="AZ9" s="14">
        <v>0.152276182618063</v>
      </c>
      <c r="BA9" s="14"/>
      <c r="BB9" s="14">
        <v>0.128173635400992</v>
      </c>
      <c r="BC9" s="14">
        <v>0.13480048475682499</v>
      </c>
      <c r="BD9" s="14">
        <v>0.236672132024075</v>
      </c>
      <c r="BE9" s="14"/>
      <c r="BF9" s="14">
        <v>0.145856418997447</v>
      </c>
      <c r="BG9" s="14">
        <v>0.14242470140778299</v>
      </c>
      <c r="BH9" s="14">
        <v>0.200603165131301</v>
      </c>
      <c r="BI9" s="14"/>
      <c r="BJ9" s="14">
        <v>0.15837982428688699</v>
      </c>
      <c r="BK9" s="14">
        <v>0.157572413301373</v>
      </c>
      <c r="BL9" s="14"/>
      <c r="BM9" s="14">
        <v>0.155657416382918</v>
      </c>
      <c r="BN9" s="14">
        <v>0.145596646999723</v>
      </c>
      <c r="BO9" s="14"/>
      <c r="BP9" s="14">
        <v>7.4870292460531507E-2</v>
      </c>
      <c r="BQ9" s="14">
        <v>0.12588069271078001</v>
      </c>
      <c r="BR9" s="14">
        <v>0.26709867059364301</v>
      </c>
      <c r="BS9" s="14">
        <v>0.20949927911574601</v>
      </c>
      <c r="BT9" s="14">
        <v>0.15644799563352499</v>
      </c>
      <c r="BU9" s="14">
        <v>0.19647533609326001</v>
      </c>
      <c r="BV9" s="14">
        <v>1.38511832490488E-2</v>
      </c>
      <c r="BW9" s="14">
        <v>0.14617623536301699</v>
      </c>
    </row>
    <row r="10" spans="2:75" ht="29" x14ac:dyDescent="0.35">
      <c r="B10" s="15" t="s">
        <v>384</v>
      </c>
      <c r="C10" s="14">
        <v>0.24119943527787399</v>
      </c>
      <c r="D10" s="14">
        <v>0.29281205183885201</v>
      </c>
      <c r="E10" s="14">
        <v>0.192489829854813</v>
      </c>
      <c r="F10" s="14"/>
      <c r="G10" s="14">
        <v>0.155100849436002</v>
      </c>
      <c r="H10" s="14">
        <v>0.21320659949280299</v>
      </c>
      <c r="I10" s="14">
        <v>0.28987797770099599</v>
      </c>
      <c r="J10" s="14">
        <v>0.23992644705664401</v>
      </c>
      <c r="K10" s="14">
        <v>0.17628796937890301</v>
      </c>
      <c r="L10" s="14">
        <v>0.28037699553553902</v>
      </c>
      <c r="M10" s="14"/>
      <c r="N10" s="14">
        <v>0.28013931048544199</v>
      </c>
      <c r="O10" s="14">
        <v>0.168326240246567</v>
      </c>
      <c r="P10" s="14"/>
      <c r="Q10" s="14">
        <v>0.13748385172965399</v>
      </c>
      <c r="R10" s="14">
        <v>0.17210160695201299</v>
      </c>
      <c r="S10" s="14">
        <v>0.246019984280551</v>
      </c>
      <c r="T10" s="14">
        <v>0.27401585134440298</v>
      </c>
      <c r="U10" s="14">
        <v>0.34334202310954198</v>
      </c>
      <c r="V10" s="14">
        <v>0.178506373819417</v>
      </c>
      <c r="W10" s="14">
        <v>0.28212595061884099</v>
      </c>
      <c r="X10" s="14">
        <v>0.487824144277341</v>
      </c>
      <c r="Y10" s="14">
        <v>0</v>
      </c>
      <c r="Z10" s="14">
        <v>8.5717835127691502E-2</v>
      </c>
      <c r="AA10" s="14"/>
      <c r="AB10" s="14">
        <v>0.35980673210764103</v>
      </c>
      <c r="AC10" s="14">
        <v>0.19272789575679</v>
      </c>
      <c r="AD10" s="14">
        <v>0.27093795291574102</v>
      </c>
      <c r="AE10" s="14"/>
      <c r="AF10" s="14">
        <v>0.33789145503838602</v>
      </c>
      <c r="AG10" s="14">
        <v>0.28355269652659199</v>
      </c>
      <c r="AH10" s="14">
        <v>0.20564132143446501</v>
      </c>
      <c r="AI10" s="14">
        <v>0.152238791994219</v>
      </c>
      <c r="AJ10" s="14">
        <v>0.13459505130760799</v>
      </c>
      <c r="AK10" s="14">
        <v>0.28283203465447199</v>
      </c>
      <c r="AL10" s="14">
        <v>0.30843132563272901</v>
      </c>
      <c r="AM10" s="14">
        <v>0.13953841793087701</v>
      </c>
      <c r="AN10" s="14"/>
      <c r="AO10" s="14">
        <v>0.388393411257836</v>
      </c>
      <c r="AP10" s="14">
        <v>0.31808662483683497</v>
      </c>
      <c r="AQ10" s="14">
        <v>0.27328419331563197</v>
      </c>
      <c r="AR10" s="14">
        <v>0.21320160235027</v>
      </c>
      <c r="AS10" s="14">
        <v>0.232837851307057</v>
      </c>
      <c r="AT10" s="14">
        <v>0.24506901720027099</v>
      </c>
      <c r="AU10" s="14">
        <v>0.30062568205319001</v>
      </c>
      <c r="AV10" s="14">
        <v>0.15432264164404999</v>
      </c>
      <c r="AW10" s="14"/>
      <c r="AX10" s="14">
        <v>0.18898657191482501</v>
      </c>
      <c r="AY10" s="14">
        <v>0.27418654133115</v>
      </c>
      <c r="AZ10" s="14">
        <v>0.241890811272544</v>
      </c>
      <c r="BA10" s="14"/>
      <c r="BB10" s="14">
        <v>0.252730979780526</v>
      </c>
      <c r="BC10" s="14">
        <v>0.24971581738315801</v>
      </c>
      <c r="BD10" s="14">
        <v>0.312404870688611</v>
      </c>
      <c r="BE10" s="14"/>
      <c r="BF10" s="14">
        <v>0.28621702232242102</v>
      </c>
      <c r="BG10" s="14">
        <v>0.26207150909746801</v>
      </c>
      <c r="BH10" s="14">
        <v>0.25496473291079702</v>
      </c>
      <c r="BI10" s="14"/>
      <c r="BJ10" s="14">
        <v>0.36639925807353702</v>
      </c>
      <c r="BK10" s="14">
        <v>0.210541141280154</v>
      </c>
      <c r="BL10" s="14"/>
      <c r="BM10" s="14">
        <v>0.29930841829921101</v>
      </c>
      <c r="BN10" s="14">
        <v>0.19851431085291699</v>
      </c>
      <c r="BO10" s="14"/>
      <c r="BP10" s="14">
        <v>0.233740277379616</v>
      </c>
      <c r="BQ10" s="14">
        <v>0.22085568587875401</v>
      </c>
      <c r="BR10" s="14">
        <v>0.201158640626004</v>
      </c>
      <c r="BS10" s="14">
        <v>0.24905414407399401</v>
      </c>
      <c r="BT10" s="14">
        <v>0.26594153851185098</v>
      </c>
      <c r="BU10" s="14">
        <v>0.22336211178569401</v>
      </c>
      <c r="BV10" s="14">
        <v>0.15353583666352399</v>
      </c>
      <c r="BW10" s="14">
        <v>0.223982882155323</v>
      </c>
    </row>
    <row r="11" spans="2:75" ht="29" x14ac:dyDescent="0.35">
      <c r="B11" s="15" t="s">
        <v>385</v>
      </c>
      <c r="C11" s="14">
        <v>0.13580966428834099</v>
      </c>
      <c r="D11" s="14">
        <v>0.16992500889835799</v>
      </c>
      <c r="E11" s="14">
        <v>0.103613176577581</v>
      </c>
      <c r="F11" s="14"/>
      <c r="G11" s="14">
        <v>0.26177681240060402</v>
      </c>
      <c r="H11" s="14">
        <v>0.124625031351972</v>
      </c>
      <c r="I11" s="14">
        <v>0.147705077179203</v>
      </c>
      <c r="J11" s="14">
        <v>0.134487157768551</v>
      </c>
      <c r="K11" s="14">
        <v>0.14340565648949899</v>
      </c>
      <c r="L11" s="14">
        <v>0.104022959198019</v>
      </c>
      <c r="M11" s="14"/>
      <c r="N11" s="14">
        <v>0.14957624028142799</v>
      </c>
      <c r="O11" s="14">
        <v>0.110046500644135</v>
      </c>
      <c r="P11" s="14"/>
      <c r="Q11" s="14">
        <v>5.8358326187386698E-2</v>
      </c>
      <c r="R11" s="14">
        <v>0.105966299865348</v>
      </c>
      <c r="S11" s="14">
        <v>0.107072348269917</v>
      </c>
      <c r="T11" s="14">
        <v>0.13920215684850201</v>
      </c>
      <c r="U11" s="14">
        <v>0.18051466215536899</v>
      </c>
      <c r="V11" s="14">
        <v>0.18021305663415399</v>
      </c>
      <c r="W11" s="14">
        <v>0.15643601176701599</v>
      </c>
      <c r="X11" s="14">
        <v>0.17650424472829601</v>
      </c>
      <c r="Y11" s="14">
        <v>0.57049239310669397</v>
      </c>
      <c r="Z11" s="14">
        <v>2.2278717245938402E-2</v>
      </c>
      <c r="AA11" s="14"/>
      <c r="AB11" s="14">
        <v>0.124610307440618</v>
      </c>
      <c r="AC11" s="14">
        <v>0.13493023975065399</v>
      </c>
      <c r="AD11" s="14">
        <v>0.177032646993176</v>
      </c>
      <c r="AE11" s="14"/>
      <c r="AF11" s="14">
        <v>0.126451022745838</v>
      </c>
      <c r="AG11" s="14">
        <v>0.156211967417514</v>
      </c>
      <c r="AH11" s="14">
        <v>0.177052483726437</v>
      </c>
      <c r="AI11" s="14">
        <v>8.6858765447368702E-2</v>
      </c>
      <c r="AJ11" s="14">
        <v>6.0451385631394398E-2</v>
      </c>
      <c r="AK11" s="14">
        <v>0.208852647630656</v>
      </c>
      <c r="AL11" s="14">
        <v>0.130633068208756</v>
      </c>
      <c r="AM11" s="14">
        <v>8.8357415705712594E-2</v>
      </c>
      <c r="AN11" s="14"/>
      <c r="AO11" s="14">
        <v>0.16781012939339701</v>
      </c>
      <c r="AP11" s="14">
        <v>0.14860667042291001</v>
      </c>
      <c r="AQ11" s="14">
        <v>0.11514399079663</v>
      </c>
      <c r="AR11" s="14">
        <v>0.163574620630701</v>
      </c>
      <c r="AS11" s="14">
        <v>7.7857032783162403E-2</v>
      </c>
      <c r="AT11" s="14">
        <v>0.21499500554269199</v>
      </c>
      <c r="AU11" s="14">
        <v>0.11152110273749601</v>
      </c>
      <c r="AV11" s="14">
        <v>4.6539067909806497E-2</v>
      </c>
      <c r="AW11" s="14"/>
      <c r="AX11" s="14">
        <v>0.23499428095053701</v>
      </c>
      <c r="AY11" s="14">
        <v>0.16452702854110501</v>
      </c>
      <c r="AZ11" s="14">
        <v>0.116474868216775</v>
      </c>
      <c r="BA11" s="14"/>
      <c r="BB11" s="14">
        <v>0.225801462272995</v>
      </c>
      <c r="BC11" s="14">
        <v>0.14807903583585899</v>
      </c>
      <c r="BD11" s="14">
        <v>0.104952493492826</v>
      </c>
      <c r="BE11" s="14"/>
      <c r="BF11" s="14">
        <v>0.19558842257541101</v>
      </c>
      <c r="BG11" s="14">
        <v>0.185207441747131</v>
      </c>
      <c r="BH11" s="14">
        <v>0.108235281398554</v>
      </c>
      <c r="BI11" s="14"/>
      <c r="BJ11" s="14">
        <v>0.22183823882522699</v>
      </c>
      <c r="BK11" s="14">
        <v>0.113005265288022</v>
      </c>
      <c r="BL11" s="14"/>
      <c r="BM11" s="14">
        <v>0.19991678352004799</v>
      </c>
      <c r="BN11" s="14">
        <v>0.11924241628857001</v>
      </c>
      <c r="BO11" s="14"/>
      <c r="BP11" s="14">
        <v>0.19183948951583801</v>
      </c>
      <c r="BQ11" s="14">
        <v>0.16157981923190301</v>
      </c>
      <c r="BR11" s="14">
        <v>5.0879531542886602E-2</v>
      </c>
      <c r="BS11" s="14">
        <v>8.1676582269263096E-2</v>
      </c>
      <c r="BT11" s="14">
        <v>0.14776697935829899</v>
      </c>
      <c r="BU11" s="14">
        <v>0.12888948677308901</v>
      </c>
      <c r="BV11" s="14">
        <v>0.12548805497475399</v>
      </c>
      <c r="BW11" s="14">
        <v>0.122365734970308</v>
      </c>
    </row>
    <row r="12" spans="2:75" ht="29" x14ac:dyDescent="0.35">
      <c r="B12" s="15" t="s">
        <v>386</v>
      </c>
      <c r="C12" s="14">
        <v>4.3937767899088702E-2</v>
      </c>
      <c r="D12" s="14">
        <v>3.5147214791892797E-2</v>
      </c>
      <c r="E12" s="14">
        <v>5.2233886209542703E-2</v>
      </c>
      <c r="F12" s="14"/>
      <c r="G12" s="14">
        <v>6.5132645735370698E-2</v>
      </c>
      <c r="H12" s="14">
        <v>5.5786996285065102E-2</v>
      </c>
      <c r="I12" s="14">
        <v>7.8283583231506491E-3</v>
      </c>
      <c r="J12" s="14">
        <v>5.1360090038548002E-2</v>
      </c>
      <c r="K12" s="14">
        <v>7.1126627876626394E-2</v>
      </c>
      <c r="L12" s="14">
        <v>3.3671188702330199E-2</v>
      </c>
      <c r="M12" s="14"/>
      <c r="N12" s="14">
        <v>3.9328519180183798E-2</v>
      </c>
      <c r="O12" s="14">
        <v>5.2563647644467901E-2</v>
      </c>
      <c r="P12" s="14"/>
      <c r="Q12" s="14">
        <v>2.2224748646078901E-2</v>
      </c>
      <c r="R12" s="14">
        <v>3.9286433402940503E-2</v>
      </c>
      <c r="S12" s="14">
        <v>6.0558200698076603E-2</v>
      </c>
      <c r="T12" s="14">
        <v>4.5068886301545298E-2</v>
      </c>
      <c r="U12" s="14">
        <v>4.3359128041509001E-2</v>
      </c>
      <c r="V12" s="14">
        <v>4.1859109285445402E-2</v>
      </c>
      <c r="W12" s="14">
        <v>6.2712824089767694E-2</v>
      </c>
      <c r="X12" s="14">
        <v>0</v>
      </c>
      <c r="Y12" s="14">
        <v>0</v>
      </c>
      <c r="Z12" s="14">
        <v>1.1414096051177601E-2</v>
      </c>
      <c r="AA12" s="14"/>
      <c r="AB12" s="14">
        <v>6.8885831742699605E-2</v>
      </c>
      <c r="AC12" s="14">
        <v>3.87435034223313E-2</v>
      </c>
      <c r="AD12" s="14">
        <v>5.58912913677918E-2</v>
      </c>
      <c r="AE12" s="14"/>
      <c r="AF12" s="14">
        <v>2.6417109655062099E-2</v>
      </c>
      <c r="AG12" s="14">
        <v>7.4817878055063902E-2</v>
      </c>
      <c r="AH12" s="14">
        <v>4.0522532930525303E-2</v>
      </c>
      <c r="AI12" s="14">
        <v>0.11012617198599001</v>
      </c>
      <c r="AJ12" s="14">
        <v>0.118021329163463</v>
      </c>
      <c r="AK12" s="14">
        <v>3.4541095915302397E-2</v>
      </c>
      <c r="AL12" s="14">
        <v>4.9581271751293302E-2</v>
      </c>
      <c r="AM12" s="14">
        <v>3.1713855791670797E-2</v>
      </c>
      <c r="AN12" s="14"/>
      <c r="AO12" s="14">
        <v>2.25703787562372E-2</v>
      </c>
      <c r="AP12" s="14">
        <v>7.5239130709750995E-2</v>
      </c>
      <c r="AQ12" s="14">
        <v>7.6003568975140698E-2</v>
      </c>
      <c r="AR12" s="14">
        <v>0.15947100411420501</v>
      </c>
      <c r="AS12" s="14">
        <v>0.13370385909603799</v>
      </c>
      <c r="AT12" s="14">
        <v>4.1635466823131302E-2</v>
      </c>
      <c r="AU12" s="14">
        <v>1.22938124028492E-2</v>
      </c>
      <c r="AV12" s="14">
        <v>2.5915917884085302E-2</v>
      </c>
      <c r="AW12" s="14"/>
      <c r="AX12" s="14">
        <v>3.8007669901067E-2</v>
      </c>
      <c r="AY12" s="14">
        <v>4.0846425256945602E-2</v>
      </c>
      <c r="AZ12" s="14">
        <v>5.3390404158437897E-2</v>
      </c>
      <c r="BA12" s="14"/>
      <c r="BB12" s="14">
        <v>8.8638163463155895E-2</v>
      </c>
      <c r="BC12" s="14">
        <v>4.5388293376449201E-2</v>
      </c>
      <c r="BD12" s="14">
        <v>2.56888140840606E-2</v>
      </c>
      <c r="BE12" s="14"/>
      <c r="BF12" s="14">
        <v>8.9724983166928299E-2</v>
      </c>
      <c r="BG12" s="14">
        <v>4.4823054563745197E-2</v>
      </c>
      <c r="BH12" s="14">
        <v>4.8774043586819901E-2</v>
      </c>
      <c r="BI12" s="14"/>
      <c r="BJ12" s="14">
        <v>3.3815078875287098E-2</v>
      </c>
      <c r="BK12" s="14">
        <v>4.6825858787874201E-2</v>
      </c>
      <c r="BL12" s="14"/>
      <c r="BM12" s="14">
        <v>6.0363951835535001E-2</v>
      </c>
      <c r="BN12" s="14">
        <v>4.10543237824047E-2</v>
      </c>
      <c r="BO12" s="14"/>
      <c r="BP12" s="14">
        <v>6.16468808164796E-2</v>
      </c>
      <c r="BQ12" s="14">
        <v>7.4538485695872805E-2</v>
      </c>
      <c r="BR12" s="14">
        <v>1.0564019892885799E-2</v>
      </c>
      <c r="BS12" s="14">
        <v>1.43631340906659E-2</v>
      </c>
      <c r="BT12" s="14">
        <v>6.1695294275302202E-2</v>
      </c>
      <c r="BU12" s="14">
        <v>1.9595492938624899E-2</v>
      </c>
      <c r="BV12" s="14">
        <v>7.0640107718674794E-2</v>
      </c>
      <c r="BW12" s="14">
        <v>1.1321324224215E-2</v>
      </c>
    </row>
    <row r="13" spans="2:75" ht="29" x14ac:dyDescent="0.35">
      <c r="B13" s="15" t="s">
        <v>387</v>
      </c>
      <c r="C13" s="14">
        <v>1.5910208196208499E-2</v>
      </c>
      <c r="D13" s="14">
        <v>1.8931583009620501E-2</v>
      </c>
      <c r="E13" s="14">
        <v>1.3058774093413199E-2</v>
      </c>
      <c r="F13" s="14"/>
      <c r="G13" s="14">
        <v>6.4306521028426197E-2</v>
      </c>
      <c r="H13" s="14">
        <v>2.2908102573548701E-2</v>
      </c>
      <c r="I13" s="14">
        <v>1.1638529877174701E-2</v>
      </c>
      <c r="J13" s="14">
        <v>2.1851728683548199E-3</v>
      </c>
      <c r="K13" s="14">
        <v>2.2213776615329001E-2</v>
      </c>
      <c r="L13" s="14">
        <v>8.3942895140163894E-3</v>
      </c>
      <c r="M13" s="14"/>
      <c r="N13" s="14">
        <v>1.8142529937065902E-2</v>
      </c>
      <c r="O13" s="14">
        <v>1.1732577509747001E-2</v>
      </c>
      <c r="P13" s="14"/>
      <c r="Q13" s="14">
        <v>0</v>
      </c>
      <c r="R13" s="14">
        <v>2.59649700917794E-2</v>
      </c>
      <c r="S13" s="14">
        <v>6.3296988108997804E-3</v>
      </c>
      <c r="T13" s="14">
        <v>2.11909911114345E-2</v>
      </c>
      <c r="U13" s="14">
        <v>2.51662561653886E-2</v>
      </c>
      <c r="V13" s="14">
        <v>2.2049396104682401E-2</v>
      </c>
      <c r="W13" s="14">
        <v>6.1341143629110202E-3</v>
      </c>
      <c r="X13" s="14">
        <v>0</v>
      </c>
      <c r="Y13" s="14">
        <v>0</v>
      </c>
      <c r="Z13" s="14">
        <v>0</v>
      </c>
      <c r="AA13" s="14"/>
      <c r="AB13" s="14">
        <v>2.14787451044826E-2</v>
      </c>
      <c r="AC13" s="14">
        <v>1.42316561237236E-2</v>
      </c>
      <c r="AD13" s="14">
        <v>1.7062135523822401E-2</v>
      </c>
      <c r="AE13" s="14"/>
      <c r="AF13" s="14">
        <v>1.48847204638815E-2</v>
      </c>
      <c r="AG13" s="14">
        <v>3.4832517574466398E-2</v>
      </c>
      <c r="AH13" s="14">
        <v>1.90146011253342E-2</v>
      </c>
      <c r="AI13" s="14">
        <v>0</v>
      </c>
      <c r="AJ13" s="14">
        <v>7.3088233093153807E-2</v>
      </c>
      <c r="AK13" s="14">
        <v>6.8167371813474802E-3</v>
      </c>
      <c r="AL13" s="14">
        <v>8.1349897244906797E-3</v>
      </c>
      <c r="AM13" s="14">
        <v>1.8344594531918001E-2</v>
      </c>
      <c r="AN13" s="14"/>
      <c r="AO13" s="14">
        <v>1.06633145074866E-2</v>
      </c>
      <c r="AP13" s="14">
        <v>2.5131644270013499E-2</v>
      </c>
      <c r="AQ13" s="14">
        <v>3.5363616015542602E-2</v>
      </c>
      <c r="AR13" s="14">
        <v>0</v>
      </c>
      <c r="AS13" s="14">
        <v>3.93450523323347E-2</v>
      </c>
      <c r="AT13" s="14">
        <v>8.4158733064079103E-3</v>
      </c>
      <c r="AU13" s="14">
        <v>4.06735439067595E-2</v>
      </c>
      <c r="AV13" s="14">
        <v>3.4556784238892503E-2</v>
      </c>
      <c r="AW13" s="14"/>
      <c r="AX13" s="14">
        <v>1.6476093472374099E-2</v>
      </c>
      <c r="AY13" s="14">
        <v>1.5433613126771901E-2</v>
      </c>
      <c r="AZ13" s="14">
        <v>2.0068238968466399E-2</v>
      </c>
      <c r="BA13" s="14"/>
      <c r="BB13" s="14">
        <v>2.4454066772031501E-3</v>
      </c>
      <c r="BC13" s="14">
        <v>3.0502854296785498E-2</v>
      </c>
      <c r="BD13" s="14">
        <v>1.9855412969363002E-3</v>
      </c>
      <c r="BE13" s="14"/>
      <c r="BF13" s="14">
        <v>4.4810377781067702E-2</v>
      </c>
      <c r="BG13" s="14">
        <v>2.02135330365989E-2</v>
      </c>
      <c r="BH13" s="14">
        <v>9.2928629271637007E-3</v>
      </c>
      <c r="BI13" s="14"/>
      <c r="BJ13" s="14">
        <v>2.4027493044431698E-2</v>
      </c>
      <c r="BK13" s="14">
        <v>1.11322220075012E-2</v>
      </c>
      <c r="BL13" s="14"/>
      <c r="BM13" s="14">
        <v>2.4291838267802499E-2</v>
      </c>
      <c r="BN13" s="14">
        <v>1.2478616969858599E-2</v>
      </c>
      <c r="BO13" s="14"/>
      <c r="BP13" s="14">
        <v>1.5082203136931101E-2</v>
      </c>
      <c r="BQ13" s="14">
        <v>0</v>
      </c>
      <c r="BR13" s="14">
        <v>0</v>
      </c>
      <c r="BS13" s="14">
        <v>1.7326171907395601E-2</v>
      </c>
      <c r="BT13" s="14">
        <v>9.0492977120718993E-3</v>
      </c>
      <c r="BU13" s="14">
        <v>3.0222170813256798E-2</v>
      </c>
      <c r="BV13" s="14">
        <v>6.8258975524660606E-2</v>
      </c>
      <c r="BW13" s="14">
        <v>2.4628198715894899E-2</v>
      </c>
    </row>
    <row r="14" spans="2:75" ht="29" x14ac:dyDescent="0.35">
      <c r="B14" s="15" t="s">
        <v>388</v>
      </c>
      <c r="C14" s="14">
        <v>2.8713939056218399E-2</v>
      </c>
      <c r="D14" s="14">
        <v>2.9302290925486099E-2</v>
      </c>
      <c r="E14" s="14">
        <v>2.81586797163225E-2</v>
      </c>
      <c r="F14" s="14"/>
      <c r="G14" s="14">
        <v>2.7094788821060499E-2</v>
      </c>
      <c r="H14" s="14">
        <v>8.2003259136866999E-2</v>
      </c>
      <c r="I14" s="14">
        <v>4.44581945779794E-2</v>
      </c>
      <c r="J14" s="14">
        <v>1.2904233083526E-2</v>
      </c>
      <c r="K14" s="14">
        <v>3.6848471672527999E-2</v>
      </c>
      <c r="L14" s="14">
        <v>8.4355395519012093E-3</v>
      </c>
      <c r="M14" s="14"/>
      <c r="N14" s="14">
        <v>2.1377605568856099E-2</v>
      </c>
      <c r="O14" s="14">
        <v>4.2443363153996501E-2</v>
      </c>
      <c r="P14" s="14"/>
      <c r="Q14" s="14">
        <v>1.35057169661699E-2</v>
      </c>
      <c r="R14" s="14">
        <v>2.75329093035044E-2</v>
      </c>
      <c r="S14" s="14">
        <v>2.97299350773889E-2</v>
      </c>
      <c r="T14" s="14">
        <v>3.5745910424881601E-2</v>
      </c>
      <c r="U14" s="14">
        <v>8.9530345194157399E-3</v>
      </c>
      <c r="V14" s="14">
        <v>6.4325952959955301E-2</v>
      </c>
      <c r="W14" s="14">
        <v>1.45318615978199E-2</v>
      </c>
      <c r="X14" s="14">
        <v>0</v>
      </c>
      <c r="Y14" s="14">
        <v>0.31767777732357899</v>
      </c>
      <c r="Z14" s="14">
        <v>1.9465006846636001E-2</v>
      </c>
      <c r="AA14" s="14"/>
      <c r="AB14" s="14">
        <v>2.3227802976182599E-2</v>
      </c>
      <c r="AC14" s="14">
        <v>2.7045043671480001E-2</v>
      </c>
      <c r="AD14" s="14">
        <v>3.1439243159336501E-2</v>
      </c>
      <c r="AE14" s="14"/>
      <c r="AF14" s="14">
        <v>3.32981266637054E-3</v>
      </c>
      <c r="AG14" s="14">
        <v>3.6317352687042802E-2</v>
      </c>
      <c r="AH14" s="14">
        <v>1.90146011253342E-2</v>
      </c>
      <c r="AI14" s="14">
        <v>0</v>
      </c>
      <c r="AJ14" s="14">
        <v>1.08434857577607E-2</v>
      </c>
      <c r="AK14" s="14">
        <v>1.9890635953313199E-2</v>
      </c>
      <c r="AL14" s="14">
        <v>7.1255312345253799E-2</v>
      </c>
      <c r="AM14" s="14">
        <v>5.5546406850448003E-2</v>
      </c>
      <c r="AN14" s="14"/>
      <c r="AO14" s="14">
        <v>4.6628647809461099E-3</v>
      </c>
      <c r="AP14" s="14">
        <v>1.86274834022905E-2</v>
      </c>
      <c r="AQ14" s="14">
        <v>3.5616056350331299E-2</v>
      </c>
      <c r="AR14" s="14">
        <v>0</v>
      </c>
      <c r="AS14" s="14">
        <v>0</v>
      </c>
      <c r="AT14" s="14">
        <v>2.0461461350680998E-2</v>
      </c>
      <c r="AU14" s="14">
        <v>5.5981850143137397E-2</v>
      </c>
      <c r="AV14" s="14">
        <v>5.53499218992912E-2</v>
      </c>
      <c r="AW14" s="14"/>
      <c r="AX14" s="14">
        <v>5.1661431753178902E-2</v>
      </c>
      <c r="AY14" s="14">
        <v>1.0058170695436E-2</v>
      </c>
      <c r="AZ14" s="14">
        <v>4.64395812323498E-2</v>
      </c>
      <c r="BA14" s="14"/>
      <c r="BB14" s="14">
        <v>3.1498100545479503E-2</v>
      </c>
      <c r="BC14" s="14">
        <v>1.38715963324709E-2</v>
      </c>
      <c r="BD14" s="14">
        <v>4.9783259065653E-2</v>
      </c>
      <c r="BE14" s="14"/>
      <c r="BF14" s="14">
        <v>1.80468980059156E-2</v>
      </c>
      <c r="BG14" s="14">
        <v>1.8213611495353599E-2</v>
      </c>
      <c r="BH14" s="14">
        <v>3.8507359007944601E-2</v>
      </c>
      <c r="BI14" s="14"/>
      <c r="BJ14" s="14">
        <v>3.6270296344283803E-2</v>
      </c>
      <c r="BK14" s="14">
        <v>2.7714056830900599E-2</v>
      </c>
      <c r="BL14" s="14"/>
      <c r="BM14" s="14">
        <v>1.7436910631601899E-2</v>
      </c>
      <c r="BN14" s="14">
        <v>3.2810736313833098E-2</v>
      </c>
      <c r="BO14" s="14"/>
      <c r="BP14" s="14">
        <v>1.65007700249163E-2</v>
      </c>
      <c r="BQ14" s="14">
        <v>3.1200736593919001E-2</v>
      </c>
      <c r="BR14" s="14">
        <v>7.4516267927220006E-2</v>
      </c>
      <c r="BS14" s="14">
        <v>2.7475770958858101E-2</v>
      </c>
      <c r="BT14" s="14">
        <v>2.2273142633564599E-2</v>
      </c>
      <c r="BU14" s="14">
        <v>5.3659164790402801E-2</v>
      </c>
      <c r="BV14" s="14">
        <v>1.85712615926285E-2</v>
      </c>
      <c r="BW14" s="14">
        <v>2.90348483034687E-2</v>
      </c>
    </row>
    <row r="15" spans="2:75" x14ac:dyDescent="0.35">
      <c r="B15" s="15" t="s">
        <v>92</v>
      </c>
      <c r="C15" s="20">
        <v>0.38017322987926799</v>
      </c>
      <c r="D15" s="20">
        <v>0.25947284287398997</v>
      </c>
      <c r="E15" s="20">
        <v>0.49408468442627501</v>
      </c>
      <c r="F15" s="20"/>
      <c r="G15" s="20">
        <v>0.30116297330488001</v>
      </c>
      <c r="H15" s="20">
        <v>0.322016402046094</v>
      </c>
      <c r="I15" s="20">
        <v>0.31775544802190298</v>
      </c>
      <c r="J15" s="20">
        <v>0.40674441770999198</v>
      </c>
      <c r="K15" s="20">
        <v>0.36763917515690098</v>
      </c>
      <c r="L15" s="20">
        <v>0.43549297150559202</v>
      </c>
      <c r="M15" s="20"/>
      <c r="N15" s="20">
        <v>0.31253956291108398</v>
      </c>
      <c r="O15" s="20">
        <v>0.506744806634014</v>
      </c>
      <c r="P15" s="20"/>
      <c r="Q15" s="20">
        <v>0.60141234333833005</v>
      </c>
      <c r="R15" s="20">
        <v>0.49432101789362398</v>
      </c>
      <c r="S15" s="20">
        <v>0.40950962538402103</v>
      </c>
      <c r="T15" s="20">
        <v>0.315907765181202</v>
      </c>
      <c r="U15" s="20">
        <v>0.26326565233133897</v>
      </c>
      <c r="V15" s="20">
        <v>0.37254065519406598</v>
      </c>
      <c r="W15" s="20">
        <v>0.23620226753329199</v>
      </c>
      <c r="X15" s="20">
        <v>0.24901961159165001</v>
      </c>
      <c r="Y15" s="20">
        <v>0.11182982956972801</v>
      </c>
      <c r="Z15" s="20">
        <v>0.76635156196987397</v>
      </c>
      <c r="AA15" s="20"/>
      <c r="AB15" s="20">
        <v>0.25958080440450398</v>
      </c>
      <c r="AC15" s="20">
        <v>0.46052470864411399</v>
      </c>
      <c r="AD15" s="20">
        <v>0.235979798109481</v>
      </c>
      <c r="AE15" s="20"/>
      <c r="AF15" s="20">
        <v>0.32515645393354697</v>
      </c>
      <c r="AG15" s="20">
        <v>0.220212153552997</v>
      </c>
      <c r="AH15" s="20">
        <v>0.291904358052478</v>
      </c>
      <c r="AI15" s="20">
        <v>0.47753171929746002</v>
      </c>
      <c r="AJ15" s="20">
        <v>0.44913249689923201</v>
      </c>
      <c r="AK15" s="20">
        <v>0.345094505863493</v>
      </c>
      <c r="AL15" s="20">
        <v>0.33321727128898698</v>
      </c>
      <c r="AM15" s="20">
        <v>0.54560164864057903</v>
      </c>
      <c r="AN15" s="20"/>
      <c r="AO15" s="20">
        <v>0.228577705484315</v>
      </c>
      <c r="AP15" s="20">
        <v>0.198907313902282</v>
      </c>
      <c r="AQ15" s="20">
        <v>0.32270565884649799</v>
      </c>
      <c r="AR15" s="20">
        <v>0.34657882847271898</v>
      </c>
      <c r="AS15" s="20">
        <v>0.39404637637176299</v>
      </c>
      <c r="AT15" s="20">
        <v>0.33306884695053901</v>
      </c>
      <c r="AU15" s="20">
        <v>0.36032723766749503</v>
      </c>
      <c r="AV15" s="20">
        <v>0.52844535107481105</v>
      </c>
      <c r="AW15" s="20"/>
      <c r="AX15" s="20">
        <v>0.33160067250915698</v>
      </c>
      <c r="AY15" s="20">
        <v>0.299753074805512</v>
      </c>
      <c r="AZ15" s="20">
        <v>0.36945991353336299</v>
      </c>
      <c r="BA15" s="20"/>
      <c r="BB15" s="20">
        <v>0.27071225185964798</v>
      </c>
      <c r="BC15" s="20">
        <v>0.37764191801845198</v>
      </c>
      <c r="BD15" s="20">
        <v>0.26851288934783701</v>
      </c>
      <c r="BE15" s="20"/>
      <c r="BF15" s="20">
        <v>0.21975587715080999</v>
      </c>
      <c r="BG15" s="20">
        <v>0.32704614865192</v>
      </c>
      <c r="BH15" s="20">
        <v>0.33962255503742</v>
      </c>
      <c r="BI15" s="20"/>
      <c r="BJ15" s="20">
        <v>0.159269810550348</v>
      </c>
      <c r="BK15" s="20">
        <v>0.43320904250417402</v>
      </c>
      <c r="BL15" s="20"/>
      <c r="BM15" s="20">
        <v>0.243024681062884</v>
      </c>
      <c r="BN15" s="20">
        <v>0.450302948792694</v>
      </c>
      <c r="BO15" s="20"/>
      <c r="BP15" s="20">
        <v>0.40632008666568697</v>
      </c>
      <c r="BQ15" s="20">
        <v>0.38594457988877201</v>
      </c>
      <c r="BR15" s="20">
        <v>0.39578286941736102</v>
      </c>
      <c r="BS15" s="20">
        <v>0.40060491758407701</v>
      </c>
      <c r="BT15" s="20">
        <v>0.33682575187538599</v>
      </c>
      <c r="BU15" s="20">
        <v>0.34779623680567301</v>
      </c>
      <c r="BV15" s="20">
        <v>0.54965458027670799</v>
      </c>
      <c r="BW15" s="20">
        <v>0.442490776267773</v>
      </c>
    </row>
    <row r="16" spans="2:75" x14ac:dyDescent="0.35">
      <c r="B16" s="16"/>
    </row>
    <row r="17" spans="2:2" x14ac:dyDescent="0.35">
      <c r="B17" t="s">
        <v>94</v>
      </c>
    </row>
    <row r="18" spans="2:2" x14ac:dyDescent="0.35">
      <c r="B18" t="s">
        <v>95</v>
      </c>
    </row>
    <row r="20" spans="2:2" x14ac:dyDescent="0.35">
      <c r="B20"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W19"/>
  <sheetViews>
    <sheetView showGridLines="0" workbookViewId="0">
      <pane xSplit="2" topLeftCell="C1" activePane="topRight" state="frozen"/>
      <selection pane="topRight" activeCell="I11" sqref="I11"/>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395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ht="29" x14ac:dyDescent="0.35">
      <c r="B9" s="15" t="s">
        <v>390</v>
      </c>
      <c r="C9" s="14">
        <v>0.13982064898302901</v>
      </c>
      <c r="D9" s="14">
        <v>0.165579641461783</v>
      </c>
      <c r="E9" s="14">
        <v>0.1155105007414</v>
      </c>
      <c r="F9" s="14"/>
      <c r="G9" s="14">
        <v>4.7084973496765603E-2</v>
      </c>
      <c r="H9" s="14">
        <v>0.21866524640297599</v>
      </c>
      <c r="I9" s="14">
        <v>0.20140958793873101</v>
      </c>
      <c r="J9" s="14">
        <v>0.177032370257032</v>
      </c>
      <c r="K9" s="14">
        <v>0.12397272156881101</v>
      </c>
      <c r="L9" s="14">
        <v>9.6856674395818201E-2</v>
      </c>
      <c r="M9" s="14"/>
      <c r="N9" s="14">
        <v>0.14088712134447501</v>
      </c>
      <c r="O9" s="14">
        <v>0.13782482213517899</v>
      </c>
      <c r="P9" s="14"/>
      <c r="Q9" s="14">
        <v>0.224722034059574</v>
      </c>
      <c r="R9" s="14">
        <v>0.13385024393508399</v>
      </c>
      <c r="S9" s="14">
        <v>0.113747721637912</v>
      </c>
      <c r="T9" s="14">
        <v>0.124284655398946</v>
      </c>
      <c r="U9" s="14">
        <v>0.15247441517535501</v>
      </c>
      <c r="V9" s="14">
        <v>0.16390839138086599</v>
      </c>
      <c r="W9" s="14">
        <v>0.16067581973117601</v>
      </c>
      <c r="X9" s="14">
        <v>0.17650424472829601</v>
      </c>
      <c r="Y9" s="14">
        <v>0.31767777732357899</v>
      </c>
      <c r="Z9" s="14">
        <v>9.1577379974841805E-2</v>
      </c>
      <c r="AA9" s="14"/>
      <c r="AB9" s="14">
        <v>0.10852622058447201</v>
      </c>
      <c r="AC9" s="14">
        <v>0.108294291840632</v>
      </c>
      <c r="AD9" s="14">
        <v>0.25748088222512</v>
      </c>
      <c r="AE9" s="14"/>
      <c r="AF9" s="14">
        <v>6.5465644139560394E-2</v>
      </c>
      <c r="AG9" s="14">
        <v>0.225181614671006</v>
      </c>
      <c r="AH9" s="14">
        <v>0.12659815806268301</v>
      </c>
      <c r="AI9" s="14">
        <v>4.4109191949035002E-2</v>
      </c>
      <c r="AJ9" s="14">
        <v>2.8687317819192801E-2</v>
      </c>
      <c r="AK9" s="14">
        <v>0.12768924730289299</v>
      </c>
      <c r="AL9" s="14">
        <v>0.26378420277748499</v>
      </c>
      <c r="AM9" s="14">
        <v>0.119536905175508</v>
      </c>
      <c r="AN9" s="14"/>
      <c r="AO9" s="14">
        <v>4.4478067890714602E-2</v>
      </c>
      <c r="AP9" s="14">
        <v>0.22065733277447699</v>
      </c>
      <c r="AQ9" s="14">
        <v>9.9906325734026205E-2</v>
      </c>
      <c r="AR9" s="14">
        <v>5.1421740315311597E-2</v>
      </c>
      <c r="AS9" s="14">
        <v>0</v>
      </c>
      <c r="AT9" s="14">
        <v>0.13124639058249099</v>
      </c>
      <c r="AU9" s="14">
        <v>0.213503999582696</v>
      </c>
      <c r="AV9" s="14">
        <v>8.1547211862079805E-2</v>
      </c>
      <c r="AW9" s="14"/>
      <c r="AX9" s="14">
        <v>4.9729009021238203E-2</v>
      </c>
      <c r="AY9" s="14">
        <v>0.123394722246019</v>
      </c>
      <c r="AZ9" s="14">
        <v>0.18995691970071599</v>
      </c>
      <c r="BA9" s="14"/>
      <c r="BB9" s="14">
        <v>9.0074090165910101E-2</v>
      </c>
      <c r="BC9" s="14">
        <v>0.10284994049202301</v>
      </c>
      <c r="BD9" s="14">
        <v>0.27228979711184798</v>
      </c>
      <c r="BE9" s="14"/>
      <c r="BF9" s="14">
        <v>0.121333834585908</v>
      </c>
      <c r="BG9" s="14">
        <v>8.3842398031253401E-2</v>
      </c>
      <c r="BH9" s="14">
        <v>0.222973633642499</v>
      </c>
      <c r="BI9" s="14"/>
      <c r="BJ9" s="14">
        <v>0.13977266637331101</v>
      </c>
      <c r="BK9" s="14">
        <v>0.14515295069489301</v>
      </c>
      <c r="BL9" s="14"/>
      <c r="BM9" s="14">
        <v>0.13908141157331499</v>
      </c>
      <c r="BN9" s="14">
        <v>0.13167269688972599</v>
      </c>
      <c r="BO9" s="14"/>
      <c r="BP9" s="14">
        <v>9.7329466351606594E-2</v>
      </c>
      <c r="BQ9" s="14">
        <v>0.106358129212684</v>
      </c>
      <c r="BR9" s="14">
        <v>0.118393520817341</v>
      </c>
      <c r="BS9" s="14">
        <v>0.18594921696668801</v>
      </c>
      <c r="BT9" s="14">
        <v>0.138723835798546</v>
      </c>
      <c r="BU9" s="14">
        <v>0.183533047177734</v>
      </c>
      <c r="BV9" s="14">
        <v>9.5153839169677595E-2</v>
      </c>
      <c r="BW9" s="14">
        <v>0.119289862399496</v>
      </c>
    </row>
    <row r="10" spans="2:75" ht="29" x14ac:dyDescent="0.35">
      <c r="B10" s="15" t="s">
        <v>391</v>
      </c>
      <c r="C10" s="14">
        <v>0.229031943255703</v>
      </c>
      <c r="D10" s="14">
        <v>0.30493178214098698</v>
      </c>
      <c r="E10" s="14">
        <v>0.15740117833588499</v>
      </c>
      <c r="F10" s="14"/>
      <c r="G10" s="14">
        <v>0.22457063959686699</v>
      </c>
      <c r="H10" s="14">
        <v>0.21401386985666401</v>
      </c>
      <c r="I10" s="14">
        <v>0.16379958491720401</v>
      </c>
      <c r="J10" s="14">
        <v>0.197293606101518</v>
      </c>
      <c r="K10" s="14">
        <v>0.31630043079068298</v>
      </c>
      <c r="L10" s="14">
        <v>0.23825758992608101</v>
      </c>
      <c r="M10" s="14"/>
      <c r="N10" s="14">
        <v>0.23682408044187001</v>
      </c>
      <c r="O10" s="14">
        <v>0.21444951509301899</v>
      </c>
      <c r="P10" s="14"/>
      <c r="Q10" s="14">
        <v>6.0097676432149097E-2</v>
      </c>
      <c r="R10" s="14">
        <v>0.167819728900585</v>
      </c>
      <c r="S10" s="14">
        <v>0.18504410054411</v>
      </c>
      <c r="T10" s="14">
        <v>0.29108731973945901</v>
      </c>
      <c r="U10" s="14">
        <v>0.240282733567666</v>
      </c>
      <c r="V10" s="14">
        <v>0.28524045792639902</v>
      </c>
      <c r="W10" s="14">
        <v>0.22697572225712501</v>
      </c>
      <c r="X10" s="14">
        <v>0.57447614368005495</v>
      </c>
      <c r="Y10" s="14">
        <v>0</v>
      </c>
      <c r="Z10" s="14">
        <v>0.16809647917458001</v>
      </c>
      <c r="AA10" s="14"/>
      <c r="AB10" s="14">
        <v>0.18643923376895899</v>
      </c>
      <c r="AC10" s="14">
        <v>0.205611287729634</v>
      </c>
      <c r="AD10" s="14">
        <v>0.31269977376571101</v>
      </c>
      <c r="AE10" s="14"/>
      <c r="AF10" s="14">
        <v>0.235114493391366</v>
      </c>
      <c r="AG10" s="14">
        <v>0.28192941185801301</v>
      </c>
      <c r="AH10" s="14">
        <v>0.25698623897077699</v>
      </c>
      <c r="AI10" s="14">
        <v>0.16101465979865801</v>
      </c>
      <c r="AJ10" s="14">
        <v>0.219622731988669</v>
      </c>
      <c r="AK10" s="14">
        <v>0.25324138786122302</v>
      </c>
      <c r="AL10" s="14">
        <v>0.25039405777853702</v>
      </c>
      <c r="AM10" s="14">
        <v>0.22270976134276599</v>
      </c>
      <c r="AN10" s="14"/>
      <c r="AO10" s="14">
        <v>0.24892341158392101</v>
      </c>
      <c r="AP10" s="14">
        <v>0.28431503640876998</v>
      </c>
      <c r="AQ10" s="14">
        <v>0.307817089500313</v>
      </c>
      <c r="AR10" s="14">
        <v>0.237209724448637</v>
      </c>
      <c r="AS10" s="14">
        <v>0.21023816662964401</v>
      </c>
      <c r="AT10" s="14">
        <v>0.27305212471401802</v>
      </c>
      <c r="AU10" s="14">
        <v>0.269429686070703</v>
      </c>
      <c r="AV10" s="14">
        <v>0.243012870523547</v>
      </c>
      <c r="AW10" s="14"/>
      <c r="AX10" s="14">
        <v>0.39388696734144202</v>
      </c>
      <c r="AY10" s="14">
        <v>0.25140183931196403</v>
      </c>
      <c r="AZ10" s="14">
        <v>0.21758665702876501</v>
      </c>
      <c r="BA10" s="14"/>
      <c r="BB10" s="14">
        <v>0.238734797473039</v>
      </c>
      <c r="BC10" s="14">
        <v>0.243783611393557</v>
      </c>
      <c r="BD10" s="14">
        <v>0.23289560963413999</v>
      </c>
      <c r="BE10" s="14"/>
      <c r="BF10" s="14">
        <v>0.28587235395385402</v>
      </c>
      <c r="BG10" s="14">
        <v>0.26263043370660999</v>
      </c>
      <c r="BH10" s="14">
        <v>0.210506588513131</v>
      </c>
      <c r="BI10" s="14"/>
      <c r="BJ10" s="14">
        <v>0.26183231363602999</v>
      </c>
      <c r="BK10" s="14">
        <v>0.227300483797863</v>
      </c>
      <c r="BL10" s="14"/>
      <c r="BM10" s="14">
        <v>0.266165626623794</v>
      </c>
      <c r="BN10" s="14">
        <v>0.20979829704094599</v>
      </c>
      <c r="BO10" s="14"/>
      <c r="BP10" s="14">
        <v>0.27407023567149102</v>
      </c>
      <c r="BQ10" s="14">
        <v>0.179389040322018</v>
      </c>
      <c r="BR10" s="14">
        <v>0.26088921972011397</v>
      </c>
      <c r="BS10" s="14">
        <v>0.25766766170565802</v>
      </c>
      <c r="BT10" s="14">
        <v>0.20230941600150901</v>
      </c>
      <c r="BU10" s="14">
        <v>0.24231239346391101</v>
      </c>
      <c r="BV10" s="14">
        <v>0.30758636430105402</v>
      </c>
      <c r="BW10" s="14">
        <v>0.146746640941256</v>
      </c>
    </row>
    <row r="11" spans="2:75" ht="29" x14ac:dyDescent="0.35">
      <c r="B11" s="15" t="s">
        <v>392</v>
      </c>
      <c r="C11" s="14">
        <v>0.25597742842856203</v>
      </c>
      <c r="D11" s="14">
        <v>0.25587779520689202</v>
      </c>
      <c r="E11" s="14">
        <v>0.25607145766478301</v>
      </c>
      <c r="F11" s="14"/>
      <c r="G11" s="14">
        <v>0.34298712774754297</v>
      </c>
      <c r="H11" s="14">
        <v>0.25283715515011901</v>
      </c>
      <c r="I11" s="14">
        <v>0.21123940036519301</v>
      </c>
      <c r="J11" s="14">
        <v>0.21983219642023499</v>
      </c>
      <c r="K11" s="14">
        <v>0.21315243268034501</v>
      </c>
      <c r="L11" s="14">
        <v>0.29276308581323601</v>
      </c>
      <c r="M11" s="14"/>
      <c r="N11" s="14">
        <v>0.27693820187423102</v>
      </c>
      <c r="O11" s="14">
        <v>0.21675083812309601</v>
      </c>
      <c r="P11" s="14"/>
      <c r="Q11" s="14">
        <v>0.28457252071178601</v>
      </c>
      <c r="R11" s="14">
        <v>0.219081900891888</v>
      </c>
      <c r="S11" s="14">
        <v>0.29263905174240801</v>
      </c>
      <c r="T11" s="14">
        <v>0.238573650832338</v>
      </c>
      <c r="U11" s="14">
        <v>0.32368761393571199</v>
      </c>
      <c r="V11" s="14">
        <v>0.24029201238221501</v>
      </c>
      <c r="W11" s="14">
        <v>0.29852612101042902</v>
      </c>
      <c r="X11" s="14">
        <v>0.24901961159165001</v>
      </c>
      <c r="Y11" s="14">
        <v>0</v>
      </c>
      <c r="Z11" s="14">
        <v>0.112216438105634</v>
      </c>
      <c r="AA11" s="14"/>
      <c r="AB11" s="14">
        <v>0.253888281071036</v>
      </c>
      <c r="AC11" s="14">
        <v>0.28833926895447298</v>
      </c>
      <c r="AD11" s="14">
        <v>0.210473418391881</v>
      </c>
      <c r="AE11" s="14"/>
      <c r="AF11" s="14">
        <v>0.36175024830983299</v>
      </c>
      <c r="AG11" s="14">
        <v>0.20940017683239201</v>
      </c>
      <c r="AH11" s="14">
        <v>0.28290288923572199</v>
      </c>
      <c r="AI11" s="14">
        <v>0.22514391982507401</v>
      </c>
      <c r="AJ11" s="14">
        <v>0.35604692463893201</v>
      </c>
      <c r="AK11" s="14">
        <v>0.26996799812800598</v>
      </c>
      <c r="AL11" s="14">
        <v>0.182882466341209</v>
      </c>
      <c r="AM11" s="14">
        <v>0.20691017825008301</v>
      </c>
      <c r="AN11" s="14"/>
      <c r="AO11" s="14">
        <v>0.393427021840695</v>
      </c>
      <c r="AP11" s="14">
        <v>0.19428753531683601</v>
      </c>
      <c r="AQ11" s="14">
        <v>0.20898181490498099</v>
      </c>
      <c r="AR11" s="14">
        <v>0.27795364992232002</v>
      </c>
      <c r="AS11" s="14">
        <v>0.424912184617879</v>
      </c>
      <c r="AT11" s="14">
        <v>0.28536993136941102</v>
      </c>
      <c r="AU11" s="14">
        <v>0.124406249572786</v>
      </c>
      <c r="AV11" s="14">
        <v>0.249622568652274</v>
      </c>
      <c r="AW11" s="14"/>
      <c r="AX11" s="14">
        <v>0.28908933306164403</v>
      </c>
      <c r="AY11" s="14">
        <v>0.32493841019275799</v>
      </c>
      <c r="AZ11" s="14">
        <v>0.19901390337004901</v>
      </c>
      <c r="BA11" s="14"/>
      <c r="BB11" s="14">
        <v>0.37689667685409101</v>
      </c>
      <c r="BC11" s="14">
        <v>0.26131840249531901</v>
      </c>
      <c r="BD11" s="14">
        <v>0.23306473425676</v>
      </c>
      <c r="BE11" s="14"/>
      <c r="BF11" s="14">
        <v>0.31497423581801798</v>
      </c>
      <c r="BG11" s="14">
        <v>0.310013704077165</v>
      </c>
      <c r="BH11" s="14">
        <v>0.23489317451608699</v>
      </c>
      <c r="BI11" s="14"/>
      <c r="BJ11" s="14">
        <v>0.33958506020241003</v>
      </c>
      <c r="BK11" s="14">
        <v>0.23519699582147299</v>
      </c>
      <c r="BL11" s="14"/>
      <c r="BM11" s="14">
        <v>0.30045403053687503</v>
      </c>
      <c r="BN11" s="14">
        <v>0.25647249454126703</v>
      </c>
      <c r="BO11" s="14"/>
      <c r="BP11" s="14">
        <v>0.24293896953580901</v>
      </c>
      <c r="BQ11" s="14">
        <v>0.24883240780338101</v>
      </c>
      <c r="BR11" s="14">
        <v>0.16424436351495</v>
      </c>
      <c r="BS11" s="14">
        <v>0.204086531981134</v>
      </c>
      <c r="BT11" s="14">
        <v>0.293559311933208</v>
      </c>
      <c r="BU11" s="14">
        <v>0.23616498246088799</v>
      </c>
      <c r="BV11" s="14">
        <v>0.19075446816954</v>
      </c>
      <c r="BW11" s="14">
        <v>0.35254011762396398</v>
      </c>
    </row>
    <row r="12" spans="2:75" ht="29" x14ac:dyDescent="0.35">
      <c r="B12" s="15" t="s">
        <v>393</v>
      </c>
      <c r="C12" s="14">
        <v>0.11401953371215701</v>
      </c>
      <c r="D12" s="14">
        <v>0.105634873559312</v>
      </c>
      <c r="E12" s="14">
        <v>0.121932588985551</v>
      </c>
      <c r="F12" s="14"/>
      <c r="G12" s="14">
        <v>0.14106394268144901</v>
      </c>
      <c r="H12" s="14">
        <v>5.4756357142964E-2</v>
      </c>
      <c r="I12" s="14">
        <v>0.13413174009600601</v>
      </c>
      <c r="J12" s="14">
        <v>0.10085107841412801</v>
      </c>
      <c r="K12" s="14">
        <v>0.13709573461882901</v>
      </c>
      <c r="L12" s="14">
        <v>0.116840182482481</v>
      </c>
      <c r="M12" s="14"/>
      <c r="N12" s="14">
        <v>0.12118887580922801</v>
      </c>
      <c r="O12" s="14">
        <v>0.10060262207335199</v>
      </c>
      <c r="P12" s="14"/>
      <c r="Q12" s="14">
        <v>3.9125196062802597E-2</v>
      </c>
      <c r="R12" s="14">
        <v>6.2357970938628403E-2</v>
      </c>
      <c r="S12" s="14">
        <v>8.98098790114078E-2</v>
      </c>
      <c r="T12" s="14">
        <v>0.14871221266612999</v>
      </c>
      <c r="U12" s="14">
        <v>0.108353761099744</v>
      </c>
      <c r="V12" s="14">
        <v>0.127603101044133</v>
      </c>
      <c r="W12" s="14">
        <v>0.12414355305271101</v>
      </c>
      <c r="X12" s="14">
        <v>0</v>
      </c>
      <c r="Y12" s="14">
        <v>0.57049239310669397</v>
      </c>
      <c r="Z12" s="14">
        <v>0.11465219549762901</v>
      </c>
      <c r="AA12" s="14"/>
      <c r="AB12" s="14">
        <v>0.23732051848473101</v>
      </c>
      <c r="AC12" s="14">
        <v>8.66589596774021E-2</v>
      </c>
      <c r="AD12" s="14">
        <v>0.11094797686829599</v>
      </c>
      <c r="AE12" s="14"/>
      <c r="AF12" s="14">
        <v>9.7679424673658199E-2</v>
      </c>
      <c r="AG12" s="14">
        <v>0.149496865071989</v>
      </c>
      <c r="AH12" s="14">
        <v>0.14702720937976299</v>
      </c>
      <c r="AI12" s="14">
        <v>0.15539948430969699</v>
      </c>
      <c r="AJ12" s="14">
        <v>0.15839526976731599</v>
      </c>
      <c r="AK12" s="14">
        <v>0.11276038066039</v>
      </c>
      <c r="AL12" s="14">
        <v>6.1709117453447898E-2</v>
      </c>
      <c r="AM12" s="14">
        <v>8.8691624640711494E-2</v>
      </c>
      <c r="AN12" s="14"/>
      <c r="AO12" s="14">
        <v>0.11779913275201399</v>
      </c>
      <c r="AP12" s="14">
        <v>0.14933080297291901</v>
      </c>
      <c r="AQ12" s="14">
        <v>0.16636388196431501</v>
      </c>
      <c r="AR12" s="14">
        <v>0.18975445209855901</v>
      </c>
      <c r="AS12" s="14">
        <v>0.16137740962653899</v>
      </c>
      <c r="AT12" s="14">
        <v>0.105198268608605</v>
      </c>
      <c r="AU12" s="14">
        <v>0.11305552450320901</v>
      </c>
      <c r="AV12" s="14">
        <v>6.0584974229250299E-2</v>
      </c>
      <c r="AW12" s="14"/>
      <c r="AX12" s="14">
        <v>0.12760032796380399</v>
      </c>
      <c r="AY12" s="14">
        <v>0.113399708001027</v>
      </c>
      <c r="AZ12" s="14">
        <v>0.130645734710576</v>
      </c>
      <c r="BA12" s="14"/>
      <c r="BB12" s="14">
        <v>0.17746954550749</v>
      </c>
      <c r="BC12" s="14">
        <v>0.123670120046662</v>
      </c>
      <c r="BD12" s="14">
        <v>8.3824240136938899E-2</v>
      </c>
      <c r="BE12" s="14"/>
      <c r="BF12" s="14">
        <v>0.15257775671087001</v>
      </c>
      <c r="BG12" s="14">
        <v>0.108555585259797</v>
      </c>
      <c r="BH12" s="14">
        <v>0.132284287806226</v>
      </c>
      <c r="BI12" s="14"/>
      <c r="BJ12" s="14">
        <v>0.118494978457346</v>
      </c>
      <c r="BK12" s="14">
        <v>0.10927267493380299</v>
      </c>
      <c r="BL12" s="14"/>
      <c r="BM12" s="14">
        <v>0.15362413174261499</v>
      </c>
      <c r="BN12" s="14">
        <v>9.7891810241929902E-2</v>
      </c>
      <c r="BO12" s="14"/>
      <c r="BP12" s="14">
        <v>0.105901344982479</v>
      </c>
      <c r="BQ12" s="14">
        <v>0.106826817898924</v>
      </c>
      <c r="BR12" s="14">
        <v>0.109881483093169</v>
      </c>
      <c r="BS12" s="14">
        <v>0.104583684262283</v>
      </c>
      <c r="BT12" s="14">
        <v>0.118792816336452</v>
      </c>
      <c r="BU12" s="14">
        <v>0.126505709930226</v>
      </c>
      <c r="BV12" s="14">
        <v>0.14037792322822301</v>
      </c>
      <c r="BW12" s="14">
        <v>0.111316429851667</v>
      </c>
    </row>
    <row r="13" spans="2:75" ht="29" x14ac:dyDescent="0.35">
      <c r="B13" s="15" t="s">
        <v>394</v>
      </c>
      <c r="C13" s="14">
        <v>3.6248909037398899E-2</v>
      </c>
      <c r="D13" s="14">
        <v>1.5374857154337399E-2</v>
      </c>
      <c r="E13" s="14">
        <v>5.5948875800431799E-2</v>
      </c>
      <c r="F13" s="14"/>
      <c r="G13" s="14">
        <v>4.7223880359973198E-3</v>
      </c>
      <c r="H13" s="14">
        <v>7.3486601291065601E-2</v>
      </c>
      <c r="I13" s="14">
        <v>3.7966992470575597E-2</v>
      </c>
      <c r="J13" s="14">
        <v>1.71255956715098E-2</v>
      </c>
      <c r="K13" s="14">
        <v>2.46785076042851E-2</v>
      </c>
      <c r="L13" s="14">
        <v>4.4354730804096201E-2</v>
      </c>
      <c r="M13" s="14"/>
      <c r="N13" s="14">
        <v>4.0290684027122797E-2</v>
      </c>
      <c r="O13" s="14">
        <v>2.8685015842344199E-2</v>
      </c>
      <c r="P13" s="14"/>
      <c r="Q13" s="14">
        <v>3.4810598912665199E-2</v>
      </c>
      <c r="R13" s="14">
        <v>0.104961765065904</v>
      </c>
      <c r="S13" s="14">
        <v>5.3776049809331497E-2</v>
      </c>
      <c r="T13" s="14">
        <v>2.3708984674429199E-2</v>
      </c>
      <c r="U13" s="14">
        <v>1.0049100024271999E-2</v>
      </c>
      <c r="V13" s="14">
        <v>4.6786014901776099E-2</v>
      </c>
      <c r="W13" s="14">
        <v>3.1578596124349899E-2</v>
      </c>
      <c r="X13" s="14">
        <v>0</v>
      </c>
      <c r="Y13" s="14">
        <v>0</v>
      </c>
      <c r="Z13" s="14">
        <v>1.20857523319898E-2</v>
      </c>
      <c r="AA13" s="14"/>
      <c r="AB13" s="14">
        <v>6.6777269874441603E-2</v>
      </c>
      <c r="AC13" s="14">
        <v>3.06688077427268E-2</v>
      </c>
      <c r="AD13" s="14">
        <v>2.4839751445058698E-2</v>
      </c>
      <c r="AE13" s="14"/>
      <c r="AF13" s="14">
        <v>5.0193947332315698E-2</v>
      </c>
      <c r="AG13" s="14">
        <v>1.6780246626306099E-2</v>
      </c>
      <c r="AH13" s="14">
        <v>2.0081951970754599E-2</v>
      </c>
      <c r="AI13" s="14">
        <v>0.149449633797725</v>
      </c>
      <c r="AJ13" s="14">
        <v>4.6008410407643398E-2</v>
      </c>
      <c r="AK13" s="14">
        <v>1.33326226545653E-2</v>
      </c>
      <c r="AL13" s="14">
        <v>9.9768663285302997E-2</v>
      </c>
      <c r="AM13" s="14">
        <v>4.0110319513273401E-2</v>
      </c>
      <c r="AN13" s="14"/>
      <c r="AO13" s="14">
        <v>2.6270228941822599E-2</v>
      </c>
      <c r="AP13" s="14">
        <v>1.2995260545730801E-2</v>
      </c>
      <c r="AQ13" s="14">
        <v>5.6210520378628497E-2</v>
      </c>
      <c r="AR13" s="14">
        <v>4.630451763751E-2</v>
      </c>
      <c r="AS13" s="14">
        <v>1.9378218227551602E-2</v>
      </c>
      <c r="AT13" s="14">
        <v>1.5397630476135E-2</v>
      </c>
      <c r="AU13" s="14">
        <v>0.115858225631964</v>
      </c>
      <c r="AV13" s="14">
        <v>6.2626336632694402E-2</v>
      </c>
      <c r="AW13" s="14"/>
      <c r="AX13" s="14">
        <v>3.4164617787366097E-2</v>
      </c>
      <c r="AY13" s="14">
        <v>1.01881098129706E-2</v>
      </c>
      <c r="AZ13" s="14">
        <v>6.3683773706030594E-2</v>
      </c>
      <c r="BA13" s="14"/>
      <c r="BB13" s="14">
        <v>3.0488325571287399E-2</v>
      </c>
      <c r="BC13" s="14">
        <v>2.34420846857205E-2</v>
      </c>
      <c r="BD13" s="14">
        <v>5.3179389793446899E-2</v>
      </c>
      <c r="BE13" s="14"/>
      <c r="BF13" s="14">
        <v>1.4900996923531499E-2</v>
      </c>
      <c r="BG13" s="14">
        <v>2.1883270970968899E-2</v>
      </c>
      <c r="BH13" s="14">
        <v>4.8384984286641702E-2</v>
      </c>
      <c r="BI13" s="14"/>
      <c r="BJ13" s="14">
        <v>3.9358189692965902E-2</v>
      </c>
      <c r="BK13" s="14">
        <v>3.5873729045442698E-2</v>
      </c>
      <c r="BL13" s="14"/>
      <c r="BM13" s="14">
        <v>4.2029555034189203E-2</v>
      </c>
      <c r="BN13" s="14">
        <v>3.2353783666199398E-2</v>
      </c>
      <c r="BO13" s="14"/>
      <c r="BP13" s="14">
        <v>3.1909325842497997E-2</v>
      </c>
      <c r="BQ13" s="14">
        <v>3.9528276990384498E-2</v>
      </c>
      <c r="BR13" s="14">
        <v>0.109881483093169</v>
      </c>
      <c r="BS13" s="14">
        <v>3.5080952734881501E-2</v>
      </c>
      <c r="BT13" s="14">
        <v>3.93677624948457E-2</v>
      </c>
      <c r="BU13" s="14">
        <v>3.5506361664078501E-2</v>
      </c>
      <c r="BV13" s="14">
        <v>0</v>
      </c>
      <c r="BW13" s="14">
        <v>6.8082387503167604E-3</v>
      </c>
    </row>
    <row r="14" spans="2:75" x14ac:dyDescent="0.35">
      <c r="B14" s="15" t="s">
        <v>92</v>
      </c>
      <c r="C14" s="20">
        <v>0.22490153658315001</v>
      </c>
      <c r="D14" s="20">
        <v>0.15260105047668901</v>
      </c>
      <c r="E14" s="20">
        <v>0.29313539847194803</v>
      </c>
      <c r="F14" s="20"/>
      <c r="G14" s="20">
        <v>0.23957092844137801</v>
      </c>
      <c r="H14" s="20">
        <v>0.18624077015621099</v>
      </c>
      <c r="I14" s="20">
        <v>0.25145269421229099</v>
      </c>
      <c r="J14" s="20">
        <v>0.28786515313557598</v>
      </c>
      <c r="K14" s="20">
        <v>0.18480017273704599</v>
      </c>
      <c r="L14" s="20">
        <v>0.21092773657828701</v>
      </c>
      <c r="M14" s="20"/>
      <c r="N14" s="20">
        <v>0.18387103650307299</v>
      </c>
      <c r="O14" s="20">
        <v>0.30168718673300998</v>
      </c>
      <c r="P14" s="20"/>
      <c r="Q14" s="20">
        <v>0.356671973821023</v>
      </c>
      <c r="R14" s="20">
        <v>0.31192839026791003</v>
      </c>
      <c r="S14" s="20">
        <v>0.26498319725483099</v>
      </c>
      <c r="T14" s="20">
        <v>0.17363317668869699</v>
      </c>
      <c r="U14" s="20">
        <v>0.16515237619725001</v>
      </c>
      <c r="V14" s="20">
        <v>0.13617002236461001</v>
      </c>
      <c r="W14" s="20">
        <v>0.15810018782421001</v>
      </c>
      <c r="X14" s="20">
        <v>0</v>
      </c>
      <c r="Y14" s="20">
        <v>0.11182982956972801</v>
      </c>
      <c r="Z14" s="20">
        <v>0.50137175491532504</v>
      </c>
      <c r="AA14" s="20"/>
      <c r="AB14" s="20">
        <v>0.147048476216361</v>
      </c>
      <c r="AC14" s="20">
        <v>0.28042738405513301</v>
      </c>
      <c r="AD14" s="20">
        <v>8.3558197303933601E-2</v>
      </c>
      <c r="AE14" s="20"/>
      <c r="AF14" s="20">
        <v>0.18979624215326699</v>
      </c>
      <c r="AG14" s="20">
        <v>0.11721168494029301</v>
      </c>
      <c r="AH14" s="20">
        <v>0.1664035523803</v>
      </c>
      <c r="AI14" s="20">
        <v>0.26488311031981199</v>
      </c>
      <c r="AJ14" s="20">
        <v>0.19123934537824699</v>
      </c>
      <c r="AK14" s="20">
        <v>0.22300836339292299</v>
      </c>
      <c r="AL14" s="20">
        <v>0.141461492364018</v>
      </c>
      <c r="AM14" s="20">
        <v>0.32204121107765799</v>
      </c>
      <c r="AN14" s="20"/>
      <c r="AO14" s="20">
        <v>0.16910213699083301</v>
      </c>
      <c r="AP14" s="20">
        <v>0.138414031981268</v>
      </c>
      <c r="AQ14" s="20">
        <v>0.160720367517737</v>
      </c>
      <c r="AR14" s="20">
        <v>0.19735591557766199</v>
      </c>
      <c r="AS14" s="20">
        <v>0.184094020898386</v>
      </c>
      <c r="AT14" s="20">
        <v>0.18973565424934</v>
      </c>
      <c r="AU14" s="20">
        <v>0.163746314638642</v>
      </c>
      <c r="AV14" s="20">
        <v>0.30260603810015502</v>
      </c>
      <c r="AW14" s="20"/>
      <c r="AX14" s="20">
        <v>0.105529744824506</v>
      </c>
      <c r="AY14" s="20">
        <v>0.176677210435261</v>
      </c>
      <c r="AZ14" s="20">
        <v>0.19911301148386301</v>
      </c>
      <c r="BA14" s="20"/>
      <c r="BB14" s="20">
        <v>8.6336564428182203E-2</v>
      </c>
      <c r="BC14" s="20">
        <v>0.24493584088671899</v>
      </c>
      <c r="BD14" s="20">
        <v>0.124746229066866</v>
      </c>
      <c r="BE14" s="20"/>
      <c r="BF14" s="20">
        <v>0.110340822007819</v>
      </c>
      <c r="BG14" s="20">
        <v>0.21307460795420499</v>
      </c>
      <c r="BH14" s="20">
        <v>0.15095733123541499</v>
      </c>
      <c r="BI14" s="20"/>
      <c r="BJ14" s="20">
        <v>0.100956791637937</v>
      </c>
      <c r="BK14" s="20">
        <v>0.24720316570652501</v>
      </c>
      <c r="BL14" s="20"/>
      <c r="BM14" s="20">
        <v>9.8645244489211206E-2</v>
      </c>
      <c r="BN14" s="20">
        <v>0.27181091761993198</v>
      </c>
      <c r="BO14" s="20"/>
      <c r="BP14" s="20">
        <v>0.24785065761611599</v>
      </c>
      <c r="BQ14" s="20">
        <v>0.31906532777260899</v>
      </c>
      <c r="BR14" s="20">
        <v>0.23670992976125699</v>
      </c>
      <c r="BS14" s="20">
        <v>0.212631952349356</v>
      </c>
      <c r="BT14" s="20">
        <v>0.207246857435439</v>
      </c>
      <c r="BU14" s="20">
        <v>0.175977505303164</v>
      </c>
      <c r="BV14" s="20">
        <v>0.26612740513150601</v>
      </c>
      <c r="BW14" s="20">
        <v>0.263298710433301</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W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174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ht="58" x14ac:dyDescent="0.35">
      <c r="B9" s="15" t="s">
        <v>396</v>
      </c>
      <c r="C9" s="14">
        <v>1.6465006720795199E-2</v>
      </c>
      <c r="D9" s="14">
        <v>1.31129478264983E-2</v>
      </c>
      <c r="E9" s="14">
        <v>1.9628525197002599E-2</v>
      </c>
      <c r="F9" s="14"/>
      <c r="G9" s="14">
        <v>6.0226193719042902E-3</v>
      </c>
      <c r="H9" s="14">
        <v>2.5388977475480998E-2</v>
      </c>
      <c r="I9" s="14">
        <v>3.9917308246003001E-2</v>
      </c>
      <c r="J9" s="14">
        <v>1.10726727589318E-2</v>
      </c>
      <c r="K9" s="14">
        <v>6.1305345201150803E-3</v>
      </c>
      <c r="L9" s="14">
        <v>1.36013419660368E-2</v>
      </c>
      <c r="M9" s="14"/>
      <c r="N9" s="14">
        <v>1.90151189103209E-2</v>
      </c>
      <c r="O9" s="14">
        <v>1.16926539089685E-2</v>
      </c>
      <c r="P9" s="14"/>
      <c r="Q9" s="14">
        <v>0</v>
      </c>
      <c r="R9" s="14">
        <v>1.24702871921533E-2</v>
      </c>
      <c r="S9" s="14">
        <v>5.0593131432903398E-3</v>
      </c>
      <c r="T9" s="14">
        <v>2.0699315560351102E-2</v>
      </c>
      <c r="U9" s="14">
        <v>2.6205619107752199E-2</v>
      </c>
      <c r="V9" s="14">
        <v>2.9897420496388799E-2</v>
      </c>
      <c r="W9" s="14">
        <v>0</v>
      </c>
      <c r="X9" s="14">
        <v>0</v>
      </c>
      <c r="Y9" s="14">
        <v>0</v>
      </c>
      <c r="Z9" s="14">
        <v>2.09170072156518E-2</v>
      </c>
      <c r="AA9" s="14"/>
      <c r="AB9" s="14">
        <v>4.1493221077963799E-2</v>
      </c>
      <c r="AC9" s="14">
        <v>8.8323247708771407E-3</v>
      </c>
      <c r="AD9" s="14">
        <v>2.1013347376538399E-2</v>
      </c>
      <c r="AE9" s="14"/>
      <c r="AF9" s="14">
        <v>2.31250760407718E-2</v>
      </c>
      <c r="AG9" s="14">
        <v>4.6677468749387703E-3</v>
      </c>
      <c r="AH9" s="14">
        <v>7.4870574256480305E-2</v>
      </c>
      <c r="AI9" s="14">
        <v>4.6306355533319098E-2</v>
      </c>
      <c r="AJ9" s="14">
        <v>0</v>
      </c>
      <c r="AK9" s="14">
        <v>7.3713032188331496E-3</v>
      </c>
      <c r="AL9" s="14">
        <v>0</v>
      </c>
      <c r="AM9" s="14">
        <v>4.2307052866642197E-3</v>
      </c>
      <c r="AN9" s="14"/>
      <c r="AO9" s="14">
        <v>2.22492263964837E-2</v>
      </c>
      <c r="AP9" s="14">
        <v>4.6697057737907898E-3</v>
      </c>
      <c r="AQ9" s="14">
        <v>0.13424617272846101</v>
      </c>
      <c r="AR9" s="14">
        <v>0</v>
      </c>
      <c r="AS9" s="14">
        <v>0</v>
      </c>
      <c r="AT9" s="14">
        <v>1.4153345480989199E-2</v>
      </c>
      <c r="AU9" s="14">
        <v>0</v>
      </c>
      <c r="AV9" s="14">
        <v>0</v>
      </c>
      <c r="AW9" s="14"/>
      <c r="AX9" s="14">
        <v>1.2276684440423199E-2</v>
      </c>
      <c r="AY9" s="14">
        <v>2.4092101051735999E-2</v>
      </c>
      <c r="AZ9" s="14">
        <v>1.4287031686553601E-2</v>
      </c>
      <c r="BA9" s="14"/>
      <c r="BB9" s="14">
        <v>3.8736847902828303E-2</v>
      </c>
      <c r="BC9" s="14">
        <v>9.8884758021208202E-3</v>
      </c>
      <c r="BD9" s="14">
        <v>1.8807116883091501E-2</v>
      </c>
      <c r="BE9" s="14"/>
      <c r="BF9" s="14">
        <v>2.9026767435302098E-2</v>
      </c>
      <c r="BG9" s="14">
        <v>1.12636724501382E-2</v>
      </c>
      <c r="BH9" s="14">
        <v>2.0961324246196601E-2</v>
      </c>
      <c r="BI9" s="14"/>
      <c r="BJ9" s="14">
        <v>2.00565879554441E-2</v>
      </c>
      <c r="BK9" s="14">
        <v>1.6096924164212299E-2</v>
      </c>
      <c r="BL9" s="14"/>
      <c r="BM9" s="14">
        <v>2.44202389566824E-2</v>
      </c>
      <c r="BN9" s="14">
        <v>1.2519387340703E-2</v>
      </c>
      <c r="BO9" s="14"/>
      <c r="BP9" s="14">
        <v>2.3467922789832601E-2</v>
      </c>
      <c r="BQ9" s="14">
        <v>3.8761884436827397E-2</v>
      </c>
      <c r="BR9" s="14">
        <v>0</v>
      </c>
      <c r="BS9" s="14">
        <v>8.5713627885014299E-3</v>
      </c>
      <c r="BT9" s="14">
        <v>1.7502480347654201E-2</v>
      </c>
      <c r="BU9" s="14">
        <v>3.2744694143187298E-3</v>
      </c>
      <c r="BV9" s="14">
        <v>0</v>
      </c>
      <c r="BW9" s="14">
        <v>3.3584622990297401E-2</v>
      </c>
    </row>
    <row r="10" spans="2:75" ht="72.5" x14ac:dyDescent="0.35">
      <c r="B10" s="15" t="s">
        <v>397</v>
      </c>
      <c r="C10" s="14">
        <v>0.26705516632472898</v>
      </c>
      <c r="D10" s="14">
        <v>0.31786424503812</v>
      </c>
      <c r="E10" s="14">
        <v>0.21910390283638101</v>
      </c>
      <c r="F10" s="14"/>
      <c r="G10" s="14">
        <v>0.28921858329016498</v>
      </c>
      <c r="H10" s="14">
        <v>0.15396936595504401</v>
      </c>
      <c r="I10" s="14">
        <v>0.15306186514813899</v>
      </c>
      <c r="J10" s="14">
        <v>0.23462049040285701</v>
      </c>
      <c r="K10" s="14">
        <v>0.280554845901337</v>
      </c>
      <c r="L10" s="14">
        <v>0.35742936254792101</v>
      </c>
      <c r="M10" s="14"/>
      <c r="N10" s="14">
        <v>0.29778357187884602</v>
      </c>
      <c r="O10" s="14">
        <v>0.20954915021630899</v>
      </c>
      <c r="P10" s="14"/>
      <c r="Q10" s="14">
        <v>9.5613397948225806E-2</v>
      </c>
      <c r="R10" s="14">
        <v>0.12557671767718401</v>
      </c>
      <c r="S10" s="14">
        <v>0.258853497604214</v>
      </c>
      <c r="T10" s="14">
        <v>0.32514336003918498</v>
      </c>
      <c r="U10" s="14">
        <v>0.32198441275050799</v>
      </c>
      <c r="V10" s="14">
        <v>0.29763334440939399</v>
      </c>
      <c r="W10" s="14">
        <v>0.29682553734992601</v>
      </c>
      <c r="X10" s="14">
        <v>0.49166757154015001</v>
      </c>
      <c r="Y10" s="14">
        <v>0.68232222267642095</v>
      </c>
      <c r="Z10" s="14">
        <v>0.13436680255497399</v>
      </c>
      <c r="AA10" s="14"/>
      <c r="AB10" s="14">
        <v>0.429344191220696</v>
      </c>
      <c r="AC10" s="14">
        <v>0.23008688987527001</v>
      </c>
      <c r="AD10" s="14">
        <v>0.28508600411290802</v>
      </c>
      <c r="AE10" s="14"/>
      <c r="AF10" s="14">
        <v>0.460067739064009</v>
      </c>
      <c r="AG10" s="14">
        <v>0.28372805193008699</v>
      </c>
      <c r="AH10" s="14">
        <v>0.198360227687642</v>
      </c>
      <c r="AI10" s="14">
        <v>0.367774127356781</v>
      </c>
      <c r="AJ10" s="14">
        <v>0.31199332706347499</v>
      </c>
      <c r="AK10" s="14">
        <v>0.34569402951452799</v>
      </c>
      <c r="AL10" s="14">
        <v>0.13888152124279399</v>
      </c>
      <c r="AM10" s="14">
        <v>0.117447616942695</v>
      </c>
      <c r="AN10" s="14"/>
      <c r="AO10" s="14">
        <v>0.51712833037450101</v>
      </c>
      <c r="AP10" s="14">
        <v>0.231360584461833</v>
      </c>
      <c r="AQ10" s="14">
        <v>0.27353798085576098</v>
      </c>
      <c r="AR10" s="14">
        <v>0.41081541740250999</v>
      </c>
      <c r="AS10" s="14">
        <v>0.379239040705946</v>
      </c>
      <c r="AT10" s="14">
        <v>0.37710650669680201</v>
      </c>
      <c r="AU10" s="14">
        <v>0.14547723774694701</v>
      </c>
      <c r="AV10" s="14">
        <v>8.6620968434532805E-2</v>
      </c>
      <c r="AW10" s="14"/>
      <c r="AX10" s="14">
        <v>0.48454143558158602</v>
      </c>
      <c r="AY10" s="14">
        <v>0.36813828542090699</v>
      </c>
      <c r="AZ10" s="14">
        <v>0.17425927791124099</v>
      </c>
      <c r="BA10" s="14"/>
      <c r="BB10" s="14">
        <v>0.50118297375776799</v>
      </c>
      <c r="BC10" s="14">
        <v>0.29250867682502601</v>
      </c>
      <c r="BD10" s="14">
        <v>0.13970870135761601</v>
      </c>
      <c r="BE10" s="14"/>
      <c r="BF10" s="14">
        <v>0.32386776735705303</v>
      </c>
      <c r="BG10" s="14">
        <v>0.40109582572473201</v>
      </c>
      <c r="BH10" s="14">
        <v>0.175944217211283</v>
      </c>
      <c r="BI10" s="14"/>
      <c r="BJ10" s="14">
        <v>0.41910044514049399</v>
      </c>
      <c r="BK10" s="14">
        <v>0.22927565581461401</v>
      </c>
      <c r="BL10" s="14"/>
      <c r="BM10" s="14">
        <v>0.35548941867203099</v>
      </c>
      <c r="BN10" s="14">
        <v>0.23302699272824001</v>
      </c>
      <c r="BO10" s="14"/>
      <c r="BP10" s="14">
        <v>0.333086463388719</v>
      </c>
      <c r="BQ10" s="14">
        <v>0.23473230735838899</v>
      </c>
      <c r="BR10" s="14">
        <v>0.35799084910033002</v>
      </c>
      <c r="BS10" s="14">
        <v>0.16992609475732301</v>
      </c>
      <c r="BT10" s="14">
        <v>0.28583209494141698</v>
      </c>
      <c r="BU10" s="14">
        <v>0.25719770053243202</v>
      </c>
      <c r="BV10" s="14">
        <v>0.17399562882323</v>
      </c>
      <c r="BW10" s="14">
        <v>0.29302933623116001</v>
      </c>
    </row>
    <row r="11" spans="2:75" ht="72.5" x14ac:dyDescent="0.35">
      <c r="B11" s="15" t="s">
        <v>398</v>
      </c>
      <c r="C11" s="14">
        <v>0.374442672037684</v>
      </c>
      <c r="D11" s="14">
        <v>0.395179425115951</v>
      </c>
      <c r="E11" s="14">
        <v>0.35487228154983702</v>
      </c>
      <c r="F11" s="14"/>
      <c r="G11" s="14">
        <v>0.35364488057725202</v>
      </c>
      <c r="H11" s="14">
        <v>0.31625254455547303</v>
      </c>
      <c r="I11" s="14">
        <v>0.405694603713253</v>
      </c>
      <c r="J11" s="14">
        <v>0.34207151798584801</v>
      </c>
      <c r="K11" s="14">
        <v>0.45029491999103599</v>
      </c>
      <c r="L11" s="14">
        <v>0.36911934671343499</v>
      </c>
      <c r="M11" s="14"/>
      <c r="N11" s="14">
        <v>0.38063749493270799</v>
      </c>
      <c r="O11" s="14">
        <v>0.36284950347699402</v>
      </c>
      <c r="P11" s="14"/>
      <c r="Q11" s="14">
        <v>0.44719060527001803</v>
      </c>
      <c r="R11" s="14">
        <v>0.41855305943718901</v>
      </c>
      <c r="S11" s="14">
        <v>0.36031622636868899</v>
      </c>
      <c r="T11" s="14">
        <v>0.38658508180636603</v>
      </c>
      <c r="U11" s="14">
        <v>0.37614839066933198</v>
      </c>
      <c r="V11" s="14">
        <v>0.33118751446868899</v>
      </c>
      <c r="W11" s="14">
        <v>0.390802214939451</v>
      </c>
      <c r="X11" s="14">
        <v>0.42168042905713599</v>
      </c>
      <c r="Y11" s="14">
        <v>0</v>
      </c>
      <c r="Z11" s="14">
        <v>0.33851456818404402</v>
      </c>
      <c r="AA11" s="14"/>
      <c r="AB11" s="14">
        <v>0.351767492811982</v>
      </c>
      <c r="AC11" s="14">
        <v>0.37031259713792503</v>
      </c>
      <c r="AD11" s="14">
        <v>0.44825182455618701</v>
      </c>
      <c r="AE11" s="14"/>
      <c r="AF11" s="14">
        <v>0.29539920727577201</v>
      </c>
      <c r="AG11" s="14">
        <v>0.41898106321911099</v>
      </c>
      <c r="AH11" s="14">
        <v>0.42187640001888899</v>
      </c>
      <c r="AI11" s="14">
        <v>0.27970959073163598</v>
      </c>
      <c r="AJ11" s="14">
        <v>0.30831647933182799</v>
      </c>
      <c r="AK11" s="14">
        <v>0.42322324899369501</v>
      </c>
      <c r="AL11" s="14">
        <v>0.202925930378585</v>
      </c>
      <c r="AM11" s="14">
        <v>0.44293720666804398</v>
      </c>
      <c r="AN11" s="14"/>
      <c r="AO11" s="14">
        <v>0.28237641161342802</v>
      </c>
      <c r="AP11" s="14">
        <v>0.42896267973429703</v>
      </c>
      <c r="AQ11" s="14">
        <v>0.33066215796621001</v>
      </c>
      <c r="AR11" s="14">
        <v>0.39330143772651999</v>
      </c>
      <c r="AS11" s="14">
        <v>0.33195065543656199</v>
      </c>
      <c r="AT11" s="14">
        <v>0.41438204902276599</v>
      </c>
      <c r="AU11" s="14">
        <v>0.245548957000437</v>
      </c>
      <c r="AV11" s="14">
        <v>0.43346834954229502</v>
      </c>
      <c r="AW11" s="14"/>
      <c r="AX11" s="14">
        <v>0.298473514429135</v>
      </c>
      <c r="AY11" s="14">
        <v>0.39109365740072</v>
      </c>
      <c r="AZ11" s="14">
        <v>0.39693842107816302</v>
      </c>
      <c r="BA11" s="14"/>
      <c r="BB11" s="14">
        <v>0.22897196468890599</v>
      </c>
      <c r="BC11" s="14">
        <v>0.432699950305308</v>
      </c>
      <c r="BD11" s="14">
        <v>0.382470214253465</v>
      </c>
      <c r="BE11" s="14"/>
      <c r="BF11" s="14">
        <v>0.42194476689648902</v>
      </c>
      <c r="BG11" s="14">
        <v>0.35132029738427301</v>
      </c>
      <c r="BH11" s="14">
        <v>0.43221672830658497</v>
      </c>
      <c r="BI11" s="14"/>
      <c r="BJ11" s="14">
        <v>0.35216867579383498</v>
      </c>
      <c r="BK11" s="14">
        <v>0.38773102269599702</v>
      </c>
      <c r="BL11" s="14"/>
      <c r="BM11" s="14">
        <v>0.39004968251378302</v>
      </c>
      <c r="BN11" s="14">
        <v>0.384918319573753</v>
      </c>
      <c r="BO11" s="14"/>
      <c r="BP11" s="14">
        <v>0.31543388796411898</v>
      </c>
      <c r="BQ11" s="14">
        <v>0.33280474182095299</v>
      </c>
      <c r="BR11" s="14">
        <v>0.40314520320283698</v>
      </c>
      <c r="BS11" s="14">
        <v>0.424613805412344</v>
      </c>
      <c r="BT11" s="14">
        <v>0.36018016393916402</v>
      </c>
      <c r="BU11" s="14">
        <v>0.44073516896918602</v>
      </c>
      <c r="BV11" s="14">
        <v>0.41781849727430898</v>
      </c>
      <c r="BW11" s="14">
        <v>0.35235728128317501</v>
      </c>
    </row>
    <row r="12" spans="2:75" ht="43.5" x14ac:dyDescent="0.35">
      <c r="B12" s="15" t="s">
        <v>399</v>
      </c>
      <c r="C12" s="14">
        <v>0.163130177405026</v>
      </c>
      <c r="D12" s="14">
        <v>0.143587730275342</v>
      </c>
      <c r="E12" s="14">
        <v>0.18157343705963599</v>
      </c>
      <c r="F12" s="14"/>
      <c r="G12" s="14">
        <v>0.153593999530617</v>
      </c>
      <c r="H12" s="14">
        <v>0.334796118059698</v>
      </c>
      <c r="I12" s="14">
        <v>0.20507952849677</v>
      </c>
      <c r="J12" s="14">
        <v>0.162451773075071</v>
      </c>
      <c r="K12" s="14">
        <v>0.14826705945695501</v>
      </c>
      <c r="L12" s="14">
        <v>9.55408879053226E-2</v>
      </c>
      <c r="M12" s="14"/>
      <c r="N12" s="14">
        <v>0.16382809046544999</v>
      </c>
      <c r="O12" s="14">
        <v>0.161824082963374</v>
      </c>
      <c r="P12" s="14"/>
      <c r="Q12" s="14">
        <v>0.17393781726514301</v>
      </c>
      <c r="R12" s="14">
        <v>0.19816784358035699</v>
      </c>
      <c r="S12" s="14">
        <v>0.17848859309833801</v>
      </c>
      <c r="T12" s="14">
        <v>0.16147308459447501</v>
      </c>
      <c r="U12" s="14">
        <v>0.14147845728661401</v>
      </c>
      <c r="V12" s="14">
        <v>0.17056726712734999</v>
      </c>
      <c r="W12" s="14">
        <v>0.16233812012190199</v>
      </c>
      <c r="X12" s="14">
        <v>8.66519994027138E-2</v>
      </c>
      <c r="Y12" s="14">
        <v>0.31767777732357899</v>
      </c>
      <c r="Z12" s="14">
        <v>0.134934202720739</v>
      </c>
      <c r="AA12" s="14"/>
      <c r="AB12" s="14">
        <v>9.7260065030391196E-2</v>
      </c>
      <c r="AC12" s="14">
        <v>0.15628079407984199</v>
      </c>
      <c r="AD12" s="14">
        <v>0.193369933543727</v>
      </c>
      <c r="AE12" s="14"/>
      <c r="AF12" s="14">
        <v>8.6346720611383501E-2</v>
      </c>
      <c r="AG12" s="14">
        <v>0.246912202850956</v>
      </c>
      <c r="AH12" s="14">
        <v>0.19316963184387301</v>
      </c>
      <c r="AI12" s="14">
        <v>0.140629100578894</v>
      </c>
      <c r="AJ12" s="14">
        <v>8.4544331372794504E-2</v>
      </c>
      <c r="AK12" s="14">
        <v>6.5788123689538305E-2</v>
      </c>
      <c r="AL12" s="14">
        <v>0.43120849490388602</v>
      </c>
      <c r="AM12" s="14">
        <v>0.19342213851867701</v>
      </c>
      <c r="AN12" s="14"/>
      <c r="AO12" s="14">
        <v>7.7363538716962901E-2</v>
      </c>
      <c r="AP12" s="14">
        <v>0.27278734899504198</v>
      </c>
      <c r="AQ12" s="14">
        <v>0.124455350022481</v>
      </c>
      <c r="AR12" s="14">
        <v>7.3073132850044395E-2</v>
      </c>
      <c r="AS12" s="14">
        <v>5.1354199620214397E-2</v>
      </c>
      <c r="AT12" s="14">
        <v>3.6268493549061503E-2</v>
      </c>
      <c r="AU12" s="14">
        <v>0.42516853818945499</v>
      </c>
      <c r="AV12" s="14">
        <v>0.179270934363843</v>
      </c>
      <c r="AW12" s="14"/>
      <c r="AX12" s="14">
        <v>6.6220846596923302E-2</v>
      </c>
      <c r="AY12" s="14">
        <v>9.5787353868733494E-2</v>
      </c>
      <c r="AZ12" s="14">
        <v>0.26463161812076702</v>
      </c>
      <c r="BA12" s="14"/>
      <c r="BB12" s="14">
        <v>0.10713028976499001</v>
      </c>
      <c r="BC12" s="14">
        <v>0.10367762775736999</v>
      </c>
      <c r="BD12" s="14">
        <v>0.35801065179478397</v>
      </c>
      <c r="BE12" s="14"/>
      <c r="BF12" s="14">
        <v>9.7738604572844306E-2</v>
      </c>
      <c r="BG12" s="14">
        <v>8.8508477223326207E-2</v>
      </c>
      <c r="BH12" s="14">
        <v>0.26697027608635099</v>
      </c>
      <c r="BI12" s="14"/>
      <c r="BJ12" s="14">
        <v>0.12761685331662601</v>
      </c>
      <c r="BK12" s="14">
        <v>0.17282267247581101</v>
      </c>
      <c r="BL12" s="14"/>
      <c r="BM12" s="14">
        <v>0.16131427730977399</v>
      </c>
      <c r="BN12" s="14">
        <v>0.14619647262466301</v>
      </c>
      <c r="BO12" s="14"/>
      <c r="BP12" s="14">
        <v>0.12396222423790999</v>
      </c>
      <c r="BQ12" s="14">
        <v>0.13830440826106299</v>
      </c>
      <c r="BR12" s="14">
        <v>9.6813115389562304E-2</v>
      </c>
      <c r="BS12" s="14">
        <v>0.213170710519303</v>
      </c>
      <c r="BT12" s="14">
        <v>0.16274406706924499</v>
      </c>
      <c r="BU12" s="14">
        <v>0.17419643912086599</v>
      </c>
      <c r="BV12" s="14">
        <v>0.18140467325396201</v>
      </c>
      <c r="BW12" s="14">
        <v>0.164933299214653</v>
      </c>
    </row>
    <row r="13" spans="2:75" x14ac:dyDescent="0.35">
      <c r="B13" s="15" t="s">
        <v>92</v>
      </c>
      <c r="C13" s="20">
        <v>0.17890697751176701</v>
      </c>
      <c r="D13" s="20">
        <v>0.13025565174408801</v>
      </c>
      <c r="E13" s="20">
        <v>0.224821853357145</v>
      </c>
      <c r="F13" s="20"/>
      <c r="G13" s="20">
        <v>0.19751991723006199</v>
      </c>
      <c r="H13" s="20">
        <v>0.169592993954303</v>
      </c>
      <c r="I13" s="20">
        <v>0.196246694395834</v>
      </c>
      <c r="J13" s="20">
        <v>0.249783545777292</v>
      </c>
      <c r="K13" s="20">
        <v>0.114752640130557</v>
      </c>
      <c r="L13" s="20">
        <v>0.164309060867285</v>
      </c>
      <c r="M13" s="20"/>
      <c r="N13" s="20">
        <v>0.13873572381267399</v>
      </c>
      <c r="O13" s="20">
        <v>0.25408460943435401</v>
      </c>
      <c r="P13" s="20"/>
      <c r="Q13" s="20">
        <v>0.28325817951661397</v>
      </c>
      <c r="R13" s="20">
        <v>0.245232092113118</v>
      </c>
      <c r="S13" s="20">
        <v>0.19728236978546901</v>
      </c>
      <c r="T13" s="20">
        <v>0.106099157999622</v>
      </c>
      <c r="U13" s="20">
        <v>0.13418312018579401</v>
      </c>
      <c r="V13" s="20">
        <v>0.17071445349817899</v>
      </c>
      <c r="W13" s="20">
        <v>0.150034127588722</v>
      </c>
      <c r="X13" s="20">
        <v>0</v>
      </c>
      <c r="Y13" s="20">
        <v>0</v>
      </c>
      <c r="Z13" s="20">
        <v>0.37126741932459101</v>
      </c>
      <c r="AA13" s="20"/>
      <c r="AB13" s="20">
        <v>8.0135029858966797E-2</v>
      </c>
      <c r="AC13" s="20">
        <v>0.23448739413608699</v>
      </c>
      <c r="AD13" s="20">
        <v>5.2278890410638899E-2</v>
      </c>
      <c r="AE13" s="20"/>
      <c r="AF13" s="20">
        <v>0.13506125700806301</v>
      </c>
      <c r="AG13" s="20">
        <v>4.5710935124907398E-2</v>
      </c>
      <c r="AH13" s="20">
        <v>0.11172316619311699</v>
      </c>
      <c r="AI13" s="20">
        <v>0.165580825799369</v>
      </c>
      <c r="AJ13" s="20">
        <v>0.29514586223190198</v>
      </c>
      <c r="AK13" s="20">
        <v>0.15792329458340601</v>
      </c>
      <c r="AL13" s="20">
        <v>0.22698405347473499</v>
      </c>
      <c r="AM13" s="20">
        <v>0.24196233258392</v>
      </c>
      <c r="AN13" s="20"/>
      <c r="AO13" s="20">
        <v>0.100882492898624</v>
      </c>
      <c r="AP13" s="20">
        <v>6.2219681035037701E-2</v>
      </c>
      <c r="AQ13" s="20">
        <v>0.13709833842708799</v>
      </c>
      <c r="AR13" s="20">
        <v>0.12281001202092599</v>
      </c>
      <c r="AS13" s="20">
        <v>0.237456104237277</v>
      </c>
      <c r="AT13" s="20">
        <v>0.15808960525038199</v>
      </c>
      <c r="AU13" s="20">
        <v>0.183805267063161</v>
      </c>
      <c r="AV13" s="20">
        <v>0.30063974765932999</v>
      </c>
      <c r="AW13" s="20"/>
      <c r="AX13" s="20">
        <v>0.13848751895193301</v>
      </c>
      <c r="AY13" s="20">
        <v>0.120888602257903</v>
      </c>
      <c r="AZ13" s="20">
        <v>0.14988365120327499</v>
      </c>
      <c r="BA13" s="20"/>
      <c r="BB13" s="20">
        <v>0.123977923885508</v>
      </c>
      <c r="BC13" s="20">
        <v>0.161225269310176</v>
      </c>
      <c r="BD13" s="20">
        <v>0.101003315711044</v>
      </c>
      <c r="BE13" s="20"/>
      <c r="BF13" s="20">
        <v>0.12742209373831201</v>
      </c>
      <c r="BG13" s="20">
        <v>0.147811727217531</v>
      </c>
      <c r="BH13" s="20">
        <v>0.10390745414958399</v>
      </c>
      <c r="BI13" s="20"/>
      <c r="BJ13" s="20">
        <v>8.1057437793600695E-2</v>
      </c>
      <c r="BK13" s="20">
        <v>0.194073724849366</v>
      </c>
      <c r="BL13" s="20"/>
      <c r="BM13" s="20">
        <v>6.8726382547729795E-2</v>
      </c>
      <c r="BN13" s="20">
        <v>0.22333882773264099</v>
      </c>
      <c r="BO13" s="20"/>
      <c r="BP13" s="20">
        <v>0.20404950161941901</v>
      </c>
      <c r="BQ13" s="20">
        <v>0.25539665812276802</v>
      </c>
      <c r="BR13" s="20">
        <v>0.142050832307271</v>
      </c>
      <c r="BS13" s="20">
        <v>0.183718026522529</v>
      </c>
      <c r="BT13" s="20">
        <v>0.173741193702519</v>
      </c>
      <c r="BU13" s="20">
        <v>0.124596221963198</v>
      </c>
      <c r="BV13" s="20">
        <v>0.22678120064849899</v>
      </c>
      <c r="BW13" s="20">
        <v>0.156095460280715</v>
      </c>
    </row>
    <row r="14" spans="2:75" x14ac:dyDescent="0.35">
      <c r="B14" s="16"/>
    </row>
    <row r="15" spans="2:75" x14ac:dyDescent="0.35">
      <c r="B15" t="s">
        <v>94</v>
      </c>
    </row>
    <row r="16" spans="2:75" x14ac:dyDescent="0.35">
      <c r="B16" t="s">
        <v>95</v>
      </c>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W18"/>
  <sheetViews>
    <sheetView showGridLines="0" workbookViewId="0">
      <pane xSplit="2" topLeftCell="C1" activePane="topRight" state="frozen"/>
      <selection pane="topRight" activeCell="D2" sqref="D2:BL2"/>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404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400</v>
      </c>
      <c r="C9" s="14">
        <v>3.40646697019596E-2</v>
      </c>
      <c r="D9" s="14">
        <v>3.9082474735876199E-2</v>
      </c>
      <c r="E9" s="14">
        <v>2.9329096898686499E-2</v>
      </c>
      <c r="F9" s="14"/>
      <c r="G9" s="14">
        <v>7.6653785455521206E-2</v>
      </c>
      <c r="H9" s="14">
        <v>1.93152605923749E-2</v>
      </c>
      <c r="I9" s="14">
        <v>6.9566414535672E-2</v>
      </c>
      <c r="J9" s="14">
        <v>1.8917426450576601E-2</v>
      </c>
      <c r="K9" s="14">
        <v>1.75818643981362E-2</v>
      </c>
      <c r="L9" s="14">
        <v>3.0388846497173001E-2</v>
      </c>
      <c r="M9" s="14"/>
      <c r="N9" s="14">
        <v>3.1588289765719001E-2</v>
      </c>
      <c r="O9" s="14">
        <v>3.8699037868352597E-2</v>
      </c>
      <c r="P9" s="14"/>
      <c r="Q9" s="14">
        <v>2.06618137972189E-2</v>
      </c>
      <c r="R9" s="14">
        <v>9.7667924647041604E-3</v>
      </c>
      <c r="S9" s="14">
        <v>9.9977134534591904E-3</v>
      </c>
      <c r="T9" s="14">
        <v>4.4025595873700397E-2</v>
      </c>
      <c r="U9" s="14">
        <v>4.3902058837647299E-2</v>
      </c>
      <c r="V9" s="14">
        <v>3.80937278223746E-2</v>
      </c>
      <c r="W9" s="14">
        <v>5.04282263288603E-2</v>
      </c>
      <c r="X9" s="14">
        <v>0</v>
      </c>
      <c r="Y9" s="14">
        <v>0</v>
      </c>
      <c r="Z9" s="14">
        <v>3.0190656288874199E-2</v>
      </c>
      <c r="AA9" s="14"/>
      <c r="AB9" s="14">
        <v>3.9149947470331202E-2</v>
      </c>
      <c r="AC9" s="14">
        <v>3.31081569463689E-2</v>
      </c>
      <c r="AD9" s="14">
        <v>3.7007505582344002E-2</v>
      </c>
      <c r="AE9" s="14"/>
      <c r="AF9" s="14">
        <v>1.38063589835376E-2</v>
      </c>
      <c r="AG9" s="14">
        <v>4.0231984322783E-2</v>
      </c>
      <c r="AH9" s="14">
        <v>4.4217453170305399E-2</v>
      </c>
      <c r="AI9" s="14">
        <v>0</v>
      </c>
      <c r="AJ9" s="14">
        <v>0</v>
      </c>
      <c r="AK9" s="14">
        <v>7.1542150695237394E-2</v>
      </c>
      <c r="AL9" s="14">
        <v>3.9296288857532301E-2</v>
      </c>
      <c r="AM9" s="14">
        <v>1.1746817454683299E-2</v>
      </c>
      <c r="AN9" s="14"/>
      <c r="AO9" s="14">
        <v>1.2802908702723499E-2</v>
      </c>
      <c r="AP9" s="14">
        <v>3.5634963372484299E-2</v>
      </c>
      <c r="AQ9" s="14">
        <v>7.8867073611263994E-2</v>
      </c>
      <c r="AR9" s="14">
        <v>0</v>
      </c>
      <c r="AS9" s="14">
        <v>0</v>
      </c>
      <c r="AT9" s="14">
        <v>9.1335765113200004E-2</v>
      </c>
      <c r="AU9" s="14">
        <v>6.2094838156658901E-2</v>
      </c>
      <c r="AV9" s="14">
        <v>1.6006100902107901E-2</v>
      </c>
      <c r="AW9" s="14"/>
      <c r="AX9" s="14">
        <v>0.113927699425328</v>
      </c>
      <c r="AY9" s="14">
        <v>3.4003231488011799E-2</v>
      </c>
      <c r="AZ9" s="14">
        <v>2.70200082102653E-2</v>
      </c>
      <c r="BA9" s="14"/>
      <c r="BB9" s="14">
        <v>0.11842003650327999</v>
      </c>
      <c r="BC9" s="14">
        <v>2.97220477621108E-2</v>
      </c>
      <c r="BD9" s="14">
        <v>1.03648749665222E-2</v>
      </c>
      <c r="BE9" s="14"/>
      <c r="BF9" s="14">
        <v>0.133683235080234</v>
      </c>
      <c r="BG9" s="14">
        <v>3.7825491860393502E-2</v>
      </c>
      <c r="BH9" s="14">
        <v>3.0228415757479098E-2</v>
      </c>
      <c r="BI9" s="14"/>
      <c r="BJ9" s="14">
        <v>5.4095452466936797E-2</v>
      </c>
      <c r="BK9" s="14">
        <v>2.98144107408073E-2</v>
      </c>
      <c r="BL9" s="14"/>
      <c r="BM9" s="14">
        <v>5.13202062217257E-2</v>
      </c>
      <c r="BN9" s="14">
        <v>2.76628673091775E-2</v>
      </c>
      <c r="BO9" s="14"/>
      <c r="BP9" s="14">
        <v>7.4394694920402599E-2</v>
      </c>
      <c r="BQ9" s="14">
        <v>1.70007993057508E-2</v>
      </c>
      <c r="BR9" s="14">
        <v>0</v>
      </c>
      <c r="BS9" s="14">
        <v>1.8748816391128801E-2</v>
      </c>
      <c r="BT9" s="14">
        <v>3.26500556813408E-2</v>
      </c>
      <c r="BU9" s="14">
        <v>7.30911831462669E-3</v>
      </c>
      <c r="BV9" s="14">
        <v>0.102122501891241</v>
      </c>
      <c r="BW9" s="14">
        <v>2.9920617846026201E-2</v>
      </c>
    </row>
    <row r="10" spans="2:75" x14ac:dyDescent="0.35">
      <c r="B10" s="15" t="s">
        <v>401</v>
      </c>
      <c r="C10" s="14">
        <v>0.40098577883518999</v>
      </c>
      <c r="D10" s="14">
        <v>0.39635292505134201</v>
      </c>
      <c r="E10" s="14">
        <v>0.40535805241537998</v>
      </c>
      <c r="F10" s="14"/>
      <c r="G10" s="14">
        <v>0.32359179812969602</v>
      </c>
      <c r="H10" s="14">
        <v>0.35708674878866897</v>
      </c>
      <c r="I10" s="14">
        <v>0.25468475204569702</v>
      </c>
      <c r="J10" s="14">
        <v>0.37279927493435</v>
      </c>
      <c r="K10" s="14">
        <v>0.40794274882137399</v>
      </c>
      <c r="L10" s="14">
        <v>0.50325437703600195</v>
      </c>
      <c r="M10" s="14"/>
      <c r="N10" s="14">
        <v>0.421686299203898</v>
      </c>
      <c r="O10" s="14">
        <v>0.36224623357375202</v>
      </c>
      <c r="P10" s="14"/>
      <c r="Q10" s="14">
        <v>0.32273051912210199</v>
      </c>
      <c r="R10" s="14">
        <v>0.38882465038370601</v>
      </c>
      <c r="S10" s="14">
        <v>0.41331435480099898</v>
      </c>
      <c r="T10" s="14">
        <v>0.45908186276742102</v>
      </c>
      <c r="U10" s="14">
        <v>0.413885877960743</v>
      </c>
      <c r="V10" s="14">
        <v>0.39623838789002302</v>
      </c>
      <c r="W10" s="14">
        <v>0.43335189662582302</v>
      </c>
      <c r="X10" s="14">
        <v>0.33438743868451198</v>
      </c>
      <c r="Y10" s="14">
        <v>0</v>
      </c>
      <c r="Z10" s="14">
        <v>0.24767592331266999</v>
      </c>
      <c r="AA10" s="14"/>
      <c r="AB10" s="14">
        <v>0.51977768657355194</v>
      </c>
      <c r="AC10" s="14">
        <v>0.39706037728502303</v>
      </c>
      <c r="AD10" s="14">
        <v>0.364562834466303</v>
      </c>
      <c r="AE10" s="14"/>
      <c r="AF10" s="14">
        <v>0.55093514801256305</v>
      </c>
      <c r="AG10" s="14">
        <v>0.37631350435460498</v>
      </c>
      <c r="AH10" s="14">
        <v>0.35844881426686598</v>
      </c>
      <c r="AI10" s="14">
        <v>0.59159730980187397</v>
      </c>
      <c r="AJ10" s="14">
        <v>0.503806290183616</v>
      </c>
      <c r="AK10" s="14">
        <v>0.51122683011941605</v>
      </c>
      <c r="AL10" s="14">
        <v>0.269761241417044</v>
      </c>
      <c r="AM10" s="14">
        <v>0.28930143544001302</v>
      </c>
      <c r="AN10" s="14"/>
      <c r="AO10" s="14">
        <v>0.57205686335907702</v>
      </c>
      <c r="AP10" s="14">
        <v>0.35982690860314198</v>
      </c>
      <c r="AQ10" s="14">
        <v>0.40615558132830398</v>
      </c>
      <c r="AR10" s="14">
        <v>0.56986029592798504</v>
      </c>
      <c r="AS10" s="14">
        <v>0.60162986502221805</v>
      </c>
      <c r="AT10" s="14">
        <v>0.562571152618907</v>
      </c>
      <c r="AU10" s="14">
        <v>0.343462820616946</v>
      </c>
      <c r="AV10" s="14">
        <v>0.20723141777421</v>
      </c>
      <c r="AW10" s="14"/>
      <c r="AX10" s="14">
        <v>0.47079006717515198</v>
      </c>
      <c r="AY10" s="14">
        <v>0.53268786596805695</v>
      </c>
      <c r="AZ10" s="14">
        <v>0.30359240089082901</v>
      </c>
      <c r="BA10" s="14"/>
      <c r="BB10" s="14">
        <v>0.61282920958724296</v>
      </c>
      <c r="BC10" s="14">
        <v>0.47007601288067702</v>
      </c>
      <c r="BD10" s="14">
        <v>0.21581067697265</v>
      </c>
      <c r="BE10" s="14"/>
      <c r="BF10" s="14">
        <v>0.48090138802927201</v>
      </c>
      <c r="BG10" s="14">
        <v>0.51483957091745103</v>
      </c>
      <c r="BH10" s="14">
        <v>0.31985965442729603</v>
      </c>
      <c r="BI10" s="14"/>
      <c r="BJ10" s="14">
        <v>0.44022689659247399</v>
      </c>
      <c r="BK10" s="14">
        <v>0.39138060061797197</v>
      </c>
      <c r="BL10" s="14"/>
      <c r="BM10" s="14">
        <v>0.48578450458863198</v>
      </c>
      <c r="BN10" s="14">
        <v>0.374950910903872</v>
      </c>
      <c r="BO10" s="14"/>
      <c r="BP10" s="14">
        <v>0.40272744976772101</v>
      </c>
      <c r="BQ10" s="14">
        <v>0.48189466575036299</v>
      </c>
      <c r="BR10" s="14">
        <v>0.50198313020420404</v>
      </c>
      <c r="BS10" s="14">
        <v>0.33993672177143602</v>
      </c>
      <c r="BT10" s="14">
        <v>0.40658143641567901</v>
      </c>
      <c r="BU10" s="14">
        <v>0.40520059261834501</v>
      </c>
      <c r="BV10" s="14">
        <v>0.39096540263346302</v>
      </c>
      <c r="BW10" s="14">
        <v>0.39815037713455198</v>
      </c>
    </row>
    <row r="11" spans="2:75" x14ac:dyDescent="0.35">
      <c r="B11" s="15" t="s">
        <v>402</v>
      </c>
      <c r="C11" s="14">
        <v>0.27302629839360198</v>
      </c>
      <c r="D11" s="14">
        <v>0.30651084776092402</v>
      </c>
      <c r="E11" s="14">
        <v>0.241425126119683</v>
      </c>
      <c r="F11" s="14"/>
      <c r="G11" s="14">
        <v>0.29109852304589401</v>
      </c>
      <c r="H11" s="14">
        <v>0.31512610039556699</v>
      </c>
      <c r="I11" s="14">
        <v>0.27221516905496002</v>
      </c>
      <c r="J11" s="14">
        <v>0.26372984957369799</v>
      </c>
      <c r="K11" s="14">
        <v>0.31615524489733599</v>
      </c>
      <c r="L11" s="14">
        <v>0.239977922935695</v>
      </c>
      <c r="M11" s="14"/>
      <c r="N11" s="14">
        <v>0.28868845065732002</v>
      </c>
      <c r="O11" s="14">
        <v>0.243715699157216</v>
      </c>
      <c r="P11" s="14"/>
      <c r="Q11" s="14">
        <v>0.16813501461256999</v>
      </c>
      <c r="R11" s="14">
        <v>0.256491398497462</v>
      </c>
      <c r="S11" s="14">
        <v>0.29393230753816002</v>
      </c>
      <c r="T11" s="14">
        <v>0.258257325560387</v>
      </c>
      <c r="U11" s="14">
        <v>0.321310376666261</v>
      </c>
      <c r="V11" s="14">
        <v>0.29162546900090602</v>
      </c>
      <c r="W11" s="14">
        <v>0.274459184210746</v>
      </c>
      <c r="X11" s="14">
        <v>0.24517618432884</v>
      </c>
      <c r="Y11" s="14">
        <v>0.11182982956972801</v>
      </c>
      <c r="Z11" s="14">
        <v>0.21367623775494801</v>
      </c>
      <c r="AA11" s="14"/>
      <c r="AB11" s="14">
        <v>0.227767674270904</v>
      </c>
      <c r="AC11" s="14">
        <v>0.25606948004662899</v>
      </c>
      <c r="AD11" s="14">
        <v>0.32807619063666899</v>
      </c>
      <c r="AE11" s="14"/>
      <c r="AF11" s="14">
        <v>0.24714225680205801</v>
      </c>
      <c r="AG11" s="14">
        <v>0.32085002610739</v>
      </c>
      <c r="AH11" s="14">
        <v>0.32662296223589299</v>
      </c>
      <c r="AI11" s="14">
        <v>0.24016054999509401</v>
      </c>
      <c r="AJ11" s="14">
        <v>0.199806792298688</v>
      </c>
      <c r="AK11" s="14">
        <v>0.22666257642548601</v>
      </c>
      <c r="AL11" s="14">
        <v>0.26749909163229701</v>
      </c>
      <c r="AM11" s="14">
        <v>0.27021711992967101</v>
      </c>
      <c r="AN11" s="14"/>
      <c r="AO11" s="14">
        <v>0.228963547610402</v>
      </c>
      <c r="AP11" s="14">
        <v>0.34407249529168998</v>
      </c>
      <c r="AQ11" s="14">
        <v>0.31078616172675699</v>
      </c>
      <c r="AR11" s="14">
        <v>0.34813346634487402</v>
      </c>
      <c r="AS11" s="14">
        <v>0.20027246810827701</v>
      </c>
      <c r="AT11" s="14">
        <v>0.18566608216998501</v>
      </c>
      <c r="AU11" s="14">
        <v>0.189899144211475</v>
      </c>
      <c r="AV11" s="14">
        <v>0.35050516750495803</v>
      </c>
      <c r="AW11" s="14"/>
      <c r="AX11" s="14">
        <v>0.32067786898577899</v>
      </c>
      <c r="AY11" s="14">
        <v>0.234489140421825</v>
      </c>
      <c r="AZ11" s="14">
        <v>0.342764708712544</v>
      </c>
      <c r="BA11" s="14"/>
      <c r="BB11" s="14">
        <v>0.13954879554532301</v>
      </c>
      <c r="BC11" s="14">
        <v>0.28635404614822701</v>
      </c>
      <c r="BD11" s="14">
        <v>0.35777627524740202</v>
      </c>
      <c r="BE11" s="14"/>
      <c r="BF11" s="14">
        <v>0.206105746701856</v>
      </c>
      <c r="BG11" s="14">
        <v>0.25230722843870501</v>
      </c>
      <c r="BH11" s="14">
        <v>0.33158555928213701</v>
      </c>
      <c r="BI11" s="14"/>
      <c r="BJ11" s="14">
        <v>0.26677678726763299</v>
      </c>
      <c r="BK11" s="14">
        <v>0.28180594343676701</v>
      </c>
      <c r="BL11" s="14"/>
      <c r="BM11" s="14">
        <v>0.264845336309249</v>
      </c>
      <c r="BN11" s="14">
        <v>0.27410821206332098</v>
      </c>
      <c r="BO11" s="14"/>
      <c r="BP11" s="14">
        <v>0.25470851705305397</v>
      </c>
      <c r="BQ11" s="14">
        <v>0.211517868464005</v>
      </c>
      <c r="BR11" s="14">
        <v>0.163708321258282</v>
      </c>
      <c r="BS11" s="14">
        <v>0.30524465296592301</v>
      </c>
      <c r="BT11" s="14">
        <v>0.26913129573451799</v>
      </c>
      <c r="BU11" s="14">
        <v>0.32146035696680603</v>
      </c>
      <c r="BV11" s="14">
        <v>0.28383261512504898</v>
      </c>
      <c r="BW11" s="14">
        <v>0.284714419188628</v>
      </c>
    </row>
    <row r="12" spans="2:75" x14ac:dyDescent="0.35">
      <c r="B12" s="15" t="s">
        <v>403</v>
      </c>
      <c r="C12" s="14">
        <v>0.113075887534344</v>
      </c>
      <c r="D12" s="14">
        <v>0.13851259038049099</v>
      </c>
      <c r="E12" s="14">
        <v>8.9069901373273794E-2</v>
      </c>
      <c r="F12" s="14"/>
      <c r="G12" s="14">
        <v>0.10449112139340801</v>
      </c>
      <c r="H12" s="14">
        <v>0.19993423552708001</v>
      </c>
      <c r="I12" s="14">
        <v>0.190309689951389</v>
      </c>
      <c r="J12" s="14">
        <v>0.12561000649478701</v>
      </c>
      <c r="K12" s="14">
        <v>8.92524329308165E-2</v>
      </c>
      <c r="L12" s="14">
        <v>5.8116440018035398E-2</v>
      </c>
      <c r="M12" s="14"/>
      <c r="N12" s="14">
        <v>0.116793121383048</v>
      </c>
      <c r="O12" s="14">
        <v>0.106119349903198</v>
      </c>
      <c r="P12" s="14"/>
      <c r="Q12" s="14">
        <v>0.15631757858546799</v>
      </c>
      <c r="R12" s="14">
        <v>9.8050188551436698E-2</v>
      </c>
      <c r="S12" s="14">
        <v>9.0426477901021596E-2</v>
      </c>
      <c r="T12" s="14">
        <v>8.90245494224529E-2</v>
      </c>
      <c r="U12" s="14">
        <v>0.108681468614929</v>
      </c>
      <c r="V12" s="14">
        <v>0.14641992787927</v>
      </c>
      <c r="W12" s="14">
        <v>0.13760828944081499</v>
      </c>
      <c r="X12" s="14">
        <v>0.42043637698664699</v>
      </c>
      <c r="Y12" s="14">
        <v>0.88817017043027202</v>
      </c>
      <c r="Z12" s="14">
        <v>7.47838635736401E-2</v>
      </c>
      <c r="AA12" s="14"/>
      <c r="AB12" s="14">
        <v>0.10139215211643</v>
      </c>
      <c r="AC12" s="14">
        <v>8.6653524044493502E-2</v>
      </c>
      <c r="AD12" s="14">
        <v>0.210635697728289</v>
      </c>
      <c r="AE12" s="14"/>
      <c r="AF12" s="14">
        <v>2.58924902592765E-2</v>
      </c>
      <c r="AG12" s="14">
        <v>0.18132980780588401</v>
      </c>
      <c r="AH12" s="14">
        <v>0.122398783444111</v>
      </c>
      <c r="AI12" s="14">
        <v>9.9165345611915298E-2</v>
      </c>
      <c r="AJ12" s="14">
        <v>0.108168902442877</v>
      </c>
      <c r="AK12" s="14">
        <v>6.2484499368484402E-2</v>
      </c>
      <c r="AL12" s="14">
        <v>0.32449920773275598</v>
      </c>
      <c r="AM12" s="14">
        <v>0.127329093007813</v>
      </c>
      <c r="AN12" s="14"/>
      <c r="AO12" s="14">
        <v>3.6340617766600199E-2</v>
      </c>
      <c r="AP12" s="14">
        <v>0.164748550988675</v>
      </c>
      <c r="AQ12" s="14">
        <v>5.2004247397866701E-2</v>
      </c>
      <c r="AR12" s="14">
        <v>4.3812222822277203E-2</v>
      </c>
      <c r="AS12" s="14">
        <v>2.79522800471191E-2</v>
      </c>
      <c r="AT12" s="14">
        <v>7.3759316704109595E-2</v>
      </c>
      <c r="AU12" s="14">
        <v>0.32449905982469401</v>
      </c>
      <c r="AV12" s="14">
        <v>0.15597737553952701</v>
      </c>
      <c r="AW12" s="14"/>
      <c r="AX12" s="14">
        <v>1.2878266172747999E-2</v>
      </c>
      <c r="AY12" s="14">
        <v>8.5802463549639302E-2</v>
      </c>
      <c r="AZ12" s="14">
        <v>0.174766454659431</v>
      </c>
      <c r="BA12" s="14"/>
      <c r="BB12" s="14">
        <v>6.4832300362637596E-2</v>
      </c>
      <c r="BC12" s="14">
        <v>5.33808082849292E-2</v>
      </c>
      <c r="BD12" s="14">
        <v>0.307844871676068</v>
      </c>
      <c r="BE12" s="14"/>
      <c r="BF12" s="14">
        <v>9.8371048121743507E-2</v>
      </c>
      <c r="BG12" s="14">
        <v>6.8452981750434697E-2</v>
      </c>
      <c r="BH12" s="14">
        <v>0.19797127165270301</v>
      </c>
      <c r="BI12" s="14"/>
      <c r="BJ12" s="14">
        <v>0.16062810785728801</v>
      </c>
      <c r="BK12" s="14">
        <v>9.8268128937567603E-2</v>
      </c>
      <c r="BL12" s="14"/>
      <c r="BM12" s="14">
        <v>0.143629096750193</v>
      </c>
      <c r="BN12" s="14">
        <v>9.3678953583186994E-2</v>
      </c>
      <c r="BO12" s="14"/>
      <c r="BP12" s="14">
        <v>7.8084166756049594E-2</v>
      </c>
      <c r="BQ12" s="14">
        <v>0.105457890503204</v>
      </c>
      <c r="BR12" s="14">
        <v>6.4744693440842396E-2</v>
      </c>
      <c r="BS12" s="14">
        <v>0.14354304512309099</v>
      </c>
      <c r="BT12" s="14">
        <v>0.127651420754126</v>
      </c>
      <c r="BU12" s="14">
        <v>0.12043810349928299</v>
      </c>
      <c r="BV12" s="14">
        <v>0.123971360098301</v>
      </c>
      <c r="BW12" s="14">
        <v>6.6557118845391797E-2</v>
      </c>
    </row>
    <row r="13" spans="2:75" x14ac:dyDescent="0.35">
      <c r="B13" s="15" t="s">
        <v>92</v>
      </c>
      <c r="C13" s="20">
        <v>0.17884736553490299</v>
      </c>
      <c r="D13" s="20">
        <v>0.119541162071367</v>
      </c>
      <c r="E13" s="20">
        <v>0.234817823192977</v>
      </c>
      <c r="F13" s="20"/>
      <c r="G13" s="20">
        <v>0.20416477197548</v>
      </c>
      <c r="H13" s="20">
        <v>0.10853765469630899</v>
      </c>
      <c r="I13" s="20">
        <v>0.213223974412282</v>
      </c>
      <c r="J13" s="20">
        <v>0.21894344254658901</v>
      </c>
      <c r="K13" s="20">
        <v>0.169067708952337</v>
      </c>
      <c r="L13" s="20">
        <v>0.16826241351309401</v>
      </c>
      <c r="M13" s="20"/>
      <c r="N13" s="20">
        <v>0.141243838990014</v>
      </c>
      <c r="O13" s="20">
        <v>0.249219679497481</v>
      </c>
      <c r="P13" s="20"/>
      <c r="Q13" s="20">
        <v>0.33215507388263998</v>
      </c>
      <c r="R13" s="20">
        <v>0.24686697010269101</v>
      </c>
      <c r="S13" s="20">
        <v>0.192329146306361</v>
      </c>
      <c r="T13" s="20">
        <v>0.14961066637603901</v>
      </c>
      <c r="U13" s="20">
        <v>0.112220217920418</v>
      </c>
      <c r="V13" s="20">
        <v>0.12762248740742599</v>
      </c>
      <c r="W13" s="20">
        <v>0.10415240339375501</v>
      </c>
      <c r="X13" s="20">
        <v>0</v>
      </c>
      <c r="Y13" s="20">
        <v>0</v>
      </c>
      <c r="Z13" s="20">
        <v>0.433673319069867</v>
      </c>
      <c r="AA13" s="20"/>
      <c r="AB13" s="20">
        <v>0.111912539568782</v>
      </c>
      <c r="AC13" s="20">
        <v>0.227108461677485</v>
      </c>
      <c r="AD13" s="20">
        <v>5.9717771586394401E-2</v>
      </c>
      <c r="AE13" s="20"/>
      <c r="AF13" s="20">
        <v>0.162223745942565</v>
      </c>
      <c r="AG13" s="20">
        <v>8.1274677409337401E-2</v>
      </c>
      <c r="AH13" s="20">
        <v>0.14831198688282399</v>
      </c>
      <c r="AI13" s="20">
        <v>6.9076794591116694E-2</v>
      </c>
      <c r="AJ13" s="20">
        <v>0.18821801507482</v>
      </c>
      <c r="AK13" s="20">
        <v>0.12808394339137599</v>
      </c>
      <c r="AL13" s="20">
        <v>9.8944170360371106E-2</v>
      </c>
      <c r="AM13" s="20">
        <v>0.30140553416782001</v>
      </c>
      <c r="AN13" s="20"/>
      <c r="AO13" s="20">
        <v>0.149836062561198</v>
      </c>
      <c r="AP13" s="20">
        <v>9.5717081744008697E-2</v>
      </c>
      <c r="AQ13" s="20">
        <v>0.15218693593580801</v>
      </c>
      <c r="AR13" s="20">
        <v>3.8194014904863703E-2</v>
      </c>
      <c r="AS13" s="20">
        <v>0.170145386822385</v>
      </c>
      <c r="AT13" s="20">
        <v>8.6667683393798295E-2</v>
      </c>
      <c r="AU13" s="20">
        <v>8.00441371902256E-2</v>
      </c>
      <c r="AV13" s="20">
        <v>0.270279938279197</v>
      </c>
      <c r="AW13" s="20"/>
      <c r="AX13" s="20">
        <v>8.1726098240992903E-2</v>
      </c>
      <c r="AY13" s="20">
        <v>0.11301729857246701</v>
      </c>
      <c r="AZ13" s="20">
        <v>0.15185642752692999</v>
      </c>
      <c r="BA13" s="20"/>
      <c r="BB13" s="20">
        <v>6.4369658001516505E-2</v>
      </c>
      <c r="BC13" s="20">
        <v>0.16046708492405701</v>
      </c>
      <c r="BD13" s="20">
        <v>0.108203301137358</v>
      </c>
      <c r="BE13" s="20"/>
      <c r="BF13" s="20">
        <v>8.0938582066894804E-2</v>
      </c>
      <c r="BG13" s="20">
        <v>0.12657472703301501</v>
      </c>
      <c r="BH13" s="20">
        <v>0.12035509888038499</v>
      </c>
      <c r="BI13" s="20"/>
      <c r="BJ13" s="20">
        <v>7.8272755815668907E-2</v>
      </c>
      <c r="BK13" s="20">
        <v>0.19873091626688599</v>
      </c>
      <c r="BL13" s="20"/>
      <c r="BM13" s="20">
        <v>5.4420856130200597E-2</v>
      </c>
      <c r="BN13" s="20">
        <v>0.22959905614044299</v>
      </c>
      <c r="BO13" s="20"/>
      <c r="BP13" s="20">
        <v>0.19008517150277299</v>
      </c>
      <c r="BQ13" s="20">
        <v>0.18412877597667701</v>
      </c>
      <c r="BR13" s="20">
        <v>0.26956385509667202</v>
      </c>
      <c r="BS13" s="20">
        <v>0.19252676374842101</v>
      </c>
      <c r="BT13" s="20">
        <v>0.163985791414336</v>
      </c>
      <c r="BU13" s="20">
        <v>0.145591828600939</v>
      </c>
      <c r="BV13" s="20">
        <v>9.9108120251945903E-2</v>
      </c>
      <c r="BW13" s="20">
        <v>0.22065746698540201</v>
      </c>
    </row>
    <row r="14" spans="2:75" x14ac:dyDescent="0.35">
      <c r="B14" s="16"/>
    </row>
    <row r="15" spans="2:75" x14ac:dyDescent="0.35">
      <c r="B15" t="s">
        <v>94</v>
      </c>
    </row>
    <row r="16" spans="2:75" x14ac:dyDescent="0.35">
      <c r="B16" t="s">
        <v>95</v>
      </c>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I18"/>
  <sheetViews>
    <sheetView showGridLines="0" topLeftCell="A2" workbookViewId="0">
      <pane xSplit="2" topLeftCell="C1" activePane="topRight" state="frozen"/>
      <selection pane="topRight" activeCell="C12" sqref="C12:I18"/>
    </sheetView>
  </sheetViews>
  <sheetFormatPr defaultColWidth="11.54296875" defaultRowHeight="14.5" x14ac:dyDescent="0.35"/>
  <cols>
    <col min="2" max="2" width="25.6328125" customWidth="1"/>
    <col min="3" max="9" width="20.6328125" customWidth="1"/>
  </cols>
  <sheetData>
    <row r="2" spans="2:9" ht="40" customHeight="1" x14ac:dyDescent="0.35">
      <c r="D2" s="28" t="s">
        <v>411</v>
      </c>
      <c r="E2" s="25"/>
      <c r="F2" s="25"/>
      <c r="G2" s="25"/>
      <c r="H2" s="25"/>
      <c r="I2" s="25"/>
    </row>
    <row r="6" spans="2:9" ht="50" customHeight="1" x14ac:dyDescent="0.35">
      <c r="B6" s="17" t="s">
        <v>14</v>
      </c>
      <c r="C6" s="17" t="s">
        <v>405</v>
      </c>
      <c r="D6" s="17" t="s">
        <v>406</v>
      </c>
      <c r="E6" s="17" t="s">
        <v>407</v>
      </c>
      <c r="F6" s="17" t="s">
        <v>408</v>
      </c>
      <c r="G6" s="17" t="s">
        <v>409</v>
      </c>
      <c r="H6" s="17" t="s">
        <v>410</v>
      </c>
    </row>
    <row r="7" spans="2:9" x14ac:dyDescent="0.35">
      <c r="B7" s="15" t="s">
        <v>338</v>
      </c>
      <c r="C7" s="14">
        <v>8.1069870346019299E-2</v>
      </c>
      <c r="D7" s="14">
        <v>3.1513042134570998E-2</v>
      </c>
      <c r="E7" s="14">
        <v>2.8120968553204E-2</v>
      </c>
      <c r="F7" s="14">
        <v>9.6637123173872103E-2</v>
      </c>
      <c r="G7" s="14">
        <v>1.57436818408952E-2</v>
      </c>
      <c r="H7" s="14">
        <v>5.0505708832778599E-2</v>
      </c>
    </row>
    <row r="8" spans="2:9" x14ac:dyDescent="0.35">
      <c r="B8" s="15" t="s">
        <v>339</v>
      </c>
      <c r="C8" s="14">
        <v>0.32646998259834897</v>
      </c>
      <c r="D8" s="14">
        <v>0.29194686706613998</v>
      </c>
      <c r="E8" s="14">
        <v>0.26460717029671199</v>
      </c>
      <c r="F8" s="14">
        <v>0.36248761338411201</v>
      </c>
      <c r="G8" s="14">
        <v>0.22075703574991201</v>
      </c>
      <c r="H8" s="14">
        <v>0.30594190842616797</v>
      </c>
    </row>
    <row r="9" spans="2:9" x14ac:dyDescent="0.35">
      <c r="B9" s="15" t="s">
        <v>341</v>
      </c>
      <c r="C9" s="14">
        <v>0.23926193608587401</v>
      </c>
      <c r="D9" s="14">
        <v>0.268556949062561</v>
      </c>
      <c r="E9" s="14">
        <v>0.237590361812307</v>
      </c>
      <c r="F9" s="14">
        <v>0.20068608339515101</v>
      </c>
      <c r="G9" s="14">
        <v>0.30114319249772797</v>
      </c>
      <c r="H9" s="14">
        <v>0.27436320443945</v>
      </c>
    </row>
    <row r="10" spans="2:9" x14ac:dyDescent="0.35">
      <c r="B10" s="15" t="s">
        <v>342</v>
      </c>
      <c r="C10" s="14">
        <v>0.14366472228188101</v>
      </c>
      <c r="D10" s="14">
        <v>0.147844401286679</v>
      </c>
      <c r="E10" s="14">
        <v>0.15252382181746499</v>
      </c>
      <c r="F10" s="14">
        <v>0.140314991001491</v>
      </c>
      <c r="G10" s="14">
        <v>0.208518670700024</v>
      </c>
      <c r="H10" s="14">
        <v>0.14707516784097199</v>
      </c>
    </row>
    <row r="11" spans="2:9" x14ac:dyDescent="0.35">
      <c r="B11" s="15" t="s">
        <v>92</v>
      </c>
      <c r="C11" s="14">
        <v>0.209533488687876</v>
      </c>
      <c r="D11" s="14">
        <v>0.26013874045004898</v>
      </c>
      <c r="E11" s="14">
        <v>0.31715767752031099</v>
      </c>
      <c r="F11" s="14">
        <v>0.19987418904537399</v>
      </c>
      <c r="G11" s="14">
        <v>0.25383741921143999</v>
      </c>
      <c r="H11" s="14">
        <v>0.22211401046063101</v>
      </c>
    </row>
    <row r="12" spans="2:9" x14ac:dyDescent="0.35">
      <c r="B12" s="16"/>
      <c r="C12" s="23"/>
      <c r="D12" s="23"/>
      <c r="E12" s="23"/>
      <c r="F12" s="23"/>
      <c r="G12" s="23"/>
      <c r="H12" s="23"/>
    </row>
    <row r="13" spans="2:9" x14ac:dyDescent="0.35">
      <c r="B13" t="s">
        <v>94</v>
      </c>
      <c r="C13" s="22"/>
      <c r="D13" s="22"/>
      <c r="E13" s="22"/>
      <c r="F13" s="22"/>
      <c r="G13" s="22"/>
      <c r="H13" s="22"/>
    </row>
    <row r="14" spans="2:9" x14ac:dyDescent="0.35">
      <c r="B14" t="s">
        <v>95</v>
      </c>
      <c r="C14" s="22"/>
      <c r="D14" s="22"/>
      <c r="E14" s="22"/>
      <c r="F14" s="22"/>
      <c r="G14" s="22"/>
      <c r="H14" s="22"/>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W18"/>
  <sheetViews>
    <sheetView showGridLines="0" workbookViewId="0">
      <pane xSplit="2" topLeftCell="AZ1" activePane="topRight" state="frozen"/>
      <selection pane="topRight" activeCell="C14" sqref="C14:BQ16"/>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412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338</v>
      </c>
      <c r="C9" s="14">
        <v>8.1069870346019299E-2</v>
      </c>
      <c r="D9" s="14">
        <v>8.6091265359371102E-2</v>
      </c>
      <c r="E9" s="14">
        <v>7.6330909485844506E-2</v>
      </c>
      <c r="F9" s="14"/>
      <c r="G9" s="14">
        <v>9.8611433753439906E-2</v>
      </c>
      <c r="H9" s="14">
        <v>7.5154860877683097E-2</v>
      </c>
      <c r="I9" s="14">
        <v>9.5379900029711501E-2</v>
      </c>
      <c r="J9" s="14">
        <v>6.4456824125905393E-2</v>
      </c>
      <c r="K9" s="14">
        <v>7.5656700296867496E-2</v>
      </c>
      <c r="L9" s="14">
        <v>8.4194905438936804E-2</v>
      </c>
      <c r="M9" s="14"/>
      <c r="N9" s="14">
        <v>9.0020015548716401E-2</v>
      </c>
      <c r="O9" s="14">
        <v>6.4320312895257706E-2</v>
      </c>
      <c r="P9" s="14"/>
      <c r="Q9" s="14">
        <v>2.06618137972189E-2</v>
      </c>
      <c r="R9" s="14">
        <v>4.38828878648794E-2</v>
      </c>
      <c r="S9" s="14">
        <v>6.5553183124478095E-2</v>
      </c>
      <c r="T9" s="14">
        <v>7.3489472254721203E-2</v>
      </c>
      <c r="U9" s="14">
        <v>0.12404882385249601</v>
      </c>
      <c r="V9" s="14">
        <v>9.2080641054806303E-2</v>
      </c>
      <c r="W9" s="14">
        <v>0.105157037724768</v>
      </c>
      <c r="X9" s="14">
        <v>0</v>
      </c>
      <c r="Y9" s="14">
        <v>0.31767777732357899</v>
      </c>
      <c r="Z9" s="14">
        <v>3.6225968225806898E-2</v>
      </c>
      <c r="AA9" s="14"/>
      <c r="AB9" s="14">
        <v>0.192573804421074</v>
      </c>
      <c r="AC9" s="14">
        <v>6.1977317914721101E-2</v>
      </c>
      <c r="AD9" s="14">
        <v>8.3892003115444799E-2</v>
      </c>
      <c r="AE9" s="14"/>
      <c r="AF9" s="14">
        <v>9.0201549278882395E-2</v>
      </c>
      <c r="AG9" s="14">
        <v>1.1979576465081101E-2</v>
      </c>
      <c r="AH9" s="14">
        <v>0.112808037687063</v>
      </c>
      <c r="AI9" s="14">
        <v>0.162954187947529</v>
      </c>
      <c r="AJ9" s="14">
        <v>5.8281219241750802E-2</v>
      </c>
      <c r="AK9" s="14">
        <v>0.112813546635453</v>
      </c>
      <c r="AL9" s="14">
        <v>0.15407890530806201</v>
      </c>
      <c r="AM9" s="14">
        <v>5.3506479173751703E-2</v>
      </c>
      <c r="AN9" s="14"/>
      <c r="AO9" s="14">
        <v>0.121975533043791</v>
      </c>
      <c r="AP9" s="14">
        <v>1.2582975264593E-2</v>
      </c>
      <c r="AQ9" s="14">
        <v>0.156719962377147</v>
      </c>
      <c r="AR9" s="14">
        <v>0.151767276183433</v>
      </c>
      <c r="AS9" s="14">
        <v>4.5810657752218202E-2</v>
      </c>
      <c r="AT9" s="14">
        <v>0.124805368166157</v>
      </c>
      <c r="AU9" s="14">
        <v>0.17655398788020901</v>
      </c>
      <c r="AV9" s="14">
        <v>6.8101668810188004E-2</v>
      </c>
      <c r="AW9" s="14"/>
      <c r="AX9" s="14">
        <v>0.13281929740109799</v>
      </c>
      <c r="AY9" s="14">
        <v>6.9774903332363095E-2</v>
      </c>
      <c r="AZ9" s="14">
        <v>0.109255583143392</v>
      </c>
      <c r="BA9" s="14"/>
      <c r="BB9" s="14">
        <v>0.24303068019031299</v>
      </c>
      <c r="BC9" s="14">
        <v>5.0178930391011699E-2</v>
      </c>
      <c r="BD9" s="14">
        <v>9.1465270702344198E-2</v>
      </c>
      <c r="BE9" s="14"/>
      <c r="BF9" s="14">
        <v>0.12393306456489001</v>
      </c>
      <c r="BG9" s="14">
        <v>9.3663652034022604E-2</v>
      </c>
      <c r="BH9" s="14">
        <v>9.4080313807037005E-2</v>
      </c>
      <c r="BI9" s="14"/>
      <c r="BJ9" s="14">
        <v>0.132123716970491</v>
      </c>
      <c r="BK9" s="14">
        <v>6.9313272141543106E-2</v>
      </c>
      <c r="BL9" s="14"/>
      <c r="BM9" s="14">
        <v>0.11831011959613801</v>
      </c>
      <c r="BN9" s="14">
        <v>6.9285117358001802E-2</v>
      </c>
      <c r="BO9" s="14"/>
      <c r="BP9" s="14">
        <v>0.115192107698568</v>
      </c>
      <c r="BQ9" s="14">
        <v>0.110823583431573</v>
      </c>
      <c r="BR9" s="14">
        <v>7.2463233708665795E-2</v>
      </c>
      <c r="BS9" s="14">
        <v>7.78433150068749E-2</v>
      </c>
      <c r="BT9" s="14">
        <v>6.9353027301968101E-2</v>
      </c>
      <c r="BU9" s="14">
        <v>9.2498831807147602E-2</v>
      </c>
      <c r="BV9" s="14">
        <v>8.9876096446684497E-2</v>
      </c>
      <c r="BW9" s="14">
        <v>2.29052936835689E-2</v>
      </c>
    </row>
    <row r="10" spans="2:75" x14ac:dyDescent="0.35">
      <c r="B10" s="15" t="s">
        <v>339</v>
      </c>
      <c r="C10" s="14">
        <v>0.32646998259834897</v>
      </c>
      <c r="D10" s="14">
        <v>0.363393159315822</v>
      </c>
      <c r="E10" s="14">
        <v>0.29162359253499798</v>
      </c>
      <c r="F10" s="14"/>
      <c r="G10" s="14">
        <v>0.23344343388827199</v>
      </c>
      <c r="H10" s="14">
        <v>0.214822911117831</v>
      </c>
      <c r="I10" s="14">
        <v>0.25916603953059902</v>
      </c>
      <c r="J10" s="14">
        <v>0.30534059514863798</v>
      </c>
      <c r="K10" s="14">
        <v>0.39018320264246298</v>
      </c>
      <c r="L10" s="14">
        <v>0.395284611069317</v>
      </c>
      <c r="M10" s="14"/>
      <c r="N10" s="14">
        <v>0.33491344905362302</v>
      </c>
      <c r="O10" s="14">
        <v>0.31066863823205199</v>
      </c>
      <c r="P10" s="14"/>
      <c r="Q10" s="14">
        <v>0.21099048803330001</v>
      </c>
      <c r="R10" s="14">
        <v>0.28303655612853801</v>
      </c>
      <c r="S10" s="14">
        <v>0.35875128277268598</v>
      </c>
      <c r="T10" s="14">
        <v>0.36941339306021898</v>
      </c>
      <c r="U10" s="14">
        <v>0.34943758070012598</v>
      </c>
      <c r="V10" s="14">
        <v>0.31877555596537399</v>
      </c>
      <c r="W10" s="14">
        <v>0.32254573493693001</v>
      </c>
      <c r="X10" s="14">
        <v>0.42552385631994499</v>
      </c>
      <c r="Y10" s="14">
        <v>0</v>
      </c>
      <c r="Z10" s="14">
        <v>0.25152952906423998</v>
      </c>
      <c r="AA10" s="14"/>
      <c r="AB10" s="14">
        <v>0.44416832513751803</v>
      </c>
      <c r="AC10" s="14">
        <v>0.30769444242614202</v>
      </c>
      <c r="AD10" s="14">
        <v>0.31960864569282699</v>
      </c>
      <c r="AE10" s="14"/>
      <c r="AF10" s="14">
        <v>0.469596096916714</v>
      </c>
      <c r="AG10" s="14">
        <v>0.32586319208290798</v>
      </c>
      <c r="AH10" s="14">
        <v>0.33243223119097198</v>
      </c>
      <c r="AI10" s="14">
        <v>0.41548230380965501</v>
      </c>
      <c r="AJ10" s="14">
        <v>0.323636241833755</v>
      </c>
      <c r="AK10" s="14">
        <v>0.31039609227341802</v>
      </c>
      <c r="AL10" s="14">
        <v>0.29224062763227399</v>
      </c>
      <c r="AM10" s="14">
        <v>0.23750135525351099</v>
      </c>
      <c r="AN10" s="14"/>
      <c r="AO10" s="14">
        <v>0.45347978918196502</v>
      </c>
      <c r="AP10" s="14">
        <v>0.39374755098563102</v>
      </c>
      <c r="AQ10" s="14">
        <v>0.36286206844704599</v>
      </c>
      <c r="AR10" s="14">
        <v>0.46020752393104802</v>
      </c>
      <c r="AS10" s="14">
        <v>0.36884411913512799</v>
      </c>
      <c r="AT10" s="14">
        <v>0.32753585761450699</v>
      </c>
      <c r="AU10" s="14">
        <v>0.25258777376789299</v>
      </c>
      <c r="AV10" s="14">
        <v>0.20544183924780299</v>
      </c>
      <c r="AW10" s="14"/>
      <c r="AX10" s="14">
        <v>0.37721628598644802</v>
      </c>
      <c r="AY10" s="14">
        <v>0.37191041899131499</v>
      </c>
      <c r="AZ10" s="14">
        <v>0.31961990475812802</v>
      </c>
      <c r="BA10" s="14"/>
      <c r="BB10" s="14">
        <v>0.42853553425596902</v>
      </c>
      <c r="BC10" s="14">
        <v>0.38855538963096697</v>
      </c>
      <c r="BD10" s="14">
        <v>0.186743303604856</v>
      </c>
      <c r="BE10" s="14"/>
      <c r="BF10" s="14">
        <v>0.44114756730455501</v>
      </c>
      <c r="BG10" s="14">
        <v>0.41893446227271802</v>
      </c>
      <c r="BH10" s="14">
        <v>0.29015083901236399</v>
      </c>
      <c r="BI10" s="14"/>
      <c r="BJ10" s="14">
        <v>0.35509595078545197</v>
      </c>
      <c r="BK10" s="14">
        <v>0.32713112615867601</v>
      </c>
      <c r="BL10" s="14"/>
      <c r="BM10" s="14">
        <v>0.37201688523526</v>
      </c>
      <c r="BN10" s="14">
        <v>0.31227428521411399</v>
      </c>
      <c r="BO10" s="14"/>
      <c r="BP10" s="14">
        <v>0.39797331396199598</v>
      </c>
      <c r="BQ10" s="14">
        <v>0.34375067770235701</v>
      </c>
      <c r="BR10" s="14">
        <v>0.28658704558439302</v>
      </c>
      <c r="BS10" s="14">
        <v>0.27934182505782401</v>
      </c>
      <c r="BT10" s="14">
        <v>0.31689191569465502</v>
      </c>
      <c r="BU10" s="14">
        <v>0.32863057625437297</v>
      </c>
      <c r="BV10" s="14">
        <v>0.34963986907720801</v>
      </c>
      <c r="BW10" s="14">
        <v>0.31561099041709101</v>
      </c>
    </row>
    <row r="11" spans="2:75" x14ac:dyDescent="0.35">
      <c r="B11" s="15" t="s">
        <v>341</v>
      </c>
      <c r="C11" s="14">
        <v>0.23926193608587401</v>
      </c>
      <c r="D11" s="14">
        <v>0.28638209026734801</v>
      </c>
      <c r="E11" s="14">
        <v>0.194792109315094</v>
      </c>
      <c r="F11" s="14"/>
      <c r="G11" s="14">
        <v>0.26985922965184</v>
      </c>
      <c r="H11" s="14">
        <v>0.226158634409516</v>
      </c>
      <c r="I11" s="14">
        <v>0.23803991188477899</v>
      </c>
      <c r="J11" s="14">
        <v>0.220789064185197</v>
      </c>
      <c r="K11" s="14">
        <v>0.242293803482732</v>
      </c>
      <c r="L11" s="14">
        <v>0.245354195613114</v>
      </c>
      <c r="M11" s="14"/>
      <c r="N11" s="14">
        <v>0.26287496953434197</v>
      </c>
      <c r="O11" s="14">
        <v>0.19507183063231201</v>
      </c>
      <c r="P11" s="14"/>
      <c r="Q11" s="14">
        <v>8.9449795249065198E-2</v>
      </c>
      <c r="R11" s="14">
        <v>0.16865637044508999</v>
      </c>
      <c r="S11" s="14">
        <v>0.23403150313197099</v>
      </c>
      <c r="T11" s="14">
        <v>0.29776139909729898</v>
      </c>
      <c r="U11" s="14">
        <v>0.320170364161939</v>
      </c>
      <c r="V11" s="14">
        <v>0.228677978092962</v>
      </c>
      <c r="W11" s="14">
        <v>0.20922936464311601</v>
      </c>
      <c r="X11" s="14">
        <v>8.53678270928626E-2</v>
      </c>
      <c r="Y11" s="14">
        <v>0</v>
      </c>
      <c r="Z11" s="14">
        <v>0.15872541638537499</v>
      </c>
      <c r="AA11" s="14"/>
      <c r="AB11" s="14">
        <v>0.17798347545489099</v>
      </c>
      <c r="AC11" s="14">
        <v>0.23717924666773599</v>
      </c>
      <c r="AD11" s="14">
        <v>0.27683775201584998</v>
      </c>
      <c r="AE11" s="14"/>
      <c r="AF11" s="14">
        <v>0.22167398988241699</v>
      </c>
      <c r="AG11" s="14">
        <v>0.29483231911138802</v>
      </c>
      <c r="AH11" s="14">
        <v>0.24289708014915601</v>
      </c>
      <c r="AI11" s="14">
        <v>0.18613758206876399</v>
      </c>
      <c r="AJ11" s="14">
        <v>0.27938424304217602</v>
      </c>
      <c r="AK11" s="14">
        <v>0.26345533095479501</v>
      </c>
      <c r="AL11" s="14">
        <v>0.176134855211738</v>
      </c>
      <c r="AM11" s="14">
        <v>0.23892381681571401</v>
      </c>
      <c r="AN11" s="14"/>
      <c r="AO11" s="14">
        <v>0.246839984402075</v>
      </c>
      <c r="AP11" s="14">
        <v>0.27054042699127501</v>
      </c>
      <c r="AQ11" s="14">
        <v>0.18727429278852301</v>
      </c>
      <c r="AR11" s="14">
        <v>4.4000167517429703E-2</v>
      </c>
      <c r="AS11" s="14">
        <v>0.33829163689154101</v>
      </c>
      <c r="AT11" s="14">
        <v>0.26188783858854803</v>
      </c>
      <c r="AU11" s="14">
        <v>0.21162294273927401</v>
      </c>
      <c r="AV11" s="14">
        <v>0.23433119426085</v>
      </c>
      <c r="AW11" s="14"/>
      <c r="AX11" s="14">
        <v>0.27006404172972298</v>
      </c>
      <c r="AY11" s="14">
        <v>0.27162575415402401</v>
      </c>
      <c r="AZ11" s="14">
        <v>0.20922152374304201</v>
      </c>
      <c r="BA11" s="14"/>
      <c r="BB11" s="14">
        <v>0.15202423288143699</v>
      </c>
      <c r="BC11" s="14">
        <v>0.23942588613948201</v>
      </c>
      <c r="BD11" s="14">
        <v>0.30595203108555902</v>
      </c>
      <c r="BE11" s="14"/>
      <c r="BF11" s="14">
        <v>0.27549125574889999</v>
      </c>
      <c r="BG11" s="14">
        <v>0.21636897361149399</v>
      </c>
      <c r="BH11" s="14">
        <v>0.27317824302438798</v>
      </c>
      <c r="BI11" s="14"/>
      <c r="BJ11" s="14">
        <v>0.27439521700861602</v>
      </c>
      <c r="BK11" s="14">
        <v>0.23141178993657899</v>
      </c>
      <c r="BL11" s="14"/>
      <c r="BM11" s="14">
        <v>0.28139161863666701</v>
      </c>
      <c r="BN11" s="14">
        <v>0.21749345453746899</v>
      </c>
      <c r="BO11" s="14"/>
      <c r="BP11" s="14">
        <v>0.19487307979586899</v>
      </c>
      <c r="BQ11" s="14">
        <v>0.19993899610283</v>
      </c>
      <c r="BR11" s="14">
        <v>0.28905333591287702</v>
      </c>
      <c r="BS11" s="14">
        <v>0.27393723544563803</v>
      </c>
      <c r="BT11" s="14">
        <v>0.26176608452247502</v>
      </c>
      <c r="BU11" s="14">
        <v>0.21496847416578299</v>
      </c>
      <c r="BV11" s="14">
        <v>0.283913131366964</v>
      </c>
      <c r="BW11" s="14">
        <v>0.17295292442422699</v>
      </c>
    </row>
    <row r="12" spans="2:75" x14ac:dyDescent="0.35">
      <c r="B12" s="15" t="s">
        <v>342</v>
      </c>
      <c r="C12" s="14">
        <v>0.14366472228188101</v>
      </c>
      <c r="D12" s="14">
        <v>0.156982312336129</v>
      </c>
      <c r="E12" s="14">
        <v>0.13109619543802101</v>
      </c>
      <c r="F12" s="14"/>
      <c r="G12" s="14">
        <v>0.195851572328191</v>
      </c>
      <c r="H12" s="14">
        <v>0.29008221489229302</v>
      </c>
      <c r="I12" s="14">
        <v>0.16493445601874199</v>
      </c>
      <c r="J12" s="14">
        <v>0.16338586086905299</v>
      </c>
      <c r="K12" s="14">
        <v>0.104375222908656</v>
      </c>
      <c r="L12" s="14">
        <v>8.0095676059475304E-2</v>
      </c>
      <c r="M12" s="14"/>
      <c r="N12" s="14">
        <v>0.15805327741808001</v>
      </c>
      <c r="O12" s="14">
        <v>0.11673756909842301</v>
      </c>
      <c r="P12" s="14"/>
      <c r="Q12" s="14">
        <v>0.129830610280116</v>
      </c>
      <c r="R12" s="14">
        <v>0.16302679643589901</v>
      </c>
      <c r="S12" s="14">
        <v>0.141190596957422</v>
      </c>
      <c r="T12" s="14">
        <v>0.129064662826647</v>
      </c>
      <c r="U12" s="14">
        <v>7.9185899242100302E-2</v>
      </c>
      <c r="V12" s="14">
        <v>0.18653877580623801</v>
      </c>
      <c r="W12" s="14">
        <v>0.23222402251313501</v>
      </c>
      <c r="X12" s="14">
        <v>0.489108316587192</v>
      </c>
      <c r="Y12" s="14">
        <v>0.68232222267642095</v>
      </c>
      <c r="Z12" s="14">
        <v>5.6727322423808201E-2</v>
      </c>
      <c r="AA12" s="14"/>
      <c r="AB12" s="14">
        <v>9.9036017098291698E-2</v>
      </c>
      <c r="AC12" s="14">
        <v>0.123511365043694</v>
      </c>
      <c r="AD12" s="14">
        <v>0.248858683070907</v>
      </c>
      <c r="AE12" s="14"/>
      <c r="AF12" s="14">
        <v>4.5178152313678603E-2</v>
      </c>
      <c r="AG12" s="14">
        <v>0.21477983135175899</v>
      </c>
      <c r="AH12" s="14">
        <v>0.183624753292432</v>
      </c>
      <c r="AI12" s="14">
        <v>0.108254595208521</v>
      </c>
      <c r="AJ12" s="14">
        <v>2.48961761703301E-2</v>
      </c>
      <c r="AK12" s="14">
        <v>0.16211656349134301</v>
      </c>
      <c r="AL12" s="14">
        <v>0.22275722367162301</v>
      </c>
      <c r="AM12" s="14">
        <v>0.14488536897061499</v>
      </c>
      <c r="AN12" s="14"/>
      <c r="AO12" s="14">
        <v>3.2234477674428802E-2</v>
      </c>
      <c r="AP12" s="14">
        <v>0.19974241068194101</v>
      </c>
      <c r="AQ12" s="14">
        <v>0.12291896600834699</v>
      </c>
      <c r="AR12" s="14">
        <v>0.17452223403685899</v>
      </c>
      <c r="AS12" s="14">
        <v>1.5919994734511899E-2</v>
      </c>
      <c r="AT12" s="14">
        <v>0.14542293047488</v>
      </c>
      <c r="AU12" s="14">
        <v>0.21053455587875999</v>
      </c>
      <c r="AV12" s="14">
        <v>0.177816877457769</v>
      </c>
      <c r="AW12" s="14"/>
      <c r="AX12" s="14">
        <v>4.7886925819319803E-2</v>
      </c>
      <c r="AY12" s="14">
        <v>0.138301281319435</v>
      </c>
      <c r="AZ12" s="14">
        <v>0.18617862095767801</v>
      </c>
      <c r="BA12" s="14"/>
      <c r="BB12" s="14">
        <v>7.7789611417728402E-2</v>
      </c>
      <c r="BC12" s="14">
        <v>0.118613150421623</v>
      </c>
      <c r="BD12" s="14">
        <v>0.28948974967996</v>
      </c>
      <c r="BE12" s="14"/>
      <c r="BF12" s="14">
        <v>6.1625004870332602E-2</v>
      </c>
      <c r="BG12" s="14">
        <v>0.102787788237187</v>
      </c>
      <c r="BH12" s="14">
        <v>0.208870472363611</v>
      </c>
      <c r="BI12" s="14"/>
      <c r="BJ12" s="14">
        <v>0.157213435965708</v>
      </c>
      <c r="BK12" s="14">
        <v>0.13747358764950299</v>
      </c>
      <c r="BL12" s="14"/>
      <c r="BM12" s="14">
        <v>0.174201161429345</v>
      </c>
      <c r="BN12" s="14">
        <v>0.128705367439399</v>
      </c>
      <c r="BO12" s="14"/>
      <c r="BP12" s="14">
        <v>5.9540935407411698E-2</v>
      </c>
      <c r="BQ12" s="14">
        <v>0.11058557596093301</v>
      </c>
      <c r="BR12" s="14">
        <v>0.13251729211785501</v>
      </c>
      <c r="BS12" s="14">
        <v>0.14570862817462399</v>
      </c>
      <c r="BT12" s="14">
        <v>0.15628355017175499</v>
      </c>
      <c r="BU12" s="14">
        <v>0.19618214900648501</v>
      </c>
      <c r="BV12" s="14">
        <v>0.16748941126431199</v>
      </c>
      <c r="BW12" s="14">
        <v>0.218450511436</v>
      </c>
    </row>
    <row r="13" spans="2:75" x14ac:dyDescent="0.35">
      <c r="B13" s="15" t="s">
        <v>92</v>
      </c>
      <c r="C13" s="20">
        <v>0.209533488687876</v>
      </c>
      <c r="D13" s="20">
        <v>0.107151172721329</v>
      </c>
      <c r="E13" s="20">
        <v>0.30615719322604301</v>
      </c>
      <c r="F13" s="20"/>
      <c r="G13" s="20">
        <v>0.202234330378257</v>
      </c>
      <c r="H13" s="20">
        <v>0.193781378702676</v>
      </c>
      <c r="I13" s="20">
        <v>0.24247969253616899</v>
      </c>
      <c r="J13" s="20">
        <v>0.24602765567120699</v>
      </c>
      <c r="K13" s="20">
        <v>0.187491070669282</v>
      </c>
      <c r="L13" s="20">
        <v>0.195070611819157</v>
      </c>
      <c r="M13" s="20"/>
      <c r="N13" s="20">
        <v>0.154138288445239</v>
      </c>
      <c r="O13" s="20">
        <v>0.31320164914195497</v>
      </c>
      <c r="P13" s="20"/>
      <c r="Q13" s="20">
        <v>0.54906729264029996</v>
      </c>
      <c r="R13" s="20">
        <v>0.34139738912559298</v>
      </c>
      <c r="S13" s="20">
        <v>0.200473434013442</v>
      </c>
      <c r="T13" s="20">
        <v>0.13027107276111399</v>
      </c>
      <c r="U13" s="20">
        <v>0.12715733204333801</v>
      </c>
      <c r="V13" s="20">
        <v>0.17392704908062001</v>
      </c>
      <c r="W13" s="20">
        <v>0.130843840182052</v>
      </c>
      <c r="X13" s="20">
        <v>0</v>
      </c>
      <c r="Y13" s="20">
        <v>0</v>
      </c>
      <c r="Z13" s="20">
        <v>0.49679176390077101</v>
      </c>
      <c r="AA13" s="20"/>
      <c r="AB13" s="20">
        <v>8.6238377888225498E-2</v>
      </c>
      <c r="AC13" s="20">
        <v>0.26963762794770701</v>
      </c>
      <c r="AD13" s="20">
        <v>7.0802916104970998E-2</v>
      </c>
      <c r="AE13" s="20"/>
      <c r="AF13" s="20">
        <v>0.17335021160830799</v>
      </c>
      <c r="AG13" s="20">
        <v>0.15254508098886299</v>
      </c>
      <c r="AH13" s="20">
        <v>0.12823789768037699</v>
      </c>
      <c r="AI13" s="20">
        <v>0.12717133096553099</v>
      </c>
      <c r="AJ13" s="20">
        <v>0.31380211971198801</v>
      </c>
      <c r="AK13" s="20">
        <v>0.151218466644992</v>
      </c>
      <c r="AL13" s="20">
        <v>0.154788388176302</v>
      </c>
      <c r="AM13" s="20">
        <v>0.32518297978640798</v>
      </c>
      <c r="AN13" s="20"/>
      <c r="AO13" s="20">
        <v>0.14547021569774099</v>
      </c>
      <c r="AP13" s="20">
        <v>0.123386636076559</v>
      </c>
      <c r="AQ13" s="20">
        <v>0.17022471037893599</v>
      </c>
      <c r="AR13" s="20">
        <v>0.16950279833123</v>
      </c>
      <c r="AS13" s="20">
        <v>0.23113359148660101</v>
      </c>
      <c r="AT13" s="20">
        <v>0.14034800515590801</v>
      </c>
      <c r="AU13" s="20">
        <v>0.148700739733864</v>
      </c>
      <c r="AV13" s="20">
        <v>0.31430842022339001</v>
      </c>
      <c r="AW13" s="20"/>
      <c r="AX13" s="20">
        <v>0.17201344906341101</v>
      </c>
      <c r="AY13" s="20">
        <v>0.14838764220286199</v>
      </c>
      <c r="AZ13" s="20">
        <v>0.17572436739776001</v>
      </c>
      <c r="BA13" s="20"/>
      <c r="BB13" s="20">
        <v>9.8619941254552798E-2</v>
      </c>
      <c r="BC13" s="20">
        <v>0.20322664341691599</v>
      </c>
      <c r="BD13" s="20">
        <v>0.12634964492728001</v>
      </c>
      <c r="BE13" s="20"/>
      <c r="BF13" s="20">
        <v>9.7803107511322401E-2</v>
      </c>
      <c r="BG13" s="20">
        <v>0.16824512384457899</v>
      </c>
      <c r="BH13" s="20">
        <v>0.13372013179260001</v>
      </c>
      <c r="BI13" s="20"/>
      <c r="BJ13" s="20">
        <v>8.1171679269733704E-2</v>
      </c>
      <c r="BK13" s="20">
        <v>0.23467022411369901</v>
      </c>
      <c r="BL13" s="20"/>
      <c r="BM13" s="20">
        <v>5.40802151025905E-2</v>
      </c>
      <c r="BN13" s="20">
        <v>0.27224177545101602</v>
      </c>
      <c r="BO13" s="20"/>
      <c r="BP13" s="20">
        <v>0.232420563136156</v>
      </c>
      <c r="BQ13" s="20">
        <v>0.23490116680230699</v>
      </c>
      <c r="BR13" s="20">
        <v>0.219379092676209</v>
      </c>
      <c r="BS13" s="20">
        <v>0.22316899631504</v>
      </c>
      <c r="BT13" s="20">
        <v>0.195705422309147</v>
      </c>
      <c r="BU13" s="20">
        <v>0.16771996876621201</v>
      </c>
      <c r="BV13" s="20">
        <v>0.109081491844832</v>
      </c>
      <c r="BW13" s="20">
        <v>0.270080280039114</v>
      </c>
    </row>
    <row r="14" spans="2:75" x14ac:dyDescent="0.35">
      <c r="B14" s="16"/>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row>
    <row r="15" spans="2:75" x14ac:dyDescent="0.35">
      <c r="B15" t="s">
        <v>94</v>
      </c>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row>
    <row r="16" spans="2:75" x14ac:dyDescent="0.35">
      <c r="B16" t="s">
        <v>95</v>
      </c>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W18"/>
  <sheetViews>
    <sheetView showGridLines="0" workbookViewId="0">
      <pane xSplit="2" topLeftCell="C1" activePane="topRight" state="frozen"/>
      <selection pane="topRight" activeCell="C14" sqref="C14:BQ16"/>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413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338</v>
      </c>
      <c r="C9" s="14">
        <v>3.1513042134570998E-2</v>
      </c>
      <c r="D9" s="14">
        <v>3.1410114322551697E-2</v>
      </c>
      <c r="E9" s="14">
        <v>3.1610180653107403E-2</v>
      </c>
      <c r="F9" s="14"/>
      <c r="G9" s="14">
        <v>6.4840675203086506E-2</v>
      </c>
      <c r="H9" s="14">
        <v>1.70868851932569E-2</v>
      </c>
      <c r="I9" s="14">
        <v>9.1683474567288106E-2</v>
      </c>
      <c r="J9" s="14">
        <v>5.1393707136434697E-3</v>
      </c>
      <c r="K9" s="14">
        <v>3.01560305667515E-2</v>
      </c>
      <c r="L9" s="14">
        <v>1.8750928771648301E-2</v>
      </c>
      <c r="M9" s="14"/>
      <c r="N9" s="14">
        <v>3.1472246908019502E-2</v>
      </c>
      <c r="O9" s="14">
        <v>3.1589387487117301E-2</v>
      </c>
      <c r="P9" s="14"/>
      <c r="Q9" s="14">
        <v>1.49207069165497E-2</v>
      </c>
      <c r="R9" s="14">
        <v>1.7662281683057099E-2</v>
      </c>
      <c r="S9" s="14">
        <v>1.8668214526912801E-2</v>
      </c>
      <c r="T9" s="14">
        <v>3.6188588952372702E-2</v>
      </c>
      <c r="U9" s="14">
        <v>2.7308228846761901E-2</v>
      </c>
      <c r="V9" s="14">
        <v>2.71244264705509E-2</v>
      </c>
      <c r="W9" s="14">
        <v>4.5660188164049799E-2</v>
      </c>
      <c r="X9" s="14">
        <v>0</v>
      </c>
      <c r="Y9" s="14">
        <v>0.31767777732357899</v>
      </c>
      <c r="Z9" s="14">
        <v>4.08076356673878E-2</v>
      </c>
      <c r="AA9" s="14"/>
      <c r="AB9" s="14">
        <v>7.1483132446546097E-2</v>
      </c>
      <c r="AC9" s="14">
        <v>2.5632827793879501E-2</v>
      </c>
      <c r="AD9" s="14">
        <v>2.4484877242099901E-2</v>
      </c>
      <c r="AE9" s="14"/>
      <c r="AF9" s="14">
        <v>4.9053503878282799E-2</v>
      </c>
      <c r="AG9" s="14">
        <v>0</v>
      </c>
      <c r="AH9" s="14">
        <v>1.8250594031264299E-2</v>
      </c>
      <c r="AI9" s="14">
        <v>3.9717503250614003E-2</v>
      </c>
      <c r="AJ9" s="14">
        <v>1.64078758731129E-2</v>
      </c>
      <c r="AK9" s="14">
        <v>2.98875703989092E-2</v>
      </c>
      <c r="AL9" s="14">
        <v>0.114084592210491</v>
      </c>
      <c r="AM9" s="14">
        <v>3.27040585955575E-2</v>
      </c>
      <c r="AN9" s="14"/>
      <c r="AO9" s="14">
        <v>3.8646477386737099E-2</v>
      </c>
      <c r="AP9" s="14">
        <v>3.63362410534565E-3</v>
      </c>
      <c r="AQ9" s="14">
        <v>3.43654962789368E-2</v>
      </c>
      <c r="AR9" s="14">
        <v>0</v>
      </c>
      <c r="AS9" s="14">
        <v>1.8588134359726699E-2</v>
      </c>
      <c r="AT9" s="14">
        <v>4.8015844227996103E-2</v>
      </c>
      <c r="AU9" s="14">
        <v>0.142490770674985</v>
      </c>
      <c r="AV9" s="14">
        <v>3.0145947764105001E-2</v>
      </c>
      <c r="AW9" s="14"/>
      <c r="AX9" s="14">
        <v>0.191535213144993</v>
      </c>
      <c r="AY9" s="14">
        <v>1.52719261417587E-2</v>
      </c>
      <c r="AZ9" s="14">
        <v>2.9156231725216201E-2</v>
      </c>
      <c r="BA9" s="14"/>
      <c r="BB9" s="14">
        <v>8.9888240133256594E-2</v>
      </c>
      <c r="BC9" s="14">
        <v>2.3584714544761302E-2</v>
      </c>
      <c r="BD9" s="14">
        <v>3.0513362699929401E-2</v>
      </c>
      <c r="BE9" s="14"/>
      <c r="BF9" s="14">
        <v>8.6748826255732395E-2</v>
      </c>
      <c r="BG9" s="14">
        <v>3.3109497987445398E-2</v>
      </c>
      <c r="BH9" s="14">
        <v>3.02522908541723E-2</v>
      </c>
      <c r="BI9" s="14"/>
      <c r="BJ9" s="14">
        <v>3.86430897027649E-2</v>
      </c>
      <c r="BK9" s="14">
        <v>3.07376795042179E-2</v>
      </c>
      <c r="BL9" s="14"/>
      <c r="BM9" s="14">
        <v>4.6645280382723697E-2</v>
      </c>
      <c r="BN9" s="14">
        <v>2.56745390679772E-2</v>
      </c>
      <c r="BO9" s="14"/>
      <c r="BP9" s="14">
        <v>4.1944796360867898E-2</v>
      </c>
      <c r="BQ9" s="14">
        <v>7.2417856130386093E-2</v>
      </c>
      <c r="BR9" s="14">
        <v>1.0564019892885799E-2</v>
      </c>
      <c r="BS9" s="14">
        <v>2.4221388910689E-2</v>
      </c>
      <c r="BT9" s="14">
        <v>2.4035082441053499E-2</v>
      </c>
      <c r="BU9" s="14">
        <v>5.0114425309593799E-2</v>
      </c>
      <c r="BV9" s="14">
        <v>3.2422444841677299E-2</v>
      </c>
      <c r="BW9" s="14">
        <v>9.5504657741070104E-3</v>
      </c>
    </row>
    <row r="10" spans="2:75" x14ac:dyDescent="0.35">
      <c r="B10" s="15" t="s">
        <v>339</v>
      </c>
      <c r="C10" s="14">
        <v>0.29194686706613998</v>
      </c>
      <c r="D10" s="14">
        <v>0.33646518364483202</v>
      </c>
      <c r="E10" s="14">
        <v>0.24993253454174599</v>
      </c>
      <c r="F10" s="14"/>
      <c r="G10" s="14">
        <v>0.18498484923240999</v>
      </c>
      <c r="H10" s="14">
        <v>0.24747913727031501</v>
      </c>
      <c r="I10" s="14">
        <v>0.20368304863575101</v>
      </c>
      <c r="J10" s="14">
        <v>0.22474016542668099</v>
      </c>
      <c r="K10" s="14">
        <v>0.35836462493286098</v>
      </c>
      <c r="L10" s="14">
        <v>0.37066597350874803</v>
      </c>
      <c r="M10" s="14"/>
      <c r="N10" s="14">
        <v>0.31755937382984201</v>
      </c>
      <c r="O10" s="14">
        <v>0.24401489012264099</v>
      </c>
      <c r="P10" s="14"/>
      <c r="Q10" s="14">
        <v>0.14418911216897201</v>
      </c>
      <c r="R10" s="14">
        <v>0.22250981556631499</v>
      </c>
      <c r="S10" s="14">
        <v>0.274087398523717</v>
      </c>
      <c r="T10" s="14">
        <v>0.31962335430718097</v>
      </c>
      <c r="U10" s="14">
        <v>0.384226287371633</v>
      </c>
      <c r="V10" s="14">
        <v>0.36144196464977801</v>
      </c>
      <c r="W10" s="14">
        <v>0.29027665310412698</v>
      </c>
      <c r="X10" s="14">
        <v>0.34852407122387202</v>
      </c>
      <c r="Y10" s="14">
        <v>0</v>
      </c>
      <c r="Z10" s="14">
        <v>0.11386510904764099</v>
      </c>
      <c r="AA10" s="14"/>
      <c r="AB10" s="14">
        <v>0.42561259751538399</v>
      </c>
      <c r="AC10" s="14">
        <v>0.26599200244826199</v>
      </c>
      <c r="AD10" s="14">
        <v>0.312408888595399</v>
      </c>
      <c r="AE10" s="14"/>
      <c r="AF10" s="14">
        <v>0.38362793546634399</v>
      </c>
      <c r="AG10" s="14">
        <v>0.237093085996845</v>
      </c>
      <c r="AH10" s="14">
        <v>0.333189018585554</v>
      </c>
      <c r="AI10" s="14">
        <v>0.43728847548993499</v>
      </c>
      <c r="AJ10" s="14">
        <v>0.214840966919041</v>
      </c>
      <c r="AK10" s="14">
        <v>0.36265720782678901</v>
      </c>
      <c r="AL10" s="14">
        <v>0.33574172884613901</v>
      </c>
      <c r="AM10" s="14">
        <v>0.14507747150613601</v>
      </c>
      <c r="AN10" s="14"/>
      <c r="AO10" s="14">
        <v>0.37312603365878699</v>
      </c>
      <c r="AP10" s="14">
        <v>0.26573652420736499</v>
      </c>
      <c r="AQ10" s="14">
        <v>0.39492256601894998</v>
      </c>
      <c r="AR10" s="14">
        <v>0.50501757720562201</v>
      </c>
      <c r="AS10" s="14">
        <v>0.215674017029684</v>
      </c>
      <c r="AT10" s="14">
        <v>0.392293887460615</v>
      </c>
      <c r="AU10" s="14">
        <v>0.29560514815822703</v>
      </c>
      <c r="AV10" s="14">
        <v>0.178431411458157</v>
      </c>
      <c r="AW10" s="14"/>
      <c r="AX10" s="14">
        <v>0.212473625905756</v>
      </c>
      <c r="AY10" s="14">
        <v>0.38145140747515099</v>
      </c>
      <c r="AZ10" s="14">
        <v>0.24505506075154401</v>
      </c>
      <c r="BA10" s="14"/>
      <c r="BB10" s="14">
        <v>0.39182992222534102</v>
      </c>
      <c r="BC10" s="14">
        <v>0.32957266134208602</v>
      </c>
      <c r="BD10" s="14">
        <v>0.19099518013763001</v>
      </c>
      <c r="BE10" s="14"/>
      <c r="BF10" s="14">
        <v>0.53178516253333097</v>
      </c>
      <c r="BG10" s="14">
        <v>0.35022598374124198</v>
      </c>
      <c r="BH10" s="14">
        <v>0.26611593842755599</v>
      </c>
      <c r="BI10" s="14"/>
      <c r="BJ10" s="14">
        <v>0.41122669222012598</v>
      </c>
      <c r="BK10" s="14">
        <v>0.26504715569089299</v>
      </c>
      <c r="BL10" s="14"/>
      <c r="BM10" s="14">
        <v>0.32919546349255302</v>
      </c>
      <c r="BN10" s="14">
        <v>0.28549117318470701</v>
      </c>
      <c r="BO10" s="14"/>
      <c r="BP10" s="14">
        <v>0.36644815373212303</v>
      </c>
      <c r="BQ10" s="14">
        <v>0.260901401213323</v>
      </c>
      <c r="BR10" s="14">
        <v>0.257375062689017</v>
      </c>
      <c r="BS10" s="14">
        <v>0.245136363489175</v>
      </c>
      <c r="BT10" s="14">
        <v>0.27610239210841597</v>
      </c>
      <c r="BU10" s="14">
        <v>0.33578690707044001</v>
      </c>
      <c r="BV10" s="14">
        <v>0.40601633800664999</v>
      </c>
      <c r="BW10" s="14">
        <v>0.23521067285448599</v>
      </c>
    </row>
    <row r="11" spans="2:75" x14ac:dyDescent="0.35">
      <c r="B11" s="15" t="s">
        <v>341</v>
      </c>
      <c r="C11" s="14">
        <v>0.268556949062561</v>
      </c>
      <c r="D11" s="14">
        <v>0.27079677305486999</v>
      </c>
      <c r="E11" s="14">
        <v>0.266443106553654</v>
      </c>
      <c r="F11" s="14"/>
      <c r="G11" s="14">
        <v>0.235569906568417</v>
      </c>
      <c r="H11" s="14">
        <v>0.196816854262126</v>
      </c>
      <c r="I11" s="14">
        <v>0.28780240867522799</v>
      </c>
      <c r="J11" s="14">
        <v>0.30013389276817098</v>
      </c>
      <c r="K11" s="14">
        <v>0.26493639941908498</v>
      </c>
      <c r="L11" s="14">
        <v>0.27908573045777202</v>
      </c>
      <c r="M11" s="14"/>
      <c r="N11" s="14">
        <v>0.28405429373337299</v>
      </c>
      <c r="O11" s="14">
        <v>0.23955477546432699</v>
      </c>
      <c r="P11" s="14"/>
      <c r="Q11" s="14">
        <v>0.180474781717959</v>
      </c>
      <c r="R11" s="14">
        <v>0.23639127567743401</v>
      </c>
      <c r="S11" s="14">
        <v>0.34337650811512899</v>
      </c>
      <c r="T11" s="14">
        <v>0.296368169405199</v>
      </c>
      <c r="U11" s="14">
        <v>0.28102745993421102</v>
      </c>
      <c r="V11" s="14">
        <v>0.228363121122582</v>
      </c>
      <c r="W11" s="14">
        <v>0.29525981336676799</v>
      </c>
      <c r="X11" s="14">
        <v>0</v>
      </c>
      <c r="Y11" s="14">
        <v>0</v>
      </c>
      <c r="Z11" s="14">
        <v>0.18585288962021301</v>
      </c>
      <c r="AA11" s="14"/>
      <c r="AB11" s="14">
        <v>0.28447453479298701</v>
      </c>
      <c r="AC11" s="14">
        <v>0.249934933041396</v>
      </c>
      <c r="AD11" s="14">
        <v>0.32976136452645899</v>
      </c>
      <c r="AE11" s="14"/>
      <c r="AF11" s="14">
        <v>0.30641666494069703</v>
      </c>
      <c r="AG11" s="14">
        <v>0.35763523478088399</v>
      </c>
      <c r="AH11" s="14">
        <v>0.24878754341377499</v>
      </c>
      <c r="AI11" s="14">
        <v>0.18209989214165101</v>
      </c>
      <c r="AJ11" s="14">
        <v>0.339726282115631</v>
      </c>
      <c r="AK11" s="14">
        <v>0.23315354245270201</v>
      </c>
      <c r="AL11" s="14">
        <v>0.126946017239745</v>
      </c>
      <c r="AM11" s="14">
        <v>0.322338806115263</v>
      </c>
      <c r="AN11" s="14"/>
      <c r="AO11" s="14">
        <v>0.411407605551872</v>
      </c>
      <c r="AP11" s="14">
        <v>0.32761888625348701</v>
      </c>
      <c r="AQ11" s="14">
        <v>0.20367614456688199</v>
      </c>
      <c r="AR11" s="14">
        <v>0.23359036778270101</v>
      </c>
      <c r="AS11" s="14">
        <v>0.44571586394078699</v>
      </c>
      <c r="AT11" s="14">
        <v>0.198958898001243</v>
      </c>
      <c r="AU11" s="14">
        <v>0.22296947685077001</v>
      </c>
      <c r="AV11" s="14">
        <v>0.215313388761571</v>
      </c>
      <c r="AW11" s="14"/>
      <c r="AX11" s="14">
        <v>0.27270622489926399</v>
      </c>
      <c r="AY11" s="14">
        <v>0.30853467818215102</v>
      </c>
      <c r="AZ11" s="14">
        <v>0.264079197801941</v>
      </c>
      <c r="BA11" s="14"/>
      <c r="BB11" s="14">
        <v>0.22564225784436001</v>
      </c>
      <c r="BC11" s="14">
        <v>0.27071797241892898</v>
      </c>
      <c r="BD11" s="14">
        <v>0.33972634509559502</v>
      </c>
      <c r="BE11" s="14"/>
      <c r="BF11" s="14">
        <v>0.221745914896848</v>
      </c>
      <c r="BG11" s="14">
        <v>0.27218888194677099</v>
      </c>
      <c r="BH11" s="14">
        <v>0.31001912561359801</v>
      </c>
      <c r="BI11" s="14"/>
      <c r="BJ11" s="14">
        <v>0.26344329973032299</v>
      </c>
      <c r="BK11" s="14">
        <v>0.27366222396526702</v>
      </c>
      <c r="BL11" s="14"/>
      <c r="BM11" s="14">
        <v>0.32248123439873499</v>
      </c>
      <c r="BN11" s="14">
        <v>0.249078112262514</v>
      </c>
      <c r="BO11" s="14"/>
      <c r="BP11" s="14">
        <v>0.22321425106759399</v>
      </c>
      <c r="BQ11" s="14">
        <v>0.292078576318481</v>
      </c>
      <c r="BR11" s="14">
        <v>0.36341658526621201</v>
      </c>
      <c r="BS11" s="14">
        <v>0.286647731255323</v>
      </c>
      <c r="BT11" s="14">
        <v>0.266630263239649</v>
      </c>
      <c r="BU11" s="14">
        <v>0.25399026771692301</v>
      </c>
      <c r="BV11" s="14">
        <v>0.23300209086714499</v>
      </c>
      <c r="BW11" s="14">
        <v>0.30640205353855998</v>
      </c>
    </row>
    <row r="12" spans="2:75" x14ac:dyDescent="0.35">
      <c r="B12" s="15" t="s">
        <v>342</v>
      </c>
      <c r="C12" s="14">
        <v>0.147844401286679</v>
      </c>
      <c r="D12" s="14">
        <v>0.18784193482922101</v>
      </c>
      <c r="E12" s="14">
        <v>0.110096575143218</v>
      </c>
      <c r="F12" s="14"/>
      <c r="G12" s="14">
        <v>0.28918835436620599</v>
      </c>
      <c r="H12" s="14">
        <v>0.29108010460058298</v>
      </c>
      <c r="I12" s="14">
        <v>0.14799522490851499</v>
      </c>
      <c r="J12" s="14">
        <v>0.172890015102208</v>
      </c>
      <c r="K12" s="14">
        <v>8.3568300514411803E-2</v>
      </c>
      <c r="L12" s="14">
        <v>8.2420393943388695E-2</v>
      </c>
      <c r="M12" s="14"/>
      <c r="N12" s="14">
        <v>0.164262925146092</v>
      </c>
      <c r="O12" s="14">
        <v>0.11711830663549</v>
      </c>
      <c r="P12" s="14"/>
      <c r="Q12" s="14">
        <v>0.11255164597574099</v>
      </c>
      <c r="R12" s="14">
        <v>0.15644961506893901</v>
      </c>
      <c r="S12" s="14">
        <v>0.11975805065657</v>
      </c>
      <c r="T12" s="14">
        <v>0.146173740414897</v>
      </c>
      <c r="U12" s="14">
        <v>0.11023101072651199</v>
      </c>
      <c r="V12" s="14">
        <v>0.19943791268083799</v>
      </c>
      <c r="W12" s="14">
        <v>0.199721206029635</v>
      </c>
      <c r="X12" s="14">
        <v>0.402456317184478</v>
      </c>
      <c r="Y12" s="14">
        <v>0.68232222267642095</v>
      </c>
      <c r="Z12" s="14">
        <v>8.0184901587191798E-2</v>
      </c>
      <c r="AA12" s="14"/>
      <c r="AB12" s="14">
        <v>0.11009393965938299</v>
      </c>
      <c r="AC12" s="14">
        <v>0.12808370836524099</v>
      </c>
      <c r="AD12" s="14">
        <v>0.2184205221761</v>
      </c>
      <c r="AE12" s="14"/>
      <c r="AF12" s="14">
        <v>7.7901754158145001E-2</v>
      </c>
      <c r="AG12" s="14">
        <v>0.196810022916766</v>
      </c>
      <c r="AH12" s="14">
        <v>0.225703521477086</v>
      </c>
      <c r="AI12" s="14">
        <v>0.112610048804407</v>
      </c>
      <c r="AJ12" s="14">
        <v>4.2740008231762203E-2</v>
      </c>
      <c r="AK12" s="14">
        <v>0.108106646581507</v>
      </c>
      <c r="AL12" s="14">
        <v>0.18804515627881299</v>
      </c>
      <c r="AM12" s="14">
        <v>0.16236876598605901</v>
      </c>
      <c r="AN12" s="14"/>
      <c r="AO12" s="14">
        <v>5.11450432032746E-2</v>
      </c>
      <c r="AP12" s="14">
        <v>0.23660945011279499</v>
      </c>
      <c r="AQ12" s="14">
        <v>0.18240347813461899</v>
      </c>
      <c r="AR12" s="14">
        <v>0.104627082504088</v>
      </c>
      <c r="AS12" s="14">
        <v>3.1047604553389601E-2</v>
      </c>
      <c r="AT12" s="14">
        <v>8.9318499993825504E-2</v>
      </c>
      <c r="AU12" s="14">
        <v>0.157198650959782</v>
      </c>
      <c r="AV12" s="14">
        <v>0.23069159810690601</v>
      </c>
      <c r="AW12" s="14"/>
      <c r="AX12" s="14">
        <v>6.8215035674328003E-2</v>
      </c>
      <c r="AY12" s="14">
        <v>0.10524329192262299</v>
      </c>
      <c r="AZ12" s="14">
        <v>0.23064549602584999</v>
      </c>
      <c r="BA12" s="14"/>
      <c r="BB12" s="14">
        <v>6.5484211484539007E-2</v>
      </c>
      <c r="BC12" s="14">
        <v>0.14303475833255899</v>
      </c>
      <c r="BD12" s="14">
        <v>0.26266075928892102</v>
      </c>
      <c r="BE12" s="14"/>
      <c r="BF12" s="14">
        <v>6.3689311989388903E-2</v>
      </c>
      <c r="BG12" s="14">
        <v>0.120710465039224</v>
      </c>
      <c r="BH12" s="14">
        <v>0.20371844109182</v>
      </c>
      <c r="BI12" s="14"/>
      <c r="BJ12" s="14">
        <v>0.13436558573565599</v>
      </c>
      <c r="BK12" s="14">
        <v>0.15382974169574401</v>
      </c>
      <c r="BL12" s="14"/>
      <c r="BM12" s="14">
        <v>0.16683486032668501</v>
      </c>
      <c r="BN12" s="14">
        <v>0.13356760926640901</v>
      </c>
      <c r="BO12" s="14"/>
      <c r="BP12" s="14">
        <v>8.3859480859880597E-2</v>
      </c>
      <c r="BQ12" s="14">
        <v>0.104737075617043</v>
      </c>
      <c r="BR12" s="14">
        <v>4.5579288546715398E-2</v>
      </c>
      <c r="BS12" s="14">
        <v>0.19757349296207499</v>
      </c>
      <c r="BT12" s="14">
        <v>0.16412208144018001</v>
      </c>
      <c r="BU12" s="14">
        <v>0.15599855595949</v>
      </c>
      <c r="BV12" s="14">
        <v>7.6582577577049102E-2</v>
      </c>
      <c r="BW12" s="14">
        <v>0.20677020092078599</v>
      </c>
    </row>
    <row r="13" spans="2:75" x14ac:dyDescent="0.35">
      <c r="B13" s="15" t="s">
        <v>92</v>
      </c>
      <c r="C13" s="20">
        <v>0.26013874045004898</v>
      </c>
      <c r="D13" s="20">
        <v>0.173485994148525</v>
      </c>
      <c r="E13" s="20">
        <v>0.34191760310827402</v>
      </c>
      <c r="F13" s="20"/>
      <c r="G13" s="20">
        <v>0.22541621462988101</v>
      </c>
      <c r="H13" s="20">
        <v>0.247537018673718</v>
      </c>
      <c r="I13" s="20">
        <v>0.26883584321321902</v>
      </c>
      <c r="J13" s="20">
        <v>0.29709655598929802</v>
      </c>
      <c r="K13" s="20">
        <v>0.26297464456689001</v>
      </c>
      <c r="L13" s="20">
        <v>0.249076973318443</v>
      </c>
      <c r="M13" s="20"/>
      <c r="N13" s="20">
        <v>0.202651160382673</v>
      </c>
      <c r="O13" s="20">
        <v>0.36772264029042401</v>
      </c>
      <c r="P13" s="20"/>
      <c r="Q13" s="20">
        <v>0.54786375322077896</v>
      </c>
      <c r="R13" s="20">
        <v>0.36698701200425399</v>
      </c>
      <c r="S13" s="20">
        <v>0.24410982817767099</v>
      </c>
      <c r="T13" s="20">
        <v>0.20164614692034999</v>
      </c>
      <c r="U13" s="20">
        <v>0.19720701312088099</v>
      </c>
      <c r="V13" s="20">
        <v>0.183632575076252</v>
      </c>
      <c r="W13" s="20">
        <v>0.16908213933542099</v>
      </c>
      <c r="X13" s="20">
        <v>0.24901961159165001</v>
      </c>
      <c r="Y13" s="20">
        <v>0</v>
      </c>
      <c r="Z13" s="20">
        <v>0.57928946407756698</v>
      </c>
      <c r="AA13" s="20"/>
      <c r="AB13" s="20">
        <v>0.108335795585701</v>
      </c>
      <c r="AC13" s="20">
        <v>0.33035652835122198</v>
      </c>
      <c r="AD13" s="20">
        <v>0.114924347459942</v>
      </c>
      <c r="AE13" s="20"/>
      <c r="AF13" s="20">
        <v>0.18300014155653099</v>
      </c>
      <c r="AG13" s="20">
        <v>0.208461656305506</v>
      </c>
      <c r="AH13" s="20">
        <v>0.17406932249231999</v>
      </c>
      <c r="AI13" s="20">
        <v>0.22828408031339201</v>
      </c>
      <c r="AJ13" s="20">
        <v>0.38628486686045199</v>
      </c>
      <c r="AK13" s="20">
        <v>0.26619503274009398</v>
      </c>
      <c r="AL13" s="20">
        <v>0.23518250542481201</v>
      </c>
      <c r="AM13" s="20">
        <v>0.33751089779698501</v>
      </c>
      <c r="AN13" s="20"/>
      <c r="AO13" s="20">
        <v>0.12567484019933001</v>
      </c>
      <c r="AP13" s="20">
        <v>0.166401515321007</v>
      </c>
      <c r="AQ13" s="20">
        <v>0.184632315000612</v>
      </c>
      <c r="AR13" s="20">
        <v>0.156764972507588</v>
      </c>
      <c r="AS13" s="20">
        <v>0.28897438011641302</v>
      </c>
      <c r="AT13" s="20">
        <v>0.27141287031632</v>
      </c>
      <c r="AU13" s="20">
        <v>0.18173595335623499</v>
      </c>
      <c r="AV13" s="20">
        <v>0.34541765390925999</v>
      </c>
      <c r="AW13" s="20"/>
      <c r="AX13" s="20">
        <v>0.25506990037566002</v>
      </c>
      <c r="AY13" s="20">
        <v>0.189498696278316</v>
      </c>
      <c r="AZ13" s="20">
        <v>0.23106401369544899</v>
      </c>
      <c r="BA13" s="20"/>
      <c r="BB13" s="20">
        <v>0.22715536831250399</v>
      </c>
      <c r="BC13" s="20">
        <v>0.233089893361664</v>
      </c>
      <c r="BD13" s="20">
        <v>0.17610435277792499</v>
      </c>
      <c r="BE13" s="20"/>
      <c r="BF13" s="20">
        <v>9.60307843246999E-2</v>
      </c>
      <c r="BG13" s="20">
        <v>0.223765171285317</v>
      </c>
      <c r="BH13" s="20">
        <v>0.18989420401285401</v>
      </c>
      <c r="BI13" s="20"/>
      <c r="BJ13" s="20">
        <v>0.15232133261113001</v>
      </c>
      <c r="BK13" s="20">
        <v>0.276723199143878</v>
      </c>
      <c r="BL13" s="20"/>
      <c r="BM13" s="20">
        <v>0.134843161399303</v>
      </c>
      <c r="BN13" s="20">
        <v>0.30618856621839202</v>
      </c>
      <c r="BO13" s="20"/>
      <c r="BP13" s="20">
        <v>0.28453331797953402</v>
      </c>
      <c r="BQ13" s="20">
        <v>0.26986509072076698</v>
      </c>
      <c r="BR13" s="20">
        <v>0.32306504360516902</v>
      </c>
      <c r="BS13" s="20">
        <v>0.246421023382739</v>
      </c>
      <c r="BT13" s="20">
        <v>0.26911018077070198</v>
      </c>
      <c r="BU13" s="20">
        <v>0.204109843943553</v>
      </c>
      <c r="BV13" s="20">
        <v>0.25197654870747899</v>
      </c>
      <c r="BW13" s="20">
        <v>0.242066606912061</v>
      </c>
    </row>
    <row r="14" spans="2:75" x14ac:dyDescent="0.35">
      <c r="B14" s="16"/>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row>
    <row r="15" spans="2:75" x14ac:dyDescent="0.35">
      <c r="B15" t="s">
        <v>94</v>
      </c>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row>
    <row r="16" spans="2:75" x14ac:dyDescent="0.35">
      <c r="B16" t="s">
        <v>95</v>
      </c>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W18"/>
  <sheetViews>
    <sheetView showGridLines="0" workbookViewId="0">
      <pane xSplit="2" topLeftCell="C1" activePane="topRight" state="frozen"/>
      <selection pane="topRight" activeCell="C14" sqref="C14:BQ16"/>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414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338</v>
      </c>
      <c r="C9" s="14">
        <v>2.8120968553204E-2</v>
      </c>
      <c r="D9" s="14">
        <v>3.8770063336858701E-2</v>
      </c>
      <c r="E9" s="14">
        <v>1.8070844386145701E-2</v>
      </c>
      <c r="F9" s="14"/>
      <c r="G9" s="14">
        <v>0.104254092341955</v>
      </c>
      <c r="H9" s="14">
        <v>4.6410315780998999E-3</v>
      </c>
      <c r="I9" s="14">
        <v>5.7390192330234797E-2</v>
      </c>
      <c r="J9" s="14">
        <v>5.2551831594865803E-3</v>
      </c>
      <c r="K9" s="14">
        <v>3.2967741540010101E-2</v>
      </c>
      <c r="L9" s="14">
        <v>1.6803255614361499E-2</v>
      </c>
      <c r="M9" s="14"/>
      <c r="N9" s="14">
        <v>3.1223539049693501E-2</v>
      </c>
      <c r="O9" s="14">
        <v>2.2314729481202101E-2</v>
      </c>
      <c r="P9" s="14"/>
      <c r="Q9" s="14">
        <v>0</v>
      </c>
      <c r="R9" s="14">
        <v>4.5999431167094203E-3</v>
      </c>
      <c r="S9" s="14">
        <v>1.36089013836225E-2</v>
      </c>
      <c r="T9" s="14">
        <v>5.5337615707851603E-2</v>
      </c>
      <c r="U9" s="14">
        <v>1.4179419436193001E-2</v>
      </c>
      <c r="V9" s="14">
        <v>2.95710790094732E-2</v>
      </c>
      <c r="W9" s="14">
        <v>3.8125129313976797E-2</v>
      </c>
      <c r="X9" s="14">
        <v>0</v>
      </c>
      <c r="Y9" s="14">
        <v>0.31767777732357899</v>
      </c>
      <c r="Z9" s="14">
        <v>2.1762229917874201E-2</v>
      </c>
      <c r="AA9" s="14"/>
      <c r="AB9" s="14">
        <v>6.1663923777883503E-2</v>
      </c>
      <c r="AC9" s="14">
        <v>2.4810257363709402E-2</v>
      </c>
      <c r="AD9" s="14">
        <v>2.750840858162E-2</v>
      </c>
      <c r="AE9" s="14"/>
      <c r="AF9" s="14">
        <v>7.7808214378632E-3</v>
      </c>
      <c r="AG9" s="14">
        <v>3.2054463245968501E-2</v>
      </c>
      <c r="AH9" s="14">
        <v>3.7265195156598499E-2</v>
      </c>
      <c r="AI9" s="14">
        <v>9.7284394514845392E-3</v>
      </c>
      <c r="AJ9" s="14">
        <v>1.6200203588356599E-2</v>
      </c>
      <c r="AK9" s="14">
        <v>4.9483770224021499E-2</v>
      </c>
      <c r="AL9" s="14">
        <v>9.6654467958010706E-2</v>
      </c>
      <c r="AM9" s="14">
        <v>9.2496452198655207E-3</v>
      </c>
      <c r="AN9" s="14"/>
      <c r="AO9" s="14">
        <v>4.3651166636242099E-3</v>
      </c>
      <c r="AP9" s="14">
        <v>2.8052381828581899E-2</v>
      </c>
      <c r="AQ9" s="14">
        <v>7.7778822729117096E-3</v>
      </c>
      <c r="AR9" s="14">
        <v>0</v>
      </c>
      <c r="AS9" s="14">
        <v>1.8352866835661199E-2</v>
      </c>
      <c r="AT9" s="14">
        <v>7.2209110101068494E-2</v>
      </c>
      <c r="AU9" s="14">
        <v>0.110946886407349</v>
      </c>
      <c r="AV9" s="14">
        <v>1.7424096978161802E-2</v>
      </c>
      <c r="AW9" s="14"/>
      <c r="AX9" s="14">
        <v>0.149569620335367</v>
      </c>
      <c r="AY9" s="14">
        <v>2.01890634264414E-2</v>
      </c>
      <c r="AZ9" s="14">
        <v>2.9276161118959199E-2</v>
      </c>
      <c r="BA9" s="14"/>
      <c r="BB9" s="14">
        <v>6.3362551816750504E-2</v>
      </c>
      <c r="BC9" s="14">
        <v>2.2701151818531402E-2</v>
      </c>
      <c r="BD9" s="14">
        <v>3.4254365076443097E-2</v>
      </c>
      <c r="BE9" s="14"/>
      <c r="BF9" s="14">
        <v>9.3503619150532902E-2</v>
      </c>
      <c r="BG9" s="14">
        <v>3.5577029430235302E-2</v>
      </c>
      <c r="BH9" s="14">
        <v>2.2682242489030599E-2</v>
      </c>
      <c r="BI9" s="14"/>
      <c r="BJ9" s="14">
        <v>5.3261321617554501E-2</v>
      </c>
      <c r="BK9" s="14">
        <v>2.22298596457969E-2</v>
      </c>
      <c r="BL9" s="14"/>
      <c r="BM9" s="14">
        <v>6.4331848634770303E-2</v>
      </c>
      <c r="BN9" s="14">
        <v>1.5928337991237201E-2</v>
      </c>
      <c r="BO9" s="14"/>
      <c r="BP9" s="14">
        <v>5.8918328474889599E-2</v>
      </c>
      <c r="BQ9" s="14">
        <v>2.1792083769386201E-2</v>
      </c>
      <c r="BR9" s="14">
        <v>2.0392427054182202E-2</v>
      </c>
      <c r="BS9" s="14">
        <v>1.2647506484225701E-2</v>
      </c>
      <c r="BT9" s="14">
        <v>2.18816366619339E-2</v>
      </c>
      <c r="BU9" s="14">
        <v>3.3378247381654298E-2</v>
      </c>
      <c r="BV9" s="14">
        <v>7.1304834854056004E-2</v>
      </c>
      <c r="BW9" s="14">
        <v>6.53065494246811E-3</v>
      </c>
    </row>
    <row r="10" spans="2:75" x14ac:dyDescent="0.35">
      <c r="B10" s="15" t="s">
        <v>339</v>
      </c>
      <c r="C10" s="14">
        <v>0.26460717029671199</v>
      </c>
      <c r="D10" s="14">
        <v>0.31791984860410699</v>
      </c>
      <c r="E10" s="14">
        <v>0.214293125060666</v>
      </c>
      <c r="F10" s="14"/>
      <c r="G10" s="14">
        <v>0.22398615642040401</v>
      </c>
      <c r="H10" s="14">
        <v>0.21092740831446299</v>
      </c>
      <c r="I10" s="14">
        <v>0.17236417422127701</v>
      </c>
      <c r="J10" s="14">
        <v>0.21017064375970801</v>
      </c>
      <c r="K10" s="14">
        <v>0.30177651527827798</v>
      </c>
      <c r="L10" s="14">
        <v>0.33999201319532801</v>
      </c>
      <c r="M10" s="14"/>
      <c r="N10" s="14">
        <v>0.29412846376752</v>
      </c>
      <c r="O10" s="14">
        <v>0.20936017822991401</v>
      </c>
      <c r="P10" s="14"/>
      <c r="Q10" s="14">
        <v>0.175501449529194</v>
      </c>
      <c r="R10" s="14">
        <v>0.192121883862096</v>
      </c>
      <c r="S10" s="14">
        <v>0.23077246571365601</v>
      </c>
      <c r="T10" s="14">
        <v>0.28434902949354601</v>
      </c>
      <c r="U10" s="14">
        <v>0.297257997456153</v>
      </c>
      <c r="V10" s="14">
        <v>0.34456358281922</v>
      </c>
      <c r="W10" s="14">
        <v>0.357380868945747</v>
      </c>
      <c r="X10" s="14">
        <v>0.33438743868451198</v>
      </c>
      <c r="Y10" s="14">
        <v>0</v>
      </c>
      <c r="Z10" s="14">
        <v>7.4307231470230606E-2</v>
      </c>
      <c r="AA10" s="14"/>
      <c r="AB10" s="14">
        <v>0.29431403420975899</v>
      </c>
      <c r="AC10" s="14">
        <v>0.27133109701457397</v>
      </c>
      <c r="AD10" s="14">
        <v>0.24607112565578401</v>
      </c>
      <c r="AE10" s="14"/>
      <c r="AF10" s="14">
        <v>0.39862415170388599</v>
      </c>
      <c r="AG10" s="14">
        <v>0.236575722914033</v>
      </c>
      <c r="AH10" s="14">
        <v>0.27399209000651398</v>
      </c>
      <c r="AI10" s="14">
        <v>0.33046578006085298</v>
      </c>
      <c r="AJ10" s="14">
        <v>0.30566892578795102</v>
      </c>
      <c r="AK10" s="14">
        <v>0.32522343994096198</v>
      </c>
      <c r="AL10" s="14">
        <v>8.6583709176326407E-2</v>
      </c>
      <c r="AM10" s="14">
        <v>0.14639350235794801</v>
      </c>
      <c r="AN10" s="14"/>
      <c r="AO10" s="14">
        <v>0.37975323201015398</v>
      </c>
      <c r="AP10" s="14">
        <v>0.31762548581035099</v>
      </c>
      <c r="AQ10" s="14">
        <v>0.47834270787764799</v>
      </c>
      <c r="AR10" s="14">
        <v>0.34541076526500403</v>
      </c>
      <c r="AS10" s="14">
        <v>0.31766819582336903</v>
      </c>
      <c r="AT10" s="14">
        <v>0.33728044755085601</v>
      </c>
      <c r="AU10" s="14">
        <v>0.101565576040744</v>
      </c>
      <c r="AV10" s="14">
        <v>0.15488259059972301</v>
      </c>
      <c r="AW10" s="14"/>
      <c r="AX10" s="14">
        <v>0.27497895014760798</v>
      </c>
      <c r="AY10" s="14">
        <v>0.36012500251874502</v>
      </c>
      <c r="AZ10" s="14">
        <v>0.19608137768761499</v>
      </c>
      <c r="BA10" s="14"/>
      <c r="BB10" s="14">
        <v>0.41688623931017399</v>
      </c>
      <c r="BC10" s="14">
        <v>0.29771181276616798</v>
      </c>
      <c r="BD10" s="14">
        <v>0.15031417673546901</v>
      </c>
      <c r="BE10" s="14"/>
      <c r="BF10" s="14">
        <v>0.355276951776132</v>
      </c>
      <c r="BG10" s="14">
        <v>0.30717092924115502</v>
      </c>
      <c r="BH10" s="14">
        <v>0.246969892916613</v>
      </c>
      <c r="BI10" s="14"/>
      <c r="BJ10" s="14">
        <v>0.353932627892945</v>
      </c>
      <c r="BK10" s="14">
        <v>0.24879923656366201</v>
      </c>
      <c r="BL10" s="14"/>
      <c r="BM10" s="14">
        <v>0.29532923266475603</v>
      </c>
      <c r="BN10" s="14">
        <v>0.25726813771107698</v>
      </c>
      <c r="BO10" s="14"/>
      <c r="BP10" s="14">
        <v>0.31170481396025601</v>
      </c>
      <c r="BQ10" s="14">
        <v>0.32530885015842398</v>
      </c>
      <c r="BR10" s="14">
        <v>0.143921248164156</v>
      </c>
      <c r="BS10" s="14">
        <v>0.22719592829846599</v>
      </c>
      <c r="BT10" s="14">
        <v>0.26268046841893899</v>
      </c>
      <c r="BU10" s="14">
        <v>0.31458493191908399</v>
      </c>
      <c r="BV10" s="14">
        <v>0.38564113084629797</v>
      </c>
      <c r="BW10" s="14">
        <v>0.14321365214965501</v>
      </c>
    </row>
    <row r="11" spans="2:75" x14ac:dyDescent="0.35">
      <c r="B11" s="15" t="s">
        <v>341</v>
      </c>
      <c r="C11" s="14">
        <v>0.237590361812307</v>
      </c>
      <c r="D11" s="14">
        <v>0.254789536509749</v>
      </c>
      <c r="E11" s="14">
        <v>0.22135857452973601</v>
      </c>
      <c r="F11" s="14"/>
      <c r="G11" s="14">
        <v>0.13547627887884101</v>
      </c>
      <c r="H11" s="14">
        <v>0.22714704509288999</v>
      </c>
      <c r="I11" s="14">
        <v>0.274544272892985</v>
      </c>
      <c r="J11" s="14">
        <v>0.25824588287470801</v>
      </c>
      <c r="K11" s="14">
        <v>0.28426598429982503</v>
      </c>
      <c r="L11" s="14">
        <v>0.21806344978518999</v>
      </c>
      <c r="M11" s="14"/>
      <c r="N11" s="14">
        <v>0.24871313225798999</v>
      </c>
      <c r="O11" s="14">
        <v>0.216774891406814</v>
      </c>
      <c r="P11" s="14"/>
      <c r="Q11" s="14">
        <v>0.162213133334808</v>
      </c>
      <c r="R11" s="14">
        <v>0.18626180129290401</v>
      </c>
      <c r="S11" s="14">
        <v>0.30707381718280602</v>
      </c>
      <c r="T11" s="14">
        <v>0.306904545713865</v>
      </c>
      <c r="U11" s="14">
        <v>0.26967921874554002</v>
      </c>
      <c r="V11" s="14">
        <v>0.15319840002197299</v>
      </c>
      <c r="W11" s="14">
        <v>0.226213119770206</v>
      </c>
      <c r="X11" s="14">
        <v>0.17650424472829601</v>
      </c>
      <c r="Y11" s="14">
        <v>0.11182982956972801</v>
      </c>
      <c r="Z11" s="14">
        <v>0.14508444679281701</v>
      </c>
      <c r="AA11" s="14"/>
      <c r="AB11" s="14">
        <v>0.20368231077302401</v>
      </c>
      <c r="AC11" s="14">
        <v>0.21538079894374601</v>
      </c>
      <c r="AD11" s="14">
        <v>0.33410734061271202</v>
      </c>
      <c r="AE11" s="14"/>
      <c r="AF11" s="14">
        <v>0.22121334995618799</v>
      </c>
      <c r="AG11" s="14">
        <v>0.30788981784730002</v>
      </c>
      <c r="AH11" s="14">
        <v>0.32631522801921098</v>
      </c>
      <c r="AI11" s="14">
        <v>0.22722917600370399</v>
      </c>
      <c r="AJ11" s="14">
        <v>0.24953965742668599</v>
      </c>
      <c r="AK11" s="14">
        <v>0.218976825804585</v>
      </c>
      <c r="AL11" s="14">
        <v>0.220811866639708</v>
      </c>
      <c r="AM11" s="14">
        <v>0.20133158413416999</v>
      </c>
      <c r="AN11" s="14"/>
      <c r="AO11" s="14">
        <v>0.25602080364459301</v>
      </c>
      <c r="AP11" s="14">
        <v>0.217780985738077</v>
      </c>
      <c r="AQ11" s="14">
        <v>0.157926439309651</v>
      </c>
      <c r="AR11" s="14">
        <v>0.29693886498595301</v>
      </c>
      <c r="AS11" s="14">
        <v>0.381723206300778</v>
      </c>
      <c r="AT11" s="14">
        <v>0.20805702734780401</v>
      </c>
      <c r="AU11" s="14">
        <v>0.28477325478029603</v>
      </c>
      <c r="AV11" s="14">
        <v>0.18226088355367601</v>
      </c>
      <c r="AW11" s="14"/>
      <c r="AX11" s="14">
        <v>0.24517083054642899</v>
      </c>
      <c r="AY11" s="14">
        <v>0.25101566168714101</v>
      </c>
      <c r="AZ11" s="14">
        <v>0.25841916931266201</v>
      </c>
      <c r="BA11" s="14"/>
      <c r="BB11" s="14">
        <v>0.19851846879155399</v>
      </c>
      <c r="BC11" s="14">
        <v>0.23284016092499099</v>
      </c>
      <c r="BD11" s="14">
        <v>0.31801196571906498</v>
      </c>
      <c r="BE11" s="14"/>
      <c r="BF11" s="14">
        <v>0.277318822146014</v>
      </c>
      <c r="BG11" s="14">
        <v>0.23166194692782599</v>
      </c>
      <c r="BH11" s="14">
        <v>0.27688111436652102</v>
      </c>
      <c r="BI11" s="14"/>
      <c r="BJ11" s="14">
        <v>0.24330274871791099</v>
      </c>
      <c r="BK11" s="14">
        <v>0.238359639672061</v>
      </c>
      <c r="BL11" s="14"/>
      <c r="BM11" s="14">
        <v>0.242292063896586</v>
      </c>
      <c r="BN11" s="14">
        <v>0.230231621364612</v>
      </c>
      <c r="BO11" s="14"/>
      <c r="BP11" s="14">
        <v>0.19298052806819799</v>
      </c>
      <c r="BQ11" s="14">
        <v>0.192973120689058</v>
      </c>
      <c r="BR11" s="14">
        <v>0.35355558650475299</v>
      </c>
      <c r="BS11" s="14">
        <v>0.26530673536025101</v>
      </c>
      <c r="BT11" s="14">
        <v>0.24296792107654899</v>
      </c>
      <c r="BU11" s="14">
        <v>0.23111822138909799</v>
      </c>
      <c r="BV11" s="14">
        <v>0.12904010135491001</v>
      </c>
      <c r="BW11" s="14">
        <v>0.27575343989543399</v>
      </c>
    </row>
    <row r="12" spans="2:75" x14ac:dyDescent="0.35">
      <c r="B12" s="15" t="s">
        <v>342</v>
      </c>
      <c r="C12" s="14">
        <v>0.15252382181746499</v>
      </c>
      <c r="D12" s="14">
        <v>0.18757828646490801</v>
      </c>
      <c r="E12" s="14">
        <v>0.119441035958775</v>
      </c>
      <c r="F12" s="14"/>
      <c r="G12" s="14">
        <v>0.31374522272262101</v>
      </c>
      <c r="H12" s="14">
        <v>0.27788779640772598</v>
      </c>
      <c r="I12" s="14">
        <v>0.16405562050272801</v>
      </c>
      <c r="J12" s="14">
        <v>0.176402108381568</v>
      </c>
      <c r="K12" s="14">
        <v>8.4705807832434504E-2</v>
      </c>
      <c r="L12" s="14">
        <v>8.6491587157925695E-2</v>
      </c>
      <c r="M12" s="14"/>
      <c r="N12" s="14">
        <v>0.16970291249015901</v>
      </c>
      <c r="O12" s="14">
        <v>0.12037438070142401</v>
      </c>
      <c r="P12" s="14"/>
      <c r="Q12" s="14">
        <v>0.14413533546906401</v>
      </c>
      <c r="R12" s="14">
        <v>0.14343599343341501</v>
      </c>
      <c r="S12" s="14">
        <v>0.121302066535128</v>
      </c>
      <c r="T12" s="14">
        <v>0.137031626044471</v>
      </c>
      <c r="U12" s="14">
        <v>0.17202957849712999</v>
      </c>
      <c r="V12" s="14">
        <v>0.17374894846664099</v>
      </c>
      <c r="W12" s="14">
        <v>0.20314455806183099</v>
      </c>
      <c r="X12" s="14">
        <v>0.33182818373155398</v>
      </c>
      <c r="Y12" s="14">
        <v>0.57049239310669397</v>
      </c>
      <c r="Z12" s="14">
        <v>6.8995139176150605E-2</v>
      </c>
      <c r="AA12" s="14"/>
      <c r="AB12" s="14">
        <v>0.159230406722185</v>
      </c>
      <c r="AC12" s="14">
        <v>0.11981120670263699</v>
      </c>
      <c r="AD12" s="14">
        <v>0.22468328703030199</v>
      </c>
      <c r="AE12" s="14"/>
      <c r="AF12" s="14">
        <v>7.1824211844526503E-2</v>
      </c>
      <c r="AG12" s="14">
        <v>0.18734973175047601</v>
      </c>
      <c r="AH12" s="14">
        <v>0.17703671245654701</v>
      </c>
      <c r="AI12" s="14">
        <v>0.114829554540279</v>
      </c>
      <c r="AJ12" s="14">
        <v>8.3931718850914494E-2</v>
      </c>
      <c r="AK12" s="14">
        <v>0.15743645914350099</v>
      </c>
      <c r="AL12" s="14">
        <v>0.21622471287787001</v>
      </c>
      <c r="AM12" s="14">
        <v>0.17722330547359599</v>
      </c>
      <c r="AN12" s="14"/>
      <c r="AO12" s="14">
        <v>7.2815902327439605E-2</v>
      </c>
      <c r="AP12" s="14">
        <v>0.19600716157784401</v>
      </c>
      <c r="AQ12" s="14">
        <v>0.14574170387438201</v>
      </c>
      <c r="AR12" s="14">
        <v>0.107514476282574</v>
      </c>
      <c r="AS12" s="14">
        <v>1.5919994734511899E-2</v>
      </c>
      <c r="AT12" s="14">
        <v>0.11116486635358799</v>
      </c>
      <c r="AU12" s="14">
        <v>0.21829416068520899</v>
      </c>
      <c r="AV12" s="14">
        <v>0.239332330292261</v>
      </c>
      <c r="AW12" s="14"/>
      <c r="AX12" s="14">
        <v>9.3945463371939306E-2</v>
      </c>
      <c r="AY12" s="14">
        <v>0.131605496128853</v>
      </c>
      <c r="AZ12" s="14">
        <v>0.21220832426436501</v>
      </c>
      <c r="BA12" s="14"/>
      <c r="BB12" s="14">
        <v>6.2914383457587306E-2</v>
      </c>
      <c r="BC12" s="14">
        <v>0.13682314918403801</v>
      </c>
      <c r="BD12" s="14">
        <v>0.26793117363253699</v>
      </c>
      <c r="BE12" s="14"/>
      <c r="BF12" s="14">
        <v>0.12662339066082101</v>
      </c>
      <c r="BG12" s="14">
        <v>0.11295041053001401</v>
      </c>
      <c r="BH12" s="14">
        <v>0.22100812880613799</v>
      </c>
      <c r="BI12" s="14"/>
      <c r="BJ12" s="14">
        <v>0.17914762135088699</v>
      </c>
      <c r="BK12" s="14">
        <v>0.14326496597076199</v>
      </c>
      <c r="BL12" s="14"/>
      <c r="BM12" s="14">
        <v>0.19329225792221599</v>
      </c>
      <c r="BN12" s="14">
        <v>0.121929283308263</v>
      </c>
      <c r="BO12" s="14"/>
      <c r="BP12" s="14">
        <v>0.105887990188158</v>
      </c>
      <c r="BQ12" s="14">
        <v>8.0975454761402194E-2</v>
      </c>
      <c r="BR12" s="14">
        <v>0.105058665147409</v>
      </c>
      <c r="BS12" s="14">
        <v>0.17986757014048699</v>
      </c>
      <c r="BT12" s="14">
        <v>0.16084857057202101</v>
      </c>
      <c r="BU12" s="14">
        <v>0.15873983577762901</v>
      </c>
      <c r="BV12" s="14">
        <v>0.21696050080527199</v>
      </c>
      <c r="BW12" s="14">
        <v>0.20298336938745601</v>
      </c>
    </row>
    <row r="13" spans="2:75" x14ac:dyDescent="0.35">
      <c r="B13" s="15" t="s">
        <v>92</v>
      </c>
      <c r="C13" s="20">
        <v>0.31715767752031099</v>
      </c>
      <c r="D13" s="20">
        <v>0.20094226508437801</v>
      </c>
      <c r="E13" s="20">
        <v>0.42683642006467798</v>
      </c>
      <c r="F13" s="20"/>
      <c r="G13" s="20">
        <v>0.22253824963617899</v>
      </c>
      <c r="H13" s="20">
        <v>0.27939671860682103</v>
      </c>
      <c r="I13" s="20">
        <v>0.33164574005277597</v>
      </c>
      <c r="J13" s="20">
        <v>0.34992618182453</v>
      </c>
      <c r="K13" s="20">
        <v>0.29628395104945199</v>
      </c>
      <c r="L13" s="20">
        <v>0.33864969424719499</v>
      </c>
      <c r="M13" s="20"/>
      <c r="N13" s="20">
        <v>0.25623195243463598</v>
      </c>
      <c r="O13" s="20">
        <v>0.43117582018064698</v>
      </c>
      <c r="P13" s="20"/>
      <c r="Q13" s="20">
        <v>0.51815008166693399</v>
      </c>
      <c r="R13" s="20">
        <v>0.47358037829487498</v>
      </c>
      <c r="S13" s="20">
        <v>0.32724274918478802</v>
      </c>
      <c r="T13" s="20">
        <v>0.21637718304026701</v>
      </c>
      <c r="U13" s="20">
        <v>0.24685378586498499</v>
      </c>
      <c r="V13" s="20">
        <v>0.29891798968269201</v>
      </c>
      <c r="W13" s="20">
        <v>0.17513632390823899</v>
      </c>
      <c r="X13" s="20">
        <v>0.15728013285563799</v>
      </c>
      <c r="Y13" s="20">
        <v>0</v>
      </c>
      <c r="Z13" s="20">
        <v>0.68985095264292795</v>
      </c>
      <c r="AA13" s="20"/>
      <c r="AB13" s="20">
        <v>0.28110932451714898</v>
      </c>
      <c r="AC13" s="20">
        <v>0.368666639975334</v>
      </c>
      <c r="AD13" s="20">
        <v>0.16762983811958199</v>
      </c>
      <c r="AE13" s="20"/>
      <c r="AF13" s="20">
        <v>0.300557465057536</v>
      </c>
      <c r="AG13" s="20">
        <v>0.236130264242223</v>
      </c>
      <c r="AH13" s="20">
        <v>0.18539077436113</v>
      </c>
      <c r="AI13" s="20">
        <v>0.31774704994368003</v>
      </c>
      <c r="AJ13" s="20">
        <v>0.344659494346092</v>
      </c>
      <c r="AK13" s="20">
        <v>0.24887950488693</v>
      </c>
      <c r="AL13" s="20">
        <v>0.379725243348085</v>
      </c>
      <c r="AM13" s="20">
        <v>0.46580196281441999</v>
      </c>
      <c r="AN13" s="20"/>
      <c r="AO13" s="20">
        <v>0.28704494535419001</v>
      </c>
      <c r="AP13" s="20">
        <v>0.240533985045147</v>
      </c>
      <c r="AQ13" s="20">
        <v>0.21021126666540699</v>
      </c>
      <c r="AR13" s="20">
        <v>0.25013589346646897</v>
      </c>
      <c r="AS13" s="20">
        <v>0.26633573630568003</v>
      </c>
      <c r="AT13" s="20">
        <v>0.271288548646684</v>
      </c>
      <c r="AU13" s="20">
        <v>0.28442012208640199</v>
      </c>
      <c r="AV13" s="20">
        <v>0.40610009857617901</v>
      </c>
      <c r="AW13" s="20"/>
      <c r="AX13" s="20">
        <v>0.23633513559865699</v>
      </c>
      <c r="AY13" s="20">
        <v>0.237064776238819</v>
      </c>
      <c r="AZ13" s="20">
        <v>0.30401496761639901</v>
      </c>
      <c r="BA13" s="20"/>
      <c r="BB13" s="20">
        <v>0.25831835662393399</v>
      </c>
      <c r="BC13" s="20">
        <v>0.30992372530627099</v>
      </c>
      <c r="BD13" s="20">
        <v>0.22948831883648499</v>
      </c>
      <c r="BE13" s="20"/>
      <c r="BF13" s="20">
        <v>0.147277216266501</v>
      </c>
      <c r="BG13" s="20">
        <v>0.31263968387077001</v>
      </c>
      <c r="BH13" s="20">
        <v>0.23245862142169799</v>
      </c>
      <c r="BI13" s="20"/>
      <c r="BJ13" s="20">
        <v>0.17035568042070101</v>
      </c>
      <c r="BK13" s="20">
        <v>0.347346298147719</v>
      </c>
      <c r="BL13" s="20"/>
      <c r="BM13" s="20">
        <v>0.204754596881672</v>
      </c>
      <c r="BN13" s="20">
        <v>0.37464261962480999</v>
      </c>
      <c r="BO13" s="20"/>
      <c r="BP13" s="20">
        <v>0.33050833930849899</v>
      </c>
      <c r="BQ13" s="20">
        <v>0.37895049062172997</v>
      </c>
      <c r="BR13" s="20">
        <v>0.37707207312949997</v>
      </c>
      <c r="BS13" s="20">
        <v>0.31498225971657001</v>
      </c>
      <c r="BT13" s="20">
        <v>0.31162140327055698</v>
      </c>
      <c r="BU13" s="20">
        <v>0.262178763532535</v>
      </c>
      <c r="BV13" s="20">
        <v>0.197053432139463</v>
      </c>
      <c r="BW13" s="20">
        <v>0.37151888362498597</v>
      </c>
    </row>
    <row r="14" spans="2:75" x14ac:dyDescent="0.35">
      <c r="B14" s="16"/>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row>
    <row r="15" spans="2:75" x14ac:dyDescent="0.35">
      <c r="B15" t="s">
        <v>94</v>
      </c>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row>
    <row r="16" spans="2:75" x14ac:dyDescent="0.35">
      <c r="B16" t="s">
        <v>95</v>
      </c>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BW18"/>
  <sheetViews>
    <sheetView showGridLines="0" workbookViewId="0">
      <pane xSplit="2" topLeftCell="C1" activePane="topRight" state="frozen"/>
      <selection pane="topRight" activeCell="C14" sqref="C14:BQ16"/>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415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338</v>
      </c>
      <c r="C9" s="14">
        <v>9.6637123173872103E-2</v>
      </c>
      <c r="D9" s="14">
        <v>9.4130960393749394E-2</v>
      </c>
      <c r="E9" s="14">
        <v>9.9002323938330902E-2</v>
      </c>
      <c r="F9" s="14"/>
      <c r="G9" s="14">
        <v>0.11994310327529201</v>
      </c>
      <c r="H9" s="14">
        <v>7.7062788699162499E-2</v>
      </c>
      <c r="I9" s="14">
        <v>9.4346816906987693E-2</v>
      </c>
      <c r="J9" s="14">
        <v>5.47626751706407E-2</v>
      </c>
      <c r="K9" s="14">
        <v>4.8535363409953701E-2</v>
      </c>
      <c r="L9" s="14">
        <v>0.14161160819610599</v>
      </c>
      <c r="M9" s="14"/>
      <c r="N9" s="14">
        <v>0.104693802835404</v>
      </c>
      <c r="O9" s="14">
        <v>8.1559622664433395E-2</v>
      </c>
      <c r="P9" s="14"/>
      <c r="Q9" s="14">
        <v>3.2220301040340599E-2</v>
      </c>
      <c r="R9" s="14">
        <v>3.4047652817410699E-2</v>
      </c>
      <c r="S9" s="14">
        <v>0.11160622233320699</v>
      </c>
      <c r="T9" s="14">
        <v>9.7478406935888301E-2</v>
      </c>
      <c r="U9" s="14">
        <v>0.12364762785690001</v>
      </c>
      <c r="V9" s="14">
        <v>0.13738842182509001</v>
      </c>
      <c r="W9" s="14">
        <v>6.2410695228887897E-2</v>
      </c>
      <c r="X9" s="14">
        <v>0</v>
      </c>
      <c r="Y9" s="14">
        <v>0.31767777732357899</v>
      </c>
      <c r="Z9" s="14">
        <v>0.103479817429887</v>
      </c>
      <c r="AA9" s="14"/>
      <c r="AB9" s="14">
        <v>0.26093905141651702</v>
      </c>
      <c r="AC9" s="14">
        <v>6.7655137176571595E-2</v>
      </c>
      <c r="AD9" s="14">
        <v>9.4231879449023406E-2</v>
      </c>
      <c r="AE9" s="14"/>
      <c r="AF9" s="14">
        <v>0.15898764920070799</v>
      </c>
      <c r="AG9" s="14">
        <v>6.19475739517448E-2</v>
      </c>
      <c r="AH9" s="14">
        <v>0.104170018646633</v>
      </c>
      <c r="AI9" s="14">
        <v>0.17381295063193899</v>
      </c>
      <c r="AJ9" s="14">
        <v>0</v>
      </c>
      <c r="AK9" s="14">
        <v>9.5715646754250497E-2</v>
      </c>
      <c r="AL9" s="14">
        <v>0.14995921589382399</v>
      </c>
      <c r="AM9" s="14">
        <v>6.1265365697067899E-2</v>
      </c>
      <c r="AN9" s="14"/>
      <c r="AO9" s="14">
        <v>0.179569195097527</v>
      </c>
      <c r="AP9" s="14">
        <v>7.8323113148872206E-2</v>
      </c>
      <c r="AQ9" s="14">
        <v>0.12835573512201601</v>
      </c>
      <c r="AR9" s="14">
        <v>0.130430379997725</v>
      </c>
      <c r="AS9" s="14">
        <v>0</v>
      </c>
      <c r="AT9" s="14">
        <v>0.112815561507321</v>
      </c>
      <c r="AU9" s="14">
        <v>0.15337865963907299</v>
      </c>
      <c r="AV9" s="14">
        <v>4.8767649917275502E-2</v>
      </c>
      <c r="AW9" s="14"/>
      <c r="AX9" s="14">
        <v>0.136149748030994</v>
      </c>
      <c r="AY9" s="14">
        <v>9.1469864397160996E-2</v>
      </c>
      <c r="AZ9" s="14">
        <v>0.11281995894494599</v>
      </c>
      <c r="BA9" s="14"/>
      <c r="BB9" s="14">
        <v>0.28145276728322699</v>
      </c>
      <c r="BC9" s="14">
        <v>7.0023079254709103E-2</v>
      </c>
      <c r="BD9" s="14">
        <v>8.77731384756055E-2</v>
      </c>
      <c r="BE9" s="14"/>
      <c r="BF9" s="14">
        <v>0.20138299592390299</v>
      </c>
      <c r="BG9" s="14">
        <v>0.110097611626314</v>
      </c>
      <c r="BH9" s="14">
        <v>9.2052791371635204E-2</v>
      </c>
      <c r="BI9" s="14"/>
      <c r="BJ9" s="14">
        <v>0.15034230095085999</v>
      </c>
      <c r="BK9" s="14">
        <v>8.1655000135864395E-2</v>
      </c>
      <c r="BL9" s="14"/>
      <c r="BM9" s="14">
        <v>0.141603002112767</v>
      </c>
      <c r="BN9" s="14">
        <v>8.1702352621959795E-2</v>
      </c>
      <c r="BO9" s="14"/>
      <c r="BP9" s="14">
        <v>0.10055706869402201</v>
      </c>
      <c r="BQ9" s="14">
        <v>0.13329256577217799</v>
      </c>
      <c r="BR9" s="14">
        <v>8.3027253601551596E-2</v>
      </c>
      <c r="BS9" s="14">
        <v>0.12188699504942201</v>
      </c>
      <c r="BT9" s="14">
        <v>8.2005472128936704E-2</v>
      </c>
      <c r="BU9" s="14">
        <v>9.8499351294170395E-2</v>
      </c>
      <c r="BV9" s="14">
        <v>8.9876096446684497E-2</v>
      </c>
      <c r="BW9" s="14">
        <v>7.2103945710212197E-2</v>
      </c>
    </row>
    <row r="10" spans="2:75" x14ac:dyDescent="0.35">
      <c r="B10" s="15" t="s">
        <v>339</v>
      </c>
      <c r="C10" s="14">
        <v>0.36248761338411201</v>
      </c>
      <c r="D10" s="14">
        <v>0.41755802501975098</v>
      </c>
      <c r="E10" s="14">
        <v>0.310514700557878</v>
      </c>
      <c r="F10" s="14"/>
      <c r="G10" s="14">
        <v>0.26569225956974102</v>
      </c>
      <c r="H10" s="14">
        <v>0.27489939789525297</v>
      </c>
      <c r="I10" s="14">
        <v>0.29054847278437201</v>
      </c>
      <c r="J10" s="14">
        <v>0.297684671850585</v>
      </c>
      <c r="K10" s="14">
        <v>0.50737949532631499</v>
      </c>
      <c r="L10" s="14">
        <v>0.411131199313782</v>
      </c>
      <c r="M10" s="14"/>
      <c r="N10" s="14">
        <v>0.37518351092470398</v>
      </c>
      <c r="O10" s="14">
        <v>0.33872814798671802</v>
      </c>
      <c r="P10" s="14"/>
      <c r="Q10" s="14">
        <v>0.244653894430335</v>
      </c>
      <c r="R10" s="14">
        <v>0.347379135589514</v>
      </c>
      <c r="S10" s="14">
        <v>0.30754783650341799</v>
      </c>
      <c r="T10" s="14">
        <v>0.41027786300959201</v>
      </c>
      <c r="U10" s="14">
        <v>0.35962875931174498</v>
      </c>
      <c r="V10" s="14">
        <v>0.38259814100345302</v>
      </c>
      <c r="W10" s="14">
        <v>0.45188128783235998</v>
      </c>
      <c r="X10" s="14">
        <v>0.24901961159165001</v>
      </c>
      <c r="Y10" s="14">
        <v>0</v>
      </c>
      <c r="Z10" s="14">
        <v>0.25265934139461899</v>
      </c>
      <c r="AA10" s="14"/>
      <c r="AB10" s="14">
        <v>0.37485248407157601</v>
      </c>
      <c r="AC10" s="14">
        <v>0.35963569959702202</v>
      </c>
      <c r="AD10" s="14">
        <v>0.381629867212397</v>
      </c>
      <c r="AE10" s="14"/>
      <c r="AF10" s="14">
        <v>0.41759016624510598</v>
      </c>
      <c r="AG10" s="14">
        <v>0.37055650875565799</v>
      </c>
      <c r="AH10" s="14">
        <v>0.34902841016010799</v>
      </c>
      <c r="AI10" s="14">
        <v>0.427031244862427</v>
      </c>
      <c r="AJ10" s="14">
        <v>0.24865914084822499</v>
      </c>
      <c r="AK10" s="14">
        <v>0.45710700210354099</v>
      </c>
      <c r="AL10" s="14">
        <v>0.380504390116781</v>
      </c>
      <c r="AM10" s="14">
        <v>0.254748265249513</v>
      </c>
      <c r="AN10" s="14"/>
      <c r="AO10" s="14">
        <v>0.39223629067330501</v>
      </c>
      <c r="AP10" s="14">
        <v>0.378630240819259</v>
      </c>
      <c r="AQ10" s="14">
        <v>0.418319034524964</v>
      </c>
      <c r="AR10" s="14">
        <v>0.58368648252415201</v>
      </c>
      <c r="AS10" s="14">
        <v>0.253083020358016</v>
      </c>
      <c r="AT10" s="14">
        <v>0.474984318092536</v>
      </c>
      <c r="AU10" s="14">
        <v>0.37331608277071998</v>
      </c>
      <c r="AV10" s="14">
        <v>0.287268756765306</v>
      </c>
      <c r="AW10" s="14"/>
      <c r="AX10" s="14">
        <v>0.48337613404623597</v>
      </c>
      <c r="AY10" s="14">
        <v>0.400036355149337</v>
      </c>
      <c r="AZ10" s="14">
        <v>0.34408459660451501</v>
      </c>
      <c r="BA10" s="14"/>
      <c r="BB10" s="14">
        <v>0.41932911049600002</v>
      </c>
      <c r="BC10" s="14">
        <v>0.440327528204075</v>
      </c>
      <c r="BD10" s="14">
        <v>0.23199444071463701</v>
      </c>
      <c r="BE10" s="14"/>
      <c r="BF10" s="14">
        <v>0.388019857421734</v>
      </c>
      <c r="BG10" s="14">
        <v>0.46589090264077399</v>
      </c>
      <c r="BH10" s="14">
        <v>0.333100851547599</v>
      </c>
      <c r="BI10" s="14"/>
      <c r="BJ10" s="14">
        <v>0.42838602720969399</v>
      </c>
      <c r="BK10" s="14">
        <v>0.35282342845342302</v>
      </c>
      <c r="BL10" s="14"/>
      <c r="BM10" s="14">
        <v>0.41339908090842598</v>
      </c>
      <c r="BN10" s="14">
        <v>0.34430114570290898</v>
      </c>
      <c r="BO10" s="14"/>
      <c r="BP10" s="14">
        <v>0.43359309110557998</v>
      </c>
      <c r="BQ10" s="14">
        <v>0.415620677571505</v>
      </c>
      <c r="BR10" s="14">
        <v>0.47027558328354102</v>
      </c>
      <c r="BS10" s="14">
        <v>0.320354373562664</v>
      </c>
      <c r="BT10" s="14">
        <v>0.34430275018436801</v>
      </c>
      <c r="BU10" s="14">
        <v>0.33099423042747</v>
      </c>
      <c r="BV10" s="14">
        <v>0.42963618003486698</v>
      </c>
      <c r="BW10" s="14">
        <v>0.30418452119368999</v>
      </c>
    </row>
    <row r="11" spans="2:75" x14ac:dyDescent="0.35">
      <c r="B11" s="15" t="s">
        <v>341</v>
      </c>
      <c r="C11" s="14">
        <v>0.20068608339515101</v>
      </c>
      <c r="D11" s="14">
        <v>0.23806683046447499</v>
      </c>
      <c r="E11" s="14">
        <v>0.165407859552057</v>
      </c>
      <c r="F11" s="14"/>
      <c r="G11" s="14">
        <v>0.27212376407919803</v>
      </c>
      <c r="H11" s="14">
        <v>0.21600773232825399</v>
      </c>
      <c r="I11" s="14">
        <v>0.15495216775207801</v>
      </c>
      <c r="J11" s="14">
        <v>0.23127353752989499</v>
      </c>
      <c r="K11" s="14">
        <v>0.16267319709341399</v>
      </c>
      <c r="L11" s="14">
        <v>0.19941003830676299</v>
      </c>
      <c r="M11" s="14"/>
      <c r="N11" s="14">
        <v>0.20649978492510401</v>
      </c>
      <c r="O11" s="14">
        <v>0.189806156246241</v>
      </c>
      <c r="P11" s="14"/>
      <c r="Q11" s="14">
        <v>7.3105612476796603E-2</v>
      </c>
      <c r="R11" s="14">
        <v>0.16527066703138299</v>
      </c>
      <c r="S11" s="14">
        <v>0.188304966026621</v>
      </c>
      <c r="T11" s="14">
        <v>0.244359930641566</v>
      </c>
      <c r="U11" s="14">
        <v>0.23713336576750799</v>
      </c>
      <c r="V11" s="14">
        <v>0.206740576216974</v>
      </c>
      <c r="W11" s="14">
        <v>0.17046214658360501</v>
      </c>
      <c r="X11" s="14">
        <v>0.41915220467679598</v>
      </c>
      <c r="Y11" s="14">
        <v>0.11182982956972801</v>
      </c>
      <c r="Z11" s="14">
        <v>0.154722326022326</v>
      </c>
      <c r="AA11" s="14"/>
      <c r="AB11" s="14">
        <v>0.17841066439313899</v>
      </c>
      <c r="AC11" s="14">
        <v>0.186151079131018</v>
      </c>
      <c r="AD11" s="14">
        <v>0.25702778566096801</v>
      </c>
      <c r="AE11" s="14"/>
      <c r="AF11" s="14">
        <v>0.156042222198782</v>
      </c>
      <c r="AG11" s="14">
        <v>0.26304416082214199</v>
      </c>
      <c r="AH11" s="14">
        <v>0.23383567944323499</v>
      </c>
      <c r="AI11" s="14">
        <v>7.8869251233073298E-2</v>
      </c>
      <c r="AJ11" s="14">
        <v>0.38021822829357499</v>
      </c>
      <c r="AK11" s="14">
        <v>0.20985626728985701</v>
      </c>
      <c r="AL11" s="14">
        <v>0.117981037586364</v>
      </c>
      <c r="AM11" s="14">
        <v>0.21261469091228999</v>
      </c>
      <c r="AN11" s="14"/>
      <c r="AO11" s="14">
        <v>0.20793526478924401</v>
      </c>
      <c r="AP11" s="14">
        <v>0.22710256119978101</v>
      </c>
      <c r="AQ11" s="14">
        <v>0.16349405366520101</v>
      </c>
      <c r="AR11" s="14">
        <v>2.7794224043359399E-2</v>
      </c>
      <c r="AS11" s="14">
        <v>0.483345451104505</v>
      </c>
      <c r="AT11" s="14">
        <v>0.203870790736977</v>
      </c>
      <c r="AU11" s="14">
        <v>0.100633320596549</v>
      </c>
      <c r="AV11" s="14">
        <v>0.16487392125873401</v>
      </c>
      <c r="AW11" s="14"/>
      <c r="AX11" s="14">
        <v>0.17144206739487999</v>
      </c>
      <c r="AY11" s="14">
        <v>0.23096980315934901</v>
      </c>
      <c r="AZ11" s="14">
        <v>0.199515381438199</v>
      </c>
      <c r="BA11" s="14"/>
      <c r="BB11" s="14">
        <v>0.130629960659085</v>
      </c>
      <c r="BC11" s="14">
        <v>0.19558040686072301</v>
      </c>
      <c r="BD11" s="14">
        <v>0.26062194260869698</v>
      </c>
      <c r="BE11" s="14"/>
      <c r="BF11" s="14">
        <v>0.29086334384677998</v>
      </c>
      <c r="BG11" s="14">
        <v>0.16467942149971601</v>
      </c>
      <c r="BH11" s="14">
        <v>0.23259905631434599</v>
      </c>
      <c r="BI11" s="14"/>
      <c r="BJ11" s="14">
        <v>0.204464737745053</v>
      </c>
      <c r="BK11" s="14">
        <v>0.19901242985074799</v>
      </c>
      <c r="BL11" s="14"/>
      <c r="BM11" s="14">
        <v>0.24569651164924899</v>
      </c>
      <c r="BN11" s="14">
        <v>0.18007243935558601</v>
      </c>
      <c r="BO11" s="14"/>
      <c r="BP11" s="14">
        <v>0.17464324177329699</v>
      </c>
      <c r="BQ11" s="14">
        <v>0.12902726859371899</v>
      </c>
      <c r="BR11" s="14">
        <v>0.159601101647633</v>
      </c>
      <c r="BS11" s="14">
        <v>0.18854751847662099</v>
      </c>
      <c r="BT11" s="14">
        <v>0.23383673285831</v>
      </c>
      <c r="BU11" s="14">
        <v>0.24031140373912099</v>
      </c>
      <c r="BV11" s="14">
        <v>0.22602228890482801</v>
      </c>
      <c r="BW11" s="14">
        <v>0.140935451844999</v>
      </c>
    </row>
    <row r="12" spans="2:75" x14ac:dyDescent="0.35">
      <c r="B12" s="15" t="s">
        <v>342</v>
      </c>
      <c r="C12" s="14">
        <v>0.140314991001491</v>
      </c>
      <c r="D12" s="14">
        <v>0.1455561646295</v>
      </c>
      <c r="E12" s="14">
        <v>0.135368613228288</v>
      </c>
      <c r="F12" s="14"/>
      <c r="G12" s="14">
        <v>0.14878842585006599</v>
      </c>
      <c r="H12" s="14">
        <v>0.262724340833426</v>
      </c>
      <c r="I12" s="14">
        <v>0.19984522453678599</v>
      </c>
      <c r="J12" s="14">
        <v>0.151861455611149</v>
      </c>
      <c r="K12" s="14">
        <v>0.105278160901062</v>
      </c>
      <c r="L12" s="14">
        <v>8.1743858515679002E-2</v>
      </c>
      <c r="M12" s="14"/>
      <c r="N12" s="14">
        <v>0.16153777411860801</v>
      </c>
      <c r="O12" s="14">
        <v>0.100598068310885</v>
      </c>
      <c r="P12" s="14"/>
      <c r="Q12" s="14">
        <v>0.18176903048004001</v>
      </c>
      <c r="R12" s="14">
        <v>0.14082409997976</v>
      </c>
      <c r="S12" s="14">
        <v>0.15465782485899501</v>
      </c>
      <c r="T12" s="14">
        <v>0.12308641661735301</v>
      </c>
      <c r="U12" s="14">
        <v>0.13458163765266301</v>
      </c>
      <c r="V12" s="14">
        <v>0.152819310869548</v>
      </c>
      <c r="W12" s="14">
        <v>0.18464115558977101</v>
      </c>
      <c r="X12" s="14">
        <v>0.33182818373155398</v>
      </c>
      <c r="Y12" s="14">
        <v>0.57049239310669397</v>
      </c>
      <c r="Z12" s="14">
        <v>4.3535455659810603E-2</v>
      </c>
      <c r="AA12" s="14"/>
      <c r="AB12" s="14">
        <v>0.115440231461063</v>
      </c>
      <c r="AC12" s="14">
        <v>0.119118404601757</v>
      </c>
      <c r="AD12" s="14">
        <v>0.21299230075350001</v>
      </c>
      <c r="AE12" s="14"/>
      <c r="AF12" s="14">
        <v>9.7764653234239302E-2</v>
      </c>
      <c r="AG12" s="14">
        <v>0.211502680700308</v>
      </c>
      <c r="AH12" s="14">
        <v>0.18497557267406101</v>
      </c>
      <c r="AI12" s="14">
        <v>0.17476007435566501</v>
      </c>
      <c r="AJ12" s="14">
        <v>2.8687317819192801E-2</v>
      </c>
      <c r="AK12" s="14">
        <v>9.7003919582331705E-2</v>
      </c>
      <c r="AL12" s="14">
        <v>0.228625294431997</v>
      </c>
      <c r="AM12" s="14">
        <v>0.122836697416514</v>
      </c>
      <c r="AN12" s="14"/>
      <c r="AO12" s="14">
        <v>8.7801354662624495E-2</v>
      </c>
      <c r="AP12" s="14">
        <v>0.228712048502906</v>
      </c>
      <c r="AQ12" s="14">
        <v>0.132621656268048</v>
      </c>
      <c r="AR12" s="14">
        <v>0.17248894055219899</v>
      </c>
      <c r="AS12" s="14">
        <v>0</v>
      </c>
      <c r="AT12" s="14">
        <v>7.0086079770206394E-2</v>
      </c>
      <c r="AU12" s="14">
        <v>0.23158152409676599</v>
      </c>
      <c r="AV12" s="14">
        <v>0.17578616819651399</v>
      </c>
      <c r="AW12" s="14"/>
      <c r="AX12" s="14">
        <v>2.05425079921043E-2</v>
      </c>
      <c r="AY12" s="14">
        <v>0.140539484179627</v>
      </c>
      <c r="AZ12" s="14">
        <v>0.18492784733873899</v>
      </c>
      <c r="BA12" s="14"/>
      <c r="BB12" s="14">
        <v>7.7048355390100298E-2</v>
      </c>
      <c r="BC12" s="14">
        <v>0.110405552459185</v>
      </c>
      <c r="BD12" s="14">
        <v>0.28657993869903597</v>
      </c>
      <c r="BE12" s="14"/>
      <c r="BF12" s="14">
        <v>5.8534844720527099E-2</v>
      </c>
      <c r="BG12" s="14">
        <v>9.78141592419383E-2</v>
      </c>
      <c r="BH12" s="14">
        <v>0.21140003714279901</v>
      </c>
      <c r="BI12" s="14"/>
      <c r="BJ12" s="14">
        <v>0.15354087317537199</v>
      </c>
      <c r="BK12" s="14">
        <v>0.138619884367713</v>
      </c>
      <c r="BL12" s="14"/>
      <c r="BM12" s="14">
        <v>0.126288253530247</v>
      </c>
      <c r="BN12" s="14">
        <v>0.138801991176527</v>
      </c>
      <c r="BO12" s="14"/>
      <c r="BP12" s="14">
        <v>6.5236907507047096E-2</v>
      </c>
      <c r="BQ12" s="14">
        <v>9.9635443915607094E-2</v>
      </c>
      <c r="BR12" s="14">
        <v>9.0877270501745197E-2</v>
      </c>
      <c r="BS12" s="14">
        <v>0.164916584625101</v>
      </c>
      <c r="BT12" s="14">
        <v>0.15752750446628799</v>
      </c>
      <c r="BU12" s="14">
        <v>0.16056116508075799</v>
      </c>
      <c r="BV12" s="14">
        <v>0.16748941126431199</v>
      </c>
      <c r="BW12" s="14">
        <v>0.19203857331773699</v>
      </c>
    </row>
    <row r="13" spans="2:75" x14ac:dyDescent="0.35">
      <c r="B13" s="15" t="s">
        <v>92</v>
      </c>
      <c r="C13" s="20">
        <v>0.19987418904537399</v>
      </c>
      <c r="D13" s="20">
        <v>0.104688019492525</v>
      </c>
      <c r="E13" s="20">
        <v>0.289706502723446</v>
      </c>
      <c r="F13" s="20"/>
      <c r="G13" s="20">
        <v>0.19345244722570301</v>
      </c>
      <c r="H13" s="20">
        <v>0.16930574024390399</v>
      </c>
      <c r="I13" s="20">
        <v>0.26030731801977602</v>
      </c>
      <c r="J13" s="20">
        <v>0.26441765983773002</v>
      </c>
      <c r="K13" s="20">
        <v>0.176133783269255</v>
      </c>
      <c r="L13" s="20">
        <v>0.16610329566766999</v>
      </c>
      <c r="M13" s="20"/>
      <c r="N13" s="20">
        <v>0.15208512719618</v>
      </c>
      <c r="O13" s="20">
        <v>0.28930800479172297</v>
      </c>
      <c r="P13" s="20"/>
      <c r="Q13" s="20">
        <v>0.46825116157248797</v>
      </c>
      <c r="R13" s="20">
        <v>0.31247844458193302</v>
      </c>
      <c r="S13" s="20">
        <v>0.237883150277759</v>
      </c>
      <c r="T13" s="20">
        <v>0.124797382795601</v>
      </c>
      <c r="U13" s="20">
        <v>0.14500860941118501</v>
      </c>
      <c r="V13" s="20">
        <v>0.120453550084935</v>
      </c>
      <c r="W13" s="20">
        <v>0.130604714765376</v>
      </c>
      <c r="X13" s="20">
        <v>0</v>
      </c>
      <c r="Y13" s="20">
        <v>0</v>
      </c>
      <c r="Z13" s="20">
        <v>0.44560305949335699</v>
      </c>
      <c r="AA13" s="20"/>
      <c r="AB13" s="20">
        <v>7.0357568657705302E-2</v>
      </c>
      <c r="AC13" s="20">
        <v>0.26743967949363101</v>
      </c>
      <c r="AD13" s="20">
        <v>5.4118166924110901E-2</v>
      </c>
      <c r="AE13" s="20"/>
      <c r="AF13" s="20">
        <v>0.16961530912116499</v>
      </c>
      <c r="AG13" s="20">
        <v>9.2949075770146994E-2</v>
      </c>
      <c r="AH13" s="20">
        <v>0.127990319075963</v>
      </c>
      <c r="AI13" s="20">
        <v>0.14552647891689599</v>
      </c>
      <c r="AJ13" s="20">
        <v>0.34243531303900698</v>
      </c>
      <c r="AK13" s="20">
        <v>0.14031716427002</v>
      </c>
      <c r="AL13" s="20">
        <v>0.122930061971033</v>
      </c>
      <c r="AM13" s="20">
        <v>0.34853498072461497</v>
      </c>
      <c r="AN13" s="20"/>
      <c r="AO13" s="20">
        <v>0.132457894777299</v>
      </c>
      <c r="AP13" s="20">
        <v>8.7232036329180904E-2</v>
      </c>
      <c r="AQ13" s="20">
        <v>0.15720952041977099</v>
      </c>
      <c r="AR13" s="20">
        <v>8.5599972882564296E-2</v>
      </c>
      <c r="AS13" s="20">
        <v>0.26357152853747901</v>
      </c>
      <c r="AT13" s="20">
        <v>0.13824324989296</v>
      </c>
      <c r="AU13" s="20">
        <v>0.141090412896892</v>
      </c>
      <c r="AV13" s="20">
        <v>0.32330350386217099</v>
      </c>
      <c r="AW13" s="20"/>
      <c r="AX13" s="20">
        <v>0.18848954253578501</v>
      </c>
      <c r="AY13" s="20">
        <v>0.13698449311452601</v>
      </c>
      <c r="AZ13" s="20">
        <v>0.15865221567360199</v>
      </c>
      <c r="BA13" s="20"/>
      <c r="BB13" s="20">
        <v>9.1539806171588398E-2</v>
      </c>
      <c r="BC13" s="20">
        <v>0.18366343322130901</v>
      </c>
      <c r="BD13" s="20">
        <v>0.13303053950202401</v>
      </c>
      <c r="BE13" s="20"/>
      <c r="BF13" s="20">
        <v>6.1198958087056103E-2</v>
      </c>
      <c r="BG13" s="20">
        <v>0.16151790499125801</v>
      </c>
      <c r="BH13" s="20">
        <v>0.13084726362362101</v>
      </c>
      <c r="BI13" s="20"/>
      <c r="BJ13" s="20">
        <v>6.32660609190204E-2</v>
      </c>
      <c r="BK13" s="20">
        <v>0.227889257192251</v>
      </c>
      <c r="BL13" s="20"/>
      <c r="BM13" s="20">
        <v>7.3013151799309894E-2</v>
      </c>
      <c r="BN13" s="20">
        <v>0.25512207114301899</v>
      </c>
      <c r="BO13" s="20"/>
      <c r="BP13" s="20">
        <v>0.22596969092005401</v>
      </c>
      <c r="BQ13" s="20">
        <v>0.22242404414698999</v>
      </c>
      <c r="BR13" s="20">
        <v>0.19621879096552899</v>
      </c>
      <c r="BS13" s="20">
        <v>0.20429452828619199</v>
      </c>
      <c r="BT13" s="20">
        <v>0.182327540362097</v>
      </c>
      <c r="BU13" s="20">
        <v>0.16963384945848001</v>
      </c>
      <c r="BV13" s="20">
        <v>8.6976023349308304E-2</v>
      </c>
      <c r="BW13" s="20">
        <v>0.29073750793336101</v>
      </c>
    </row>
    <row r="14" spans="2:75" x14ac:dyDescent="0.35">
      <c r="B14" s="16"/>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row>
    <row r="15" spans="2:75" x14ac:dyDescent="0.35">
      <c r="B15" t="s">
        <v>94</v>
      </c>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row>
    <row r="16" spans="2:75" x14ac:dyDescent="0.35">
      <c r="B16" t="s">
        <v>95</v>
      </c>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W18"/>
  <sheetViews>
    <sheetView showGridLines="0" workbookViewId="0">
      <pane xSplit="2" topLeftCell="C1" activePane="topRight" state="frozen"/>
      <selection pane="topRight" activeCell="C14" sqref="C14:BQ16"/>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416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338</v>
      </c>
      <c r="C9" s="14">
        <v>1.57436818408952E-2</v>
      </c>
      <c r="D9" s="14">
        <v>1.86097620713635E-2</v>
      </c>
      <c r="E9" s="14">
        <v>1.3038807598140899E-2</v>
      </c>
      <c r="F9" s="14"/>
      <c r="G9" s="14">
        <v>2.74622590657503E-2</v>
      </c>
      <c r="H9" s="14">
        <v>1.55080972824244E-2</v>
      </c>
      <c r="I9" s="14">
        <v>2.6654286232754301E-2</v>
      </c>
      <c r="J9" s="14">
        <v>1.6729945768637001E-2</v>
      </c>
      <c r="K9" s="14">
        <v>0</v>
      </c>
      <c r="L9" s="14">
        <v>1.53776061717878E-2</v>
      </c>
      <c r="M9" s="14"/>
      <c r="N9" s="14">
        <v>1.6367504028203899E-2</v>
      </c>
      <c r="O9" s="14">
        <v>1.4576243176074701E-2</v>
      </c>
      <c r="P9" s="14"/>
      <c r="Q9" s="14">
        <v>0</v>
      </c>
      <c r="R9" s="14">
        <v>4.5999431167094203E-3</v>
      </c>
      <c r="S9" s="14">
        <v>1.36089013836225E-2</v>
      </c>
      <c r="T9" s="14">
        <v>1.36452295412862E-2</v>
      </c>
      <c r="U9" s="14">
        <v>3.04563754347316E-3</v>
      </c>
      <c r="V9" s="14">
        <v>1.07199151982531E-2</v>
      </c>
      <c r="W9" s="14">
        <v>3.7038841911789203E-2</v>
      </c>
      <c r="X9" s="14">
        <v>0</v>
      </c>
      <c r="Y9" s="14">
        <v>0.31767777732357899</v>
      </c>
      <c r="Z9" s="14">
        <v>2.7881746143221201E-2</v>
      </c>
      <c r="AA9" s="14"/>
      <c r="AB9" s="14">
        <v>1.9027821033366799E-2</v>
      </c>
      <c r="AC9" s="14">
        <v>1.13815484841495E-2</v>
      </c>
      <c r="AD9" s="14">
        <v>3.3607261239922699E-2</v>
      </c>
      <c r="AE9" s="14"/>
      <c r="AF9" s="14">
        <v>1.08980082831939E-2</v>
      </c>
      <c r="AG9" s="14">
        <v>0</v>
      </c>
      <c r="AH9" s="14">
        <v>0</v>
      </c>
      <c r="AI9" s="14">
        <v>0</v>
      </c>
      <c r="AJ9" s="14">
        <v>0</v>
      </c>
      <c r="AK9" s="14">
        <v>4.0772648115044899E-2</v>
      </c>
      <c r="AL9" s="14">
        <v>0</v>
      </c>
      <c r="AM9" s="14">
        <v>9.2496452198655207E-3</v>
      </c>
      <c r="AN9" s="14"/>
      <c r="AO9" s="14">
        <v>1.7454400568268202E-2</v>
      </c>
      <c r="AP9" s="14">
        <v>0</v>
      </c>
      <c r="AQ9" s="14">
        <v>0</v>
      </c>
      <c r="AR9" s="14">
        <v>0</v>
      </c>
      <c r="AS9" s="14">
        <v>0</v>
      </c>
      <c r="AT9" s="14">
        <v>3.9220531621100001E-2</v>
      </c>
      <c r="AU9" s="14">
        <v>2.8626129256776899E-2</v>
      </c>
      <c r="AV9" s="14">
        <v>1.7424096978161802E-2</v>
      </c>
      <c r="AW9" s="14"/>
      <c r="AX9" s="14">
        <v>6.3073573247176398E-2</v>
      </c>
      <c r="AY9" s="14">
        <v>1.7815551133121402E-2</v>
      </c>
      <c r="AZ9" s="14">
        <v>1.2537520167998299E-2</v>
      </c>
      <c r="BA9" s="14"/>
      <c r="BB9" s="14">
        <v>2.18419866533433E-2</v>
      </c>
      <c r="BC9" s="14">
        <v>1.04903650377216E-2</v>
      </c>
      <c r="BD9" s="14">
        <v>3.0152871080113702E-2</v>
      </c>
      <c r="BE9" s="14"/>
      <c r="BF9" s="14">
        <v>6.6153784765387302E-2</v>
      </c>
      <c r="BG9" s="14">
        <v>1.5845043991078299E-2</v>
      </c>
      <c r="BH9" s="14">
        <v>1.3632468171391901E-2</v>
      </c>
      <c r="BI9" s="14"/>
      <c r="BJ9" s="14">
        <v>2.06291175547649E-2</v>
      </c>
      <c r="BK9" s="14">
        <v>1.49899155192997E-2</v>
      </c>
      <c r="BL9" s="14"/>
      <c r="BM9" s="14">
        <v>2.4761320689072001E-2</v>
      </c>
      <c r="BN9" s="14">
        <v>1.39148744140282E-2</v>
      </c>
      <c r="BO9" s="14"/>
      <c r="BP9" s="14">
        <v>2.60134431915542E-2</v>
      </c>
      <c r="BQ9" s="14">
        <v>2.2493867822969801E-2</v>
      </c>
      <c r="BR9" s="14">
        <v>1.0564019892885799E-2</v>
      </c>
      <c r="BS9" s="14">
        <v>2.5999626783780198E-2</v>
      </c>
      <c r="BT9" s="14">
        <v>7.1098771902412001E-3</v>
      </c>
      <c r="BU9" s="14">
        <v>1.7841527153773101E-2</v>
      </c>
      <c r="BV9" s="14">
        <v>1.85712615926285E-2</v>
      </c>
      <c r="BW9" s="14">
        <v>0</v>
      </c>
    </row>
    <row r="10" spans="2:75" x14ac:dyDescent="0.35">
      <c r="B10" s="15" t="s">
        <v>339</v>
      </c>
      <c r="C10" s="14">
        <v>0.22075703574991201</v>
      </c>
      <c r="D10" s="14">
        <v>0.27443014860821502</v>
      </c>
      <c r="E10" s="14">
        <v>0.17010282901992599</v>
      </c>
      <c r="F10" s="14"/>
      <c r="G10" s="14">
        <v>0.32102463304016199</v>
      </c>
      <c r="H10" s="14">
        <v>0.207312788546792</v>
      </c>
      <c r="I10" s="14">
        <v>0.20398444298278301</v>
      </c>
      <c r="J10" s="14">
        <v>0.115959458706496</v>
      </c>
      <c r="K10" s="14">
        <v>0.21922207702372501</v>
      </c>
      <c r="L10" s="14">
        <v>0.26280248899144598</v>
      </c>
      <c r="M10" s="14"/>
      <c r="N10" s="14">
        <v>0.23361440414055801</v>
      </c>
      <c r="O10" s="14">
        <v>0.19669538919027599</v>
      </c>
      <c r="P10" s="14"/>
      <c r="Q10" s="14">
        <v>0.16256072718668599</v>
      </c>
      <c r="R10" s="14">
        <v>0.143378638665414</v>
      </c>
      <c r="S10" s="14">
        <v>0.21702395194416199</v>
      </c>
      <c r="T10" s="14">
        <v>0.24911249734529201</v>
      </c>
      <c r="U10" s="14">
        <v>0.23420801119409301</v>
      </c>
      <c r="V10" s="14">
        <v>0.30222744190575002</v>
      </c>
      <c r="W10" s="14">
        <v>0.26483050125043001</v>
      </c>
      <c r="X10" s="14">
        <v>0</v>
      </c>
      <c r="Y10" s="14">
        <v>0</v>
      </c>
      <c r="Z10" s="14">
        <v>9.1048655810207504E-2</v>
      </c>
      <c r="AA10" s="14"/>
      <c r="AB10" s="14">
        <v>0.286303141514264</v>
      </c>
      <c r="AC10" s="14">
        <v>0.211655997031339</v>
      </c>
      <c r="AD10" s="14">
        <v>0.24183182900267</v>
      </c>
      <c r="AE10" s="14"/>
      <c r="AF10" s="14">
        <v>0.26474526977891499</v>
      </c>
      <c r="AG10" s="14">
        <v>0.27209748018215701</v>
      </c>
      <c r="AH10" s="14">
        <v>0.22068249970864101</v>
      </c>
      <c r="AI10" s="14">
        <v>0.25855236911292201</v>
      </c>
      <c r="AJ10" s="14">
        <v>0.210496039300406</v>
      </c>
      <c r="AK10" s="14">
        <v>0.29045051897055002</v>
      </c>
      <c r="AL10" s="14">
        <v>0.12362650304608699</v>
      </c>
      <c r="AM10" s="14">
        <v>0.108110712943033</v>
      </c>
      <c r="AN10" s="14"/>
      <c r="AO10" s="14">
        <v>0.239117060828826</v>
      </c>
      <c r="AP10" s="14">
        <v>0.260414006942356</v>
      </c>
      <c r="AQ10" s="14">
        <v>0.38541313670414001</v>
      </c>
      <c r="AR10" s="14">
        <v>0.28895779223183199</v>
      </c>
      <c r="AS10" s="14">
        <v>0.28517916994869702</v>
      </c>
      <c r="AT10" s="14">
        <v>0.320007877035062</v>
      </c>
      <c r="AU10" s="14">
        <v>0.16197353727172001</v>
      </c>
      <c r="AV10" s="14">
        <v>0.123649268922088</v>
      </c>
      <c r="AW10" s="14"/>
      <c r="AX10" s="14">
        <v>0.40264715911377202</v>
      </c>
      <c r="AY10" s="14">
        <v>0.29823705033391901</v>
      </c>
      <c r="AZ10" s="14">
        <v>0.14736039198232501</v>
      </c>
      <c r="BA10" s="14"/>
      <c r="BB10" s="14">
        <v>0.36353021190885698</v>
      </c>
      <c r="BC10" s="14">
        <v>0.243644178999745</v>
      </c>
      <c r="BD10" s="14">
        <v>0.130248430731012</v>
      </c>
      <c r="BE10" s="14"/>
      <c r="BF10" s="14">
        <v>0.28981761853467303</v>
      </c>
      <c r="BG10" s="14">
        <v>0.27530455643301799</v>
      </c>
      <c r="BH10" s="14">
        <v>0.216502244135577</v>
      </c>
      <c r="BI10" s="14"/>
      <c r="BJ10" s="14">
        <v>0.32773402315493899</v>
      </c>
      <c r="BK10" s="14">
        <v>0.19332818867462201</v>
      </c>
      <c r="BL10" s="14"/>
      <c r="BM10" s="14">
        <v>0.29770439263912002</v>
      </c>
      <c r="BN10" s="14">
        <v>0.19742859014651001</v>
      </c>
      <c r="BO10" s="14"/>
      <c r="BP10" s="14">
        <v>0.31015964827616799</v>
      </c>
      <c r="BQ10" s="14">
        <v>0.20427403634657701</v>
      </c>
      <c r="BR10" s="14">
        <v>7.6113440069712296E-2</v>
      </c>
      <c r="BS10" s="14">
        <v>0.16176615001275499</v>
      </c>
      <c r="BT10" s="14">
        <v>0.228780542377964</v>
      </c>
      <c r="BU10" s="14">
        <v>0.19197385750144499</v>
      </c>
      <c r="BV10" s="14">
        <v>0.31458614360736997</v>
      </c>
      <c r="BW10" s="14">
        <v>0.217656508337571</v>
      </c>
    </row>
    <row r="11" spans="2:75" x14ac:dyDescent="0.35">
      <c r="B11" s="15" t="s">
        <v>341</v>
      </c>
      <c r="C11" s="14">
        <v>0.30114319249772797</v>
      </c>
      <c r="D11" s="14">
        <v>0.31223255324635801</v>
      </c>
      <c r="E11" s="14">
        <v>0.29067756563260699</v>
      </c>
      <c r="F11" s="14"/>
      <c r="G11" s="14">
        <v>0.155841935398285</v>
      </c>
      <c r="H11" s="14">
        <v>0.22282274986277201</v>
      </c>
      <c r="I11" s="14">
        <v>0.25192019658362902</v>
      </c>
      <c r="J11" s="14">
        <v>0.33446343244179599</v>
      </c>
      <c r="K11" s="14">
        <v>0.41802942012359401</v>
      </c>
      <c r="L11" s="14">
        <v>0.31178219702440202</v>
      </c>
      <c r="M11" s="14"/>
      <c r="N11" s="14">
        <v>0.31612273107063299</v>
      </c>
      <c r="O11" s="14">
        <v>0.27311005602557697</v>
      </c>
      <c r="P11" s="14"/>
      <c r="Q11" s="14">
        <v>0.24962307934529501</v>
      </c>
      <c r="R11" s="14">
        <v>0.252593161188718</v>
      </c>
      <c r="S11" s="14">
        <v>0.363057951459968</v>
      </c>
      <c r="T11" s="14">
        <v>0.38594159170715298</v>
      </c>
      <c r="U11" s="14">
        <v>0.29295591205368499</v>
      </c>
      <c r="V11" s="14">
        <v>0.21431945455901899</v>
      </c>
      <c r="W11" s="14">
        <v>0.31288932040617901</v>
      </c>
      <c r="X11" s="14">
        <v>0.57956362301335296</v>
      </c>
      <c r="Y11" s="14">
        <v>0.11182982956972801</v>
      </c>
      <c r="Z11" s="14">
        <v>0.206905614017689</v>
      </c>
      <c r="AA11" s="14"/>
      <c r="AB11" s="14">
        <v>0.32848629698354598</v>
      </c>
      <c r="AC11" s="14">
        <v>0.30619391047335998</v>
      </c>
      <c r="AD11" s="14">
        <v>0.28314571677554401</v>
      </c>
      <c r="AE11" s="14"/>
      <c r="AF11" s="14">
        <v>0.39352347482845301</v>
      </c>
      <c r="AG11" s="14">
        <v>0.32818988116102998</v>
      </c>
      <c r="AH11" s="14">
        <v>0.38094337803803502</v>
      </c>
      <c r="AI11" s="14">
        <v>0.29979039664519802</v>
      </c>
      <c r="AJ11" s="14">
        <v>0.37848234251014401</v>
      </c>
      <c r="AK11" s="14">
        <v>0.29660570333768999</v>
      </c>
      <c r="AL11" s="14">
        <v>0.18417100396275199</v>
      </c>
      <c r="AM11" s="14">
        <v>0.28956193840320499</v>
      </c>
      <c r="AN11" s="14"/>
      <c r="AO11" s="14">
        <v>0.45632223215009099</v>
      </c>
      <c r="AP11" s="14">
        <v>0.28136441334121298</v>
      </c>
      <c r="AQ11" s="14">
        <v>0.30886668405843398</v>
      </c>
      <c r="AR11" s="14">
        <v>0.292288037401155</v>
      </c>
      <c r="AS11" s="14">
        <v>0.319145908530717</v>
      </c>
      <c r="AT11" s="14">
        <v>0.33016364288154698</v>
      </c>
      <c r="AU11" s="14">
        <v>0.229486267247547</v>
      </c>
      <c r="AV11" s="14">
        <v>0.236082197251719</v>
      </c>
      <c r="AW11" s="14"/>
      <c r="AX11" s="14">
        <v>0.23684106919043299</v>
      </c>
      <c r="AY11" s="14">
        <v>0.34152460830994602</v>
      </c>
      <c r="AZ11" s="14">
        <v>0.313594585701364</v>
      </c>
      <c r="BA11" s="14"/>
      <c r="BB11" s="14">
        <v>0.29413609381602301</v>
      </c>
      <c r="BC11" s="14">
        <v>0.324734636594877</v>
      </c>
      <c r="BD11" s="14">
        <v>0.30463117119161698</v>
      </c>
      <c r="BE11" s="14"/>
      <c r="BF11" s="14">
        <v>0.43282668390427798</v>
      </c>
      <c r="BG11" s="14">
        <v>0.320906956891158</v>
      </c>
      <c r="BH11" s="14">
        <v>0.307063999261598</v>
      </c>
      <c r="BI11" s="14"/>
      <c r="BJ11" s="14">
        <v>0.31113014085462098</v>
      </c>
      <c r="BK11" s="14">
        <v>0.30390652832155102</v>
      </c>
      <c r="BL11" s="14"/>
      <c r="BM11" s="14">
        <v>0.30897262652000201</v>
      </c>
      <c r="BN11" s="14">
        <v>0.305858126072799</v>
      </c>
      <c r="BO11" s="14"/>
      <c r="BP11" s="14">
        <v>0.24106476862824</v>
      </c>
      <c r="BQ11" s="14">
        <v>0.30059672780598601</v>
      </c>
      <c r="BR11" s="14">
        <v>0.50858079801440703</v>
      </c>
      <c r="BS11" s="14">
        <v>0.297495966149535</v>
      </c>
      <c r="BT11" s="14">
        <v>0.31632940405471399</v>
      </c>
      <c r="BU11" s="14">
        <v>0.30636316757203602</v>
      </c>
      <c r="BV11" s="14">
        <v>0.323973003295009</v>
      </c>
      <c r="BW11" s="14">
        <v>0.24623305137505899</v>
      </c>
    </row>
    <row r="12" spans="2:75" x14ac:dyDescent="0.35">
      <c r="B12" s="15" t="s">
        <v>342</v>
      </c>
      <c r="C12" s="14">
        <v>0.208518670700024</v>
      </c>
      <c r="D12" s="14">
        <v>0.24726841324972801</v>
      </c>
      <c r="E12" s="14">
        <v>0.17194845210606399</v>
      </c>
      <c r="F12" s="14"/>
      <c r="G12" s="14">
        <v>0.24228235179367499</v>
      </c>
      <c r="H12" s="14">
        <v>0.34789052122171499</v>
      </c>
      <c r="I12" s="14">
        <v>0.22516950631833099</v>
      </c>
      <c r="J12" s="14">
        <v>0.22692610652491399</v>
      </c>
      <c r="K12" s="14">
        <v>0.13749924608984601</v>
      </c>
      <c r="L12" s="14">
        <v>0.168229135312288</v>
      </c>
      <c r="M12" s="14"/>
      <c r="N12" s="14">
        <v>0.226964792325966</v>
      </c>
      <c r="O12" s="14">
        <v>0.173998071657192</v>
      </c>
      <c r="P12" s="14"/>
      <c r="Q12" s="14">
        <v>0.16501679208088199</v>
      </c>
      <c r="R12" s="14">
        <v>0.19511495672791501</v>
      </c>
      <c r="S12" s="14">
        <v>0.161554316224403</v>
      </c>
      <c r="T12" s="14">
        <v>0.18520341066163501</v>
      </c>
      <c r="U12" s="14">
        <v>0.231832992356549</v>
      </c>
      <c r="V12" s="14">
        <v>0.25946738832063398</v>
      </c>
      <c r="W12" s="14">
        <v>0.272238390592625</v>
      </c>
      <c r="X12" s="14">
        <v>0.42043637698664699</v>
      </c>
      <c r="Y12" s="14">
        <v>0.57049239310669397</v>
      </c>
      <c r="Z12" s="14">
        <v>0.113295461330019</v>
      </c>
      <c r="AA12" s="14"/>
      <c r="AB12" s="14">
        <v>0.201154166249254</v>
      </c>
      <c r="AC12" s="14">
        <v>0.15426693907689101</v>
      </c>
      <c r="AD12" s="14">
        <v>0.36795340944676902</v>
      </c>
      <c r="AE12" s="14"/>
      <c r="AF12" s="14">
        <v>0.16396223124887599</v>
      </c>
      <c r="AG12" s="14">
        <v>0.23216564386986699</v>
      </c>
      <c r="AH12" s="14">
        <v>0.232042674539223</v>
      </c>
      <c r="AI12" s="14">
        <v>0.15974914312907201</v>
      </c>
      <c r="AJ12" s="14">
        <v>8.1922848652594304E-2</v>
      </c>
      <c r="AK12" s="14">
        <v>0.15981358144292901</v>
      </c>
      <c r="AL12" s="14">
        <v>0.40985277504506801</v>
      </c>
      <c r="AM12" s="14">
        <v>0.212685765133178</v>
      </c>
      <c r="AN12" s="14"/>
      <c r="AO12" s="14">
        <v>0.13632438344432499</v>
      </c>
      <c r="AP12" s="14">
        <v>0.276743104819764</v>
      </c>
      <c r="AQ12" s="14">
        <v>0.16749963521497499</v>
      </c>
      <c r="AR12" s="14">
        <v>0.19691291676605899</v>
      </c>
      <c r="AS12" s="14">
        <v>6.4108820903265001E-2</v>
      </c>
      <c r="AT12" s="14">
        <v>0.119898901504517</v>
      </c>
      <c r="AU12" s="14">
        <v>0.34263957385218202</v>
      </c>
      <c r="AV12" s="14">
        <v>0.24462529025497901</v>
      </c>
      <c r="AW12" s="14"/>
      <c r="AX12" s="14">
        <v>0.129274696978565</v>
      </c>
      <c r="AY12" s="14">
        <v>0.17518395378829199</v>
      </c>
      <c r="AZ12" s="14">
        <v>0.291690828031066</v>
      </c>
      <c r="BA12" s="14"/>
      <c r="BB12" s="14">
        <v>0.144277816886038</v>
      </c>
      <c r="BC12" s="14">
        <v>0.17286102052421001</v>
      </c>
      <c r="BD12" s="14">
        <v>0.36820800372685503</v>
      </c>
      <c r="BE12" s="14"/>
      <c r="BF12" s="14">
        <v>8.9918809485429199E-2</v>
      </c>
      <c r="BG12" s="14">
        <v>0.166838398695169</v>
      </c>
      <c r="BH12" s="14">
        <v>0.28708177028262</v>
      </c>
      <c r="BI12" s="14"/>
      <c r="BJ12" s="14">
        <v>0.23295274398860299</v>
      </c>
      <c r="BK12" s="14">
        <v>0.205125194005189</v>
      </c>
      <c r="BL12" s="14"/>
      <c r="BM12" s="14">
        <v>0.26048964502551197</v>
      </c>
      <c r="BN12" s="14">
        <v>0.173546099336917</v>
      </c>
      <c r="BO12" s="14"/>
      <c r="BP12" s="14">
        <v>0.11019433076867099</v>
      </c>
      <c r="BQ12" s="14">
        <v>0.13727310884475899</v>
      </c>
      <c r="BR12" s="14">
        <v>0.11289941563812</v>
      </c>
      <c r="BS12" s="14">
        <v>0.25756811620291598</v>
      </c>
      <c r="BT12" s="14">
        <v>0.235246101362483</v>
      </c>
      <c r="BU12" s="14">
        <v>0.24632571672270001</v>
      </c>
      <c r="BV12" s="14">
        <v>0.14949755270468801</v>
      </c>
      <c r="BW12" s="14">
        <v>0.26762466861707601</v>
      </c>
    </row>
    <row r="13" spans="2:75" x14ac:dyDescent="0.35">
      <c r="B13" s="15" t="s">
        <v>92</v>
      </c>
      <c r="C13" s="20">
        <v>0.25383741921143999</v>
      </c>
      <c r="D13" s="20">
        <v>0.14745912282433599</v>
      </c>
      <c r="E13" s="20">
        <v>0.354232345643262</v>
      </c>
      <c r="F13" s="20"/>
      <c r="G13" s="20">
        <v>0.25338882070212698</v>
      </c>
      <c r="H13" s="20">
        <v>0.20646584308629701</v>
      </c>
      <c r="I13" s="20">
        <v>0.29227156788250302</v>
      </c>
      <c r="J13" s="20">
        <v>0.30592105655815699</v>
      </c>
      <c r="K13" s="20">
        <v>0.225249256762835</v>
      </c>
      <c r="L13" s="20">
        <v>0.24180857250007601</v>
      </c>
      <c r="M13" s="20"/>
      <c r="N13" s="20">
        <v>0.206930568434639</v>
      </c>
      <c r="O13" s="20">
        <v>0.34162023995088098</v>
      </c>
      <c r="P13" s="20"/>
      <c r="Q13" s="20">
        <v>0.42279940138713701</v>
      </c>
      <c r="R13" s="20">
        <v>0.40431330030124302</v>
      </c>
      <c r="S13" s="20">
        <v>0.24475487898784501</v>
      </c>
      <c r="T13" s="20">
        <v>0.16609727074463401</v>
      </c>
      <c r="U13" s="20">
        <v>0.23795744685219899</v>
      </c>
      <c r="V13" s="20">
        <v>0.21326580001634399</v>
      </c>
      <c r="W13" s="20">
        <v>0.11300294583897801</v>
      </c>
      <c r="X13" s="20">
        <v>0</v>
      </c>
      <c r="Y13" s="20">
        <v>0</v>
      </c>
      <c r="Z13" s="20">
        <v>0.560868522698863</v>
      </c>
      <c r="AA13" s="20"/>
      <c r="AB13" s="20">
        <v>0.16502857421956901</v>
      </c>
      <c r="AC13" s="20">
        <v>0.31650160493426099</v>
      </c>
      <c r="AD13" s="20">
        <v>7.3461783535094097E-2</v>
      </c>
      <c r="AE13" s="20"/>
      <c r="AF13" s="20">
        <v>0.16687101586056199</v>
      </c>
      <c r="AG13" s="20">
        <v>0.16754699478694501</v>
      </c>
      <c r="AH13" s="20">
        <v>0.16633144771410099</v>
      </c>
      <c r="AI13" s="20">
        <v>0.28190809111280801</v>
      </c>
      <c r="AJ13" s="20">
        <v>0.32909876953685502</v>
      </c>
      <c r="AK13" s="20">
        <v>0.21235754813378599</v>
      </c>
      <c r="AL13" s="20">
        <v>0.28234971794609298</v>
      </c>
      <c r="AM13" s="20">
        <v>0.38039193830071799</v>
      </c>
      <c r="AN13" s="20"/>
      <c r="AO13" s="20">
        <v>0.15078192300849</v>
      </c>
      <c r="AP13" s="20">
        <v>0.18147847489666699</v>
      </c>
      <c r="AQ13" s="20">
        <v>0.13822054402245099</v>
      </c>
      <c r="AR13" s="20">
        <v>0.221841253600953</v>
      </c>
      <c r="AS13" s="20">
        <v>0.331566100617321</v>
      </c>
      <c r="AT13" s="20">
        <v>0.19070904695777399</v>
      </c>
      <c r="AU13" s="20">
        <v>0.237274492371773</v>
      </c>
      <c r="AV13" s="20">
        <v>0.378219146593051</v>
      </c>
      <c r="AW13" s="20"/>
      <c r="AX13" s="20">
        <v>0.16816350147005399</v>
      </c>
      <c r="AY13" s="20">
        <v>0.16723883643472101</v>
      </c>
      <c r="AZ13" s="20">
        <v>0.23481667411724699</v>
      </c>
      <c r="BA13" s="20"/>
      <c r="BB13" s="20">
        <v>0.17621389073573901</v>
      </c>
      <c r="BC13" s="20">
        <v>0.24826979884344599</v>
      </c>
      <c r="BD13" s="20">
        <v>0.166759523270402</v>
      </c>
      <c r="BE13" s="20"/>
      <c r="BF13" s="20">
        <v>0.121283103310232</v>
      </c>
      <c r="BG13" s="20">
        <v>0.221105043989577</v>
      </c>
      <c r="BH13" s="20">
        <v>0.17571951814881301</v>
      </c>
      <c r="BI13" s="20"/>
      <c r="BJ13" s="20">
        <v>0.107553974447073</v>
      </c>
      <c r="BK13" s="20">
        <v>0.28265017347933902</v>
      </c>
      <c r="BL13" s="20"/>
      <c r="BM13" s="20">
        <v>0.108072015126294</v>
      </c>
      <c r="BN13" s="20">
        <v>0.30925231002974601</v>
      </c>
      <c r="BO13" s="20"/>
      <c r="BP13" s="20">
        <v>0.31256780913536802</v>
      </c>
      <c r="BQ13" s="20">
        <v>0.33536225917970902</v>
      </c>
      <c r="BR13" s="20">
        <v>0.29184232638487501</v>
      </c>
      <c r="BS13" s="20">
        <v>0.25717014085101397</v>
      </c>
      <c r="BT13" s="20">
        <v>0.21253407501459801</v>
      </c>
      <c r="BU13" s="20">
        <v>0.23749573105004601</v>
      </c>
      <c r="BV13" s="20">
        <v>0.19337203880030401</v>
      </c>
      <c r="BW13" s="20">
        <v>0.26848577167029403</v>
      </c>
    </row>
    <row r="14" spans="2:75" x14ac:dyDescent="0.35">
      <c r="B14" s="16"/>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row>
    <row r="15" spans="2:75" x14ac:dyDescent="0.35">
      <c r="B15" t="s">
        <v>94</v>
      </c>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row>
    <row r="16" spans="2:75" x14ac:dyDescent="0.35">
      <c r="B16" t="s">
        <v>95</v>
      </c>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W18"/>
  <sheetViews>
    <sheetView showGridLines="0" workbookViewId="0">
      <pane xSplit="2" topLeftCell="AY1" activePane="topRight" state="frozen"/>
      <selection pane="topRight" activeCell="BF8" sqref="BF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417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338</v>
      </c>
      <c r="C9" s="14">
        <v>5.0505708832778599E-2</v>
      </c>
      <c r="D9" s="14">
        <v>4.18762378937323E-2</v>
      </c>
      <c r="E9" s="14">
        <v>5.8649805227389898E-2</v>
      </c>
      <c r="F9" s="14"/>
      <c r="G9" s="14">
        <v>4.0633913707924102E-2</v>
      </c>
      <c r="H9" s="14">
        <v>4.2327997845099899E-2</v>
      </c>
      <c r="I9" s="14">
        <v>6.17411922846288E-2</v>
      </c>
      <c r="J9" s="14">
        <v>3.1687933209467202E-2</v>
      </c>
      <c r="K9" s="14">
        <v>6.2521792289187E-2</v>
      </c>
      <c r="L9" s="14">
        <v>5.50928581534601E-2</v>
      </c>
      <c r="M9" s="14"/>
      <c r="N9" s="14">
        <v>5.0384829281169399E-2</v>
      </c>
      <c r="O9" s="14">
        <v>5.07319262793616E-2</v>
      </c>
      <c r="P9" s="14"/>
      <c r="Q9" s="14">
        <v>3.8164641168900199E-2</v>
      </c>
      <c r="R9" s="14">
        <v>2.63068823364653E-2</v>
      </c>
      <c r="S9" s="14">
        <v>7.7938120887009899E-3</v>
      </c>
      <c r="T9" s="14">
        <v>6.1514350384779003E-2</v>
      </c>
      <c r="U9" s="14">
        <v>3.8082572785559203E-2</v>
      </c>
      <c r="V9" s="14">
        <v>8.4328369299589298E-2</v>
      </c>
      <c r="W9" s="14">
        <v>5.8507910523886701E-2</v>
      </c>
      <c r="X9" s="14">
        <v>0</v>
      </c>
      <c r="Y9" s="14">
        <v>0.31767777732357899</v>
      </c>
      <c r="Z9" s="14">
        <v>7.3547522168520604E-2</v>
      </c>
      <c r="AA9" s="14"/>
      <c r="AB9" s="14">
        <v>9.3234331760346401E-2</v>
      </c>
      <c r="AC9" s="14">
        <v>4.7392567579046502E-2</v>
      </c>
      <c r="AD9" s="14">
        <v>5.2713971524345198E-2</v>
      </c>
      <c r="AE9" s="14"/>
      <c r="AF9" s="14">
        <v>5.7950368142758599E-2</v>
      </c>
      <c r="AG9" s="14">
        <v>1.8911859288800799E-2</v>
      </c>
      <c r="AH9" s="14">
        <v>5.9708489952404603E-2</v>
      </c>
      <c r="AI9" s="14">
        <v>7.5089226173617796E-2</v>
      </c>
      <c r="AJ9" s="14">
        <v>0</v>
      </c>
      <c r="AK9" s="14">
        <v>6.1911743707957302E-2</v>
      </c>
      <c r="AL9" s="14">
        <v>5.9534754183953299E-2</v>
      </c>
      <c r="AM9" s="14">
        <v>4.1583050189924302E-2</v>
      </c>
      <c r="AN9" s="14"/>
      <c r="AO9" s="14">
        <v>4.2447919999304001E-2</v>
      </c>
      <c r="AP9" s="14">
        <v>2.8259707145126999E-2</v>
      </c>
      <c r="AQ9" s="14">
        <v>6.3026815813688797E-2</v>
      </c>
      <c r="AR9" s="14">
        <v>4.6015692165844502E-2</v>
      </c>
      <c r="AS9" s="14">
        <v>0</v>
      </c>
      <c r="AT9" s="14">
        <v>7.2302703193978302E-2</v>
      </c>
      <c r="AU9" s="14">
        <v>9.6030590782044206E-2</v>
      </c>
      <c r="AV9" s="14">
        <v>4.9850554419479998E-2</v>
      </c>
      <c r="AW9" s="14"/>
      <c r="AX9" s="14">
        <v>0.149270669932246</v>
      </c>
      <c r="AY9" s="14">
        <v>4.1082664427504301E-2</v>
      </c>
      <c r="AZ9" s="14">
        <v>5.4405346937838203E-2</v>
      </c>
      <c r="BA9" s="14"/>
      <c r="BB9" s="14">
        <v>0.102641807339999</v>
      </c>
      <c r="BC9" s="14">
        <v>3.8738822127039101E-2</v>
      </c>
      <c r="BD9" s="14">
        <v>7.2989860236592596E-2</v>
      </c>
      <c r="BE9" s="14"/>
      <c r="BF9" s="14">
        <v>0.108220142770793</v>
      </c>
      <c r="BG9" s="14">
        <v>4.9964529711751901E-2</v>
      </c>
      <c r="BH9" s="14">
        <v>5.4464688167775901E-2</v>
      </c>
      <c r="BI9" s="14"/>
      <c r="BJ9" s="14">
        <v>6.2024981443444503E-2</v>
      </c>
      <c r="BK9" s="14">
        <v>4.92375679713484E-2</v>
      </c>
      <c r="BL9" s="14"/>
      <c r="BM9" s="14">
        <v>8.8043327629201695E-2</v>
      </c>
      <c r="BN9" s="14">
        <v>4.0816492084408698E-2</v>
      </c>
      <c r="BO9" s="14"/>
      <c r="BP9" s="14">
        <v>2.85372634395679E-2</v>
      </c>
      <c r="BQ9" s="14">
        <v>4.4285951592356099E-2</v>
      </c>
      <c r="BR9" s="14">
        <v>1.0564019892885799E-2</v>
      </c>
      <c r="BS9" s="14">
        <v>8.3773363973668594E-2</v>
      </c>
      <c r="BT9" s="14">
        <v>5.00715110776817E-2</v>
      </c>
      <c r="BU9" s="14">
        <v>8.2479937181047597E-2</v>
      </c>
      <c r="BV9" s="14">
        <v>1.85712615926285E-2</v>
      </c>
      <c r="BW9" s="14">
        <v>1.1527322433574299E-2</v>
      </c>
    </row>
    <row r="10" spans="2:75" x14ac:dyDescent="0.35">
      <c r="B10" s="15" t="s">
        <v>339</v>
      </c>
      <c r="C10" s="14">
        <v>0.30594190842616797</v>
      </c>
      <c r="D10" s="14">
        <v>0.36959141371725301</v>
      </c>
      <c r="E10" s="14">
        <v>0.245872442960512</v>
      </c>
      <c r="F10" s="14"/>
      <c r="G10" s="14">
        <v>0.19671267238298501</v>
      </c>
      <c r="H10" s="14">
        <v>0.24491052513230099</v>
      </c>
      <c r="I10" s="14">
        <v>0.22200380028429401</v>
      </c>
      <c r="J10" s="14">
        <v>0.20309793906468299</v>
      </c>
      <c r="K10" s="14">
        <v>0.39577951177739101</v>
      </c>
      <c r="L10" s="14">
        <v>0.39654884489574799</v>
      </c>
      <c r="M10" s="14"/>
      <c r="N10" s="14">
        <v>0.34059418149451798</v>
      </c>
      <c r="O10" s="14">
        <v>0.24109265454111301</v>
      </c>
      <c r="P10" s="14"/>
      <c r="Q10" s="14">
        <v>0.215079246896693</v>
      </c>
      <c r="R10" s="14">
        <v>0.25735415811588802</v>
      </c>
      <c r="S10" s="14">
        <v>0.32928078209136802</v>
      </c>
      <c r="T10" s="14">
        <v>0.32129420114844498</v>
      </c>
      <c r="U10" s="14">
        <v>0.356360795079669</v>
      </c>
      <c r="V10" s="14">
        <v>0.28872334287474899</v>
      </c>
      <c r="W10" s="14">
        <v>0.38319344645493503</v>
      </c>
      <c r="X10" s="14">
        <v>0.33054401142170298</v>
      </c>
      <c r="Y10" s="14">
        <v>0</v>
      </c>
      <c r="Z10" s="14">
        <v>0.14242622835466401</v>
      </c>
      <c r="AA10" s="14"/>
      <c r="AB10" s="14">
        <v>0.453641501672231</v>
      </c>
      <c r="AC10" s="14">
        <v>0.295706131639631</v>
      </c>
      <c r="AD10" s="14">
        <v>0.25965094061177801</v>
      </c>
      <c r="AE10" s="14"/>
      <c r="AF10" s="14">
        <v>0.45559001554700201</v>
      </c>
      <c r="AG10" s="14">
        <v>0.281564410809101</v>
      </c>
      <c r="AH10" s="14">
        <v>0.29830323877286802</v>
      </c>
      <c r="AI10" s="14">
        <v>0.39847897752267702</v>
      </c>
      <c r="AJ10" s="14">
        <v>0.36775232930082702</v>
      </c>
      <c r="AK10" s="14">
        <v>0.33746053359207501</v>
      </c>
      <c r="AL10" s="14">
        <v>0.324257547221872</v>
      </c>
      <c r="AM10" s="14">
        <v>0.13084061454981999</v>
      </c>
      <c r="AN10" s="14"/>
      <c r="AO10" s="14">
        <v>0.45306565487393402</v>
      </c>
      <c r="AP10" s="14">
        <v>0.30803062371853002</v>
      </c>
      <c r="AQ10" s="14">
        <v>0.44404974605131797</v>
      </c>
      <c r="AR10" s="14">
        <v>0.33814830191589901</v>
      </c>
      <c r="AS10" s="14">
        <v>0.372842635310838</v>
      </c>
      <c r="AT10" s="14">
        <v>0.34403678533392101</v>
      </c>
      <c r="AU10" s="14">
        <v>0.38059861572139098</v>
      </c>
      <c r="AV10" s="14">
        <v>0.22185017746397401</v>
      </c>
      <c r="AW10" s="14"/>
      <c r="AX10" s="14">
        <v>0.334744285422439</v>
      </c>
      <c r="AY10" s="14">
        <v>0.38643284849716197</v>
      </c>
      <c r="AZ10" s="14">
        <v>0.26585557919229003</v>
      </c>
      <c r="BA10" s="14"/>
      <c r="BB10" s="14">
        <v>0.49616758296589403</v>
      </c>
      <c r="BC10" s="14">
        <v>0.33443646118116799</v>
      </c>
      <c r="BD10" s="14">
        <v>0.19683841094517099</v>
      </c>
      <c r="BE10" s="14"/>
      <c r="BF10" s="14">
        <v>0.49383139795842201</v>
      </c>
      <c r="BG10" s="14">
        <v>0.37731350723131102</v>
      </c>
      <c r="BH10" s="14">
        <v>0.27266425440095499</v>
      </c>
      <c r="BI10" s="14"/>
      <c r="BJ10" s="14">
        <v>0.354777714050241</v>
      </c>
      <c r="BK10" s="14">
        <v>0.29927369246542601</v>
      </c>
      <c r="BL10" s="14"/>
      <c r="BM10" s="14">
        <v>0.34250116024197402</v>
      </c>
      <c r="BN10" s="14">
        <v>0.29501958579446302</v>
      </c>
      <c r="BO10" s="14"/>
      <c r="BP10" s="14">
        <v>0.31814904766040297</v>
      </c>
      <c r="BQ10" s="14">
        <v>0.36989840554638198</v>
      </c>
      <c r="BR10" s="14">
        <v>0.35468179156438301</v>
      </c>
      <c r="BS10" s="14">
        <v>0.248881924203634</v>
      </c>
      <c r="BT10" s="14">
        <v>0.298027466534662</v>
      </c>
      <c r="BU10" s="14">
        <v>0.28574238388110301</v>
      </c>
      <c r="BV10" s="14">
        <v>0.44662898935420098</v>
      </c>
      <c r="BW10" s="14">
        <v>0.351915110208538</v>
      </c>
    </row>
    <row r="11" spans="2:75" x14ac:dyDescent="0.35">
      <c r="B11" s="15" t="s">
        <v>341</v>
      </c>
      <c r="C11" s="14">
        <v>0.27436320443945</v>
      </c>
      <c r="D11" s="14">
        <v>0.31176239416302098</v>
      </c>
      <c r="E11" s="14">
        <v>0.23906757527046399</v>
      </c>
      <c r="F11" s="14"/>
      <c r="G11" s="14">
        <v>0.253087131093781</v>
      </c>
      <c r="H11" s="14">
        <v>0.309023022297859</v>
      </c>
      <c r="I11" s="14">
        <v>0.27000177244904799</v>
      </c>
      <c r="J11" s="14">
        <v>0.347838076059168</v>
      </c>
      <c r="K11" s="14">
        <v>0.24602416186446699</v>
      </c>
      <c r="L11" s="14">
        <v>0.24473329340002201</v>
      </c>
      <c r="M11" s="14"/>
      <c r="N11" s="14">
        <v>0.29144045796774998</v>
      </c>
      <c r="O11" s="14">
        <v>0.24240434426506099</v>
      </c>
      <c r="P11" s="14"/>
      <c r="Q11" s="14">
        <v>0.21663755320181199</v>
      </c>
      <c r="R11" s="14">
        <v>0.27426877046610398</v>
      </c>
      <c r="S11" s="14">
        <v>0.28986635967383501</v>
      </c>
      <c r="T11" s="14">
        <v>0.31887926000560002</v>
      </c>
      <c r="U11" s="14">
        <v>0.304812305785785</v>
      </c>
      <c r="V11" s="14">
        <v>0.21811600019187399</v>
      </c>
      <c r="W11" s="14">
        <v>0.268742823526331</v>
      </c>
      <c r="X11" s="14">
        <v>0.24901961159165001</v>
      </c>
      <c r="Y11" s="14">
        <v>0.11182982956972801</v>
      </c>
      <c r="Z11" s="14">
        <v>0.203052391116574</v>
      </c>
      <c r="AA11" s="14"/>
      <c r="AB11" s="14">
        <v>0.17415507182694501</v>
      </c>
      <c r="AC11" s="14">
        <v>0.26882098189346898</v>
      </c>
      <c r="AD11" s="14">
        <v>0.360573743915027</v>
      </c>
      <c r="AE11" s="14"/>
      <c r="AF11" s="14">
        <v>0.25448965090558301</v>
      </c>
      <c r="AG11" s="14">
        <v>0.40187453868258899</v>
      </c>
      <c r="AH11" s="14">
        <v>0.28265635518991999</v>
      </c>
      <c r="AI11" s="14">
        <v>0.188268084726054</v>
      </c>
      <c r="AJ11" s="14">
        <v>0.27714149894374202</v>
      </c>
      <c r="AK11" s="14">
        <v>0.287293699611264</v>
      </c>
      <c r="AL11" s="14">
        <v>0.16560971682789699</v>
      </c>
      <c r="AM11" s="14">
        <v>0.31075870496421998</v>
      </c>
      <c r="AN11" s="14"/>
      <c r="AO11" s="14">
        <v>0.30015913362637497</v>
      </c>
      <c r="AP11" s="14">
        <v>0.34473594226374499</v>
      </c>
      <c r="AQ11" s="14">
        <v>0.16487152496645199</v>
      </c>
      <c r="AR11" s="14">
        <v>0.31053587787186099</v>
      </c>
      <c r="AS11" s="14">
        <v>0.26976489769258799</v>
      </c>
      <c r="AT11" s="14">
        <v>0.30101384027296202</v>
      </c>
      <c r="AU11" s="14">
        <v>0.17619560007577301</v>
      </c>
      <c r="AV11" s="14">
        <v>0.218576079869716</v>
      </c>
      <c r="AW11" s="14"/>
      <c r="AX11" s="14">
        <v>0.236414143549875</v>
      </c>
      <c r="AY11" s="14">
        <v>0.30254561167091898</v>
      </c>
      <c r="AZ11" s="14">
        <v>0.27908142518072399</v>
      </c>
      <c r="BA11" s="14"/>
      <c r="BB11" s="14">
        <v>0.16370888847376899</v>
      </c>
      <c r="BC11" s="14">
        <v>0.32447129744626402</v>
      </c>
      <c r="BD11" s="14">
        <v>0.28611312498802599</v>
      </c>
      <c r="BE11" s="14"/>
      <c r="BF11" s="14">
        <v>0.237697135196381</v>
      </c>
      <c r="BG11" s="14">
        <v>0.28400909871580698</v>
      </c>
      <c r="BH11" s="14">
        <v>0.28332145558295402</v>
      </c>
      <c r="BI11" s="14"/>
      <c r="BJ11" s="14">
        <v>0.30343177953731598</v>
      </c>
      <c r="BK11" s="14">
        <v>0.27024149501366401</v>
      </c>
      <c r="BL11" s="14"/>
      <c r="BM11" s="14">
        <v>0.333123360639005</v>
      </c>
      <c r="BN11" s="14">
        <v>0.250637978131105</v>
      </c>
      <c r="BO11" s="14"/>
      <c r="BP11" s="14">
        <v>0.288076701903002</v>
      </c>
      <c r="BQ11" s="14">
        <v>0.207477511195753</v>
      </c>
      <c r="BR11" s="14">
        <v>0.26056095628632497</v>
      </c>
      <c r="BS11" s="14">
        <v>0.27365298635469898</v>
      </c>
      <c r="BT11" s="14">
        <v>0.27722119044986798</v>
      </c>
      <c r="BU11" s="14">
        <v>0.31585155232388401</v>
      </c>
      <c r="BV11" s="14">
        <v>0.23004728699725499</v>
      </c>
      <c r="BW11" s="14">
        <v>0.24457857231802599</v>
      </c>
    </row>
    <row r="12" spans="2:75" x14ac:dyDescent="0.35">
      <c r="B12" s="15" t="s">
        <v>342</v>
      </c>
      <c r="C12" s="14">
        <v>0.14707516784097199</v>
      </c>
      <c r="D12" s="14">
        <v>0.14921905274882699</v>
      </c>
      <c r="E12" s="14">
        <v>0.14505186821207899</v>
      </c>
      <c r="F12" s="14"/>
      <c r="G12" s="14">
        <v>0.28258361414650002</v>
      </c>
      <c r="H12" s="14">
        <v>0.24657979578895001</v>
      </c>
      <c r="I12" s="14">
        <v>0.159234619444034</v>
      </c>
      <c r="J12" s="14">
        <v>0.13401484029320501</v>
      </c>
      <c r="K12" s="14">
        <v>0.108286714314953</v>
      </c>
      <c r="L12" s="14">
        <v>0.101043542567997</v>
      </c>
      <c r="M12" s="14"/>
      <c r="N12" s="14">
        <v>0.1569288391708</v>
      </c>
      <c r="O12" s="14">
        <v>0.12863472578086499</v>
      </c>
      <c r="P12" s="14"/>
      <c r="Q12" s="14">
        <v>0.13320923952025199</v>
      </c>
      <c r="R12" s="14">
        <v>0.149995764984313</v>
      </c>
      <c r="S12" s="14">
        <v>0.15288857199606501</v>
      </c>
      <c r="T12" s="14">
        <v>0.14339297006225399</v>
      </c>
      <c r="U12" s="14">
        <v>0.10187988723494799</v>
      </c>
      <c r="V12" s="14">
        <v>0.22990362647058499</v>
      </c>
      <c r="W12" s="14">
        <v>0.175761688181237</v>
      </c>
      <c r="X12" s="14">
        <v>0.42043637698664699</v>
      </c>
      <c r="Y12" s="14">
        <v>0.57049239310669397</v>
      </c>
      <c r="Z12" s="14">
        <v>5.0726656783981097E-2</v>
      </c>
      <c r="AA12" s="14"/>
      <c r="AB12" s="14">
        <v>0.15325553075624501</v>
      </c>
      <c r="AC12" s="14">
        <v>0.11182253576241501</v>
      </c>
      <c r="AD12" s="14">
        <v>0.25204544096574799</v>
      </c>
      <c r="AE12" s="14"/>
      <c r="AF12" s="14">
        <v>8.7430943700510494E-2</v>
      </c>
      <c r="AG12" s="14">
        <v>0.15477810790907001</v>
      </c>
      <c r="AH12" s="14">
        <v>0.21196119096431301</v>
      </c>
      <c r="AI12" s="14">
        <v>0.16123053343808499</v>
      </c>
      <c r="AJ12" s="14">
        <v>4.1304052043443E-2</v>
      </c>
      <c r="AK12" s="14">
        <v>0.105851208510805</v>
      </c>
      <c r="AL12" s="14">
        <v>0.20635224415110201</v>
      </c>
      <c r="AM12" s="14">
        <v>0.172052077198421</v>
      </c>
      <c r="AN12" s="14"/>
      <c r="AO12" s="14">
        <v>8.1880170088725598E-2</v>
      </c>
      <c r="AP12" s="14">
        <v>0.18150945734847801</v>
      </c>
      <c r="AQ12" s="14">
        <v>0.18974792191621301</v>
      </c>
      <c r="AR12" s="14">
        <v>0.11989807504781801</v>
      </c>
      <c r="AS12" s="14">
        <v>4.5900901379454198E-2</v>
      </c>
      <c r="AT12" s="14">
        <v>9.7254613664623304E-2</v>
      </c>
      <c r="AU12" s="14">
        <v>0.18491058913141101</v>
      </c>
      <c r="AV12" s="14">
        <v>0.18767144935512001</v>
      </c>
      <c r="AW12" s="14"/>
      <c r="AX12" s="14">
        <v>9.6280498075890397E-2</v>
      </c>
      <c r="AY12" s="14">
        <v>0.12662916886894601</v>
      </c>
      <c r="AZ12" s="14">
        <v>0.203754045073649</v>
      </c>
      <c r="BA12" s="14"/>
      <c r="BB12" s="14">
        <v>6.3396187565525799E-2</v>
      </c>
      <c r="BC12" s="14">
        <v>0.107960517373305</v>
      </c>
      <c r="BD12" s="14">
        <v>0.30873311384422097</v>
      </c>
      <c r="BE12" s="14"/>
      <c r="BF12" s="14">
        <v>7.0791610989612799E-2</v>
      </c>
      <c r="BG12" s="14">
        <v>0.105590772295898</v>
      </c>
      <c r="BH12" s="14">
        <v>0.24087323922868401</v>
      </c>
      <c r="BI12" s="14"/>
      <c r="BJ12" s="14">
        <v>0.15680734776353</v>
      </c>
      <c r="BK12" s="14">
        <v>0.144697714272323</v>
      </c>
      <c r="BL12" s="14"/>
      <c r="BM12" s="14">
        <v>0.15552601861979301</v>
      </c>
      <c r="BN12" s="14">
        <v>0.13958723156199601</v>
      </c>
      <c r="BO12" s="14"/>
      <c r="BP12" s="14">
        <v>9.5061730485923701E-2</v>
      </c>
      <c r="BQ12" s="14">
        <v>0.16724654774150999</v>
      </c>
      <c r="BR12" s="14">
        <v>0.123591422359903</v>
      </c>
      <c r="BS12" s="14">
        <v>0.16814757598602401</v>
      </c>
      <c r="BT12" s="14">
        <v>0.176546347749791</v>
      </c>
      <c r="BU12" s="14">
        <v>0.11364035891499499</v>
      </c>
      <c r="BV12" s="14">
        <v>7.6582577577049102E-2</v>
      </c>
      <c r="BW12" s="14">
        <v>0.155447760100454</v>
      </c>
    </row>
    <row r="13" spans="2:75" x14ac:dyDescent="0.35">
      <c r="B13" s="15" t="s">
        <v>92</v>
      </c>
      <c r="C13" s="20">
        <v>0.22211401046063101</v>
      </c>
      <c r="D13" s="20">
        <v>0.127550901477166</v>
      </c>
      <c r="E13" s="20">
        <v>0.31135830832955602</v>
      </c>
      <c r="F13" s="20"/>
      <c r="G13" s="20">
        <v>0.22698266866881001</v>
      </c>
      <c r="H13" s="20">
        <v>0.15715865893579001</v>
      </c>
      <c r="I13" s="20">
        <v>0.28701861553799501</v>
      </c>
      <c r="J13" s="20">
        <v>0.28336121137347697</v>
      </c>
      <c r="K13" s="20">
        <v>0.18738781975400101</v>
      </c>
      <c r="L13" s="20">
        <v>0.20258146098277299</v>
      </c>
      <c r="M13" s="20"/>
      <c r="N13" s="20">
        <v>0.16065169208576299</v>
      </c>
      <c r="O13" s="20">
        <v>0.33713634913359902</v>
      </c>
      <c r="P13" s="20"/>
      <c r="Q13" s="20">
        <v>0.39690931921234301</v>
      </c>
      <c r="R13" s="20">
        <v>0.29207442409723</v>
      </c>
      <c r="S13" s="20">
        <v>0.22017047415003099</v>
      </c>
      <c r="T13" s="20">
        <v>0.154919218398922</v>
      </c>
      <c r="U13" s="20">
        <v>0.19886443911404</v>
      </c>
      <c r="V13" s="20">
        <v>0.178928661163202</v>
      </c>
      <c r="W13" s="20">
        <v>0.11379413131361001</v>
      </c>
      <c r="X13" s="20">
        <v>0</v>
      </c>
      <c r="Y13" s="20">
        <v>0</v>
      </c>
      <c r="Z13" s="20">
        <v>0.53024720157626104</v>
      </c>
      <c r="AA13" s="20"/>
      <c r="AB13" s="20">
        <v>0.125713563984233</v>
      </c>
      <c r="AC13" s="20">
        <v>0.27625778312543797</v>
      </c>
      <c r="AD13" s="20">
        <v>7.5015902983100902E-2</v>
      </c>
      <c r="AE13" s="20"/>
      <c r="AF13" s="20">
        <v>0.14453902170414601</v>
      </c>
      <c r="AG13" s="20">
        <v>0.14287108331043899</v>
      </c>
      <c r="AH13" s="20">
        <v>0.14737072512049501</v>
      </c>
      <c r="AI13" s="20">
        <v>0.17693317813956599</v>
      </c>
      <c r="AJ13" s="20">
        <v>0.31380211971198801</v>
      </c>
      <c r="AK13" s="20">
        <v>0.20748281457789899</v>
      </c>
      <c r="AL13" s="20">
        <v>0.24424573761517601</v>
      </c>
      <c r="AM13" s="20">
        <v>0.34476555309761497</v>
      </c>
      <c r="AN13" s="20"/>
      <c r="AO13" s="20">
        <v>0.122447121411661</v>
      </c>
      <c r="AP13" s="20">
        <v>0.13746426952412</v>
      </c>
      <c r="AQ13" s="20">
        <v>0.13830399125232801</v>
      </c>
      <c r="AR13" s="20">
        <v>0.18540205299857701</v>
      </c>
      <c r="AS13" s="20">
        <v>0.31149156561711999</v>
      </c>
      <c r="AT13" s="20">
        <v>0.18539205753451601</v>
      </c>
      <c r="AU13" s="20">
        <v>0.162264604289381</v>
      </c>
      <c r="AV13" s="20">
        <v>0.32205173889171002</v>
      </c>
      <c r="AW13" s="20"/>
      <c r="AX13" s="20">
        <v>0.18329040301954999</v>
      </c>
      <c r="AY13" s="20">
        <v>0.14330970653546901</v>
      </c>
      <c r="AZ13" s="20">
        <v>0.196903603615498</v>
      </c>
      <c r="BA13" s="20"/>
      <c r="BB13" s="20">
        <v>0.174085533654813</v>
      </c>
      <c r="BC13" s="20">
        <v>0.19439290187222499</v>
      </c>
      <c r="BD13" s="20">
        <v>0.13532548998599001</v>
      </c>
      <c r="BE13" s="20"/>
      <c r="BF13" s="20">
        <v>8.9459713084791295E-2</v>
      </c>
      <c r="BG13" s="20">
        <v>0.183122092045231</v>
      </c>
      <c r="BH13" s="20">
        <v>0.14867636261963199</v>
      </c>
      <c r="BI13" s="20"/>
      <c r="BJ13" s="20">
        <v>0.122958177205469</v>
      </c>
      <c r="BK13" s="20">
        <v>0.23654953027723799</v>
      </c>
      <c r="BL13" s="20"/>
      <c r="BM13" s="20">
        <v>8.0806132870026096E-2</v>
      </c>
      <c r="BN13" s="20">
        <v>0.27393871242802598</v>
      </c>
      <c r="BO13" s="20"/>
      <c r="BP13" s="20">
        <v>0.27017525651110402</v>
      </c>
      <c r="BQ13" s="20">
        <v>0.21109158392399799</v>
      </c>
      <c r="BR13" s="20">
        <v>0.25060180989650299</v>
      </c>
      <c r="BS13" s="20">
        <v>0.22554414948197499</v>
      </c>
      <c r="BT13" s="20">
        <v>0.198133484187998</v>
      </c>
      <c r="BU13" s="20">
        <v>0.202285767698972</v>
      </c>
      <c r="BV13" s="20">
        <v>0.22816988447886699</v>
      </c>
      <c r="BW13" s="20">
        <v>0.236531234939408</v>
      </c>
    </row>
    <row r="14" spans="2:75" x14ac:dyDescent="0.35">
      <c r="B14" s="16"/>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row>
    <row r="15" spans="2:75" x14ac:dyDescent="0.35">
      <c r="B15" t="s">
        <v>94</v>
      </c>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row>
    <row r="16" spans="2:75" x14ac:dyDescent="0.35">
      <c r="B16" t="s">
        <v>95</v>
      </c>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I18"/>
  <sheetViews>
    <sheetView showGridLines="0" workbookViewId="0">
      <pane xSplit="2" topLeftCell="C1" activePane="topRight" state="frozen"/>
      <selection pane="topRight" activeCell="C12" sqref="C12:H13"/>
    </sheetView>
  </sheetViews>
  <sheetFormatPr defaultColWidth="11.54296875" defaultRowHeight="14.5" x14ac:dyDescent="0.35"/>
  <cols>
    <col min="2" max="2" width="25.6328125" customWidth="1"/>
    <col min="3" max="9" width="20.6328125" customWidth="1"/>
  </cols>
  <sheetData>
    <row r="2" spans="2:9" ht="40" customHeight="1" x14ac:dyDescent="0.35">
      <c r="D2" s="28" t="s">
        <v>424</v>
      </c>
      <c r="E2" s="25"/>
      <c r="F2" s="25"/>
      <c r="G2" s="25"/>
      <c r="H2" s="25"/>
      <c r="I2" s="25"/>
    </row>
    <row r="6" spans="2:9" ht="50" customHeight="1" x14ac:dyDescent="0.35">
      <c r="B6" s="17" t="s">
        <v>14</v>
      </c>
      <c r="C6" s="17" t="s">
        <v>418</v>
      </c>
      <c r="D6" s="17" t="s">
        <v>419</v>
      </c>
      <c r="E6" s="17" t="s">
        <v>420</v>
      </c>
      <c r="F6" s="17" t="s">
        <v>421</v>
      </c>
      <c r="G6" s="17" t="s">
        <v>422</v>
      </c>
      <c r="H6" s="17" t="s">
        <v>423</v>
      </c>
    </row>
    <row r="7" spans="2:9" x14ac:dyDescent="0.35">
      <c r="B7" s="15" t="s">
        <v>338</v>
      </c>
      <c r="C7" s="14">
        <v>0.115052886605736</v>
      </c>
      <c r="D7" s="14">
        <v>5.1972211440447197E-2</v>
      </c>
      <c r="E7" s="14">
        <v>3.7624792239071003E-2</v>
      </c>
      <c r="F7" s="14">
        <v>0.155298821626323</v>
      </c>
      <c r="G7" s="14">
        <v>3.3217977799883398E-2</v>
      </c>
      <c r="H7" s="14">
        <v>0.100204641866436</v>
      </c>
    </row>
    <row r="8" spans="2:9" x14ac:dyDescent="0.35">
      <c r="B8" s="15" t="s">
        <v>339</v>
      </c>
      <c r="C8" s="14">
        <v>0.35615420855517099</v>
      </c>
      <c r="D8" s="14">
        <v>0.30435711247649799</v>
      </c>
      <c r="E8" s="14">
        <v>0.25082593800272701</v>
      </c>
      <c r="F8" s="14">
        <v>0.38964621261955001</v>
      </c>
      <c r="G8" s="14">
        <v>0.23221678560567999</v>
      </c>
      <c r="H8" s="14">
        <v>0.36120928380970602</v>
      </c>
    </row>
    <row r="9" spans="2:9" x14ac:dyDescent="0.35">
      <c r="B9" s="15" t="s">
        <v>341</v>
      </c>
      <c r="C9" s="14">
        <v>0.205714123930821</v>
      </c>
      <c r="D9" s="14">
        <v>0.26451782949820002</v>
      </c>
      <c r="E9" s="14">
        <v>0.255544078486658</v>
      </c>
      <c r="F9" s="14">
        <v>0.196070146828738</v>
      </c>
      <c r="G9" s="14">
        <v>0.27022583490146102</v>
      </c>
      <c r="H9" s="14">
        <v>0.22258046133967699</v>
      </c>
    </row>
    <row r="10" spans="2:9" x14ac:dyDescent="0.35">
      <c r="B10" s="15" t="s">
        <v>342</v>
      </c>
      <c r="C10" s="14">
        <v>0.118544590875167</v>
      </c>
      <c r="D10" s="14">
        <v>0.120061153092033</v>
      </c>
      <c r="E10" s="14">
        <v>0.116550092394995</v>
      </c>
      <c r="F10" s="14">
        <v>9.1421212445958799E-2</v>
      </c>
      <c r="G10" s="14">
        <v>0.177943845161361</v>
      </c>
      <c r="H10" s="14">
        <v>0.108860273124844</v>
      </c>
    </row>
    <row r="11" spans="2:9" x14ac:dyDescent="0.35">
      <c r="B11" s="15" t="s">
        <v>92</v>
      </c>
      <c r="C11" s="14">
        <v>0.204534190033105</v>
      </c>
      <c r="D11" s="14">
        <v>0.25909169349282202</v>
      </c>
      <c r="E11" s="14">
        <v>0.33945509887654901</v>
      </c>
      <c r="F11" s="14">
        <v>0.167563606479431</v>
      </c>
      <c r="G11" s="14">
        <v>0.28639555653161503</v>
      </c>
      <c r="H11" s="14">
        <v>0.207145339859337</v>
      </c>
    </row>
    <row r="12" spans="2:9" x14ac:dyDescent="0.35">
      <c r="B12" s="16"/>
      <c r="C12" s="23">
        <f>SUM(C7:C8)</f>
        <v>0.47120709516090697</v>
      </c>
      <c r="D12" s="23">
        <f t="shared" ref="D12:H12" si="0">SUM(D7:D8)</f>
        <v>0.35632932391694516</v>
      </c>
      <c r="E12" s="23">
        <f t="shared" si="0"/>
        <v>0.28845073024179801</v>
      </c>
      <c r="F12" s="23">
        <f t="shared" si="0"/>
        <v>0.54494503424587304</v>
      </c>
      <c r="G12" s="23">
        <f t="shared" si="0"/>
        <v>0.26543476340556338</v>
      </c>
      <c r="H12" s="23">
        <f t="shared" si="0"/>
        <v>0.46141392567614203</v>
      </c>
    </row>
    <row r="13" spans="2:9" x14ac:dyDescent="0.35">
      <c r="B13" t="s">
        <v>94</v>
      </c>
      <c r="C13" s="22">
        <f>SUM(C9:C10)</f>
        <v>0.324258714805988</v>
      </c>
      <c r="D13" s="22">
        <f t="shared" ref="D13:H13" si="1">SUM(D9:D10)</f>
        <v>0.38457898259023304</v>
      </c>
      <c r="E13" s="22">
        <f t="shared" si="1"/>
        <v>0.37209417088165297</v>
      </c>
      <c r="F13" s="22">
        <f t="shared" si="1"/>
        <v>0.28749135927469682</v>
      </c>
      <c r="G13" s="22">
        <f t="shared" si="1"/>
        <v>0.44816968006282198</v>
      </c>
      <c r="H13" s="22">
        <f t="shared" si="1"/>
        <v>0.33144073446452099</v>
      </c>
    </row>
    <row r="14" spans="2:9" x14ac:dyDescent="0.35">
      <c r="B14" t="s">
        <v>95</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W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425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338</v>
      </c>
      <c r="C9" s="14">
        <v>0.115052886605736</v>
      </c>
      <c r="D9" s="14">
        <v>0.12760322094333901</v>
      </c>
      <c r="E9" s="14">
        <v>0.10320846029594199</v>
      </c>
      <c r="F9" s="14"/>
      <c r="G9" s="14">
        <v>9.6494124742953102E-2</v>
      </c>
      <c r="H9" s="14">
        <v>9.4968004245643306E-2</v>
      </c>
      <c r="I9" s="14">
        <v>0.13161142264100201</v>
      </c>
      <c r="J9" s="14">
        <v>8.0307648800198098E-2</v>
      </c>
      <c r="K9" s="14">
        <v>0.101360923415881</v>
      </c>
      <c r="L9" s="14">
        <v>0.14306133479101199</v>
      </c>
      <c r="M9" s="14"/>
      <c r="N9" s="14">
        <v>0.118460676524205</v>
      </c>
      <c r="O9" s="14">
        <v>0.108675451186886</v>
      </c>
      <c r="P9" s="14"/>
      <c r="Q9" s="14">
        <v>0.10639342011191601</v>
      </c>
      <c r="R9" s="14">
        <v>7.57405376020511E-2</v>
      </c>
      <c r="S9" s="14">
        <v>0.104875458332569</v>
      </c>
      <c r="T9" s="14">
        <v>0.11620128738970099</v>
      </c>
      <c r="U9" s="14">
        <v>0.12795478977357799</v>
      </c>
      <c r="V9" s="14">
        <v>0.12442258507691099</v>
      </c>
      <c r="W9" s="14">
        <v>0.14097686125703601</v>
      </c>
      <c r="X9" s="14">
        <v>0</v>
      </c>
      <c r="Y9" s="14">
        <v>0.31767777732357899</v>
      </c>
      <c r="Z9" s="14">
        <v>9.3788356812406104E-2</v>
      </c>
      <c r="AA9" s="14"/>
      <c r="AB9" s="14">
        <v>0.249566752997362</v>
      </c>
      <c r="AC9" s="14">
        <v>8.3032257004199694E-2</v>
      </c>
      <c r="AD9" s="14">
        <v>0.124469570737417</v>
      </c>
      <c r="AE9" s="14"/>
      <c r="AF9" s="14">
        <v>0.17000645259591701</v>
      </c>
      <c r="AG9" s="14">
        <v>6.1963042733962602E-2</v>
      </c>
      <c r="AH9" s="14">
        <v>0.13710642037162399</v>
      </c>
      <c r="AI9" s="14">
        <v>0.16560120385526</v>
      </c>
      <c r="AJ9" s="14">
        <v>1.7843832061432099E-2</v>
      </c>
      <c r="AK9" s="14">
        <v>0.131770253955832</v>
      </c>
      <c r="AL9" s="14">
        <v>0.22019587714891001</v>
      </c>
      <c r="AM9" s="14">
        <v>8.3928249139919905E-2</v>
      </c>
      <c r="AN9" s="14"/>
      <c r="AO9" s="14">
        <v>0.164600215737886</v>
      </c>
      <c r="AP9" s="14">
        <v>8.6993777858610705E-2</v>
      </c>
      <c r="AQ9" s="14">
        <v>0.145987203411126</v>
      </c>
      <c r="AR9" s="14">
        <v>0.173564201672427</v>
      </c>
      <c r="AS9" s="14">
        <v>0</v>
      </c>
      <c r="AT9" s="14">
        <v>0.14327161499368299</v>
      </c>
      <c r="AU9" s="14">
        <v>0.245245609122832</v>
      </c>
      <c r="AV9" s="14">
        <v>8.9553918622727199E-2</v>
      </c>
      <c r="AW9" s="14"/>
      <c r="AX9" s="14">
        <v>0.176474078760951</v>
      </c>
      <c r="AY9" s="14">
        <v>9.2686664293704202E-2</v>
      </c>
      <c r="AZ9" s="14">
        <v>0.15598209418961401</v>
      </c>
      <c r="BA9" s="14"/>
      <c r="BB9" s="14">
        <v>0.276384996031939</v>
      </c>
      <c r="BC9" s="14">
        <v>9.5290298243993099E-2</v>
      </c>
      <c r="BD9" s="14">
        <v>9.8454655906111105E-2</v>
      </c>
      <c r="BE9" s="14"/>
      <c r="BF9" s="14">
        <v>0.16871144151415099</v>
      </c>
      <c r="BG9" s="14">
        <v>0.154404033666768</v>
      </c>
      <c r="BH9" s="14">
        <v>9.7215555088654801E-2</v>
      </c>
      <c r="BI9" s="14"/>
      <c r="BJ9" s="14">
        <v>0.20090767519974101</v>
      </c>
      <c r="BK9" s="14">
        <v>9.5658160859316096E-2</v>
      </c>
      <c r="BL9" s="14"/>
      <c r="BM9" s="14">
        <v>0.188695199328371</v>
      </c>
      <c r="BN9" s="14">
        <v>8.7448858843848801E-2</v>
      </c>
      <c r="BO9" s="14"/>
      <c r="BP9" s="14">
        <v>0.110843771240783</v>
      </c>
      <c r="BQ9" s="14">
        <v>0.17482440505242999</v>
      </c>
      <c r="BR9" s="14">
        <v>0.17206822467055499</v>
      </c>
      <c r="BS9" s="14">
        <v>6.2147988979086001E-2</v>
      </c>
      <c r="BT9" s="14">
        <v>0.126332015232762</v>
      </c>
      <c r="BU9" s="14">
        <v>0.13018500182252499</v>
      </c>
      <c r="BV9" s="14">
        <v>0.13526729853039199</v>
      </c>
      <c r="BW9" s="14">
        <v>9.0290155710523498E-2</v>
      </c>
    </row>
    <row r="10" spans="2:75" x14ac:dyDescent="0.35">
      <c r="B10" s="15" t="s">
        <v>339</v>
      </c>
      <c r="C10" s="14">
        <v>0.35615420855517099</v>
      </c>
      <c r="D10" s="14">
        <v>0.38459786651210898</v>
      </c>
      <c r="E10" s="14">
        <v>0.32931039694112302</v>
      </c>
      <c r="F10" s="14"/>
      <c r="G10" s="14">
        <v>0.28628763035719801</v>
      </c>
      <c r="H10" s="14">
        <v>0.249466438737694</v>
      </c>
      <c r="I10" s="14">
        <v>0.30092647467817901</v>
      </c>
      <c r="J10" s="14">
        <v>0.32921121987676599</v>
      </c>
      <c r="K10" s="14">
        <v>0.41691898938786298</v>
      </c>
      <c r="L10" s="14">
        <v>0.41743912053163901</v>
      </c>
      <c r="M10" s="14"/>
      <c r="N10" s="14">
        <v>0.36386828834665602</v>
      </c>
      <c r="O10" s="14">
        <v>0.34171785923110498</v>
      </c>
      <c r="P10" s="14"/>
      <c r="Q10" s="14">
        <v>0.22144258116065399</v>
      </c>
      <c r="R10" s="14">
        <v>0.33033069969956602</v>
      </c>
      <c r="S10" s="14">
        <v>0.40317307880469599</v>
      </c>
      <c r="T10" s="14">
        <v>0.380279793794017</v>
      </c>
      <c r="U10" s="14">
        <v>0.37135685889494302</v>
      </c>
      <c r="V10" s="14">
        <v>0.36790554863866398</v>
      </c>
      <c r="W10" s="14">
        <v>0.32902143535501699</v>
      </c>
      <c r="X10" s="14">
        <v>0.91334800059728605</v>
      </c>
      <c r="Y10" s="14">
        <v>0</v>
      </c>
      <c r="Z10" s="14">
        <v>0.28810617218103302</v>
      </c>
      <c r="AA10" s="14"/>
      <c r="AB10" s="14">
        <v>0.41327558960079902</v>
      </c>
      <c r="AC10" s="14">
        <v>0.34109038956050902</v>
      </c>
      <c r="AD10" s="14">
        <v>0.37972134179316402</v>
      </c>
      <c r="AE10" s="14"/>
      <c r="AF10" s="14">
        <v>0.42498685845304601</v>
      </c>
      <c r="AG10" s="14">
        <v>0.34148048539278802</v>
      </c>
      <c r="AH10" s="14">
        <v>0.34566196221043999</v>
      </c>
      <c r="AI10" s="14">
        <v>0.46731148247903498</v>
      </c>
      <c r="AJ10" s="14">
        <v>0.42613178160030302</v>
      </c>
      <c r="AK10" s="14">
        <v>0.382304209788833</v>
      </c>
      <c r="AL10" s="14">
        <v>0.40316529511066301</v>
      </c>
      <c r="AM10" s="14">
        <v>0.26468364788802401</v>
      </c>
      <c r="AN10" s="14"/>
      <c r="AO10" s="14">
        <v>0.463875944319737</v>
      </c>
      <c r="AP10" s="14">
        <v>0.37564026779778797</v>
      </c>
      <c r="AQ10" s="14">
        <v>0.40123147856102997</v>
      </c>
      <c r="AR10" s="14">
        <v>0.46999814122303701</v>
      </c>
      <c r="AS10" s="14">
        <v>0.45516879518196002</v>
      </c>
      <c r="AT10" s="14">
        <v>0.39208343144832902</v>
      </c>
      <c r="AU10" s="14">
        <v>0.27659306440319298</v>
      </c>
      <c r="AV10" s="14">
        <v>0.296809874024894</v>
      </c>
      <c r="AW10" s="14"/>
      <c r="AX10" s="14">
        <v>0.3537388647743</v>
      </c>
      <c r="AY10" s="14">
        <v>0.45634758218331301</v>
      </c>
      <c r="AZ10" s="14">
        <v>0.30420090009399298</v>
      </c>
      <c r="BA10" s="14"/>
      <c r="BB10" s="14">
        <v>0.40020093116862498</v>
      </c>
      <c r="BC10" s="14">
        <v>0.42442953388239502</v>
      </c>
      <c r="BD10" s="14">
        <v>0.26784444397878099</v>
      </c>
      <c r="BE10" s="14"/>
      <c r="BF10" s="14">
        <v>0.45149235384750402</v>
      </c>
      <c r="BG10" s="14">
        <v>0.43320505541468901</v>
      </c>
      <c r="BH10" s="14">
        <v>0.33685301747287799</v>
      </c>
      <c r="BI10" s="14"/>
      <c r="BJ10" s="14">
        <v>0.40506850303369701</v>
      </c>
      <c r="BK10" s="14">
        <v>0.35187073482327802</v>
      </c>
      <c r="BL10" s="14"/>
      <c r="BM10" s="14">
        <v>0.40853439972768102</v>
      </c>
      <c r="BN10" s="14">
        <v>0.33692057299614098</v>
      </c>
      <c r="BO10" s="14"/>
      <c r="BP10" s="14">
        <v>0.37663553647977399</v>
      </c>
      <c r="BQ10" s="14">
        <v>0.29762705257946698</v>
      </c>
      <c r="BR10" s="14">
        <v>0.269446844382837</v>
      </c>
      <c r="BS10" s="14">
        <v>0.40101433994667002</v>
      </c>
      <c r="BT10" s="14">
        <v>0.367196875938749</v>
      </c>
      <c r="BU10" s="14">
        <v>0.36009460964829498</v>
      </c>
      <c r="BV10" s="14">
        <v>0.32224052555312399</v>
      </c>
      <c r="BW10" s="14">
        <v>0.24522653961502</v>
      </c>
    </row>
    <row r="11" spans="2:75" x14ac:dyDescent="0.35">
      <c r="B11" s="15" t="s">
        <v>341</v>
      </c>
      <c r="C11" s="14">
        <v>0.205714123930821</v>
      </c>
      <c r="D11" s="14">
        <v>0.23311487044713</v>
      </c>
      <c r="E11" s="14">
        <v>0.17985456400074401</v>
      </c>
      <c r="F11" s="14"/>
      <c r="G11" s="14">
        <v>0.215714762886865</v>
      </c>
      <c r="H11" s="14">
        <v>0.224701595166695</v>
      </c>
      <c r="I11" s="14">
        <v>0.20528838874606201</v>
      </c>
      <c r="J11" s="14">
        <v>0.23880234255812899</v>
      </c>
      <c r="K11" s="14">
        <v>0.20603614544868701</v>
      </c>
      <c r="L11" s="14">
        <v>0.180342248047826</v>
      </c>
      <c r="M11" s="14"/>
      <c r="N11" s="14">
        <v>0.22742390755803499</v>
      </c>
      <c r="O11" s="14">
        <v>0.16508581457132099</v>
      </c>
      <c r="P11" s="14"/>
      <c r="Q11" s="14">
        <v>4.9511184897706499E-2</v>
      </c>
      <c r="R11" s="14">
        <v>0.16046195480403899</v>
      </c>
      <c r="S11" s="14">
        <v>0.20609436024309499</v>
      </c>
      <c r="T11" s="14">
        <v>0.25277068176380002</v>
      </c>
      <c r="U11" s="14">
        <v>0.29297952864150201</v>
      </c>
      <c r="V11" s="14">
        <v>0.167519621847255</v>
      </c>
      <c r="W11" s="14">
        <v>0.19250105259339401</v>
      </c>
      <c r="X11" s="14">
        <v>8.66519994027138E-2</v>
      </c>
      <c r="Y11" s="14">
        <v>0.11182982956972801</v>
      </c>
      <c r="Z11" s="14">
        <v>0.105944709902092</v>
      </c>
      <c r="AA11" s="14"/>
      <c r="AB11" s="14">
        <v>0.19191791366848901</v>
      </c>
      <c r="AC11" s="14">
        <v>0.20730697016046201</v>
      </c>
      <c r="AD11" s="14">
        <v>0.22919071418096801</v>
      </c>
      <c r="AE11" s="14"/>
      <c r="AF11" s="14">
        <v>0.230166479778837</v>
      </c>
      <c r="AG11" s="14">
        <v>0.29409828967727503</v>
      </c>
      <c r="AH11" s="14">
        <v>0.24611262643107401</v>
      </c>
      <c r="AI11" s="14">
        <v>0.102235157008772</v>
      </c>
      <c r="AJ11" s="14">
        <v>0.146763212157973</v>
      </c>
      <c r="AK11" s="14">
        <v>0.17137895579349799</v>
      </c>
      <c r="AL11" s="14">
        <v>0.17098328801893001</v>
      </c>
      <c r="AM11" s="14">
        <v>0.179457416394601</v>
      </c>
      <c r="AN11" s="14"/>
      <c r="AO11" s="14">
        <v>0.24815853076442301</v>
      </c>
      <c r="AP11" s="14">
        <v>0.25898243087663497</v>
      </c>
      <c r="AQ11" s="14">
        <v>0.16495156279696899</v>
      </c>
      <c r="AR11" s="14">
        <v>0.16894700090443601</v>
      </c>
      <c r="AS11" s="14">
        <v>0.16627277706770699</v>
      </c>
      <c r="AT11" s="14">
        <v>0.17131562219268301</v>
      </c>
      <c r="AU11" s="14">
        <v>0.17346456875448499</v>
      </c>
      <c r="AV11" s="14">
        <v>0.14366742980799099</v>
      </c>
      <c r="AW11" s="14"/>
      <c r="AX11" s="14">
        <v>0.203072340273419</v>
      </c>
      <c r="AY11" s="14">
        <v>0.20704778696770901</v>
      </c>
      <c r="AZ11" s="14">
        <v>0.22427102374621799</v>
      </c>
      <c r="BA11" s="14"/>
      <c r="BB11" s="14">
        <v>0.18465271305556999</v>
      </c>
      <c r="BC11" s="14">
        <v>0.19124557883639401</v>
      </c>
      <c r="BD11" s="14">
        <v>0.27186987587622402</v>
      </c>
      <c r="BE11" s="14"/>
      <c r="BF11" s="14">
        <v>0.22934529333477699</v>
      </c>
      <c r="BG11" s="14">
        <v>0.19010733826273299</v>
      </c>
      <c r="BH11" s="14">
        <v>0.21866157771129999</v>
      </c>
      <c r="BI11" s="14"/>
      <c r="BJ11" s="14">
        <v>0.19382110196814101</v>
      </c>
      <c r="BK11" s="14">
        <v>0.21449888796823</v>
      </c>
      <c r="BL11" s="14"/>
      <c r="BM11" s="14">
        <v>0.221404081936384</v>
      </c>
      <c r="BN11" s="14">
        <v>0.20289603592800001</v>
      </c>
      <c r="BO11" s="14"/>
      <c r="BP11" s="14">
        <v>0.19104701227840901</v>
      </c>
      <c r="BQ11" s="14">
        <v>0.20711063874683699</v>
      </c>
      <c r="BR11" s="14">
        <v>0.27939074142355302</v>
      </c>
      <c r="BS11" s="14">
        <v>0.20722342509806499</v>
      </c>
      <c r="BT11" s="14">
        <v>0.19437802058077699</v>
      </c>
      <c r="BU11" s="14">
        <v>0.205644204136748</v>
      </c>
      <c r="BV11" s="14">
        <v>0.29191841609647701</v>
      </c>
      <c r="BW11" s="14">
        <v>0.21299048474822599</v>
      </c>
    </row>
    <row r="12" spans="2:75" x14ac:dyDescent="0.35">
      <c r="B12" s="15" t="s">
        <v>342</v>
      </c>
      <c r="C12" s="14">
        <v>0.118544590875167</v>
      </c>
      <c r="D12" s="14">
        <v>0.13660389603543699</v>
      </c>
      <c r="E12" s="14">
        <v>0.10150105215954799</v>
      </c>
      <c r="F12" s="14"/>
      <c r="G12" s="14">
        <v>0.14645913832337101</v>
      </c>
      <c r="H12" s="14">
        <v>0.24106105355708399</v>
      </c>
      <c r="I12" s="14">
        <v>0.141400928773916</v>
      </c>
      <c r="J12" s="14">
        <v>9.65206238315999E-2</v>
      </c>
      <c r="K12" s="14">
        <v>9.0250149080481498E-2</v>
      </c>
      <c r="L12" s="14">
        <v>8.40541958568604E-2</v>
      </c>
      <c r="M12" s="14"/>
      <c r="N12" s="14">
        <v>0.127601203579435</v>
      </c>
      <c r="O12" s="14">
        <v>0.101595787100036</v>
      </c>
      <c r="P12" s="14"/>
      <c r="Q12" s="14">
        <v>0.209041257159506</v>
      </c>
      <c r="R12" s="14">
        <v>0.132958166392601</v>
      </c>
      <c r="S12" s="14">
        <v>9.8170276516701294E-2</v>
      </c>
      <c r="T12" s="14">
        <v>0.114815843346615</v>
      </c>
      <c r="U12" s="14">
        <v>7.4027105548996094E-2</v>
      </c>
      <c r="V12" s="14">
        <v>0.13773441557421701</v>
      </c>
      <c r="W12" s="14">
        <v>0.18686175583316</v>
      </c>
      <c r="X12" s="14">
        <v>0</v>
      </c>
      <c r="Y12" s="14">
        <v>0.57049239310669397</v>
      </c>
      <c r="Z12" s="14">
        <v>5.8164609956452097E-2</v>
      </c>
      <c r="AA12" s="14"/>
      <c r="AB12" s="14">
        <v>8.9108101133547807E-2</v>
      </c>
      <c r="AC12" s="14">
        <v>0.108846337870613</v>
      </c>
      <c r="AD12" s="14">
        <v>0.172898242844649</v>
      </c>
      <c r="AE12" s="14"/>
      <c r="AF12" s="14">
        <v>3.0377473723769401E-2</v>
      </c>
      <c r="AG12" s="14">
        <v>0.16155097924487999</v>
      </c>
      <c r="AH12" s="14">
        <v>0.17148258033994301</v>
      </c>
      <c r="AI12" s="14">
        <v>3.9460583159561802E-2</v>
      </c>
      <c r="AJ12" s="14">
        <v>0.109440507543125</v>
      </c>
      <c r="AK12" s="14">
        <v>0.147598742415155</v>
      </c>
      <c r="AL12" s="14">
        <v>0.138414054104539</v>
      </c>
      <c r="AM12" s="14">
        <v>0.11881947896492</v>
      </c>
      <c r="AN12" s="14"/>
      <c r="AO12" s="14">
        <v>2.2793036193508798E-2</v>
      </c>
      <c r="AP12" s="14">
        <v>0.172112340521686</v>
      </c>
      <c r="AQ12" s="14">
        <v>0.19135298353889599</v>
      </c>
      <c r="AR12" s="14">
        <v>4.1894812809935497E-2</v>
      </c>
      <c r="AS12" s="14">
        <v>3.2534005193863499E-2</v>
      </c>
      <c r="AT12" s="14">
        <v>0.107920335798129</v>
      </c>
      <c r="AU12" s="14">
        <v>0.217469521756153</v>
      </c>
      <c r="AV12" s="14">
        <v>0.155693444783327</v>
      </c>
      <c r="AW12" s="14"/>
      <c r="AX12" s="14">
        <v>5.0640711259740102E-2</v>
      </c>
      <c r="AY12" s="14">
        <v>0.110834547421631</v>
      </c>
      <c r="AZ12" s="14">
        <v>0.15156631415765101</v>
      </c>
      <c r="BA12" s="14"/>
      <c r="BB12" s="14">
        <v>3.94902387112257E-2</v>
      </c>
      <c r="BC12" s="14">
        <v>0.103925180632222</v>
      </c>
      <c r="BD12" s="14">
        <v>0.214790435845996</v>
      </c>
      <c r="BE12" s="14"/>
      <c r="BF12" s="14">
        <v>7.2414921951295799E-2</v>
      </c>
      <c r="BG12" s="14">
        <v>6.9556574724301004E-2</v>
      </c>
      <c r="BH12" s="14">
        <v>0.19681134608227799</v>
      </c>
      <c r="BI12" s="14"/>
      <c r="BJ12" s="14">
        <v>0.123229937598653</v>
      </c>
      <c r="BK12" s="14">
        <v>0.11038497931013</v>
      </c>
      <c r="BL12" s="14"/>
      <c r="BM12" s="14">
        <v>0.117583175653818</v>
      </c>
      <c r="BN12" s="14">
        <v>0.11441117581190099</v>
      </c>
      <c r="BO12" s="14"/>
      <c r="BP12" s="14">
        <v>8.4393154387314095E-2</v>
      </c>
      <c r="BQ12" s="14">
        <v>0.100699214172865</v>
      </c>
      <c r="BR12" s="14">
        <v>6.8640966604797196E-2</v>
      </c>
      <c r="BS12" s="14">
        <v>0.132499891762624</v>
      </c>
      <c r="BT12" s="14">
        <v>0.13217769146434999</v>
      </c>
      <c r="BU12" s="14">
        <v>0.10520608489942999</v>
      </c>
      <c r="BV12" s="14">
        <v>0.118831207575348</v>
      </c>
      <c r="BW12" s="14">
        <v>0.16287899387603</v>
      </c>
    </row>
    <row r="13" spans="2:75" x14ac:dyDescent="0.35">
      <c r="B13" s="15" t="s">
        <v>92</v>
      </c>
      <c r="C13" s="20">
        <v>0.204534190033105</v>
      </c>
      <c r="D13" s="20">
        <v>0.118080146061984</v>
      </c>
      <c r="E13" s="20">
        <v>0.28612552660264301</v>
      </c>
      <c r="F13" s="20"/>
      <c r="G13" s="20">
        <v>0.25504434368961298</v>
      </c>
      <c r="H13" s="20">
        <v>0.18980290829288299</v>
      </c>
      <c r="I13" s="20">
        <v>0.22077278516084101</v>
      </c>
      <c r="J13" s="20">
        <v>0.25515816493330701</v>
      </c>
      <c r="K13" s="20">
        <v>0.18543379266708701</v>
      </c>
      <c r="L13" s="20">
        <v>0.175103100772663</v>
      </c>
      <c r="M13" s="20"/>
      <c r="N13" s="20">
        <v>0.162645923991668</v>
      </c>
      <c r="O13" s="20">
        <v>0.28292508791065202</v>
      </c>
      <c r="P13" s="20"/>
      <c r="Q13" s="20">
        <v>0.41361155667021698</v>
      </c>
      <c r="R13" s="20">
        <v>0.300508641501742</v>
      </c>
      <c r="S13" s="20">
        <v>0.18768682610293799</v>
      </c>
      <c r="T13" s="20">
        <v>0.13593239370586699</v>
      </c>
      <c r="U13" s="20">
        <v>0.13368171714098101</v>
      </c>
      <c r="V13" s="20">
        <v>0.20241782886295301</v>
      </c>
      <c r="W13" s="20">
        <v>0.15063889496139399</v>
      </c>
      <c r="X13" s="20">
        <v>0</v>
      </c>
      <c r="Y13" s="20">
        <v>0</v>
      </c>
      <c r="Z13" s="20">
        <v>0.453996151148017</v>
      </c>
      <c r="AA13" s="20"/>
      <c r="AB13" s="20">
        <v>5.6131642599802599E-2</v>
      </c>
      <c r="AC13" s="20">
        <v>0.25972404540421701</v>
      </c>
      <c r="AD13" s="20">
        <v>9.37201304438013E-2</v>
      </c>
      <c r="AE13" s="20"/>
      <c r="AF13" s="20">
        <v>0.144462735448431</v>
      </c>
      <c r="AG13" s="20">
        <v>0.14090720295109399</v>
      </c>
      <c r="AH13" s="20">
        <v>9.9636410646917695E-2</v>
      </c>
      <c r="AI13" s="20">
        <v>0.22539157349737099</v>
      </c>
      <c r="AJ13" s="20">
        <v>0.299820666637167</v>
      </c>
      <c r="AK13" s="20">
        <v>0.16694783804668201</v>
      </c>
      <c r="AL13" s="20">
        <v>6.7241485616957503E-2</v>
      </c>
      <c r="AM13" s="20">
        <v>0.353111207612536</v>
      </c>
      <c r="AN13" s="20"/>
      <c r="AO13" s="20">
        <v>0.100572272984445</v>
      </c>
      <c r="AP13" s="20">
        <v>0.10627118294528</v>
      </c>
      <c r="AQ13" s="20">
        <v>9.6476771691978894E-2</v>
      </c>
      <c r="AR13" s="20">
        <v>0.14559584339016399</v>
      </c>
      <c r="AS13" s="20">
        <v>0.34602442255646998</v>
      </c>
      <c r="AT13" s="20">
        <v>0.18540899556717699</v>
      </c>
      <c r="AU13" s="20">
        <v>8.7227235963336494E-2</v>
      </c>
      <c r="AV13" s="20">
        <v>0.31427533276106101</v>
      </c>
      <c r="AW13" s="20"/>
      <c r="AX13" s="20">
        <v>0.21607400493159001</v>
      </c>
      <c r="AY13" s="20">
        <v>0.13308341913364299</v>
      </c>
      <c r="AZ13" s="20">
        <v>0.16397966781252499</v>
      </c>
      <c r="BA13" s="20"/>
      <c r="BB13" s="20">
        <v>9.92711210326407E-2</v>
      </c>
      <c r="BC13" s="20">
        <v>0.18510940840499601</v>
      </c>
      <c r="BD13" s="20">
        <v>0.147040588392887</v>
      </c>
      <c r="BE13" s="20"/>
      <c r="BF13" s="20">
        <v>7.8035989352271296E-2</v>
      </c>
      <c r="BG13" s="20">
        <v>0.15272699793150801</v>
      </c>
      <c r="BH13" s="20">
        <v>0.150458503644889</v>
      </c>
      <c r="BI13" s="20"/>
      <c r="BJ13" s="20">
        <v>7.6972782199768996E-2</v>
      </c>
      <c r="BK13" s="20">
        <v>0.22758723703904599</v>
      </c>
      <c r="BL13" s="20"/>
      <c r="BM13" s="20">
        <v>6.3783143353745395E-2</v>
      </c>
      <c r="BN13" s="20">
        <v>0.25832335642010901</v>
      </c>
      <c r="BO13" s="20"/>
      <c r="BP13" s="20">
        <v>0.23708052561371901</v>
      </c>
      <c r="BQ13" s="20">
        <v>0.219738689448401</v>
      </c>
      <c r="BR13" s="20">
        <v>0.21045322291825799</v>
      </c>
      <c r="BS13" s="20">
        <v>0.197114354213555</v>
      </c>
      <c r="BT13" s="20">
        <v>0.17991539678336299</v>
      </c>
      <c r="BU13" s="20">
        <v>0.19887009949300199</v>
      </c>
      <c r="BV13" s="20">
        <v>0.131742552244659</v>
      </c>
      <c r="BW13" s="20">
        <v>0.28861382605019997</v>
      </c>
    </row>
    <row r="14" spans="2:75" x14ac:dyDescent="0.35">
      <c r="B14" s="16"/>
    </row>
    <row r="15" spans="2:75" x14ac:dyDescent="0.35">
      <c r="B15" t="s">
        <v>94</v>
      </c>
    </row>
    <row r="16" spans="2:75" x14ac:dyDescent="0.35">
      <c r="B16" t="s">
        <v>95</v>
      </c>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W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426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338</v>
      </c>
      <c r="C9" s="14">
        <v>5.1972211440447197E-2</v>
      </c>
      <c r="D9" s="14">
        <v>5.6921614444614702E-2</v>
      </c>
      <c r="E9" s="14">
        <v>4.7301193315879002E-2</v>
      </c>
      <c r="F9" s="14"/>
      <c r="G9" s="14">
        <v>5.84327902972459E-2</v>
      </c>
      <c r="H9" s="14">
        <v>4.3965702016141403E-2</v>
      </c>
      <c r="I9" s="14">
        <v>9.7035415884287102E-2</v>
      </c>
      <c r="J9" s="14">
        <v>2.7998845697476401E-2</v>
      </c>
      <c r="K9" s="14">
        <v>4.3149810529290497E-2</v>
      </c>
      <c r="L9" s="14">
        <v>5.1178248938527598E-2</v>
      </c>
      <c r="M9" s="14"/>
      <c r="N9" s="14">
        <v>5.3842923686904798E-2</v>
      </c>
      <c r="O9" s="14">
        <v>4.8471307093504903E-2</v>
      </c>
      <c r="P9" s="14"/>
      <c r="Q9" s="14">
        <v>1.2554234655262E-2</v>
      </c>
      <c r="R9" s="14">
        <v>2.2607781601102401E-2</v>
      </c>
      <c r="S9" s="14">
        <v>6.9495106325606695E-2</v>
      </c>
      <c r="T9" s="14">
        <v>4.6880091956155903E-2</v>
      </c>
      <c r="U9" s="14">
        <v>7.6953523344020197E-2</v>
      </c>
      <c r="V9" s="14">
        <v>3.9095910795733803E-2</v>
      </c>
      <c r="W9" s="14">
        <v>5.0207615218504899E-2</v>
      </c>
      <c r="X9" s="14">
        <v>0.243932132258352</v>
      </c>
      <c r="Y9" s="14">
        <v>0.31767777732357899</v>
      </c>
      <c r="Z9" s="14">
        <v>3.0917660430755299E-2</v>
      </c>
      <c r="AA9" s="14"/>
      <c r="AB9" s="14">
        <v>0.144419284542501</v>
      </c>
      <c r="AC9" s="14">
        <v>3.5316364208729897E-2</v>
      </c>
      <c r="AD9" s="14">
        <v>4.5523551266621103E-2</v>
      </c>
      <c r="AE9" s="14"/>
      <c r="AF9" s="14">
        <v>5.8708994743463798E-2</v>
      </c>
      <c r="AG9" s="14">
        <v>1.41063423455793E-2</v>
      </c>
      <c r="AH9" s="14">
        <v>8.4442270865174404E-2</v>
      </c>
      <c r="AI9" s="14">
        <v>6.7959425836956494E-2</v>
      </c>
      <c r="AJ9" s="14">
        <v>0</v>
      </c>
      <c r="AK9" s="14">
        <v>5.6145046870551503E-2</v>
      </c>
      <c r="AL9" s="14">
        <v>0.20557364539400599</v>
      </c>
      <c r="AM9" s="14">
        <v>3.2729971445448897E-2</v>
      </c>
      <c r="AN9" s="14"/>
      <c r="AO9" s="14">
        <v>4.4193215915780799E-2</v>
      </c>
      <c r="AP9" s="14">
        <v>2.8735022802689501E-2</v>
      </c>
      <c r="AQ9" s="14">
        <v>0.111793650828033</v>
      </c>
      <c r="AR9" s="14">
        <v>6.7110362101640494E-2</v>
      </c>
      <c r="AS9" s="14">
        <v>0</v>
      </c>
      <c r="AT9" s="14">
        <v>6.2104719640395198E-2</v>
      </c>
      <c r="AU9" s="14">
        <v>0.18993846371863601</v>
      </c>
      <c r="AV9" s="14">
        <v>4.3450905163212102E-2</v>
      </c>
      <c r="AW9" s="14"/>
      <c r="AX9" s="14">
        <v>0.15397402693078499</v>
      </c>
      <c r="AY9" s="14">
        <v>4.6649672066615501E-2</v>
      </c>
      <c r="AZ9" s="14">
        <v>4.9192663881618699E-2</v>
      </c>
      <c r="BA9" s="14"/>
      <c r="BB9" s="14">
        <v>0.12517408137438399</v>
      </c>
      <c r="BC9" s="14">
        <v>2.8434363248986599E-2</v>
      </c>
      <c r="BD9" s="14">
        <v>6.8391242189013005E-2</v>
      </c>
      <c r="BE9" s="14"/>
      <c r="BF9" s="14">
        <v>0.170285647552815</v>
      </c>
      <c r="BG9" s="14">
        <v>4.8648654348674499E-2</v>
      </c>
      <c r="BH9" s="14">
        <v>5.1632521105417703E-2</v>
      </c>
      <c r="BI9" s="14"/>
      <c r="BJ9" s="14">
        <v>7.8009000379288901E-2</v>
      </c>
      <c r="BK9" s="14">
        <v>4.6740238749196E-2</v>
      </c>
      <c r="BL9" s="14"/>
      <c r="BM9" s="14">
        <v>8.6621620100896399E-2</v>
      </c>
      <c r="BN9" s="14">
        <v>4.1172976512214202E-2</v>
      </c>
      <c r="BO9" s="14"/>
      <c r="BP9" s="14">
        <v>5.58838043225202E-2</v>
      </c>
      <c r="BQ9" s="14">
        <v>9.04503451740898E-2</v>
      </c>
      <c r="BR9" s="14">
        <v>0.122479231306342</v>
      </c>
      <c r="BS9" s="14">
        <v>4.3263146911064199E-2</v>
      </c>
      <c r="BT9" s="14">
        <v>4.68022557948998E-2</v>
      </c>
      <c r="BU9" s="14">
        <v>5.6342958508706797E-2</v>
      </c>
      <c r="BV9" s="14">
        <v>4.4581607118989897E-2</v>
      </c>
      <c r="BW9" s="14">
        <v>1.462440102832E-2</v>
      </c>
    </row>
    <row r="10" spans="2:75" x14ac:dyDescent="0.35">
      <c r="B10" s="15" t="s">
        <v>339</v>
      </c>
      <c r="C10" s="14">
        <v>0.30435711247649799</v>
      </c>
      <c r="D10" s="14">
        <v>0.32682346391452399</v>
      </c>
      <c r="E10" s="14">
        <v>0.28315440688320198</v>
      </c>
      <c r="F10" s="14"/>
      <c r="G10" s="14">
        <v>0.238050101885735</v>
      </c>
      <c r="H10" s="14">
        <v>0.28271971786501099</v>
      </c>
      <c r="I10" s="14">
        <v>0.22440912480318301</v>
      </c>
      <c r="J10" s="14">
        <v>0.25386910178259298</v>
      </c>
      <c r="K10" s="14">
        <v>0.38397287044795902</v>
      </c>
      <c r="L10" s="14">
        <v>0.348422777057038</v>
      </c>
      <c r="M10" s="14"/>
      <c r="N10" s="14">
        <v>0.32661310027416701</v>
      </c>
      <c r="O10" s="14">
        <v>0.26270662102657399</v>
      </c>
      <c r="P10" s="14"/>
      <c r="Q10" s="14">
        <v>0.179991275697339</v>
      </c>
      <c r="R10" s="14">
        <v>0.25170141770012899</v>
      </c>
      <c r="S10" s="14">
        <v>0.194967039698446</v>
      </c>
      <c r="T10" s="14">
        <v>0.3437594596727</v>
      </c>
      <c r="U10" s="14">
        <v>0.36790571535036398</v>
      </c>
      <c r="V10" s="14">
        <v>0.35053936296701699</v>
      </c>
      <c r="W10" s="14">
        <v>0.38039118268932398</v>
      </c>
      <c r="X10" s="14">
        <v>0.26187207182115801</v>
      </c>
      <c r="Y10" s="14">
        <v>0</v>
      </c>
      <c r="Z10" s="14">
        <v>0.17643219689146</v>
      </c>
      <c r="AA10" s="14"/>
      <c r="AB10" s="14">
        <v>0.32440685179060202</v>
      </c>
      <c r="AC10" s="14">
        <v>0.28263334532793799</v>
      </c>
      <c r="AD10" s="14">
        <v>0.38217213674350903</v>
      </c>
      <c r="AE10" s="14"/>
      <c r="AF10" s="14">
        <v>0.40265742580256902</v>
      </c>
      <c r="AG10" s="14">
        <v>0.29506356690223501</v>
      </c>
      <c r="AH10" s="14">
        <v>0.39478591227031001</v>
      </c>
      <c r="AI10" s="14">
        <v>0.31378957772902999</v>
      </c>
      <c r="AJ10" s="14">
        <v>0.252529552435104</v>
      </c>
      <c r="AK10" s="14">
        <v>0.37154078993509299</v>
      </c>
      <c r="AL10" s="14">
        <v>0.27034899990172601</v>
      </c>
      <c r="AM10" s="14">
        <v>0.16341326570768699</v>
      </c>
      <c r="AN10" s="14"/>
      <c r="AO10" s="14">
        <v>0.43030090544864602</v>
      </c>
      <c r="AP10" s="14">
        <v>0.32575889126308799</v>
      </c>
      <c r="AQ10" s="14">
        <v>0.50188549513606395</v>
      </c>
      <c r="AR10" s="14">
        <v>0.31509846852986301</v>
      </c>
      <c r="AS10" s="14">
        <v>0.23722348383858</v>
      </c>
      <c r="AT10" s="14">
        <v>0.397246777147297</v>
      </c>
      <c r="AU10" s="14">
        <v>0.27827035568738401</v>
      </c>
      <c r="AV10" s="14">
        <v>0.18109265270920799</v>
      </c>
      <c r="AW10" s="14"/>
      <c r="AX10" s="14">
        <v>0.29965214226956499</v>
      </c>
      <c r="AY10" s="14">
        <v>0.38339766074901099</v>
      </c>
      <c r="AZ10" s="14">
        <v>0.26212053519817502</v>
      </c>
      <c r="BA10" s="14"/>
      <c r="BB10" s="14">
        <v>0.43944771999950899</v>
      </c>
      <c r="BC10" s="14">
        <v>0.33657778320815701</v>
      </c>
      <c r="BD10" s="14">
        <v>0.21961854026618199</v>
      </c>
      <c r="BE10" s="14"/>
      <c r="BF10" s="14">
        <v>0.39200970550866998</v>
      </c>
      <c r="BG10" s="14">
        <v>0.40428722313513299</v>
      </c>
      <c r="BH10" s="14">
        <v>0.26331824149895799</v>
      </c>
      <c r="BI10" s="14"/>
      <c r="BJ10" s="14">
        <v>0.39877879044491299</v>
      </c>
      <c r="BK10" s="14">
        <v>0.28749155746239302</v>
      </c>
      <c r="BL10" s="14"/>
      <c r="BM10" s="14">
        <v>0.30582138584676299</v>
      </c>
      <c r="BN10" s="14">
        <v>0.30978940857777998</v>
      </c>
      <c r="BO10" s="14"/>
      <c r="BP10" s="14">
        <v>0.362931798957775</v>
      </c>
      <c r="BQ10" s="14">
        <v>0.33560627429016798</v>
      </c>
      <c r="BR10" s="14">
        <v>0.17756101349172801</v>
      </c>
      <c r="BS10" s="14">
        <v>0.28424581365432799</v>
      </c>
      <c r="BT10" s="14">
        <v>0.31836996239148002</v>
      </c>
      <c r="BU10" s="14">
        <v>0.27072426385761</v>
      </c>
      <c r="BV10" s="14">
        <v>0.37347821594682401</v>
      </c>
      <c r="BW10" s="14">
        <v>0.217142033916433</v>
      </c>
    </row>
    <row r="11" spans="2:75" x14ac:dyDescent="0.35">
      <c r="B11" s="15" t="s">
        <v>341</v>
      </c>
      <c r="C11" s="14">
        <v>0.26451782949820002</v>
      </c>
      <c r="D11" s="14">
        <v>0.288641831205385</v>
      </c>
      <c r="E11" s="14">
        <v>0.24175071008672999</v>
      </c>
      <c r="F11" s="14"/>
      <c r="G11" s="14">
        <v>0.30619559498931997</v>
      </c>
      <c r="H11" s="14">
        <v>0.23419795609548</v>
      </c>
      <c r="I11" s="14">
        <v>0.30988363828134302</v>
      </c>
      <c r="J11" s="14">
        <v>0.298015967348852</v>
      </c>
      <c r="K11" s="14">
        <v>0.206294123654336</v>
      </c>
      <c r="L11" s="14">
        <v>0.256878965735441</v>
      </c>
      <c r="M11" s="14"/>
      <c r="N11" s="14">
        <v>0.28090053413273602</v>
      </c>
      <c r="O11" s="14">
        <v>0.23385876796785501</v>
      </c>
      <c r="P11" s="14"/>
      <c r="Q11" s="14">
        <v>0.27604714106550299</v>
      </c>
      <c r="R11" s="14">
        <v>0.23637335382514099</v>
      </c>
      <c r="S11" s="14">
        <v>0.29144878770703198</v>
      </c>
      <c r="T11" s="14">
        <v>0.30275957198667502</v>
      </c>
      <c r="U11" s="14">
        <v>0.25160271924875899</v>
      </c>
      <c r="V11" s="14">
        <v>0.26280479990219602</v>
      </c>
      <c r="W11" s="14">
        <v>0.275446436136698</v>
      </c>
      <c r="X11" s="14">
        <v>0.24901961159165001</v>
      </c>
      <c r="Y11" s="14">
        <v>0.57049239310669397</v>
      </c>
      <c r="Z11" s="14">
        <v>0.17027555251232501</v>
      </c>
      <c r="AA11" s="14"/>
      <c r="AB11" s="14">
        <v>0.28354286816514102</v>
      </c>
      <c r="AC11" s="14">
        <v>0.261306506895015</v>
      </c>
      <c r="AD11" s="14">
        <v>0.27428254787822798</v>
      </c>
      <c r="AE11" s="14"/>
      <c r="AF11" s="14">
        <v>0.28554470008078098</v>
      </c>
      <c r="AG11" s="14">
        <v>0.40595513043061099</v>
      </c>
      <c r="AH11" s="14">
        <v>0.241817825181703</v>
      </c>
      <c r="AI11" s="14">
        <v>0.30842046540263102</v>
      </c>
      <c r="AJ11" s="14">
        <v>0.348390015759733</v>
      </c>
      <c r="AK11" s="14">
        <v>0.21922193987784999</v>
      </c>
      <c r="AL11" s="14">
        <v>0.108671626260264</v>
      </c>
      <c r="AM11" s="14">
        <v>0.23303437135907601</v>
      </c>
      <c r="AN11" s="14"/>
      <c r="AO11" s="14">
        <v>0.304369604305118</v>
      </c>
      <c r="AP11" s="14">
        <v>0.34784626383692302</v>
      </c>
      <c r="AQ11" s="14">
        <v>0.15604057184789299</v>
      </c>
      <c r="AR11" s="14">
        <v>0.36477622608031701</v>
      </c>
      <c r="AS11" s="14">
        <v>0.431945199828981</v>
      </c>
      <c r="AT11" s="14">
        <v>0.20158722580204899</v>
      </c>
      <c r="AU11" s="14">
        <v>0.22119145250244501</v>
      </c>
      <c r="AV11" s="14">
        <v>0.20084136271265199</v>
      </c>
      <c r="AW11" s="14"/>
      <c r="AX11" s="14">
        <v>0.28185540094265299</v>
      </c>
      <c r="AY11" s="14">
        <v>0.301274723828721</v>
      </c>
      <c r="AZ11" s="14">
        <v>0.26772697375044602</v>
      </c>
      <c r="BA11" s="14"/>
      <c r="BB11" s="14">
        <v>0.22379338121314599</v>
      </c>
      <c r="BC11" s="14">
        <v>0.28344832010793702</v>
      </c>
      <c r="BD11" s="14">
        <v>0.30655865379915598</v>
      </c>
      <c r="BE11" s="14"/>
      <c r="BF11" s="14">
        <v>0.237269439417825</v>
      </c>
      <c r="BG11" s="14">
        <v>0.246573781723464</v>
      </c>
      <c r="BH11" s="14">
        <v>0.313763318642866</v>
      </c>
      <c r="BI11" s="14"/>
      <c r="BJ11" s="14">
        <v>0.25620576315285798</v>
      </c>
      <c r="BK11" s="14">
        <v>0.26599857475899003</v>
      </c>
      <c r="BL11" s="14"/>
      <c r="BM11" s="14">
        <v>0.33122632096501198</v>
      </c>
      <c r="BN11" s="14">
        <v>0.237395300642707</v>
      </c>
      <c r="BO11" s="14"/>
      <c r="BP11" s="14">
        <v>0.202088009796526</v>
      </c>
      <c r="BQ11" s="14">
        <v>0.17389594523640101</v>
      </c>
      <c r="BR11" s="14">
        <v>0.29074799586142303</v>
      </c>
      <c r="BS11" s="14">
        <v>0.269789395913621</v>
      </c>
      <c r="BT11" s="14">
        <v>0.27875783085218098</v>
      </c>
      <c r="BU11" s="14">
        <v>0.31772781950129902</v>
      </c>
      <c r="BV11" s="14">
        <v>0.297962657768648</v>
      </c>
      <c r="BW11" s="14">
        <v>0.29214559579933103</v>
      </c>
    </row>
    <row r="12" spans="2:75" x14ac:dyDescent="0.35">
      <c r="B12" s="15" t="s">
        <v>342</v>
      </c>
      <c r="C12" s="14">
        <v>0.120061153092033</v>
      </c>
      <c r="D12" s="14">
        <v>0.139286170927336</v>
      </c>
      <c r="E12" s="14">
        <v>0.101917468555083</v>
      </c>
      <c r="F12" s="14"/>
      <c r="G12" s="14">
        <v>0.162636410953898</v>
      </c>
      <c r="H12" s="14">
        <v>0.19984920944962201</v>
      </c>
      <c r="I12" s="14">
        <v>0.11821594091636201</v>
      </c>
      <c r="J12" s="14">
        <v>9.8148792107395702E-2</v>
      </c>
      <c r="K12" s="14">
        <v>0.120522956712484</v>
      </c>
      <c r="L12" s="14">
        <v>9.4185041345957496E-2</v>
      </c>
      <c r="M12" s="14"/>
      <c r="N12" s="14">
        <v>0.13046394971891001</v>
      </c>
      <c r="O12" s="14">
        <v>0.10059306226173299</v>
      </c>
      <c r="P12" s="14"/>
      <c r="Q12" s="14">
        <v>0.16673795991087001</v>
      </c>
      <c r="R12" s="14">
        <v>9.7106963513867703E-2</v>
      </c>
      <c r="S12" s="14">
        <v>0.146729402667508</v>
      </c>
      <c r="T12" s="14">
        <v>0.11233352535633701</v>
      </c>
      <c r="U12" s="14">
        <v>8.8628088236440403E-2</v>
      </c>
      <c r="V12" s="14">
        <v>0.17566458493174</v>
      </c>
      <c r="W12" s="14">
        <v>0.15358606522730101</v>
      </c>
      <c r="X12" s="14">
        <v>0.24517618432884</v>
      </c>
      <c r="Y12" s="14">
        <v>0.11182982956972801</v>
      </c>
      <c r="Z12" s="14">
        <v>4.5795390027658103E-2</v>
      </c>
      <c r="AA12" s="14"/>
      <c r="AB12" s="14">
        <v>9.5610239738596697E-2</v>
      </c>
      <c r="AC12" s="14">
        <v>0.105637516771433</v>
      </c>
      <c r="AD12" s="14">
        <v>0.16436873823568901</v>
      </c>
      <c r="AE12" s="14"/>
      <c r="AF12" s="14">
        <v>5.3753800452666797E-2</v>
      </c>
      <c r="AG12" s="14">
        <v>0.122590561777099</v>
      </c>
      <c r="AH12" s="14">
        <v>0.131254772819583</v>
      </c>
      <c r="AI12" s="14">
        <v>5.0656828482081903E-2</v>
      </c>
      <c r="AJ12" s="14">
        <v>5.7405311166211601E-2</v>
      </c>
      <c r="AK12" s="14">
        <v>0.12117249748083</v>
      </c>
      <c r="AL12" s="14">
        <v>0.23059426355988499</v>
      </c>
      <c r="AM12" s="14">
        <v>0.18635070988203201</v>
      </c>
      <c r="AN12" s="14"/>
      <c r="AO12" s="14">
        <v>3.8389370128434401E-2</v>
      </c>
      <c r="AP12" s="14">
        <v>0.15616049249570299</v>
      </c>
      <c r="AQ12" s="14">
        <v>0.100593169747487</v>
      </c>
      <c r="AR12" s="14">
        <v>0.102019371308168</v>
      </c>
      <c r="AS12" s="14">
        <v>3.2534005193863499E-2</v>
      </c>
      <c r="AT12" s="14">
        <v>9.4351258581192907E-2</v>
      </c>
      <c r="AU12" s="14">
        <v>0.15576262645860001</v>
      </c>
      <c r="AV12" s="14">
        <v>0.24969417842485001</v>
      </c>
      <c r="AW12" s="14"/>
      <c r="AX12" s="14">
        <v>0</v>
      </c>
      <c r="AY12" s="14">
        <v>8.0722276613223301E-2</v>
      </c>
      <c r="AZ12" s="14">
        <v>0.19698057512710601</v>
      </c>
      <c r="BA12" s="14"/>
      <c r="BB12" s="14">
        <v>2.2762754339480301E-2</v>
      </c>
      <c r="BC12" s="14">
        <v>0.114530326112478</v>
      </c>
      <c r="BD12" s="14">
        <v>0.224352981160647</v>
      </c>
      <c r="BE12" s="14"/>
      <c r="BF12" s="14">
        <v>7.2756626772001703E-2</v>
      </c>
      <c r="BG12" s="14">
        <v>7.6578283096616906E-2</v>
      </c>
      <c r="BH12" s="14">
        <v>0.19231585112977301</v>
      </c>
      <c r="BI12" s="14"/>
      <c r="BJ12" s="14">
        <v>0.11825137217126</v>
      </c>
      <c r="BK12" s="14">
        <v>0.120273430467526</v>
      </c>
      <c r="BL12" s="14"/>
      <c r="BM12" s="14">
        <v>0.13019860197930799</v>
      </c>
      <c r="BN12" s="14">
        <v>0.109483197228027</v>
      </c>
      <c r="BO12" s="14"/>
      <c r="BP12" s="14">
        <v>6.3399700725353794E-2</v>
      </c>
      <c r="BQ12" s="14">
        <v>0.10400429292515</v>
      </c>
      <c r="BR12" s="14">
        <v>6.3362403431300396E-2</v>
      </c>
      <c r="BS12" s="14">
        <v>0.174843954677045</v>
      </c>
      <c r="BT12" s="14">
        <v>0.13055197864159501</v>
      </c>
      <c r="BU12" s="14">
        <v>0.10365930400505</v>
      </c>
      <c r="BV12" s="14">
        <v>3.2580373491063901E-2</v>
      </c>
      <c r="BW12" s="14">
        <v>0.174915435086889</v>
      </c>
    </row>
    <row r="13" spans="2:75" x14ac:dyDescent="0.35">
      <c r="B13" s="15" t="s">
        <v>92</v>
      </c>
      <c r="C13" s="20">
        <v>0.25909169349282202</v>
      </c>
      <c r="D13" s="20">
        <v>0.18832691950814001</v>
      </c>
      <c r="E13" s="20">
        <v>0.32587622115910603</v>
      </c>
      <c r="F13" s="20"/>
      <c r="G13" s="20">
        <v>0.23468510187380101</v>
      </c>
      <c r="H13" s="20">
        <v>0.23926741457374601</v>
      </c>
      <c r="I13" s="20">
        <v>0.250455880114824</v>
      </c>
      <c r="J13" s="20">
        <v>0.32196729306368299</v>
      </c>
      <c r="K13" s="20">
        <v>0.24606023865593099</v>
      </c>
      <c r="L13" s="20">
        <v>0.249334966923035</v>
      </c>
      <c r="M13" s="20"/>
      <c r="N13" s="20">
        <v>0.20817949218728199</v>
      </c>
      <c r="O13" s="20">
        <v>0.35437024165033199</v>
      </c>
      <c r="P13" s="20"/>
      <c r="Q13" s="20">
        <v>0.36466938867102699</v>
      </c>
      <c r="R13" s="20">
        <v>0.39221048335976</v>
      </c>
      <c r="S13" s="20">
        <v>0.29735966360140698</v>
      </c>
      <c r="T13" s="20">
        <v>0.194267351028131</v>
      </c>
      <c r="U13" s="20">
        <v>0.214909953820416</v>
      </c>
      <c r="V13" s="20">
        <v>0.171895341403313</v>
      </c>
      <c r="W13" s="20">
        <v>0.14036870072817301</v>
      </c>
      <c r="X13" s="20">
        <v>0</v>
      </c>
      <c r="Y13" s="20">
        <v>0</v>
      </c>
      <c r="Z13" s="20">
        <v>0.57657920013780295</v>
      </c>
      <c r="AA13" s="20"/>
      <c r="AB13" s="20">
        <v>0.15202075576315899</v>
      </c>
      <c r="AC13" s="20">
        <v>0.31510626679688403</v>
      </c>
      <c r="AD13" s="20">
        <v>0.13365302587595199</v>
      </c>
      <c r="AE13" s="20"/>
      <c r="AF13" s="20">
        <v>0.19933507892051899</v>
      </c>
      <c r="AG13" s="20">
        <v>0.16228439854447499</v>
      </c>
      <c r="AH13" s="20">
        <v>0.14769921886323001</v>
      </c>
      <c r="AI13" s="20">
        <v>0.259173702549301</v>
      </c>
      <c r="AJ13" s="20">
        <v>0.341675120638952</v>
      </c>
      <c r="AK13" s="20">
        <v>0.23191972583567599</v>
      </c>
      <c r="AL13" s="20">
        <v>0.18481146488412001</v>
      </c>
      <c r="AM13" s="20">
        <v>0.38447168160575601</v>
      </c>
      <c r="AN13" s="20"/>
      <c r="AO13" s="20">
        <v>0.182746904202021</v>
      </c>
      <c r="AP13" s="20">
        <v>0.141499329601597</v>
      </c>
      <c r="AQ13" s="20">
        <v>0.129687112440523</v>
      </c>
      <c r="AR13" s="20">
        <v>0.15099557198001201</v>
      </c>
      <c r="AS13" s="20">
        <v>0.29829731113857499</v>
      </c>
      <c r="AT13" s="20">
        <v>0.24471001882906701</v>
      </c>
      <c r="AU13" s="20">
        <v>0.15483710163293399</v>
      </c>
      <c r="AV13" s="20">
        <v>0.32492090099007698</v>
      </c>
      <c r="AW13" s="20"/>
      <c r="AX13" s="20">
        <v>0.26451842985699697</v>
      </c>
      <c r="AY13" s="20">
        <v>0.187955666742429</v>
      </c>
      <c r="AZ13" s="20">
        <v>0.22397925204265501</v>
      </c>
      <c r="BA13" s="20"/>
      <c r="BB13" s="20">
        <v>0.18882206307348101</v>
      </c>
      <c r="BC13" s="20">
        <v>0.23700920732244199</v>
      </c>
      <c r="BD13" s="20">
        <v>0.18107858258500101</v>
      </c>
      <c r="BE13" s="20"/>
      <c r="BF13" s="20">
        <v>0.12767858074868799</v>
      </c>
      <c r="BG13" s="20">
        <v>0.223912057696111</v>
      </c>
      <c r="BH13" s="20">
        <v>0.17897006762298501</v>
      </c>
      <c r="BI13" s="20"/>
      <c r="BJ13" s="20">
        <v>0.14875507385167999</v>
      </c>
      <c r="BK13" s="20">
        <v>0.279496198561895</v>
      </c>
      <c r="BL13" s="20"/>
      <c r="BM13" s="20">
        <v>0.14613207110802101</v>
      </c>
      <c r="BN13" s="20">
        <v>0.30215911703927201</v>
      </c>
      <c r="BO13" s="20"/>
      <c r="BP13" s="20">
        <v>0.31569668619782598</v>
      </c>
      <c r="BQ13" s="20">
        <v>0.29604314237419099</v>
      </c>
      <c r="BR13" s="20">
        <v>0.34584935590920601</v>
      </c>
      <c r="BS13" s="20">
        <v>0.227857688843942</v>
      </c>
      <c r="BT13" s="20">
        <v>0.225517972319844</v>
      </c>
      <c r="BU13" s="20">
        <v>0.25154565412733398</v>
      </c>
      <c r="BV13" s="20">
        <v>0.25139714567447402</v>
      </c>
      <c r="BW13" s="20">
        <v>0.30117253416902701</v>
      </c>
    </row>
    <row r="14" spans="2:75" x14ac:dyDescent="0.35">
      <c r="B14" s="16"/>
    </row>
    <row r="15" spans="2:75" x14ac:dyDescent="0.35">
      <c r="B15" t="s">
        <v>94</v>
      </c>
    </row>
    <row r="16" spans="2:75" x14ac:dyDescent="0.35">
      <c r="B16" t="s">
        <v>95</v>
      </c>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W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427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338</v>
      </c>
      <c r="C9" s="14">
        <v>3.7624792239071003E-2</v>
      </c>
      <c r="D9" s="14">
        <v>4.05815875269551E-2</v>
      </c>
      <c r="E9" s="14">
        <v>3.4834305311917502E-2</v>
      </c>
      <c r="F9" s="14"/>
      <c r="G9" s="14">
        <v>1.0116193841254501E-2</v>
      </c>
      <c r="H9" s="14">
        <v>8.0291169351874997E-3</v>
      </c>
      <c r="I9" s="14">
        <v>7.9070877938891199E-2</v>
      </c>
      <c r="J9" s="14">
        <v>1.51355708015693E-2</v>
      </c>
      <c r="K9" s="14">
        <v>5.31560872531123E-2</v>
      </c>
      <c r="L9" s="14">
        <v>4.1779059706589697E-2</v>
      </c>
      <c r="M9" s="14"/>
      <c r="N9" s="14">
        <v>3.6209249678506597E-2</v>
      </c>
      <c r="O9" s="14">
        <v>4.0273879030984401E-2</v>
      </c>
      <c r="P9" s="14"/>
      <c r="Q9" s="14">
        <v>0</v>
      </c>
      <c r="R9" s="14">
        <v>1.3048950174961599E-2</v>
      </c>
      <c r="S9" s="14">
        <v>2.07540183785506E-2</v>
      </c>
      <c r="T9" s="14">
        <v>1.77671427337956E-2</v>
      </c>
      <c r="U9" s="14">
        <v>7.5509832155375198E-2</v>
      </c>
      <c r="V9" s="14">
        <v>3.16334980199411E-2</v>
      </c>
      <c r="W9" s="14">
        <v>5.7818160823197899E-2</v>
      </c>
      <c r="X9" s="14">
        <v>0</v>
      </c>
      <c r="Y9" s="14">
        <v>0.31767777732357899</v>
      </c>
      <c r="Z9" s="14">
        <v>3.4609672655295798E-2</v>
      </c>
      <c r="AA9" s="14"/>
      <c r="AB9" s="14">
        <v>5.9656096537250097E-2</v>
      </c>
      <c r="AC9" s="14">
        <v>2.35910378211697E-2</v>
      </c>
      <c r="AD9" s="14">
        <v>7.0353212354375097E-2</v>
      </c>
      <c r="AE9" s="14"/>
      <c r="AF9" s="14">
        <v>3.9419600359757098E-2</v>
      </c>
      <c r="AG9" s="14">
        <v>1.38249702564267E-2</v>
      </c>
      <c r="AH9" s="14">
        <v>3.5751476063282002E-2</v>
      </c>
      <c r="AI9" s="14">
        <v>2.8163051827813899E-2</v>
      </c>
      <c r="AJ9" s="14">
        <v>0</v>
      </c>
      <c r="AK9" s="14">
        <v>8.4035117024965106E-2</v>
      </c>
      <c r="AL9" s="14">
        <v>7.9576941774550894E-2</v>
      </c>
      <c r="AM9" s="14">
        <v>1.98522250190293E-2</v>
      </c>
      <c r="AN9" s="14"/>
      <c r="AO9" s="14">
        <v>4.3651166636242099E-3</v>
      </c>
      <c r="AP9" s="14">
        <v>2.3658771500226598E-2</v>
      </c>
      <c r="AQ9" s="14">
        <v>7.6263465933510605E-2</v>
      </c>
      <c r="AR9" s="14">
        <v>1.5338564055281501E-2</v>
      </c>
      <c r="AS9" s="14">
        <v>0</v>
      </c>
      <c r="AT9" s="14">
        <v>8.4742599863262102E-2</v>
      </c>
      <c r="AU9" s="14">
        <v>0.113100552391357</v>
      </c>
      <c r="AV9" s="14">
        <v>1.7424096978161802E-2</v>
      </c>
      <c r="AW9" s="14"/>
      <c r="AX9" s="14">
        <v>0.12673476045472801</v>
      </c>
      <c r="AY9" s="14">
        <v>2.7570136803249299E-2</v>
      </c>
      <c r="AZ9" s="14">
        <v>4.7516718892155203E-2</v>
      </c>
      <c r="BA9" s="14"/>
      <c r="BB9" s="14">
        <v>5.9111332732554901E-2</v>
      </c>
      <c r="BC9" s="14">
        <v>3.0523151182246799E-2</v>
      </c>
      <c r="BD9" s="14">
        <v>5.0759138498467603E-2</v>
      </c>
      <c r="BE9" s="14"/>
      <c r="BF9" s="14">
        <v>0.12394671611270899</v>
      </c>
      <c r="BG9" s="14">
        <v>3.10307263224061E-2</v>
      </c>
      <c r="BH9" s="14">
        <v>4.6783015598116803E-2</v>
      </c>
      <c r="BI9" s="14"/>
      <c r="BJ9" s="14">
        <v>4.5270186449030497E-2</v>
      </c>
      <c r="BK9" s="14">
        <v>3.6939241480203298E-2</v>
      </c>
      <c r="BL9" s="14"/>
      <c r="BM9" s="14">
        <v>4.5672049010595898E-2</v>
      </c>
      <c r="BN9" s="14">
        <v>3.6654760924756002E-2</v>
      </c>
      <c r="BO9" s="14"/>
      <c r="BP9" s="14">
        <v>1.8814920337100399E-2</v>
      </c>
      <c r="BQ9" s="14">
        <v>3.25360332277152E-2</v>
      </c>
      <c r="BR9" s="14">
        <v>8.2919032344160301E-2</v>
      </c>
      <c r="BS9" s="14">
        <v>1.2688503858973899E-2</v>
      </c>
      <c r="BT9" s="14">
        <v>5.6469058553469599E-2</v>
      </c>
      <c r="BU9" s="14">
        <v>3.6332311166448597E-2</v>
      </c>
      <c r="BV9" s="14">
        <v>9.7315180380417393E-2</v>
      </c>
      <c r="BW9" s="14">
        <v>9.6998169576867303E-3</v>
      </c>
    </row>
    <row r="10" spans="2:75" x14ac:dyDescent="0.35">
      <c r="B10" s="15" t="s">
        <v>339</v>
      </c>
      <c r="C10" s="14">
        <v>0.25082593800272701</v>
      </c>
      <c r="D10" s="14">
        <v>0.30626455624285298</v>
      </c>
      <c r="E10" s="14">
        <v>0.19850552877708999</v>
      </c>
      <c r="F10" s="14"/>
      <c r="G10" s="14">
        <v>0.173921949809206</v>
      </c>
      <c r="H10" s="14">
        <v>0.23387033161694201</v>
      </c>
      <c r="I10" s="14">
        <v>0.23675139165057599</v>
      </c>
      <c r="J10" s="14">
        <v>0.23128595164893201</v>
      </c>
      <c r="K10" s="14">
        <v>0.25517764789561598</v>
      </c>
      <c r="L10" s="14">
        <v>0.28740994711297602</v>
      </c>
      <c r="M10" s="14"/>
      <c r="N10" s="14">
        <v>0.27583229536542198</v>
      </c>
      <c r="O10" s="14">
        <v>0.204028326366825</v>
      </c>
      <c r="P10" s="14"/>
      <c r="Q10" s="14">
        <v>0.17303373267379499</v>
      </c>
      <c r="R10" s="14">
        <v>0.17276840442821201</v>
      </c>
      <c r="S10" s="14">
        <v>0.169198091093514</v>
      </c>
      <c r="T10" s="14">
        <v>0.320573596031207</v>
      </c>
      <c r="U10" s="14">
        <v>0.32194363684050198</v>
      </c>
      <c r="V10" s="14">
        <v>0.323084318636706</v>
      </c>
      <c r="W10" s="14">
        <v>0.26717830573865298</v>
      </c>
      <c r="X10" s="14">
        <v>0.406299744447288</v>
      </c>
      <c r="Y10" s="14">
        <v>0</v>
      </c>
      <c r="Z10" s="14">
        <v>5.8153777708066103E-2</v>
      </c>
      <c r="AA10" s="14"/>
      <c r="AB10" s="14">
        <v>0.31423040501196597</v>
      </c>
      <c r="AC10" s="14">
        <v>0.21765309919600301</v>
      </c>
      <c r="AD10" s="14">
        <v>0.30061492024048603</v>
      </c>
      <c r="AE10" s="14"/>
      <c r="AF10" s="14">
        <v>0.29836537287035297</v>
      </c>
      <c r="AG10" s="14">
        <v>0.26813394511677402</v>
      </c>
      <c r="AH10" s="14">
        <v>0.25395210080040997</v>
      </c>
      <c r="AI10" s="14">
        <v>0.27789159342067099</v>
      </c>
      <c r="AJ10" s="14">
        <v>0.27869529387521302</v>
      </c>
      <c r="AK10" s="14">
        <v>0.28625535567976002</v>
      </c>
      <c r="AL10" s="14">
        <v>0.23113916444793001</v>
      </c>
      <c r="AM10" s="14">
        <v>0.171689715819035</v>
      </c>
      <c r="AN10" s="14"/>
      <c r="AO10" s="14">
        <v>0.33928480788523102</v>
      </c>
      <c r="AP10" s="14">
        <v>0.29225622479883101</v>
      </c>
      <c r="AQ10" s="14">
        <v>0.34557828858793199</v>
      </c>
      <c r="AR10" s="14">
        <v>0.35482100024708502</v>
      </c>
      <c r="AS10" s="14">
        <v>0.288953801381717</v>
      </c>
      <c r="AT10" s="14">
        <v>0.30203726541487502</v>
      </c>
      <c r="AU10" s="14">
        <v>0.21030560544635599</v>
      </c>
      <c r="AV10" s="14">
        <v>0.17236162935480701</v>
      </c>
      <c r="AW10" s="14"/>
      <c r="AX10" s="14">
        <v>0.23608080632268499</v>
      </c>
      <c r="AY10" s="14">
        <v>0.31818495341410502</v>
      </c>
      <c r="AZ10" s="14">
        <v>0.22404692201003301</v>
      </c>
      <c r="BA10" s="14"/>
      <c r="BB10" s="14">
        <v>0.37955751560552797</v>
      </c>
      <c r="BC10" s="14">
        <v>0.27007175974046999</v>
      </c>
      <c r="BD10" s="14">
        <v>0.207373349207151</v>
      </c>
      <c r="BE10" s="14"/>
      <c r="BF10" s="14">
        <v>0.26391371810243303</v>
      </c>
      <c r="BG10" s="14">
        <v>0.326317320388058</v>
      </c>
      <c r="BH10" s="14">
        <v>0.23714226359707899</v>
      </c>
      <c r="BI10" s="14"/>
      <c r="BJ10" s="14">
        <v>0.34332383662332899</v>
      </c>
      <c r="BK10" s="14">
        <v>0.233615354965829</v>
      </c>
      <c r="BL10" s="14"/>
      <c r="BM10" s="14">
        <v>0.29252802935695899</v>
      </c>
      <c r="BN10" s="14">
        <v>0.22661419212220801</v>
      </c>
      <c r="BO10" s="14"/>
      <c r="BP10" s="14">
        <v>0.31446167140318498</v>
      </c>
      <c r="BQ10" s="14">
        <v>0.27661950686720099</v>
      </c>
      <c r="BR10" s="14">
        <v>0.14814409302699599</v>
      </c>
      <c r="BS10" s="14">
        <v>0.2305624110242</v>
      </c>
      <c r="BT10" s="14">
        <v>0.26041390137098402</v>
      </c>
      <c r="BU10" s="14">
        <v>0.23614640227918801</v>
      </c>
      <c r="BV10" s="14">
        <v>0.35793876434820099</v>
      </c>
      <c r="BW10" s="14">
        <v>0.11796810401439101</v>
      </c>
    </row>
    <row r="11" spans="2:75" x14ac:dyDescent="0.35">
      <c r="B11" s="15" t="s">
        <v>341</v>
      </c>
      <c r="C11" s="14">
        <v>0.255544078486658</v>
      </c>
      <c r="D11" s="14">
        <v>0.29944047012368602</v>
      </c>
      <c r="E11" s="14">
        <v>0.21411669001838299</v>
      </c>
      <c r="F11" s="14"/>
      <c r="G11" s="14">
        <v>0.330780332908088</v>
      </c>
      <c r="H11" s="14">
        <v>0.24301369709430501</v>
      </c>
      <c r="I11" s="14">
        <v>0.25438367938026402</v>
      </c>
      <c r="J11" s="14">
        <v>0.26008855127325697</v>
      </c>
      <c r="K11" s="14">
        <v>0.26208763460669698</v>
      </c>
      <c r="L11" s="14">
        <v>0.23835037028328501</v>
      </c>
      <c r="M11" s="14"/>
      <c r="N11" s="14">
        <v>0.27678665847235601</v>
      </c>
      <c r="O11" s="14">
        <v>0.215790107370567</v>
      </c>
      <c r="P11" s="14"/>
      <c r="Q11" s="14">
        <v>0.25573083757382098</v>
      </c>
      <c r="R11" s="14">
        <v>0.197305131453134</v>
      </c>
      <c r="S11" s="14">
        <v>0.290731518897686</v>
      </c>
      <c r="T11" s="14">
        <v>0.30943463043818098</v>
      </c>
      <c r="U11" s="14">
        <v>0.224790395987988</v>
      </c>
      <c r="V11" s="14">
        <v>0.235156059708441</v>
      </c>
      <c r="W11" s="14">
        <v>0.29297414471805899</v>
      </c>
      <c r="X11" s="14">
        <v>0.593700255552712</v>
      </c>
      <c r="Y11" s="14">
        <v>0</v>
      </c>
      <c r="Z11" s="14">
        <v>0.17994852117377799</v>
      </c>
      <c r="AA11" s="14"/>
      <c r="AB11" s="14">
        <v>0.216324068606533</v>
      </c>
      <c r="AC11" s="14">
        <v>0.243822387154672</v>
      </c>
      <c r="AD11" s="14">
        <v>0.31448895888860401</v>
      </c>
      <c r="AE11" s="14"/>
      <c r="AF11" s="14">
        <v>0.30656919688541101</v>
      </c>
      <c r="AG11" s="14">
        <v>0.33065822366655601</v>
      </c>
      <c r="AH11" s="14">
        <v>0.28862114841392</v>
      </c>
      <c r="AI11" s="14">
        <v>0.16413097742452701</v>
      </c>
      <c r="AJ11" s="14">
        <v>0.30562563875826998</v>
      </c>
      <c r="AK11" s="14">
        <v>0.24312887528591601</v>
      </c>
      <c r="AL11" s="14">
        <v>0.19864014806095301</v>
      </c>
      <c r="AM11" s="14">
        <v>0.18355465211648</v>
      </c>
      <c r="AN11" s="14"/>
      <c r="AO11" s="14">
        <v>0.320983747159791</v>
      </c>
      <c r="AP11" s="14">
        <v>0.273548974461156</v>
      </c>
      <c r="AQ11" s="14">
        <v>0.245289576488158</v>
      </c>
      <c r="AR11" s="14">
        <v>0.201417351456678</v>
      </c>
      <c r="AS11" s="14">
        <v>0.31130788583095298</v>
      </c>
      <c r="AT11" s="14">
        <v>0.22536993397764599</v>
      </c>
      <c r="AU11" s="14">
        <v>0.289257488564725</v>
      </c>
      <c r="AV11" s="14">
        <v>0.20742620956954599</v>
      </c>
      <c r="AW11" s="14"/>
      <c r="AX11" s="14">
        <v>0.28111378737069698</v>
      </c>
      <c r="AY11" s="14">
        <v>0.27206964598264</v>
      </c>
      <c r="AZ11" s="14">
        <v>0.273306608439362</v>
      </c>
      <c r="BA11" s="14"/>
      <c r="BB11" s="14">
        <v>0.20856764119414101</v>
      </c>
      <c r="BC11" s="14">
        <v>0.27394712774616498</v>
      </c>
      <c r="BD11" s="14">
        <v>0.29033432134123499</v>
      </c>
      <c r="BE11" s="14"/>
      <c r="BF11" s="14">
        <v>0.44877929052126098</v>
      </c>
      <c r="BG11" s="14">
        <v>0.248896616554275</v>
      </c>
      <c r="BH11" s="14">
        <v>0.26917138104845401</v>
      </c>
      <c r="BI11" s="14"/>
      <c r="BJ11" s="14">
        <v>0.325267107981696</v>
      </c>
      <c r="BK11" s="14">
        <v>0.238979272873211</v>
      </c>
      <c r="BL11" s="14"/>
      <c r="BM11" s="14">
        <v>0.32894182186520299</v>
      </c>
      <c r="BN11" s="14">
        <v>0.216497655595457</v>
      </c>
      <c r="BO11" s="14"/>
      <c r="BP11" s="14">
        <v>0.236043128178553</v>
      </c>
      <c r="BQ11" s="14">
        <v>0.204969173546031</v>
      </c>
      <c r="BR11" s="14">
        <v>0.25009356786734399</v>
      </c>
      <c r="BS11" s="14">
        <v>0.27917301955229501</v>
      </c>
      <c r="BT11" s="14">
        <v>0.233786496009663</v>
      </c>
      <c r="BU11" s="14">
        <v>0.30582693785349602</v>
      </c>
      <c r="BV11" s="14">
        <v>0.275250720865444</v>
      </c>
      <c r="BW11" s="14">
        <v>0.30411667320429597</v>
      </c>
    </row>
    <row r="12" spans="2:75" x14ac:dyDescent="0.35">
      <c r="B12" s="15" t="s">
        <v>342</v>
      </c>
      <c r="C12" s="14">
        <v>0.116550092394995</v>
      </c>
      <c r="D12" s="14">
        <v>0.122119438754933</v>
      </c>
      <c r="E12" s="14">
        <v>0.111294000343617</v>
      </c>
      <c r="F12" s="14"/>
      <c r="G12" s="14">
        <v>0.197774948584266</v>
      </c>
      <c r="H12" s="14">
        <v>0.22523578750405401</v>
      </c>
      <c r="I12" s="14">
        <v>0.116777559459718</v>
      </c>
      <c r="J12" s="14">
        <v>0.12381524023349801</v>
      </c>
      <c r="K12" s="14">
        <v>9.1509051606049802E-2</v>
      </c>
      <c r="L12" s="14">
        <v>6.7937906476945101E-2</v>
      </c>
      <c r="M12" s="14"/>
      <c r="N12" s="14">
        <v>0.12540601995459699</v>
      </c>
      <c r="O12" s="14">
        <v>9.9976856533452702E-2</v>
      </c>
      <c r="P12" s="14"/>
      <c r="Q12" s="14">
        <v>0.158517826909962</v>
      </c>
      <c r="R12" s="14">
        <v>0.12775497609612599</v>
      </c>
      <c r="S12" s="14">
        <v>0.16441871644815001</v>
      </c>
      <c r="T12" s="14">
        <v>9.3493688487233606E-2</v>
      </c>
      <c r="U12" s="14">
        <v>9.1405696863979397E-2</v>
      </c>
      <c r="V12" s="14">
        <v>0.13803545190389099</v>
      </c>
      <c r="W12" s="14">
        <v>0.14041576447680501</v>
      </c>
      <c r="X12" s="14">
        <v>0</v>
      </c>
      <c r="Y12" s="14">
        <v>0.57049239310669397</v>
      </c>
      <c r="Z12" s="14">
        <v>4.9623648448577903E-2</v>
      </c>
      <c r="AA12" s="14"/>
      <c r="AB12" s="14">
        <v>9.0762371068850003E-2</v>
      </c>
      <c r="AC12" s="14">
        <v>0.11852980676897699</v>
      </c>
      <c r="AD12" s="14">
        <v>0.146508882470511</v>
      </c>
      <c r="AE12" s="14"/>
      <c r="AF12" s="14">
        <v>5.1034268358690099E-2</v>
      </c>
      <c r="AG12" s="14">
        <v>0.18621863961556501</v>
      </c>
      <c r="AH12" s="14">
        <v>0.16924307099066199</v>
      </c>
      <c r="AI12" s="14">
        <v>8.2627856391331606E-2</v>
      </c>
      <c r="AJ12" s="14">
        <v>5.3175740958992301E-2</v>
      </c>
      <c r="AK12" s="14">
        <v>7.4900306144813494E-2</v>
      </c>
      <c r="AL12" s="14">
        <v>0.17656314039806201</v>
      </c>
      <c r="AM12" s="14">
        <v>0.13312149540784299</v>
      </c>
      <c r="AN12" s="14"/>
      <c r="AO12" s="14">
        <v>4.7091954254558102E-2</v>
      </c>
      <c r="AP12" s="14">
        <v>0.19246666566867901</v>
      </c>
      <c r="AQ12" s="14">
        <v>0.13194121714187801</v>
      </c>
      <c r="AR12" s="14">
        <v>6.7182423324474494E-2</v>
      </c>
      <c r="AS12" s="14">
        <v>4.79573135191841E-2</v>
      </c>
      <c r="AT12" s="14">
        <v>5.3414534379649298E-2</v>
      </c>
      <c r="AU12" s="14">
        <v>0.12581005159911399</v>
      </c>
      <c r="AV12" s="14">
        <v>0.168935416235963</v>
      </c>
      <c r="AW12" s="14"/>
      <c r="AX12" s="14">
        <v>8.7739468775228802E-3</v>
      </c>
      <c r="AY12" s="14">
        <v>0.11137197832342</v>
      </c>
      <c r="AZ12" s="14">
        <v>0.16127185430819199</v>
      </c>
      <c r="BA12" s="14"/>
      <c r="BB12" s="14">
        <v>3.5641722072837501E-2</v>
      </c>
      <c r="BC12" s="14">
        <v>0.10115816633057099</v>
      </c>
      <c r="BD12" s="14">
        <v>0.22987556404241299</v>
      </c>
      <c r="BE12" s="14"/>
      <c r="BF12" s="14">
        <v>3.3980662179639701E-2</v>
      </c>
      <c r="BG12" s="14">
        <v>5.7963540119886602E-2</v>
      </c>
      <c r="BH12" s="14">
        <v>0.20700493141651399</v>
      </c>
      <c r="BI12" s="14"/>
      <c r="BJ12" s="14">
        <v>0.111058218597689</v>
      </c>
      <c r="BK12" s="14">
        <v>0.116895418160691</v>
      </c>
      <c r="BL12" s="14"/>
      <c r="BM12" s="14">
        <v>0.115765986818746</v>
      </c>
      <c r="BN12" s="14">
        <v>0.118377840873001</v>
      </c>
      <c r="BO12" s="14"/>
      <c r="BP12" s="14">
        <v>8.5922370820837701E-2</v>
      </c>
      <c r="BQ12" s="14">
        <v>8.0242672069508997E-2</v>
      </c>
      <c r="BR12" s="14">
        <v>0.12331502944766499</v>
      </c>
      <c r="BS12" s="14">
        <v>0.14735719626829699</v>
      </c>
      <c r="BT12" s="14">
        <v>0.11790133405676401</v>
      </c>
      <c r="BU12" s="14">
        <v>0.11672631162915</v>
      </c>
      <c r="BV12" s="14">
        <v>4.6431556740112699E-2</v>
      </c>
      <c r="BW12" s="14">
        <v>0.16086471806626501</v>
      </c>
    </row>
    <row r="13" spans="2:75" x14ac:dyDescent="0.35">
      <c r="B13" s="15" t="s">
        <v>92</v>
      </c>
      <c r="C13" s="20">
        <v>0.33945509887654901</v>
      </c>
      <c r="D13" s="20">
        <v>0.23159394735157299</v>
      </c>
      <c r="E13" s="20">
        <v>0.44124947554899302</v>
      </c>
      <c r="F13" s="20"/>
      <c r="G13" s="20">
        <v>0.28740657485718502</v>
      </c>
      <c r="H13" s="20">
        <v>0.28985106684951201</v>
      </c>
      <c r="I13" s="20">
        <v>0.313016491570551</v>
      </c>
      <c r="J13" s="20">
        <v>0.36967468604274301</v>
      </c>
      <c r="K13" s="20">
        <v>0.33806957863852599</v>
      </c>
      <c r="L13" s="20">
        <v>0.36452271642020501</v>
      </c>
      <c r="M13" s="20"/>
      <c r="N13" s="20">
        <v>0.285765776529118</v>
      </c>
      <c r="O13" s="20">
        <v>0.43993083069817102</v>
      </c>
      <c r="P13" s="20"/>
      <c r="Q13" s="20">
        <v>0.41271760284242198</v>
      </c>
      <c r="R13" s="20">
        <v>0.48912253784756599</v>
      </c>
      <c r="S13" s="20">
        <v>0.35489765518209998</v>
      </c>
      <c r="T13" s="20">
        <v>0.25873094230958199</v>
      </c>
      <c r="U13" s="20">
        <v>0.28635043815215599</v>
      </c>
      <c r="V13" s="20">
        <v>0.27209067173102103</v>
      </c>
      <c r="W13" s="20">
        <v>0.241613624243285</v>
      </c>
      <c r="X13" s="20">
        <v>0</v>
      </c>
      <c r="Y13" s="20">
        <v>0.11182982956972801</v>
      </c>
      <c r="Z13" s="20">
        <v>0.67766438001428198</v>
      </c>
      <c r="AA13" s="20"/>
      <c r="AB13" s="20">
        <v>0.319027058775401</v>
      </c>
      <c r="AC13" s="20">
        <v>0.39640366905917901</v>
      </c>
      <c r="AD13" s="20">
        <v>0.16803402604602299</v>
      </c>
      <c r="AE13" s="20"/>
      <c r="AF13" s="20">
        <v>0.304611561525789</v>
      </c>
      <c r="AG13" s="20">
        <v>0.20116422134467801</v>
      </c>
      <c r="AH13" s="20">
        <v>0.25243220373172598</v>
      </c>
      <c r="AI13" s="20">
        <v>0.44718652093565597</v>
      </c>
      <c r="AJ13" s="20">
        <v>0.36250332640752497</v>
      </c>
      <c r="AK13" s="20">
        <v>0.31168034586454602</v>
      </c>
      <c r="AL13" s="20">
        <v>0.31408060531850401</v>
      </c>
      <c r="AM13" s="20">
        <v>0.49178191163761298</v>
      </c>
      <c r="AN13" s="20"/>
      <c r="AO13" s="20">
        <v>0.28827437403679601</v>
      </c>
      <c r="AP13" s="20">
        <v>0.21806936357110701</v>
      </c>
      <c r="AQ13" s="20">
        <v>0.20092745184852201</v>
      </c>
      <c r="AR13" s="20">
        <v>0.36124066091648099</v>
      </c>
      <c r="AS13" s="20">
        <v>0.35178099926814599</v>
      </c>
      <c r="AT13" s="20">
        <v>0.33443566636456801</v>
      </c>
      <c r="AU13" s="20">
        <v>0.26152630199844801</v>
      </c>
      <c r="AV13" s="20">
        <v>0.433852647861523</v>
      </c>
      <c r="AW13" s="20"/>
      <c r="AX13" s="20">
        <v>0.34729669897436699</v>
      </c>
      <c r="AY13" s="20">
        <v>0.270803285476585</v>
      </c>
      <c r="AZ13" s="20">
        <v>0.293857896350258</v>
      </c>
      <c r="BA13" s="20"/>
      <c r="BB13" s="20">
        <v>0.31712178839493799</v>
      </c>
      <c r="BC13" s="20">
        <v>0.32429979500054701</v>
      </c>
      <c r="BD13" s="20">
        <v>0.22165762691073301</v>
      </c>
      <c r="BE13" s="20"/>
      <c r="BF13" s="20">
        <v>0.12937961308395601</v>
      </c>
      <c r="BG13" s="20">
        <v>0.33579179661537401</v>
      </c>
      <c r="BH13" s="20">
        <v>0.239898408339836</v>
      </c>
      <c r="BI13" s="20"/>
      <c r="BJ13" s="20">
        <v>0.17508065034825501</v>
      </c>
      <c r="BK13" s="20">
        <v>0.37357071252006502</v>
      </c>
      <c r="BL13" s="20"/>
      <c r="BM13" s="20">
        <v>0.21709211294849601</v>
      </c>
      <c r="BN13" s="20">
        <v>0.40185555048457899</v>
      </c>
      <c r="BO13" s="20"/>
      <c r="BP13" s="20">
        <v>0.34475790926032401</v>
      </c>
      <c r="BQ13" s="20">
        <v>0.405632614289543</v>
      </c>
      <c r="BR13" s="20">
        <v>0.395528277313835</v>
      </c>
      <c r="BS13" s="20">
        <v>0.33021886929623401</v>
      </c>
      <c r="BT13" s="20">
        <v>0.33142921000912001</v>
      </c>
      <c r="BU13" s="20">
        <v>0.30496803707171799</v>
      </c>
      <c r="BV13" s="20">
        <v>0.223063777665825</v>
      </c>
      <c r="BW13" s="20">
        <v>0.407350687757361</v>
      </c>
    </row>
    <row r="14" spans="2:75" x14ac:dyDescent="0.35">
      <c r="B14" s="16"/>
    </row>
    <row r="15" spans="2:75" x14ac:dyDescent="0.35">
      <c r="B15" t="s">
        <v>94</v>
      </c>
    </row>
    <row r="16" spans="2:75" x14ac:dyDescent="0.35">
      <c r="B16" t="s">
        <v>95</v>
      </c>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W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428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338</v>
      </c>
      <c r="C9" s="14">
        <v>0.155298821626323</v>
      </c>
      <c r="D9" s="14">
        <v>0.14940954222181499</v>
      </c>
      <c r="E9" s="14">
        <v>0.160856851719232</v>
      </c>
      <c r="F9" s="14"/>
      <c r="G9" s="14">
        <v>4.3867944186031502E-2</v>
      </c>
      <c r="H9" s="14">
        <v>0.13139378967097301</v>
      </c>
      <c r="I9" s="14">
        <v>0.17081967390144301</v>
      </c>
      <c r="J9" s="14">
        <v>0.109108761413152</v>
      </c>
      <c r="K9" s="14">
        <v>0.19420029154672599</v>
      </c>
      <c r="L9" s="14">
        <v>0.188032125741288</v>
      </c>
      <c r="M9" s="14"/>
      <c r="N9" s="14">
        <v>0.1666874344382</v>
      </c>
      <c r="O9" s="14">
        <v>0.13398584622123899</v>
      </c>
      <c r="P9" s="14"/>
      <c r="Q9" s="14">
        <v>0.146655982556017</v>
      </c>
      <c r="R9" s="14">
        <v>8.5096085446244099E-2</v>
      </c>
      <c r="S9" s="14">
        <v>0.158621961129846</v>
      </c>
      <c r="T9" s="14">
        <v>0.13292093015685599</v>
      </c>
      <c r="U9" s="14">
        <v>0.20653371054628</v>
      </c>
      <c r="V9" s="14">
        <v>0.15141237151668299</v>
      </c>
      <c r="W9" s="14">
        <v>0.210320634564889</v>
      </c>
      <c r="X9" s="14">
        <v>0</v>
      </c>
      <c r="Y9" s="14">
        <v>0.31767777732357899</v>
      </c>
      <c r="Z9" s="14">
        <v>0.104621155376692</v>
      </c>
      <c r="AA9" s="14"/>
      <c r="AB9" s="14">
        <v>0.329300204474264</v>
      </c>
      <c r="AC9" s="14">
        <v>0.119640086571555</v>
      </c>
      <c r="AD9" s="14">
        <v>0.16937212517495201</v>
      </c>
      <c r="AE9" s="14"/>
      <c r="AF9" s="14">
        <v>0.26718537419020999</v>
      </c>
      <c r="AG9" s="14">
        <v>0.101515560400886</v>
      </c>
      <c r="AH9" s="14">
        <v>0.14989885006609799</v>
      </c>
      <c r="AI9" s="14">
        <v>0.189913176717219</v>
      </c>
      <c r="AJ9" s="14">
        <v>0.12378472966965701</v>
      </c>
      <c r="AK9" s="14">
        <v>0.16347378406414101</v>
      </c>
      <c r="AL9" s="14">
        <v>0.25916884214650499</v>
      </c>
      <c r="AM9" s="14">
        <v>9.9110524080291099E-2</v>
      </c>
      <c r="AN9" s="14"/>
      <c r="AO9" s="14">
        <v>0.28227405073266698</v>
      </c>
      <c r="AP9" s="14">
        <v>0.112235328487525</v>
      </c>
      <c r="AQ9" s="14">
        <v>0.153164450632613</v>
      </c>
      <c r="AR9" s="14">
        <v>0.205192071810263</v>
      </c>
      <c r="AS9" s="14">
        <v>7.9368266123489004E-2</v>
      </c>
      <c r="AT9" s="14">
        <v>0.17007834777943601</v>
      </c>
      <c r="AU9" s="14">
        <v>0.28536752570326102</v>
      </c>
      <c r="AV9" s="14">
        <v>0.101164701061412</v>
      </c>
      <c r="AW9" s="14"/>
      <c r="AX9" s="14">
        <v>0.23298918184253101</v>
      </c>
      <c r="AY9" s="14">
        <v>0.14483478396986099</v>
      </c>
      <c r="AZ9" s="14">
        <v>0.19100754688024801</v>
      </c>
      <c r="BA9" s="14"/>
      <c r="BB9" s="14">
        <v>0.35505462417363198</v>
      </c>
      <c r="BC9" s="14">
        <v>0.132823743833095</v>
      </c>
      <c r="BD9" s="14">
        <v>0.13377371348013001</v>
      </c>
      <c r="BE9" s="14"/>
      <c r="BF9" s="14">
        <v>0.197009590468774</v>
      </c>
      <c r="BG9" s="14">
        <v>0.20485620704879201</v>
      </c>
      <c r="BH9" s="14">
        <v>0.14146180971165601</v>
      </c>
      <c r="BI9" s="14"/>
      <c r="BJ9" s="14">
        <v>0.264264360269228</v>
      </c>
      <c r="BK9" s="14">
        <v>0.13033138962174301</v>
      </c>
      <c r="BL9" s="14"/>
      <c r="BM9" s="14">
        <v>0.21491795293886301</v>
      </c>
      <c r="BN9" s="14">
        <v>0.13934993699923301</v>
      </c>
      <c r="BO9" s="14"/>
      <c r="BP9" s="14">
        <v>0.125719854326896</v>
      </c>
      <c r="BQ9" s="14">
        <v>0.13519996641707099</v>
      </c>
      <c r="BR9" s="14">
        <v>0.22078705404804799</v>
      </c>
      <c r="BS9" s="14">
        <v>0.110522420529385</v>
      </c>
      <c r="BT9" s="14">
        <v>0.18535756574425299</v>
      </c>
      <c r="BU9" s="14">
        <v>0.174296007534258</v>
      </c>
      <c r="BV9" s="14">
        <v>0.153259157090016</v>
      </c>
      <c r="BW9" s="14">
        <v>0.14351944554416199</v>
      </c>
    </row>
    <row r="10" spans="2:75" x14ac:dyDescent="0.35">
      <c r="B10" s="15" t="s">
        <v>339</v>
      </c>
      <c r="C10" s="14">
        <v>0.38964621261955001</v>
      </c>
      <c r="D10" s="14">
        <v>0.44492177613519501</v>
      </c>
      <c r="E10" s="14">
        <v>0.33747968691738101</v>
      </c>
      <c r="F10" s="14"/>
      <c r="G10" s="14">
        <v>0.40700650742616801</v>
      </c>
      <c r="H10" s="14">
        <v>0.30110627431264297</v>
      </c>
      <c r="I10" s="14">
        <v>0.28469654863131799</v>
      </c>
      <c r="J10" s="14">
        <v>0.33208831429997199</v>
      </c>
      <c r="K10" s="14">
        <v>0.472205665947658</v>
      </c>
      <c r="L10" s="14">
        <v>0.45057500082728902</v>
      </c>
      <c r="M10" s="14"/>
      <c r="N10" s="14">
        <v>0.39113671371487202</v>
      </c>
      <c r="O10" s="14">
        <v>0.38685684628401901</v>
      </c>
      <c r="P10" s="14"/>
      <c r="Q10" s="14">
        <v>0.22213479368719499</v>
      </c>
      <c r="R10" s="14">
        <v>0.35875928967022702</v>
      </c>
      <c r="S10" s="14">
        <v>0.40647581934459598</v>
      </c>
      <c r="T10" s="14">
        <v>0.43394208229329001</v>
      </c>
      <c r="U10" s="14">
        <v>0.40408446721917601</v>
      </c>
      <c r="V10" s="14">
        <v>0.39512548802954101</v>
      </c>
      <c r="W10" s="14">
        <v>0.351175663942698</v>
      </c>
      <c r="X10" s="14">
        <v>0.75606786774164803</v>
      </c>
      <c r="Y10" s="14">
        <v>0</v>
      </c>
      <c r="Z10" s="14">
        <v>0.37266705992850802</v>
      </c>
      <c r="AA10" s="14"/>
      <c r="AB10" s="14">
        <v>0.43017985064081299</v>
      </c>
      <c r="AC10" s="14">
        <v>0.37123575910942003</v>
      </c>
      <c r="AD10" s="14">
        <v>0.42167316341044703</v>
      </c>
      <c r="AE10" s="14"/>
      <c r="AF10" s="14">
        <v>0.43011842665475197</v>
      </c>
      <c r="AG10" s="14">
        <v>0.34393240908009798</v>
      </c>
      <c r="AH10" s="14">
        <v>0.42680025025152701</v>
      </c>
      <c r="AI10" s="14">
        <v>0.43193030930836701</v>
      </c>
      <c r="AJ10" s="14">
        <v>0.25822861369171302</v>
      </c>
      <c r="AK10" s="14">
        <v>0.43967803946232997</v>
      </c>
      <c r="AL10" s="14">
        <v>0.41072775858306598</v>
      </c>
      <c r="AM10" s="14">
        <v>0.31745785589682501</v>
      </c>
      <c r="AN10" s="14"/>
      <c r="AO10" s="14">
        <v>0.45738583208439099</v>
      </c>
      <c r="AP10" s="14">
        <v>0.37963072339680998</v>
      </c>
      <c r="AQ10" s="14">
        <v>0.51114362162115601</v>
      </c>
      <c r="AR10" s="14">
        <v>0.51013593861134199</v>
      </c>
      <c r="AS10" s="14">
        <v>0.35965751501163501</v>
      </c>
      <c r="AT10" s="14">
        <v>0.47779021712956299</v>
      </c>
      <c r="AU10" s="14">
        <v>0.333598894050117</v>
      </c>
      <c r="AV10" s="14">
        <v>0.26233372626783602</v>
      </c>
      <c r="AW10" s="14"/>
      <c r="AX10" s="14">
        <v>0.38264844668270198</v>
      </c>
      <c r="AY10" s="14">
        <v>0.466977624479543</v>
      </c>
      <c r="AZ10" s="14">
        <v>0.347893316855511</v>
      </c>
      <c r="BA10" s="14"/>
      <c r="BB10" s="14">
        <v>0.40623167727017601</v>
      </c>
      <c r="BC10" s="14">
        <v>0.45913049618158802</v>
      </c>
      <c r="BD10" s="14">
        <v>0.306324442131093</v>
      </c>
      <c r="BE10" s="14"/>
      <c r="BF10" s="14">
        <v>0.46845112336066103</v>
      </c>
      <c r="BG10" s="14">
        <v>0.46196141887075298</v>
      </c>
      <c r="BH10" s="14">
        <v>0.36398467406310497</v>
      </c>
      <c r="BI10" s="14"/>
      <c r="BJ10" s="14">
        <v>0.40793052146893799</v>
      </c>
      <c r="BK10" s="14">
        <v>0.39250446676687301</v>
      </c>
      <c r="BL10" s="14"/>
      <c r="BM10" s="14">
        <v>0.44572090766586298</v>
      </c>
      <c r="BN10" s="14">
        <v>0.36819430326265301</v>
      </c>
      <c r="BO10" s="14"/>
      <c r="BP10" s="14">
        <v>0.46568444933184699</v>
      </c>
      <c r="BQ10" s="14">
        <v>0.38144869972691098</v>
      </c>
      <c r="BR10" s="14">
        <v>0.41945915232289099</v>
      </c>
      <c r="BS10" s="14">
        <v>0.41084795835187699</v>
      </c>
      <c r="BT10" s="14">
        <v>0.35058797166670203</v>
      </c>
      <c r="BU10" s="14">
        <v>0.39616764929291698</v>
      </c>
      <c r="BV10" s="14">
        <v>0.504321883274922</v>
      </c>
      <c r="BW10" s="14">
        <v>0.27443587028350802</v>
      </c>
    </row>
    <row r="11" spans="2:75" x14ac:dyDescent="0.35">
      <c r="B11" s="15" t="s">
        <v>341</v>
      </c>
      <c r="C11" s="14">
        <v>0.196070146828738</v>
      </c>
      <c r="D11" s="14">
        <v>0.21046217748611701</v>
      </c>
      <c r="E11" s="14">
        <v>0.18248761253251</v>
      </c>
      <c r="F11" s="14"/>
      <c r="G11" s="14">
        <v>0.21297138150481701</v>
      </c>
      <c r="H11" s="14">
        <v>0.23619723507812199</v>
      </c>
      <c r="I11" s="14">
        <v>0.23401283709128001</v>
      </c>
      <c r="J11" s="14">
        <v>0.21087504751833</v>
      </c>
      <c r="K11" s="14">
        <v>0.164309381729878</v>
      </c>
      <c r="L11" s="14">
        <v>0.16988142214204499</v>
      </c>
      <c r="M11" s="14"/>
      <c r="N11" s="14">
        <v>0.21142522023277299</v>
      </c>
      <c r="O11" s="14">
        <v>0.167334223744044</v>
      </c>
      <c r="P11" s="14"/>
      <c r="Q11" s="14">
        <v>0.123674353743709</v>
      </c>
      <c r="R11" s="14">
        <v>0.172294438355066</v>
      </c>
      <c r="S11" s="14">
        <v>0.216758474972191</v>
      </c>
      <c r="T11" s="14">
        <v>0.243798138213284</v>
      </c>
      <c r="U11" s="14">
        <v>0.19594055046207801</v>
      </c>
      <c r="V11" s="14">
        <v>0.168459138614794</v>
      </c>
      <c r="W11" s="14">
        <v>0.22329989753556401</v>
      </c>
      <c r="X11" s="14">
        <v>0.15728013285563799</v>
      </c>
      <c r="Y11" s="14">
        <v>0.11182982956972801</v>
      </c>
      <c r="Z11" s="14">
        <v>0.11362867890094901</v>
      </c>
      <c r="AA11" s="14"/>
      <c r="AB11" s="14">
        <v>0.13444237465036701</v>
      </c>
      <c r="AC11" s="14">
        <v>0.211947838043059</v>
      </c>
      <c r="AD11" s="14">
        <v>0.212271909832043</v>
      </c>
      <c r="AE11" s="14"/>
      <c r="AF11" s="14">
        <v>0.15394316807349101</v>
      </c>
      <c r="AG11" s="14">
        <v>0.29375497193750699</v>
      </c>
      <c r="AH11" s="14">
        <v>0.24488588228111799</v>
      </c>
      <c r="AI11" s="14">
        <v>0.16801709793612701</v>
      </c>
      <c r="AJ11" s="14">
        <v>0.30208437442587699</v>
      </c>
      <c r="AK11" s="14">
        <v>0.21344533915900801</v>
      </c>
      <c r="AL11" s="14">
        <v>0.14995697614029699</v>
      </c>
      <c r="AM11" s="14">
        <v>0.147725764167465</v>
      </c>
      <c r="AN11" s="14"/>
      <c r="AO11" s="14">
        <v>0.164375553015047</v>
      </c>
      <c r="AP11" s="14">
        <v>0.27677044527734701</v>
      </c>
      <c r="AQ11" s="14">
        <v>0.130301486072634</v>
      </c>
      <c r="AR11" s="14">
        <v>0.18659818681194701</v>
      </c>
      <c r="AS11" s="14">
        <v>0.28653034940446898</v>
      </c>
      <c r="AT11" s="14">
        <v>0.20151650595166601</v>
      </c>
      <c r="AU11" s="14">
        <v>0.141278405351348</v>
      </c>
      <c r="AV11" s="14">
        <v>0.13746411559944499</v>
      </c>
      <c r="AW11" s="14"/>
      <c r="AX11" s="14">
        <v>0.26587951227613399</v>
      </c>
      <c r="AY11" s="14">
        <v>0.19575517967072201</v>
      </c>
      <c r="AZ11" s="14">
        <v>0.21128482751154001</v>
      </c>
      <c r="BA11" s="14"/>
      <c r="BB11" s="14">
        <v>0.14579539042319101</v>
      </c>
      <c r="BC11" s="14">
        <v>0.18069401225906001</v>
      </c>
      <c r="BD11" s="14">
        <v>0.26227945123080099</v>
      </c>
      <c r="BE11" s="14"/>
      <c r="BF11" s="14">
        <v>0.24272820672484299</v>
      </c>
      <c r="BG11" s="14">
        <v>0.14682865852506399</v>
      </c>
      <c r="BH11" s="14">
        <v>0.244329670285442</v>
      </c>
      <c r="BI11" s="14"/>
      <c r="BJ11" s="14">
        <v>0.168610834516115</v>
      </c>
      <c r="BK11" s="14">
        <v>0.204293576336154</v>
      </c>
      <c r="BL11" s="14"/>
      <c r="BM11" s="14">
        <v>0.22944433153357499</v>
      </c>
      <c r="BN11" s="14">
        <v>0.18437100451029401</v>
      </c>
      <c r="BO11" s="14"/>
      <c r="BP11" s="14">
        <v>0.17104409454948799</v>
      </c>
      <c r="BQ11" s="14">
        <v>0.19100240240922101</v>
      </c>
      <c r="BR11" s="14">
        <v>0.13288675109039</v>
      </c>
      <c r="BS11" s="14">
        <v>0.20057478553220701</v>
      </c>
      <c r="BT11" s="14">
        <v>0.20896389861102399</v>
      </c>
      <c r="BU11" s="14">
        <v>0.19603461030962899</v>
      </c>
      <c r="BV11" s="14">
        <v>0.25866135813757701</v>
      </c>
      <c r="BW11" s="14">
        <v>0.195508245823451</v>
      </c>
    </row>
    <row r="12" spans="2:75" x14ac:dyDescent="0.35">
      <c r="B12" s="15" t="s">
        <v>342</v>
      </c>
      <c r="C12" s="14">
        <v>9.1421212445958799E-2</v>
      </c>
      <c r="D12" s="14">
        <v>9.5766605455363502E-2</v>
      </c>
      <c r="E12" s="14">
        <v>8.7320231077456498E-2</v>
      </c>
      <c r="F12" s="14"/>
      <c r="G12" s="14">
        <v>0.135667638886211</v>
      </c>
      <c r="H12" s="14">
        <v>0.204973783715759</v>
      </c>
      <c r="I12" s="14">
        <v>0.12782132372431701</v>
      </c>
      <c r="J12" s="14">
        <v>9.1443928750548506E-2</v>
      </c>
      <c r="K12" s="14">
        <v>3.8310694277506802E-2</v>
      </c>
      <c r="L12" s="14">
        <v>5.10537287022374E-2</v>
      </c>
      <c r="M12" s="14"/>
      <c r="N12" s="14">
        <v>9.3545834287125706E-2</v>
      </c>
      <c r="O12" s="14">
        <v>8.7445134428918006E-2</v>
      </c>
      <c r="P12" s="14"/>
      <c r="Q12" s="14">
        <v>0.126965459768552</v>
      </c>
      <c r="R12" s="14">
        <v>9.59777693868996E-2</v>
      </c>
      <c r="S12" s="14">
        <v>6.5988829620569095E-2</v>
      </c>
      <c r="T12" s="14">
        <v>8.5906181032477394E-2</v>
      </c>
      <c r="U12" s="14">
        <v>7.4467819488351294E-2</v>
      </c>
      <c r="V12" s="14">
        <v>0.14286291031581799</v>
      </c>
      <c r="W12" s="14">
        <v>0.11639963577104299</v>
      </c>
      <c r="X12" s="14">
        <v>8.66519994027138E-2</v>
      </c>
      <c r="Y12" s="14">
        <v>0.57049239310669397</v>
      </c>
      <c r="Z12" s="14">
        <v>2.8387587412551998E-2</v>
      </c>
      <c r="AA12" s="14"/>
      <c r="AB12" s="14">
        <v>5.3467662013528101E-2</v>
      </c>
      <c r="AC12" s="14">
        <v>8.5720045019021099E-2</v>
      </c>
      <c r="AD12" s="14">
        <v>0.13087356985394799</v>
      </c>
      <c r="AE12" s="14"/>
      <c r="AF12" s="14">
        <v>1.9024799952956899E-2</v>
      </c>
      <c r="AG12" s="14">
        <v>0.15723365279023599</v>
      </c>
      <c r="AH12" s="14">
        <v>9.5460025278580093E-2</v>
      </c>
      <c r="AI12" s="14">
        <v>6.6039195176952198E-2</v>
      </c>
      <c r="AJ12" s="14">
        <v>6.3798662696741504E-2</v>
      </c>
      <c r="AK12" s="14">
        <v>7.9791640678130799E-2</v>
      </c>
      <c r="AL12" s="14">
        <v>0.128826116529662</v>
      </c>
      <c r="AM12" s="14">
        <v>0.139138715946518</v>
      </c>
      <c r="AN12" s="14"/>
      <c r="AO12" s="14">
        <v>9.5290023352030007E-3</v>
      </c>
      <c r="AP12" s="14">
        <v>0.16590671537433899</v>
      </c>
      <c r="AQ12" s="14">
        <v>9.3847620435126303E-2</v>
      </c>
      <c r="AR12" s="14">
        <v>2.56888693358652E-2</v>
      </c>
      <c r="AS12" s="14">
        <v>5.9991796110420402E-2</v>
      </c>
      <c r="AT12" s="14">
        <v>3.7400469467211997E-2</v>
      </c>
      <c r="AU12" s="14">
        <v>0.12581005159911399</v>
      </c>
      <c r="AV12" s="14">
        <v>0.20484648824286</v>
      </c>
      <c r="AW12" s="14"/>
      <c r="AX12" s="14">
        <v>3.4164617787366097E-2</v>
      </c>
      <c r="AY12" s="14">
        <v>7.0874408560112803E-2</v>
      </c>
      <c r="AZ12" s="14">
        <v>0.133123391105987</v>
      </c>
      <c r="BA12" s="14"/>
      <c r="BB12" s="14">
        <v>2.87084855212539E-2</v>
      </c>
      <c r="BC12" s="14">
        <v>6.8623864152317499E-2</v>
      </c>
      <c r="BD12" s="14">
        <v>0.19552209693215999</v>
      </c>
      <c r="BE12" s="14"/>
      <c r="BF12" s="14">
        <v>3.23540278739054E-2</v>
      </c>
      <c r="BG12" s="14">
        <v>6.0612005436003799E-2</v>
      </c>
      <c r="BH12" s="14">
        <v>0.14475874182707901</v>
      </c>
      <c r="BI12" s="14"/>
      <c r="BJ12" s="14">
        <v>8.5523959400007205E-2</v>
      </c>
      <c r="BK12" s="14">
        <v>8.7961278544486293E-2</v>
      </c>
      <c r="BL12" s="14"/>
      <c r="BM12" s="14">
        <v>8.5054141433354394E-2</v>
      </c>
      <c r="BN12" s="14">
        <v>8.7829478320984505E-2</v>
      </c>
      <c r="BO12" s="14"/>
      <c r="BP12" s="14">
        <v>6.1662300479298597E-2</v>
      </c>
      <c r="BQ12" s="14">
        <v>9.6689431324611705E-2</v>
      </c>
      <c r="BR12" s="14">
        <v>4.4400358231132003E-2</v>
      </c>
      <c r="BS12" s="14">
        <v>0.110321421052611</v>
      </c>
      <c r="BT12" s="14">
        <v>0.102387375645446</v>
      </c>
      <c r="BU12" s="14">
        <v>9.1196890865214805E-2</v>
      </c>
      <c r="BV12" s="14">
        <v>3.2580373491063901E-2</v>
      </c>
      <c r="BW12" s="14">
        <v>0.109300583548673</v>
      </c>
    </row>
    <row r="13" spans="2:75" x14ac:dyDescent="0.35">
      <c r="B13" s="15" t="s">
        <v>92</v>
      </c>
      <c r="C13" s="20">
        <v>0.167563606479431</v>
      </c>
      <c r="D13" s="20">
        <v>9.9439898701508295E-2</v>
      </c>
      <c r="E13" s="20">
        <v>0.23185561775342001</v>
      </c>
      <c r="F13" s="20"/>
      <c r="G13" s="20">
        <v>0.200486527996773</v>
      </c>
      <c r="H13" s="20">
        <v>0.126328917222503</v>
      </c>
      <c r="I13" s="20">
        <v>0.18264961665164101</v>
      </c>
      <c r="J13" s="20">
        <v>0.25648394801799801</v>
      </c>
      <c r="K13" s="20">
        <v>0.13097396649823101</v>
      </c>
      <c r="L13" s="20">
        <v>0.14045772258714001</v>
      </c>
      <c r="M13" s="20"/>
      <c r="N13" s="20">
        <v>0.13720479732703</v>
      </c>
      <c r="O13" s="20">
        <v>0.22437794932177901</v>
      </c>
      <c r="P13" s="20"/>
      <c r="Q13" s="20">
        <v>0.38056941024452601</v>
      </c>
      <c r="R13" s="20">
        <v>0.28787241714156397</v>
      </c>
      <c r="S13" s="20">
        <v>0.15215491493279901</v>
      </c>
      <c r="T13" s="20">
        <v>0.10343266830409199</v>
      </c>
      <c r="U13" s="20">
        <v>0.118973452284114</v>
      </c>
      <c r="V13" s="20">
        <v>0.14214009152316401</v>
      </c>
      <c r="W13" s="20">
        <v>9.8804168185807298E-2</v>
      </c>
      <c r="X13" s="20">
        <v>0</v>
      </c>
      <c r="Y13" s="20">
        <v>0</v>
      </c>
      <c r="Z13" s="20">
        <v>0.380695518381299</v>
      </c>
      <c r="AA13" s="20"/>
      <c r="AB13" s="20">
        <v>5.2609908221028102E-2</v>
      </c>
      <c r="AC13" s="20">
        <v>0.21145627125694499</v>
      </c>
      <c r="AD13" s="20">
        <v>6.5809231728609793E-2</v>
      </c>
      <c r="AE13" s="20"/>
      <c r="AF13" s="20">
        <v>0.12972823112859</v>
      </c>
      <c r="AG13" s="20">
        <v>0.103563405791274</v>
      </c>
      <c r="AH13" s="20">
        <v>8.2954992122676194E-2</v>
      </c>
      <c r="AI13" s="20">
        <v>0.144100220861335</v>
      </c>
      <c r="AJ13" s="20">
        <v>0.25210361951601101</v>
      </c>
      <c r="AK13" s="20">
        <v>0.103611196636391</v>
      </c>
      <c r="AL13" s="20">
        <v>5.1320306600469802E-2</v>
      </c>
      <c r="AM13" s="20">
        <v>0.29656713990889999</v>
      </c>
      <c r="AN13" s="20"/>
      <c r="AO13" s="20">
        <v>8.6435561832691896E-2</v>
      </c>
      <c r="AP13" s="20">
        <v>6.5456787463978303E-2</v>
      </c>
      <c r="AQ13" s="20">
        <v>0.11154282123847099</v>
      </c>
      <c r="AR13" s="20">
        <v>7.2384933430581902E-2</v>
      </c>
      <c r="AS13" s="20">
        <v>0.21445207334998601</v>
      </c>
      <c r="AT13" s="20">
        <v>0.113214459672122</v>
      </c>
      <c r="AU13" s="20">
        <v>0.11394512329615999</v>
      </c>
      <c r="AV13" s="20">
        <v>0.29419096882844697</v>
      </c>
      <c r="AW13" s="20"/>
      <c r="AX13" s="20">
        <v>8.4318241411265801E-2</v>
      </c>
      <c r="AY13" s="20">
        <v>0.12155800331976099</v>
      </c>
      <c r="AZ13" s="20">
        <v>0.11669091764671401</v>
      </c>
      <c r="BA13" s="20"/>
      <c r="BB13" s="20">
        <v>6.4209822611747402E-2</v>
      </c>
      <c r="BC13" s="20">
        <v>0.15872788357393999</v>
      </c>
      <c r="BD13" s="20">
        <v>0.102100296225816</v>
      </c>
      <c r="BE13" s="20"/>
      <c r="BF13" s="20">
        <v>5.9457051571817E-2</v>
      </c>
      <c r="BG13" s="20">
        <v>0.12574171011938701</v>
      </c>
      <c r="BH13" s="20">
        <v>0.10546510411271801</v>
      </c>
      <c r="BI13" s="20"/>
      <c r="BJ13" s="20">
        <v>7.3670324345711594E-2</v>
      </c>
      <c r="BK13" s="20">
        <v>0.184909288730744</v>
      </c>
      <c r="BL13" s="20"/>
      <c r="BM13" s="20">
        <v>2.48626664283449E-2</v>
      </c>
      <c r="BN13" s="20">
        <v>0.220255276906836</v>
      </c>
      <c r="BO13" s="20"/>
      <c r="BP13" s="20">
        <v>0.17588930131246999</v>
      </c>
      <c r="BQ13" s="20">
        <v>0.195659500122186</v>
      </c>
      <c r="BR13" s="20">
        <v>0.18246668430754001</v>
      </c>
      <c r="BS13" s="20">
        <v>0.16773341453391999</v>
      </c>
      <c r="BT13" s="20">
        <v>0.15270318833257501</v>
      </c>
      <c r="BU13" s="20">
        <v>0.14230484199798099</v>
      </c>
      <c r="BV13" s="20">
        <v>5.1177228006421098E-2</v>
      </c>
      <c r="BW13" s="20">
        <v>0.27723585480020602</v>
      </c>
    </row>
    <row r="14" spans="2:75" x14ac:dyDescent="0.35">
      <c r="B14" s="16"/>
    </row>
    <row r="15" spans="2:75" x14ac:dyDescent="0.35">
      <c r="B15" t="s">
        <v>94</v>
      </c>
    </row>
    <row r="16" spans="2:75" x14ac:dyDescent="0.35">
      <c r="B16" t="s">
        <v>95</v>
      </c>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W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429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338</v>
      </c>
      <c r="C9" s="14">
        <v>3.3217977799883398E-2</v>
      </c>
      <c r="D9" s="14">
        <v>4.2282038409488097E-2</v>
      </c>
      <c r="E9" s="14">
        <v>2.4663735731901101E-2</v>
      </c>
      <c r="F9" s="14"/>
      <c r="G9" s="14">
        <v>5.4456365183059303E-2</v>
      </c>
      <c r="H9" s="14">
        <v>4.7293798589382603E-2</v>
      </c>
      <c r="I9" s="14">
        <v>6.2683735609066704E-2</v>
      </c>
      <c r="J9" s="14">
        <v>2.2293386411824399E-2</v>
      </c>
      <c r="K9" s="14">
        <v>1.3576305517239101E-2</v>
      </c>
      <c r="L9" s="14">
        <v>2.59853705354459E-2</v>
      </c>
      <c r="M9" s="14"/>
      <c r="N9" s="14">
        <v>3.0553627990745399E-2</v>
      </c>
      <c r="O9" s="14">
        <v>3.82041181569844E-2</v>
      </c>
      <c r="P9" s="14"/>
      <c r="Q9" s="14">
        <v>1.6290385849560898E-2</v>
      </c>
      <c r="R9" s="14">
        <v>1.4194953205848401E-2</v>
      </c>
      <c r="S9" s="14">
        <v>3.8438142270547399E-2</v>
      </c>
      <c r="T9" s="14">
        <v>3.5291928689095302E-2</v>
      </c>
      <c r="U9" s="14">
        <v>2.2507246855097199E-2</v>
      </c>
      <c r="V9" s="14">
        <v>4.4265066941156497E-3</v>
      </c>
      <c r="W9" s="14">
        <v>6.9781451629281302E-2</v>
      </c>
      <c r="X9" s="14">
        <v>0</v>
      </c>
      <c r="Y9" s="14">
        <v>0.31767777732357899</v>
      </c>
      <c r="Z9" s="14">
        <v>4.2060693572213197E-2</v>
      </c>
      <c r="AA9" s="14"/>
      <c r="AB9" s="14">
        <v>9.4414767564017205E-2</v>
      </c>
      <c r="AC9" s="14">
        <v>2.25040950965344E-2</v>
      </c>
      <c r="AD9" s="14">
        <v>2.48561760645972E-2</v>
      </c>
      <c r="AE9" s="14"/>
      <c r="AF9" s="14">
        <v>2.5300165598840799E-2</v>
      </c>
      <c r="AG9" s="14">
        <v>3.8596520136209497E-2</v>
      </c>
      <c r="AH9" s="14">
        <v>5.4336590737385802E-2</v>
      </c>
      <c r="AI9" s="14">
        <v>2.8163051827813899E-2</v>
      </c>
      <c r="AJ9" s="14">
        <v>7.0058922192853507E-2</v>
      </c>
      <c r="AK9" s="14">
        <v>3.4150419922236698E-2</v>
      </c>
      <c r="AL9" s="14">
        <v>9.6654467958010706E-2</v>
      </c>
      <c r="AM9" s="14">
        <v>1.23136286696921E-2</v>
      </c>
      <c r="AN9" s="14"/>
      <c r="AO9" s="14">
        <v>2.1819517231892401E-2</v>
      </c>
      <c r="AP9" s="14">
        <v>3.11585041449003E-2</v>
      </c>
      <c r="AQ9" s="14">
        <v>3.9535336122597797E-2</v>
      </c>
      <c r="AR9" s="14">
        <v>1.5338564055281501E-2</v>
      </c>
      <c r="AS9" s="14">
        <v>7.9368266123489004E-2</v>
      </c>
      <c r="AT9" s="14">
        <v>3.10447971026424E-2</v>
      </c>
      <c r="AU9" s="14">
        <v>0.12764550737773001</v>
      </c>
      <c r="AV9" s="14">
        <v>2.3195901571769598E-2</v>
      </c>
      <c r="AW9" s="14"/>
      <c r="AX9" s="14">
        <v>9.1318227834132001E-2</v>
      </c>
      <c r="AY9" s="14">
        <v>3.6565885067354503E-2</v>
      </c>
      <c r="AZ9" s="14">
        <v>3.25120044966885E-2</v>
      </c>
      <c r="BA9" s="14"/>
      <c r="BB9" s="14">
        <v>8.4368101080457003E-2</v>
      </c>
      <c r="BC9" s="14">
        <v>1.8561744618464701E-2</v>
      </c>
      <c r="BD9" s="14">
        <v>5.2437436589563402E-2</v>
      </c>
      <c r="BE9" s="14"/>
      <c r="BF9" s="14">
        <v>8.6503554266772795E-2</v>
      </c>
      <c r="BG9" s="14">
        <v>5.13234653148038E-2</v>
      </c>
      <c r="BH9" s="14">
        <v>2.0229849995005302E-2</v>
      </c>
      <c r="BI9" s="14"/>
      <c r="BJ9" s="14">
        <v>4.9821856807913602E-2</v>
      </c>
      <c r="BK9" s="14">
        <v>2.98843527463547E-2</v>
      </c>
      <c r="BL9" s="14"/>
      <c r="BM9" s="14">
        <v>5.5694804545501402E-2</v>
      </c>
      <c r="BN9" s="14">
        <v>2.52324287823542E-2</v>
      </c>
      <c r="BO9" s="14"/>
      <c r="BP9" s="14">
        <v>4.8053718540296199E-2</v>
      </c>
      <c r="BQ9" s="14">
        <v>0</v>
      </c>
      <c r="BR9" s="14">
        <v>3.3748784693175E-2</v>
      </c>
      <c r="BS9" s="14">
        <v>0</v>
      </c>
      <c r="BT9" s="14">
        <v>5.3551286810826597E-2</v>
      </c>
      <c r="BU9" s="14">
        <v>3.6332311166448597E-2</v>
      </c>
      <c r="BV9" s="14">
        <v>4.4581607118989897E-2</v>
      </c>
      <c r="BW9" s="14">
        <v>0</v>
      </c>
    </row>
    <row r="10" spans="2:75" x14ac:dyDescent="0.35">
      <c r="B10" s="15" t="s">
        <v>339</v>
      </c>
      <c r="C10" s="14">
        <v>0.23221678560567999</v>
      </c>
      <c r="D10" s="14">
        <v>0.25683035802856102</v>
      </c>
      <c r="E10" s="14">
        <v>0.208987631947989</v>
      </c>
      <c r="F10" s="14"/>
      <c r="G10" s="14">
        <v>0.22811147787915001</v>
      </c>
      <c r="H10" s="14">
        <v>0.18521252448075601</v>
      </c>
      <c r="I10" s="14">
        <v>0.182488401156189</v>
      </c>
      <c r="J10" s="14">
        <v>0.15214252065253001</v>
      </c>
      <c r="K10" s="14">
        <v>0.23027980871846501</v>
      </c>
      <c r="L10" s="14">
        <v>0.31035943418272399</v>
      </c>
      <c r="M10" s="14"/>
      <c r="N10" s="14">
        <v>0.24808782160503401</v>
      </c>
      <c r="O10" s="14">
        <v>0.20251527537831801</v>
      </c>
      <c r="P10" s="14"/>
      <c r="Q10" s="14">
        <v>0.15910981908552099</v>
      </c>
      <c r="R10" s="14">
        <v>0.154259366701055</v>
      </c>
      <c r="S10" s="14">
        <v>0.22044828100236999</v>
      </c>
      <c r="T10" s="14">
        <v>0.27667737924533597</v>
      </c>
      <c r="U10" s="14">
        <v>0.24414765340436001</v>
      </c>
      <c r="V10" s="14">
        <v>0.27158123459629102</v>
      </c>
      <c r="W10" s="14">
        <v>0.29491412180830501</v>
      </c>
      <c r="X10" s="14">
        <v>0.33054401142170298</v>
      </c>
      <c r="Y10" s="14">
        <v>0</v>
      </c>
      <c r="Z10" s="14">
        <v>9.5775133407198398E-2</v>
      </c>
      <c r="AA10" s="14"/>
      <c r="AB10" s="14">
        <v>0.27648286250838799</v>
      </c>
      <c r="AC10" s="14">
        <v>0.21697553975812001</v>
      </c>
      <c r="AD10" s="14">
        <v>0.30136100779474601</v>
      </c>
      <c r="AE10" s="14"/>
      <c r="AF10" s="14">
        <v>0.28422994085888298</v>
      </c>
      <c r="AG10" s="14">
        <v>0.23609809634635501</v>
      </c>
      <c r="AH10" s="14">
        <v>0.29779076024534501</v>
      </c>
      <c r="AI10" s="14">
        <v>0.18275731992115299</v>
      </c>
      <c r="AJ10" s="14">
        <v>0.24489096560381199</v>
      </c>
      <c r="AK10" s="14">
        <v>0.33100542840389902</v>
      </c>
      <c r="AL10" s="14">
        <v>8.3179407869424807E-2</v>
      </c>
      <c r="AM10" s="14">
        <v>0.11022305426237</v>
      </c>
      <c r="AN10" s="14"/>
      <c r="AO10" s="14">
        <v>0.30102951229949798</v>
      </c>
      <c r="AP10" s="14">
        <v>0.25459887871981801</v>
      </c>
      <c r="AQ10" s="14">
        <v>0.383923159156354</v>
      </c>
      <c r="AR10" s="14">
        <v>0.252883690938075</v>
      </c>
      <c r="AS10" s="14">
        <v>0.21049971282133001</v>
      </c>
      <c r="AT10" s="14">
        <v>0.33912958036539198</v>
      </c>
      <c r="AU10" s="14">
        <v>0.13006619502441899</v>
      </c>
      <c r="AV10" s="14">
        <v>0.14251262135711401</v>
      </c>
      <c r="AW10" s="14"/>
      <c r="AX10" s="14">
        <v>0.25671889291935801</v>
      </c>
      <c r="AY10" s="14">
        <v>0.34501160698685002</v>
      </c>
      <c r="AZ10" s="14">
        <v>0.14947490204143701</v>
      </c>
      <c r="BA10" s="14"/>
      <c r="BB10" s="14">
        <v>0.26762026087797203</v>
      </c>
      <c r="BC10" s="14">
        <v>0.28675934894857902</v>
      </c>
      <c r="BD10" s="14">
        <v>0.13062060970737399</v>
      </c>
      <c r="BE10" s="14"/>
      <c r="BF10" s="14">
        <v>0.28431019885445402</v>
      </c>
      <c r="BG10" s="14">
        <v>0.29188174706745701</v>
      </c>
      <c r="BH10" s="14">
        <v>0.21068194991068201</v>
      </c>
      <c r="BI10" s="14"/>
      <c r="BJ10" s="14">
        <v>0.35101550776505702</v>
      </c>
      <c r="BK10" s="14">
        <v>0.20424559932876399</v>
      </c>
      <c r="BL10" s="14"/>
      <c r="BM10" s="14">
        <v>0.27232398223527898</v>
      </c>
      <c r="BN10" s="14">
        <v>0.22483856131999899</v>
      </c>
      <c r="BO10" s="14"/>
      <c r="BP10" s="14">
        <v>0.30246006671625097</v>
      </c>
      <c r="BQ10" s="14">
        <v>0.16947641697360299</v>
      </c>
      <c r="BR10" s="14">
        <v>0.14262363002898201</v>
      </c>
      <c r="BS10" s="14">
        <v>0.17666818146747501</v>
      </c>
      <c r="BT10" s="14">
        <v>0.246927181992628</v>
      </c>
      <c r="BU10" s="14">
        <v>0.20018066675860499</v>
      </c>
      <c r="BV10" s="14">
        <v>0.42824083910052702</v>
      </c>
      <c r="BW10" s="14">
        <v>0.20267928527464499</v>
      </c>
    </row>
    <row r="11" spans="2:75" x14ac:dyDescent="0.35">
      <c r="B11" s="15" t="s">
        <v>341</v>
      </c>
      <c r="C11" s="14">
        <v>0.27022583490146102</v>
      </c>
      <c r="D11" s="14">
        <v>0.319765778692706</v>
      </c>
      <c r="E11" s="14">
        <v>0.22347232237800099</v>
      </c>
      <c r="F11" s="14"/>
      <c r="G11" s="14">
        <v>0.22424970959082099</v>
      </c>
      <c r="H11" s="14">
        <v>0.26080149876413899</v>
      </c>
      <c r="I11" s="14">
        <v>0.29806763994645202</v>
      </c>
      <c r="J11" s="14">
        <v>0.29595540859872599</v>
      </c>
      <c r="K11" s="14">
        <v>0.27093916296443299</v>
      </c>
      <c r="L11" s="14">
        <v>0.25945788425192601</v>
      </c>
      <c r="M11" s="14"/>
      <c r="N11" s="14">
        <v>0.286390197372069</v>
      </c>
      <c r="O11" s="14">
        <v>0.239975385135036</v>
      </c>
      <c r="P11" s="14"/>
      <c r="Q11" s="14">
        <v>0.199067687724785</v>
      </c>
      <c r="R11" s="14">
        <v>0.17648405044877</v>
      </c>
      <c r="S11" s="14">
        <v>0.30687048078728801</v>
      </c>
      <c r="T11" s="14">
        <v>0.34141173961398003</v>
      </c>
      <c r="U11" s="14">
        <v>0.29202518134780397</v>
      </c>
      <c r="V11" s="14">
        <v>0.22040123494945901</v>
      </c>
      <c r="W11" s="14">
        <v>0.320482275285211</v>
      </c>
      <c r="X11" s="14">
        <v>0</v>
      </c>
      <c r="Y11" s="14">
        <v>0</v>
      </c>
      <c r="Z11" s="14">
        <v>0.166710795898877</v>
      </c>
      <c r="AA11" s="14"/>
      <c r="AB11" s="14">
        <v>0.27182831926889101</v>
      </c>
      <c r="AC11" s="14">
        <v>0.27595311332192801</v>
      </c>
      <c r="AD11" s="14">
        <v>0.29579983761600498</v>
      </c>
      <c r="AE11" s="14"/>
      <c r="AF11" s="14">
        <v>0.36307312421927301</v>
      </c>
      <c r="AG11" s="14">
        <v>0.37651716132081398</v>
      </c>
      <c r="AH11" s="14">
        <v>0.292904721324733</v>
      </c>
      <c r="AI11" s="14">
        <v>0.26332687213297201</v>
      </c>
      <c r="AJ11" s="14">
        <v>0.236026108719469</v>
      </c>
      <c r="AK11" s="14">
        <v>0.21896704810419601</v>
      </c>
      <c r="AL11" s="14">
        <v>0.30329784540275301</v>
      </c>
      <c r="AM11" s="14">
        <v>0.19587435228870501</v>
      </c>
      <c r="AN11" s="14"/>
      <c r="AO11" s="14">
        <v>0.37323539062889499</v>
      </c>
      <c r="AP11" s="14">
        <v>0.308553391208084</v>
      </c>
      <c r="AQ11" s="14">
        <v>0.202099098529049</v>
      </c>
      <c r="AR11" s="14">
        <v>0.26773458317923798</v>
      </c>
      <c r="AS11" s="14">
        <v>0.23986191308794899</v>
      </c>
      <c r="AT11" s="14">
        <v>0.256078085301574</v>
      </c>
      <c r="AU11" s="14">
        <v>0.326093573877834</v>
      </c>
      <c r="AV11" s="14">
        <v>0.176334027018138</v>
      </c>
      <c r="AW11" s="14"/>
      <c r="AX11" s="14">
        <v>0.32737633537546701</v>
      </c>
      <c r="AY11" s="14">
        <v>0.28217186133911798</v>
      </c>
      <c r="AZ11" s="14">
        <v>0.28095279238052701</v>
      </c>
      <c r="BA11" s="14"/>
      <c r="BB11" s="14">
        <v>0.28390214841787498</v>
      </c>
      <c r="BC11" s="14">
        <v>0.276654084423677</v>
      </c>
      <c r="BD11" s="14">
        <v>0.31131904653328302</v>
      </c>
      <c r="BE11" s="14"/>
      <c r="BF11" s="14">
        <v>0.329417532091344</v>
      </c>
      <c r="BG11" s="14">
        <v>0.26928453016032899</v>
      </c>
      <c r="BH11" s="14">
        <v>0.295921670473694</v>
      </c>
      <c r="BI11" s="14"/>
      <c r="BJ11" s="14">
        <v>0.304170830642776</v>
      </c>
      <c r="BK11" s="14">
        <v>0.26262341095819602</v>
      </c>
      <c r="BL11" s="14"/>
      <c r="BM11" s="14">
        <v>0.29445567202233902</v>
      </c>
      <c r="BN11" s="14">
        <v>0.26782729703341002</v>
      </c>
      <c r="BO11" s="14"/>
      <c r="BP11" s="14">
        <v>0.21501075087645699</v>
      </c>
      <c r="BQ11" s="14">
        <v>0.28318779688666701</v>
      </c>
      <c r="BR11" s="14">
        <v>0.31630226961331198</v>
      </c>
      <c r="BS11" s="14">
        <v>0.26519603089460098</v>
      </c>
      <c r="BT11" s="14">
        <v>0.27821187541679299</v>
      </c>
      <c r="BU11" s="14">
        <v>0.30564684494893601</v>
      </c>
      <c r="BV11" s="14">
        <v>0.26466202133686301</v>
      </c>
      <c r="BW11" s="14">
        <v>0.28585079644042699</v>
      </c>
    </row>
    <row r="12" spans="2:75" x14ac:dyDescent="0.35">
      <c r="B12" s="15" t="s">
        <v>342</v>
      </c>
      <c r="C12" s="14">
        <v>0.177943845161361</v>
      </c>
      <c r="D12" s="14">
        <v>0.191779028858445</v>
      </c>
      <c r="E12" s="14">
        <v>0.16488683732599299</v>
      </c>
      <c r="F12" s="14"/>
      <c r="G12" s="14">
        <v>0.24930161146642499</v>
      </c>
      <c r="H12" s="14">
        <v>0.27099229701002597</v>
      </c>
      <c r="I12" s="14">
        <v>0.170430473171477</v>
      </c>
      <c r="J12" s="14">
        <v>0.144271389864079</v>
      </c>
      <c r="K12" s="14">
        <v>0.18683164866514201</v>
      </c>
      <c r="L12" s="14">
        <v>0.145383876838304</v>
      </c>
      <c r="M12" s="14"/>
      <c r="N12" s="14">
        <v>0.20254961972708499</v>
      </c>
      <c r="O12" s="14">
        <v>0.13189589561693299</v>
      </c>
      <c r="P12" s="14"/>
      <c r="Q12" s="14">
        <v>0.21706430088466899</v>
      </c>
      <c r="R12" s="14">
        <v>0.20130362600416701</v>
      </c>
      <c r="S12" s="14">
        <v>0.16586014016004599</v>
      </c>
      <c r="T12" s="14">
        <v>0.15069433409285399</v>
      </c>
      <c r="U12" s="14">
        <v>0.190623165454717</v>
      </c>
      <c r="V12" s="14">
        <v>0.23346885525470301</v>
      </c>
      <c r="W12" s="14">
        <v>0.171845761043527</v>
      </c>
      <c r="X12" s="14">
        <v>0.26315624413100902</v>
      </c>
      <c r="Y12" s="14">
        <v>0.68232222267642095</v>
      </c>
      <c r="Z12" s="14">
        <v>9.7686274741777199E-2</v>
      </c>
      <c r="AA12" s="14"/>
      <c r="AB12" s="14">
        <v>0.15996253891500001</v>
      </c>
      <c r="AC12" s="14">
        <v>0.136140738864824</v>
      </c>
      <c r="AD12" s="14">
        <v>0.26440673290991801</v>
      </c>
      <c r="AE12" s="14"/>
      <c r="AF12" s="14">
        <v>0.120872880915519</v>
      </c>
      <c r="AG12" s="14">
        <v>0.16259266212492501</v>
      </c>
      <c r="AH12" s="14">
        <v>0.164711795069166</v>
      </c>
      <c r="AI12" s="14">
        <v>0.15034589669133</v>
      </c>
      <c r="AJ12" s="14">
        <v>0.102081401885578</v>
      </c>
      <c r="AK12" s="14">
        <v>0.180137256505811</v>
      </c>
      <c r="AL12" s="14">
        <v>0.25658943247409299</v>
      </c>
      <c r="AM12" s="14">
        <v>0.24518484367174401</v>
      </c>
      <c r="AN12" s="14"/>
      <c r="AO12" s="14">
        <v>0.108542891632948</v>
      </c>
      <c r="AP12" s="14">
        <v>0.23029740348883199</v>
      </c>
      <c r="AQ12" s="14">
        <v>0.183820476276118</v>
      </c>
      <c r="AR12" s="14">
        <v>0.13833223211564499</v>
      </c>
      <c r="AS12" s="14">
        <v>0.103361498880208</v>
      </c>
      <c r="AT12" s="14">
        <v>0.118074861478018</v>
      </c>
      <c r="AU12" s="14">
        <v>0.205896074383914</v>
      </c>
      <c r="AV12" s="14">
        <v>0.28489468054184203</v>
      </c>
      <c r="AW12" s="14"/>
      <c r="AX12" s="14">
        <v>3.5111544321062303E-2</v>
      </c>
      <c r="AY12" s="14">
        <v>0.137278955461233</v>
      </c>
      <c r="AZ12" s="14">
        <v>0.27904164463050402</v>
      </c>
      <c r="BA12" s="14"/>
      <c r="BB12" s="14">
        <v>0.10790784584629801</v>
      </c>
      <c r="BC12" s="14">
        <v>0.16240742158931001</v>
      </c>
      <c r="BD12" s="14">
        <v>0.29708252025791199</v>
      </c>
      <c r="BE12" s="14"/>
      <c r="BF12" s="14">
        <v>0.147638638891887</v>
      </c>
      <c r="BG12" s="14">
        <v>0.126965679344126</v>
      </c>
      <c r="BH12" s="14">
        <v>0.27382864040624399</v>
      </c>
      <c r="BI12" s="14"/>
      <c r="BJ12" s="14">
        <v>0.143930530179016</v>
      </c>
      <c r="BK12" s="14">
        <v>0.188966310858973</v>
      </c>
      <c r="BL12" s="14"/>
      <c r="BM12" s="14">
        <v>0.19995787019840999</v>
      </c>
      <c r="BN12" s="14">
        <v>0.15239844248051501</v>
      </c>
      <c r="BO12" s="14"/>
      <c r="BP12" s="14">
        <v>9.3987356216409801E-2</v>
      </c>
      <c r="BQ12" s="14">
        <v>0.224845085715211</v>
      </c>
      <c r="BR12" s="14">
        <v>9.8619397339858098E-2</v>
      </c>
      <c r="BS12" s="14">
        <v>0.26528385643444602</v>
      </c>
      <c r="BT12" s="14">
        <v>0.19208852716830199</v>
      </c>
      <c r="BU12" s="14">
        <v>0.17476633139189199</v>
      </c>
      <c r="BV12" s="14">
        <v>5.1151635083692401E-2</v>
      </c>
      <c r="BW12" s="14">
        <v>0.155250185814855</v>
      </c>
    </row>
    <row r="13" spans="2:75" x14ac:dyDescent="0.35">
      <c r="B13" s="15" t="s">
        <v>92</v>
      </c>
      <c r="C13" s="20">
        <v>0.28639555653161503</v>
      </c>
      <c r="D13" s="20">
        <v>0.18934279601080001</v>
      </c>
      <c r="E13" s="20">
        <v>0.37798947261611598</v>
      </c>
      <c r="F13" s="20"/>
      <c r="G13" s="20">
        <v>0.24388083588054499</v>
      </c>
      <c r="H13" s="20">
        <v>0.23569988115569701</v>
      </c>
      <c r="I13" s="20">
        <v>0.286329750116816</v>
      </c>
      <c r="J13" s="20">
        <v>0.38533729447284099</v>
      </c>
      <c r="K13" s="20">
        <v>0.29837307413472097</v>
      </c>
      <c r="L13" s="20">
        <v>0.25881343419160002</v>
      </c>
      <c r="M13" s="20"/>
      <c r="N13" s="20">
        <v>0.23241873330506599</v>
      </c>
      <c r="O13" s="20">
        <v>0.38740932571273001</v>
      </c>
      <c r="P13" s="20"/>
      <c r="Q13" s="20">
        <v>0.40846780645546399</v>
      </c>
      <c r="R13" s="20">
        <v>0.45375800364016</v>
      </c>
      <c r="S13" s="20">
        <v>0.26838295577974802</v>
      </c>
      <c r="T13" s="20">
        <v>0.19592461835873501</v>
      </c>
      <c r="U13" s="20">
        <v>0.25069675293802102</v>
      </c>
      <c r="V13" s="20">
        <v>0.27012216850543103</v>
      </c>
      <c r="W13" s="20">
        <v>0.142976390233676</v>
      </c>
      <c r="X13" s="20">
        <v>0.406299744447288</v>
      </c>
      <c r="Y13" s="20">
        <v>0</v>
      </c>
      <c r="Z13" s="20">
        <v>0.59776710237993402</v>
      </c>
      <c r="AA13" s="20"/>
      <c r="AB13" s="20">
        <v>0.19731151174370401</v>
      </c>
      <c r="AC13" s="20">
        <v>0.348426512958593</v>
      </c>
      <c r="AD13" s="20">
        <v>0.11357624561473301</v>
      </c>
      <c r="AE13" s="20"/>
      <c r="AF13" s="20">
        <v>0.20652388840748401</v>
      </c>
      <c r="AG13" s="20">
        <v>0.18619556007169699</v>
      </c>
      <c r="AH13" s="20">
        <v>0.19025613262336999</v>
      </c>
      <c r="AI13" s="20">
        <v>0.37540685942673102</v>
      </c>
      <c r="AJ13" s="20">
        <v>0.34694260159828699</v>
      </c>
      <c r="AK13" s="20">
        <v>0.235739847063858</v>
      </c>
      <c r="AL13" s="20">
        <v>0.26027884629571901</v>
      </c>
      <c r="AM13" s="20">
        <v>0.436404121107488</v>
      </c>
      <c r="AN13" s="20"/>
      <c r="AO13" s="20">
        <v>0.19537268820676701</v>
      </c>
      <c r="AP13" s="20">
        <v>0.17539182243836601</v>
      </c>
      <c r="AQ13" s="20">
        <v>0.190621929915882</v>
      </c>
      <c r="AR13" s="20">
        <v>0.32571092971176002</v>
      </c>
      <c r="AS13" s="20">
        <v>0.366908609087024</v>
      </c>
      <c r="AT13" s="20">
        <v>0.25567267575237401</v>
      </c>
      <c r="AU13" s="20">
        <v>0.21029864933610301</v>
      </c>
      <c r="AV13" s="20">
        <v>0.37306276951113698</v>
      </c>
      <c r="AW13" s="20"/>
      <c r="AX13" s="20">
        <v>0.28947499954998002</v>
      </c>
      <c r="AY13" s="20">
        <v>0.198971691145444</v>
      </c>
      <c r="AZ13" s="20">
        <v>0.25801865645084299</v>
      </c>
      <c r="BA13" s="20"/>
      <c r="BB13" s="20">
        <v>0.25620164377739801</v>
      </c>
      <c r="BC13" s="20">
        <v>0.255617400419969</v>
      </c>
      <c r="BD13" s="20">
        <v>0.20854038691186799</v>
      </c>
      <c r="BE13" s="20"/>
      <c r="BF13" s="20">
        <v>0.152130075895543</v>
      </c>
      <c r="BG13" s="20">
        <v>0.26054457811328402</v>
      </c>
      <c r="BH13" s="20">
        <v>0.19933788921437501</v>
      </c>
      <c r="BI13" s="20"/>
      <c r="BJ13" s="20">
        <v>0.15106127460523699</v>
      </c>
      <c r="BK13" s="20">
        <v>0.314280326107712</v>
      </c>
      <c r="BL13" s="20"/>
      <c r="BM13" s="20">
        <v>0.17756767099847101</v>
      </c>
      <c r="BN13" s="20">
        <v>0.32970327038372199</v>
      </c>
      <c r="BO13" s="20"/>
      <c r="BP13" s="20">
        <v>0.34048810765058701</v>
      </c>
      <c r="BQ13" s="20">
        <v>0.322490700424518</v>
      </c>
      <c r="BR13" s="20">
        <v>0.40870591832467301</v>
      </c>
      <c r="BS13" s="20">
        <v>0.29285193120347802</v>
      </c>
      <c r="BT13" s="20">
        <v>0.229221128611449</v>
      </c>
      <c r="BU13" s="20">
        <v>0.28307384573411898</v>
      </c>
      <c r="BV13" s="20">
        <v>0.211363897359928</v>
      </c>
      <c r="BW13" s="20">
        <v>0.35621973247007199</v>
      </c>
    </row>
    <row r="14" spans="2:75" x14ac:dyDescent="0.35">
      <c r="B14" s="16"/>
    </row>
    <row r="15" spans="2:75" x14ac:dyDescent="0.35">
      <c r="B15" t="s">
        <v>94</v>
      </c>
    </row>
    <row r="16" spans="2:75" x14ac:dyDescent="0.35">
      <c r="B16" t="s">
        <v>95</v>
      </c>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W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430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338</v>
      </c>
      <c r="C9" s="14">
        <v>0.100204641866436</v>
      </c>
      <c r="D9" s="14">
        <v>0.125304418495987</v>
      </c>
      <c r="E9" s="14">
        <v>7.6516631118368303E-2</v>
      </c>
      <c r="F9" s="14"/>
      <c r="G9" s="14">
        <v>6.2229128153152798E-2</v>
      </c>
      <c r="H9" s="14">
        <v>8.4220993410026299E-2</v>
      </c>
      <c r="I9" s="14">
        <v>0.13770553828850299</v>
      </c>
      <c r="J9" s="14">
        <v>7.4427244268057705E-2</v>
      </c>
      <c r="K9" s="14">
        <v>0.13061967441776001</v>
      </c>
      <c r="L9" s="14">
        <v>9.8520464646264599E-2</v>
      </c>
      <c r="M9" s="14"/>
      <c r="N9" s="14">
        <v>0.110832832418313</v>
      </c>
      <c r="O9" s="14">
        <v>8.0314742405068501E-2</v>
      </c>
      <c r="P9" s="14"/>
      <c r="Q9" s="14">
        <v>3.7940778101593998E-2</v>
      </c>
      <c r="R9" s="14">
        <v>5.6499154826738E-2</v>
      </c>
      <c r="S9" s="14">
        <v>8.5982912959533295E-2</v>
      </c>
      <c r="T9" s="14">
        <v>7.6049517299042302E-2</v>
      </c>
      <c r="U9" s="14">
        <v>0.14973437584721599</v>
      </c>
      <c r="V9" s="14">
        <v>8.8797708188091198E-2</v>
      </c>
      <c r="W9" s="14">
        <v>0.153329151851721</v>
      </c>
      <c r="X9" s="14">
        <v>0</v>
      </c>
      <c r="Y9" s="14">
        <v>0.31767777732357899</v>
      </c>
      <c r="Z9" s="14">
        <v>7.3638225808388594E-2</v>
      </c>
      <c r="AA9" s="14"/>
      <c r="AB9" s="14">
        <v>0.204186538451853</v>
      </c>
      <c r="AC9" s="14">
        <v>5.99883030771955E-2</v>
      </c>
      <c r="AD9" s="14">
        <v>0.162933690979949</v>
      </c>
      <c r="AE9" s="14"/>
      <c r="AF9" s="14">
        <v>0.13830760589244101</v>
      </c>
      <c r="AG9" s="14">
        <v>0.12907656955990901</v>
      </c>
      <c r="AH9" s="14">
        <v>6.4704781247921006E-2</v>
      </c>
      <c r="AI9" s="14">
        <v>8.6932271154238697E-2</v>
      </c>
      <c r="AJ9" s="14">
        <v>0</v>
      </c>
      <c r="AK9" s="14">
        <v>0.13645029994181701</v>
      </c>
      <c r="AL9" s="14">
        <v>0.173850970582452</v>
      </c>
      <c r="AM9" s="14">
        <v>5.2354055824535103E-2</v>
      </c>
      <c r="AN9" s="14"/>
      <c r="AO9" s="14">
        <v>0.14555390799645901</v>
      </c>
      <c r="AP9" s="14">
        <v>0.159195197147114</v>
      </c>
      <c r="AQ9" s="14">
        <v>7.0765086603492594E-2</v>
      </c>
      <c r="AR9" s="14">
        <v>0.104034895956583</v>
      </c>
      <c r="AS9" s="14">
        <v>0</v>
      </c>
      <c r="AT9" s="14">
        <v>0.14986175685877001</v>
      </c>
      <c r="AU9" s="14">
        <v>0.18146637761617301</v>
      </c>
      <c r="AV9" s="14">
        <v>4.9312379885602199E-2</v>
      </c>
      <c r="AW9" s="14"/>
      <c r="AX9" s="14">
        <v>0.24962828333307299</v>
      </c>
      <c r="AY9" s="14">
        <v>9.2974468295723006E-2</v>
      </c>
      <c r="AZ9" s="14">
        <v>0.113780063703472</v>
      </c>
      <c r="BA9" s="14"/>
      <c r="BB9" s="14">
        <v>0.18764847389289799</v>
      </c>
      <c r="BC9" s="14">
        <v>8.6074502007773404E-2</v>
      </c>
      <c r="BD9" s="14">
        <v>0.116979553577006</v>
      </c>
      <c r="BE9" s="14"/>
      <c r="BF9" s="14">
        <v>0.135101417013583</v>
      </c>
      <c r="BG9" s="14">
        <v>0.114128337496783</v>
      </c>
      <c r="BH9" s="14">
        <v>0.11067834564453199</v>
      </c>
      <c r="BI9" s="14"/>
      <c r="BJ9" s="14">
        <v>0.117042402479114</v>
      </c>
      <c r="BK9" s="14">
        <v>9.9354546601785707E-2</v>
      </c>
      <c r="BL9" s="14"/>
      <c r="BM9" s="14">
        <v>0.159454538912604</v>
      </c>
      <c r="BN9" s="14">
        <v>7.5769771368562694E-2</v>
      </c>
      <c r="BO9" s="14"/>
      <c r="BP9" s="14">
        <v>8.4898507195537196E-2</v>
      </c>
      <c r="BQ9" s="14">
        <v>6.0611288859687001E-2</v>
      </c>
      <c r="BR9" s="14">
        <v>7.8697260112553805E-2</v>
      </c>
      <c r="BS9" s="14">
        <v>8.9667878622986599E-2</v>
      </c>
      <c r="BT9" s="14">
        <v>0.11542364544287</v>
      </c>
      <c r="BU9" s="14">
        <v>0.12089109647492099</v>
      </c>
      <c r="BV9" s="14">
        <v>9.7315180380417393E-2</v>
      </c>
      <c r="BW9" s="14">
        <v>0.102436584263115</v>
      </c>
    </row>
    <row r="10" spans="2:75" x14ac:dyDescent="0.35">
      <c r="B10" s="15" t="s">
        <v>339</v>
      </c>
      <c r="C10" s="14">
        <v>0.36120928380970602</v>
      </c>
      <c r="D10" s="14">
        <v>0.396150504449025</v>
      </c>
      <c r="E10" s="14">
        <v>0.328233372419309</v>
      </c>
      <c r="F10" s="14"/>
      <c r="G10" s="14">
        <v>0.30715607306062798</v>
      </c>
      <c r="H10" s="14">
        <v>0.32254720784276197</v>
      </c>
      <c r="I10" s="14">
        <v>0.257247394473409</v>
      </c>
      <c r="J10" s="14">
        <v>0.30236345966026401</v>
      </c>
      <c r="K10" s="14">
        <v>0.40288256644303</v>
      </c>
      <c r="L10" s="14">
        <v>0.43924838896914098</v>
      </c>
      <c r="M10" s="14"/>
      <c r="N10" s="14">
        <v>0.38240804992086702</v>
      </c>
      <c r="O10" s="14">
        <v>0.32153730723024598</v>
      </c>
      <c r="P10" s="14"/>
      <c r="Q10" s="14">
        <v>0.27803285095587199</v>
      </c>
      <c r="R10" s="14">
        <v>0.31361100633754002</v>
      </c>
      <c r="S10" s="14">
        <v>0.33431043618267398</v>
      </c>
      <c r="T10" s="14">
        <v>0.410919136554666</v>
      </c>
      <c r="U10" s="14">
        <v>0.34148012179625398</v>
      </c>
      <c r="V10" s="14">
        <v>0.40320415168403301</v>
      </c>
      <c r="W10" s="14">
        <v>0.40216299599247102</v>
      </c>
      <c r="X10" s="14">
        <v>0.593700255552712</v>
      </c>
      <c r="Y10" s="14">
        <v>0</v>
      </c>
      <c r="Z10" s="14">
        <v>0.29280472968914101</v>
      </c>
      <c r="AA10" s="14"/>
      <c r="AB10" s="14">
        <v>0.44548399741800498</v>
      </c>
      <c r="AC10" s="14">
        <v>0.35709125824849802</v>
      </c>
      <c r="AD10" s="14">
        <v>0.35016057096734299</v>
      </c>
      <c r="AE10" s="14"/>
      <c r="AF10" s="14">
        <v>0.42269949237195298</v>
      </c>
      <c r="AG10" s="14">
        <v>0.36557151009720801</v>
      </c>
      <c r="AH10" s="14">
        <v>0.41600407380042198</v>
      </c>
      <c r="AI10" s="14">
        <v>0.45563139977377198</v>
      </c>
      <c r="AJ10" s="14">
        <v>0.38459957274659701</v>
      </c>
      <c r="AK10" s="14">
        <v>0.38364381292441602</v>
      </c>
      <c r="AL10" s="14">
        <v>0.33739549636230298</v>
      </c>
      <c r="AM10" s="14">
        <v>0.24483580096097399</v>
      </c>
      <c r="AN10" s="14"/>
      <c r="AO10" s="14">
        <v>0.42628442162097602</v>
      </c>
      <c r="AP10" s="14">
        <v>0.31703540546902598</v>
      </c>
      <c r="AQ10" s="14">
        <v>0.42095273725712501</v>
      </c>
      <c r="AR10" s="14">
        <v>0.48252859932797199</v>
      </c>
      <c r="AS10" s="14">
        <v>0.38283074777787901</v>
      </c>
      <c r="AT10" s="14">
        <v>0.395543538778937</v>
      </c>
      <c r="AU10" s="14">
        <v>0.30788113024053199</v>
      </c>
      <c r="AV10" s="14">
        <v>0.27148187137131702</v>
      </c>
      <c r="AW10" s="14"/>
      <c r="AX10" s="14">
        <v>0.40921234605072399</v>
      </c>
      <c r="AY10" s="14">
        <v>0.43862744591749098</v>
      </c>
      <c r="AZ10" s="14">
        <v>0.33000511070104799</v>
      </c>
      <c r="BA10" s="14"/>
      <c r="BB10" s="14">
        <v>0.46762966451266003</v>
      </c>
      <c r="BC10" s="14">
        <v>0.40345437937839601</v>
      </c>
      <c r="BD10" s="14">
        <v>0.274692763332402</v>
      </c>
      <c r="BE10" s="14"/>
      <c r="BF10" s="14">
        <v>0.41174128854384101</v>
      </c>
      <c r="BG10" s="14">
        <v>0.453231132715122</v>
      </c>
      <c r="BH10" s="14">
        <v>0.33058799873121902</v>
      </c>
      <c r="BI10" s="14"/>
      <c r="BJ10" s="14">
        <v>0.42034430802040501</v>
      </c>
      <c r="BK10" s="14">
        <v>0.35251046619141901</v>
      </c>
      <c r="BL10" s="14"/>
      <c r="BM10" s="14">
        <v>0.39539299300483099</v>
      </c>
      <c r="BN10" s="14">
        <v>0.351138676617406</v>
      </c>
      <c r="BO10" s="14"/>
      <c r="BP10" s="14">
        <v>0.42098013816176699</v>
      </c>
      <c r="BQ10" s="14">
        <v>0.38482395224000698</v>
      </c>
      <c r="BR10" s="14">
        <v>0.32041046699535902</v>
      </c>
      <c r="BS10" s="14">
        <v>0.29886979957440601</v>
      </c>
      <c r="BT10" s="14">
        <v>0.36210485794473501</v>
      </c>
      <c r="BU10" s="14">
        <v>0.386232817138216</v>
      </c>
      <c r="BV10" s="14">
        <v>0.54850190093802298</v>
      </c>
      <c r="BW10" s="14">
        <v>0.255649598776236</v>
      </c>
    </row>
    <row r="11" spans="2:75" x14ac:dyDescent="0.35">
      <c r="B11" s="15" t="s">
        <v>341</v>
      </c>
      <c r="C11" s="14">
        <v>0.22258046133967699</v>
      </c>
      <c r="D11" s="14">
        <v>0.246870073961384</v>
      </c>
      <c r="E11" s="14">
        <v>0.19965704599055301</v>
      </c>
      <c r="F11" s="14"/>
      <c r="G11" s="14">
        <v>0.20032296535822999</v>
      </c>
      <c r="H11" s="14">
        <v>0.158764613083447</v>
      </c>
      <c r="I11" s="14">
        <v>0.26043174188701401</v>
      </c>
      <c r="J11" s="14">
        <v>0.257812402402401</v>
      </c>
      <c r="K11" s="14">
        <v>0.22288526975157699</v>
      </c>
      <c r="L11" s="14">
        <v>0.216901484984105</v>
      </c>
      <c r="M11" s="14"/>
      <c r="N11" s="14">
        <v>0.228493623502764</v>
      </c>
      <c r="O11" s="14">
        <v>0.21151440072018499</v>
      </c>
      <c r="P11" s="14"/>
      <c r="Q11" s="14">
        <v>0.19120286861150801</v>
      </c>
      <c r="R11" s="14">
        <v>0.17346167445656099</v>
      </c>
      <c r="S11" s="14">
        <v>0.29539418336773199</v>
      </c>
      <c r="T11" s="14">
        <v>0.26298457093731498</v>
      </c>
      <c r="U11" s="14">
        <v>0.22675037733755901</v>
      </c>
      <c r="V11" s="14">
        <v>0.20596357748940899</v>
      </c>
      <c r="W11" s="14">
        <v>0.16740039856317199</v>
      </c>
      <c r="X11" s="14">
        <v>0.406299744447288</v>
      </c>
      <c r="Y11" s="14">
        <v>0.11182982956972801</v>
      </c>
      <c r="Z11" s="14">
        <v>0.19063647592287</v>
      </c>
      <c r="AA11" s="14"/>
      <c r="AB11" s="14">
        <v>0.132907582417466</v>
      </c>
      <c r="AC11" s="14">
        <v>0.227960866289414</v>
      </c>
      <c r="AD11" s="14">
        <v>0.264784128048828</v>
      </c>
      <c r="AE11" s="14"/>
      <c r="AF11" s="14">
        <v>0.26068493012778898</v>
      </c>
      <c r="AG11" s="14">
        <v>0.258888735522327</v>
      </c>
      <c r="AH11" s="14">
        <v>0.235563776611382</v>
      </c>
      <c r="AI11" s="14">
        <v>0.13127605883037399</v>
      </c>
      <c r="AJ11" s="14">
        <v>0.26469978595202898</v>
      </c>
      <c r="AK11" s="14">
        <v>0.23264243746457</v>
      </c>
      <c r="AL11" s="14">
        <v>0.15584993634837799</v>
      </c>
      <c r="AM11" s="14">
        <v>0.206231013397637</v>
      </c>
      <c r="AN11" s="14"/>
      <c r="AO11" s="14">
        <v>0.27596435454537499</v>
      </c>
      <c r="AP11" s="14">
        <v>0.265100916032947</v>
      </c>
      <c r="AQ11" s="14">
        <v>0.19860837689913199</v>
      </c>
      <c r="AR11" s="14">
        <v>0.175894977822313</v>
      </c>
      <c r="AS11" s="14">
        <v>0.320080419185508</v>
      </c>
      <c r="AT11" s="14">
        <v>0.241621856091597</v>
      </c>
      <c r="AU11" s="14">
        <v>0.16828864821647599</v>
      </c>
      <c r="AV11" s="14">
        <v>0.18120444338664099</v>
      </c>
      <c r="AW11" s="14"/>
      <c r="AX11" s="14">
        <v>0.22174881467664501</v>
      </c>
      <c r="AY11" s="14">
        <v>0.26209227368795401</v>
      </c>
      <c r="AZ11" s="14">
        <v>0.19575387920140799</v>
      </c>
      <c r="BA11" s="14"/>
      <c r="BB11" s="14">
        <v>0.17173302792571399</v>
      </c>
      <c r="BC11" s="14">
        <v>0.24134492619037001</v>
      </c>
      <c r="BD11" s="14">
        <v>0.229166496666842</v>
      </c>
      <c r="BE11" s="14"/>
      <c r="BF11" s="14">
        <v>0.273990700828324</v>
      </c>
      <c r="BG11" s="14">
        <v>0.20810309478990699</v>
      </c>
      <c r="BH11" s="14">
        <v>0.24049157571145599</v>
      </c>
      <c r="BI11" s="14"/>
      <c r="BJ11" s="14">
        <v>0.24645152376206</v>
      </c>
      <c r="BK11" s="14">
        <v>0.219266671621726</v>
      </c>
      <c r="BL11" s="14"/>
      <c r="BM11" s="14">
        <v>0.23206765279137101</v>
      </c>
      <c r="BN11" s="14">
        <v>0.21981612997213401</v>
      </c>
      <c r="BO11" s="14"/>
      <c r="BP11" s="14">
        <v>0.235103916685829</v>
      </c>
      <c r="BQ11" s="14">
        <v>0.222969443224521</v>
      </c>
      <c r="BR11" s="14">
        <v>0.21338451919263299</v>
      </c>
      <c r="BS11" s="14">
        <v>0.26096593574760502</v>
      </c>
      <c r="BT11" s="14">
        <v>0.21597815553107799</v>
      </c>
      <c r="BU11" s="14">
        <v>0.18144317235378499</v>
      </c>
      <c r="BV11" s="14">
        <v>0.139592875980801</v>
      </c>
      <c r="BW11" s="14">
        <v>0.233208851848002</v>
      </c>
    </row>
    <row r="12" spans="2:75" x14ac:dyDescent="0.35">
      <c r="B12" s="15" t="s">
        <v>342</v>
      </c>
      <c r="C12" s="14">
        <v>0.108860273124844</v>
      </c>
      <c r="D12" s="14">
        <v>0.11811212809643599</v>
      </c>
      <c r="E12" s="14">
        <v>0.100128799405328</v>
      </c>
      <c r="F12" s="14"/>
      <c r="G12" s="14">
        <v>0.220653663556998</v>
      </c>
      <c r="H12" s="14">
        <v>0.210395280216993</v>
      </c>
      <c r="I12" s="14">
        <v>0.13778519555765201</v>
      </c>
      <c r="J12" s="14">
        <v>7.5293656192869193E-2</v>
      </c>
      <c r="K12" s="14">
        <v>8.0524445188814797E-2</v>
      </c>
      <c r="L12" s="14">
        <v>6.6277445856021105E-2</v>
      </c>
      <c r="M12" s="14"/>
      <c r="N12" s="14">
        <v>0.117021989095834</v>
      </c>
      <c r="O12" s="14">
        <v>9.35862046648471E-2</v>
      </c>
      <c r="P12" s="14"/>
      <c r="Q12" s="14">
        <v>0.126965459768552</v>
      </c>
      <c r="R12" s="14">
        <v>0.11070519585067801</v>
      </c>
      <c r="S12" s="14">
        <v>8.1107926117032506E-2</v>
      </c>
      <c r="T12" s="14">
        <v>0.10222188248000801</v>
      </c>
      <c r="U12" s="14">
        <v>0.101087966136966</v>
      </c>
      <c r="V12" s="14">
        <v>0.14004478172551399</v>
      </c>
      <c r="W12" s="14">
        <v>0.156111637097791</v>
      </c>
      <c r="X12" s="14">
        <v>0</v>
      </c>
      <c r="Y12" s="14">
        <v>0.57049239310669397</v>
      </c>
      <c r="Z12" s="14">
        <v>4.1861404733747498E-2</v>
      </c>
      <c r="AA12" s="14"/>
      <c r="AB12" s="14">
        <v>0.107851120740419</v>
      </c>
      <c r="AC12" s="14">
        <v>0.10188220462011099</v>
      </c>
      <c r="AD12" s="14">
        <v>0.139171123195411</v>
      </c>
      <c r="AE12" s="14"/>
      <c r="AF12" s="14">
        <v>4.6897005020651403E-2</v>
      </c>
      <c r="AG12" s="14">
        <v>0.139337614374104</v>
      </c>
      <c r="AH12" s="14">
        <v>0.15545413833337701</v>
      </c>
      <c r="AI12" s="14">
        <v>9.5191271433050107E-3</v>
      </c>
      <c r="AJ12" s="14">
        <v>0.115004897658477</v>
      </c>
      <c r="AK12" s="14">
        <v>9.7951686182247297E-2</v>
      </c>
      <c r="AL12" s="14">
        <v>0.18618429563014</v>
      </c>
      <c r="AM12" s="14">
        <v>0.141647560181872</v>
      </c>
      <c r="AN12" s="14"/>
      <c r="AO12" s="14">
        <v>3.8379191186647198E-2</v>
      </c>
      <c r="AP12" s="14">
        <v>0.15296163099584001</v>
      </c>
      <c r="AQ12" s="14">
        <v>0.19072957850687</v>
      </c>
      <c r="AR12" s="14">
        <v>2.8589542239314199E-2</v>
      </c>
      <c r="AS12" s="14">
        <v>5.1122139553590198E-2</v>
      </c>
      <c r="AT12" s="14">
        <v>7.0119559472926501E-2</v>
      </c>
      <c r="AU12" s="14">
        <v>0.215335643756563</v>
      </c>
      <c r="AV12" s="14">
        <v>0.19498081131244299</v>
      </c>
      <c r="AW12" s="14"/>
      <c r="AX12" s="14">
        <v>8.5230887145490396E-3</v>
      </c>
      <c r="AY12" s="14">
        <v>7.4127355675871198E-2</v>
      </c>
      <c r="AZ12" s="14">
        <v>0.173140815457689</v>
      </c>
      <c r="BA12" s="14"/>
      <c r="BB12" s="14">
        <v>5.3812845768600501E-2</v>
      </c>
      <c r="BC12" s="14">
        <v>8.0861387442522206E-2</v>
      </c>
      <c r="BD12" s="14">
        <v>0.22807741786188401</v>
      </c>
      <c r="BE12" s="14"/>
      <c r="BF12" s="14">
        <v>8.1495241770021098E-2</v>
      </c>
      <c r="BG12" s="14">
        <v>7.2954349850942804E-2</v>
      </c>
      <c r="BH12" s="14">
        <v>0.16561153314049501</v>
      </c>
      <c r="BI12" s="14"/>
      <c r="BJ12" s="14">
        <v>9.3734521078216906E-2</v>
      </c>
      <c r="BK12" s="14">
        <v>0.105939635918695</v>
      </c>
      <c r="BL12" s="14"/>
      <c r="BM12" s="14">
        <v>0.139365117421342</v>
      </c>
      <c r="BN12" s="14">
        <v>9.6739609584383005E-2</v>
      </c>
      <c r="BO12" s="14"/>
      <c r="BP12" s="14">
        <v>6.91398654812104E-2</v>
      </c>
      <c r="BQ12" s="14">
        <v>8.7449120209835196E-2</v>
      </c>
      <c r="BR12" s="14">
        <v>8.7603011804965603E-2</v>
      </c>
      <c r="BS12" s="14">
        <v>0.107202826146296</v>
      </c>
      <c r="BT12" s="14">
        <v>0.122915900814174</v>
      </c>
      <c r="BU12" s="14">
        <v>0.124592562318959</v>
      </c>
      <c r="BV12" s="14">
        <v>0.11941061060835299</v>
      </c>
      <c r="BW12" s="14">
        <v>0.14001358614445</v>
      </c>
    </row>
    <row r="13" spans="2:75" x14ac:dyDescent="0.35">
      <c r="B13" s="15" t="s">
        <v>92</v>
      </c>
      <c r="C13" s="20">
        <v>0.207145339859337</v>
      </c>
      <c r="D13" s="20">
        <v>0.11356287499716899</v>
      </c>
      <c r="E13" s="20">
        <v>0.29546415106644303</v>
      </c>
      <c r="F13" s="20"/>
      <c r="G13" s="20">
        <v>0.20963816987099099</v>
      </c>
      <c r="H13" s="20">
        <v>0.224071905446772</v>
      </c>
      <c r="I13" s="20">
        <v>0.206830129793422</v>
      </c>
      <c r="J13" s="20">
        <v>0.29010323747640798</v>
      </c>
      <c r="K13" s="20">
        <v>0.16308804419881801</v>
      </c>
      <c r="L13" s="20">
        <v>0.17905221554446801</v>
      </c>
      <c r="M13" s="20"/>
      <c r="N13" s="20">
        <v>0.16124350506222199</v>
      </c>
      <c r="O13" s="20">
        <v>0.29304734497965401</v>
      </c>
      <c r="P13" s="20"/>
      <c r="Q13" s="20">
        <v>0.36585804256247401</v>
      </c>
      <c r="R13" s="20">
        <v>0.345722968528483</v>
      </c>
      <c r="S13" s="20">
        <v>0.20320454137302901</v>
      </c>
      <c r="T13" s="20">
        <v>0.14782489272896901</v>
      </c>
      <c r="U13" s="20">
        <v>0.18094715888200399</v>
      </c>
      <c r="V13" s="20">
        <v>0.16198978091295299</v>
      </c>
      <c r="W13" s="20">
        <v>0.120995816494845</v>
      </c>
      <c r="X13" s="20">
        <v>0</v>
      </c>
      <c r="Y13" s="20">
        <v>0</v>
      </c>
      <c r="Z13" s="20">
        <v>0.401059163845853</v>
      </c>
      <c r="AA13" s="20"/>
      <c r="AB13" s="20">
        <v>0.109570760972257</v>
      </c>
      <c r="AC13" s="20">
        <v>0.25307736776478201</v>
      </c>
      <c r="AD13" s="20">
        <v>8.2950486808468796E-2</v>
      </c>
      <c r="AE13" s="20"/>
      <c r="AF13" s="20">
        <v>0.131410966587165</v>
      </c>
      <c r="AG13" s="20">
        <v>0.107125570446451</v>
      </c>
      <c r="AH13" s="20">
        <v>0.128273230006898</v>
      </c>
      <c r="AI13" s="20">
        <v>0.31664114309831098</v>
      </c>
      <c r="AJ13" s="20">
        <v>0.235695743642898</v>
      </c>
      <c r="AK13" s="20">
        <v>0.14931176348694999</v>
      </c>
      <c r="AL13" s="20">
        <v>0.14671930107672701</v>
      </c>
      <c r="AM13" s="20">
        <v>0.35493156963498101</v>
      </c>
      <c r="AN13" s="20"/>
      <c r="AO13" s="20">
        <v>0.113818124650543</v>
      </c>
      <c r="AP13" s="20">
        <v>0.105706850355073</v>
      </c>
      <c r="AQ13" s="20">
        <v>0.11894422073338</v>
      </c>
      <c r="AR13" s="20">
        <v>0.20895198465381701</v>
      </c>
      <c r="AS13" s="20">
        <v>0.245966693483023</v>
      </c>
      <c r="AT13" s="20">
        <v>0.14285328879777001</v>
      </c>
      <c r="AU13" s="20">
        <v>0.12702820017025501</v>
      </c>
      <c r="AV13" s="20">
        <v>0.303020494043998</v>
      </c>
      <c r="AW13" s="20"/>
      <c r="AX13" s="20">
        <v>0.110887467225009</v>
      </c>
      <c r="AY13" s="20">
        <v>0.13217845642296</v>
      </c>
      <c r="AZ13" s="20">
        <v>0.187320130936383</v>
      </c>
      <c r="BA13" s="20"/>
      <c r="BB13" s="20">
        <v>0.119175987900127</v>
      </c>
      <c r="BC13" s="20">
        <v>0.18826480498093801</v>
      </c>
      <c r="BD13" s="20">
        <v>0.15108376856186601</v>
      </c>
      <c r="BE13" s="20"/>
      <c r="BF13" s="20">
        <v>9.7671351844232202E-2</v>
      </c>
      <c r="BG13" s="20">
        <v>0.151583085147245</v>
      </c>
      <c r="BH13" s="20">
        <v>0.15263054677229901</v>
      </c>
      <c r="BI13" s="20"/>
      <c r="BJ13" s="20">
        <v>0.12242724466020399</v>
      </c>
      <c r="BK13" s="20">
        <v>0.222928679666374</v>
      </c>
      <c r="BL13" s="20"/>
      <c r="BM13" s="20">
        <v>7.3719697869852593E-2</v>
      </c>
      <c r="BN13" s="20">
        <v>0.256535812457514</v>
      </c>
      <c r="BO13" s="20"/>
      <c r="BP13" s="20">
        <v>0.18987757247565701</v>
      </c>
      <c r="BQ13" s="20">
        <v>0.24414619546595001</v>
      </c>
      <c r="BR13" s="20">
        <v>0.29990474189448901</v>
      </c>
      <c r="BS13" s="20">
        <v>0.24329355990870699</v>
      </c>
      <c r="BT13" s="20">
        <v>0.18357744026714301</v>
      </c>
      <c r="BU13" s="20">
        <v>0.186840351714118</v>
      </c>
      <c r="BV13" s="20">
        <v>9.5179432092406299E-2</v>
      </c>
      <c r="BW13" s="20">
        <v>0.268691378968198</v>
      </c>
    </row>
    <row r="14" spans="2:75" x14ac:dyDescent="0.35">
      <c r="B14" s="16"/>
    </row>
    <row r="15" spans="2:75" x14ac:dyDescent="0.35">
      <c r="B15" t="s">
        <v>94</v>
      </c>
    </row>
    <row r="16" spans="2:75" x14ac:dyDescent="0.35">
      <c r="B16" t="s">
        <v>95</v>
      </c>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431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338</v>
      </c>
      <c r="C9" s="14">
        <v>6.6155573347039406E-2</v>
      </c>
      <c r="D9" s="14">
        <v>8.1020829571623904E-2</v>
      </c>
      <c r="E9" s="14">
        <v>5.2126430601355397E-2</v>
      </c>
      <c r="F9" s="14"/>
      <c r="G9" s="14">
        <v>6.3941154191584901E-2</v>
      </c>
      <c r="H9" s="14">
        <v>5.7586907826856402E-2</v>
      </c>
      <c r="I9" s="14">
        <v>3.7187527718843302E-2</v>
      </c>
      <c r="J9" s="14">
        <v>3.65305365212285E-2</v>
      </c>
      <c r="K9" s="14">
        <v>0.111084315464599</v>
      </c>
      <c r="L9" s="14">
        <v>7.5967652050634202E-2</v>
      </c>
      <c r="M9" s="14"/>
      <c r="N9" s="14">
        <v>6.8258304454641594E-2</v>
      </c>
      <c r="O9" s="14">
        <v>6.2220462274241002E-2</v>
      </c>
      <c r="P9" s="14"/>
      <c r="Q9" s="14">
        <v>2.2224748646078901E-2</v>
      </c>
      <c r="R9" s="14">
        <v>8.2713704694662493E-2</v>
      </c>
      <c r="S9" s="14">
        <v>4.6838085502599797E-2</v>
      </c>
      <c r="T9" s="14">
        <v>5.0180920171151999E-2</v>
      </c>
      <c r="U9" s="14">
        <v>9.2900413817218697E-2</v>
      </c>
      <c r="V9" s="14">
        <v>5.2106876590625802E-2</v>
      </c>
      <c r="W9" s="14">
        <v>0.103370267738778</v>
      </c>
      <c r="X9" s="14">
        <v>0.24517618432884</v>
      </c>
      <c r="Y9" s="14">
        <v>0</v>
      </c>
      <c r="Z9" s="14">
        <v>2.4165978441247699E-2</v>
      </c>
      <c r="AA9" s="14"/>
      <c r="AB9" s="14">
        <v>0.11168287284155</v>
      </c>
      <c r="AC9" s="14">
        <v>5.0812552406601201E-2</v>
      </c>
      <c r="AD9" s="14">
        <v>8.2435569459496302E-2</v>
      </c>
      <c r="AE9" s="14"/>
      <c r="AF9" s="14">
        <v>9.72008949276746E-2</v>
      </c>
      <c r="AG9" s="14">
        <v>6.3293200291691804E-2</v>
      </c>
      <c r="AH9" s="14">
        <v>6.1069952858705798E-2</v>
      </c>
      <c r="AI9" s="14">
        <v>5.6714857194157399E-2</v>
      </c>
      <c r="AJ9" s="14">
        <v>0.114477506002662</v>
      </c>
      <c r="AK9" s="14">
        <v>9.5940443358856306E-2</v>
      </c>
      <c r="AL9" s="14">
        <v>3.9296288857532301E-2</v>
      </c>
      <c r="AM9" s="14">
        <v>4.38703867884951E-2</v>
      </c>
      <c r="AN9" s="14"/>
      <c r="AO9" s="14">
        <v>0.102533069629415</v>
      </c>
      <c r="AP9" s="14">
        <v>6.2738136424610097E-2</v>
      </c>
      <c r="AQ9" s="14">
        <v>7.8001020856627107E-2</v>
      </c>
      <c r="AR9" s="14">
        <v>0.134004021460398</v>
      </c>
      <c r="AS9" s="14">
        <v>0.129689137046122</v>
      </c>
      <c r="AT9" s="14">
        <v>0.103339550893909</v>
      </c>
      <c r="AU9" s="14">
        <v>6.2094838156658901E-2</v>
      </c>
      <c r="AV9" s="14">
        <v>1.2382437086217999E-2</v>
      </c>
      <c r="AW9" s="14"/>
      <c r="AX9" s="14">
        <v>0.11724394827383799</v>
      </c>
      <c r="AY9" s="14">
        <v>9.6376893019987295E-2</v>
      </c>
      <c r="AZ9" s="14">
        <v>4.3055238555058398E-2</v>
      </c>
      <c r="BA9" s="14"/>
      <c r="BB9" s="14">
        <v>0.163622515709171</v>
      </c>
      <c r="BC9" s="14">
        <v>6.2101086572743103E-2</v>
      </c>
      <c r="BD9" s="14">
        <v>3.0655748901860298E-2</v>
      </c>
      <c r="BE9" s="14"/>
      <c r="BF9" s="14">
        <v>0.14375145198820399</v>
      </c>
      <c r="BG9" s="14">
        <v>9.7813139929871298E-2</v>
      </c>
      <c r="BH9" s="14">
        <v>3.29306270701877E-2</v>
      </c>
      <c r="BI9" s="14"/>
      <c r="BJ9" s="14">
        <v>0.13328387696135399</v>
      </c>
      <c r="BK9" s="14">
        <v>5.00857125870749E-2</v>
      </c>
      <c r="BL9" s="14"/>
      <c r="BM9" s="14">
        <v>0.11135204908040799</v>
      </c>
      <c r="BN9" s="14">
        <v>4.6627982613344797E-2</v>
      </c>
      <c r="BO9" s="14"/>
      <c r="BP9" s="14">
        <v>8.0048093808364695E-2</v>
      </c>
      <c r="BQ9" s="14">
        <v>0.123260507068361</v>
      </c>
      <c r="BR9" s="14">
        <v>3.1222717220293902E-2</v>
      </c>
      <c r="BS9" s="14">
        <v>3.3453326543942202E-2</v>
      </c>
      <c r="BT9" s="14">
        <v>8.0520114893123398E-2</v>
      </c>
      <c r="BU9" s="14">
        <v>6.3021364262766805E-2</v>
      </c>
      <c r="BV9" s="14">
        <v>8.5156018103104705E-2</v>
      </c>
      <c r="BW9" s="14">
        <v>1.5731585023243101E-2</v>
      </c>
    </row>
    <row r="10" spans="2:75" x14ac:dyDescent="0.35">
      <c r="B10" s="15" t="s">
        <v>339</v>
      </c>
      <c r="C10" s="14">
        <v>0.34854857089286301</v>
      </c>
      <c r="D10" s="14">
        <v>0.36536411200624902</v>
      </c>
      <c r="E10" s="14">
        <v>0.332678839281009</v>
      </c>
      <c r="F10" s="14"/>
      <c r="G10" s="14">
        <v>0.29603585807299998</v>
      </c>
      <c r="H10" s="14">
        <v>0.174236163804283</v>
      </c>
      <c r="I10" s="14">
        <v>0.29883777501858999</v>
      </c>
      <c r="J10" s="14">
        <v>0.30561359669521299</v>
      </c>
      <c r="K10" s="14">
        <v>0.39441833339784999</v>
      </c>
      <c r="L10" s="14">
        <v>0.441985159754126</v>
      </c>
      <c r="M10" s="14"/>
      <c r="N10" s="14">
        <v>0.36705258163506399</v>
      </c>
      <c r="O10" s="14">
        <v>0.31391963650388799</v>
      </c>
      <c r="P10" s="14"/>
      <c r="Q10" s="14">
        <v>0.31158265071261299</v>
      </c>
      <c r="R10" s="14">
        <v>0.28321200949722197</v>
      </c>
      <c r="S10" s="14">
        <v>0.36945429419343101</v>
      </c>
      <c r="T10" s="14">
        <v>0.34955518464748597</v>
      </c>
      <c r="U10" s="14">
        <v>0.42356976538311603</v>
      </c>
      <c r="V10" s="14">
        <v>0.35376773248635801</v>
      </c>
      <c r="W10" s="14">
        <v>0.27628546334462101</v>
      </c>
      <c r="X10" s="14">
        <v>0.33438743868451198</v>
      </c>
      <c r="Y10" s="14">
        <v>0</v>
      </c>
      <c r="Z10" s="14">
        <v>0.37115813489488703</v>
      </c>
      <c r="AA10" s="14"/>
      <c r="AB10" s="14">
        <v>0.47277816769044001</v>
      </c>
      <c r="AC10" s="14">
        <v>0.34186204920851698</v>
      </c>
      <c r="AD10" s="14">
        <v>0.32719766396335898</v>
      </c>
      <c r="AE10" s="14"/>
      <c r="AF10" s="14">
        <v>0.49263312311125801</v>
      </c>
      <c r="AG10" s="14">
        <v>0.32708791714937102</v>
      </c>
      <c r="AH10" s="14">
        <v>0.27891509325488401</v>
      </c>
      <c r="AI10" s="14">
        <v>0.33866051337331798</v>
      </c>
      <c r="AJ10" s="14">
        <v>0.28508075478518202</v>
      </c>
      <c r="AK10" s="14">
        <v>0.40397802614553102</v>
      </c>
      <c r="AL10" s="14">
        <v>0.34188850008944699</v>
      </c>
      <c r="AM10" s="14">
        <v>0.22810988136604801</v>
      </c>
      <c r="AN10" s="14"/>
      <c r="AO10" s="14">
        <v>0.48560248733910499</v>
      </c>
      <c r="AP10" s="14">
        <v>0.34658508932735099</v>
      </c>
      <c r="AQ10" s="14">
        <v>0.267531298335701</v>
      </c>
      <c r="AR10" s="14">
        <v>0.29564939938611801</v>
      </c>
      <c r="AS10" s="14">
        <v>0.39449027632351902</v>
      </c>
      <c r="AT10" s="14">
        <v>0.43311428049801998</v>
      </c>
      <c r="AU10" s="14">
        <v>0.36302827297651802</v>
      </c>
      <c r="AV10" s="14">
        <v>0.182101346742263</v>
      </c>
      <c r="AW10" s="14"/>
      <c r="AX10" s="14">
        <v>0.38924096568129002</v>
      </c>
      <c r="AY10" s="14">
        <v>0.41857663992640798</v>
      </c>
      <c r="AZ10" s="14">
        <v>0.30972967882973401</v>
      </c>
      <c r="BA10" s="14"/>
      <c r="BB10" s="14">
        <v>0.478505599043964</v>
      </c>
      <c r="BC10" s="14">
        <v>0.41716754753665403</v>
      </c>
      <c r="BD10" s="14">
        <v>0.206910523869169</v>
      </c>
      <c r="BE10" s="14"/>
      <c r="BF10" s="14">
        <v>0.424657902131714</v>
      </c>
      <c r="BG10" s="14">
        <v>0.43904068245119698</v>
      </c>
      <c r="BH10" s="14">
        <v>0.30159773302211301</v>
      </c>
      <c r="BI10" s="14"/>
      <c r="BJ10" s="14">
        <v>0.37897696116428098</v>
      </c>
      <c r="BK10" s="14">
        <v>0.34791104906090597</v>
      </c>
      <c r="BL10" s="14"/>
      <c r="BM10" s="14">
        <v>0.36806245128655901</v>
      </c>
      <c r="BN10" s="14">
        <v>0.35453444875142898</v>
      </c>
      <c r="BO10" s="14"/>
      <c r="BP10" s="14">
        <v>0.38550066199130101</v>
      </c>
      <c r="BQ10" s="14">
        <v>0.34459509328855797</v>
      </c>
      <c r="BR10" s="14">
        <v>0.54303964344728695</v>
      </c>
      <c r="BS10" s="14">
        <v>0.26683529574169801</v>
      </c>
      <c r="BT10" s="14">
        <v>0.33979896515083802</v>
      </c>
      <c r="BU10" s="14">
        <v>0.32525125520064502</v>
      </c>
      <c r="BV10" s="14">
        <v>0.38793590873252098</v>
      </c>
      <c r="BW10" s="14">
        <v>0.422566337475064</v>
      </c>
    </row>
    <row r="11" spans="2:75" x14ac:dyDescent="0.35">
      <c r="B11" s="15" t="s">
        <v>340</v>
      </c>
      <c r="C11" s="14">
        <v>0.27235199569743102</v>
      </c>
      <c r="D11" s="14">
        <v>0.288998987580249</v>
      </c>
      <c r="E11" s="14">
        <v>0.25664133307030101</v>
      </c>
      <c r="F11" s="14"/>
      <c r="G11" s="14">
        <v>0.295379460823052</v>
      </c>
      <c r="H11" s="14">
        <v>0.24674053915725699</v>
      </c>
      <c r="I11" s="14">
        <v>0.28513484103711001</v>
      </c>
      <c r="J11" s="14">
        <v>0.28807527916021503</v>
      </c>
      <c r="K11" s="14">
        <v>0.305622191450028</v>
      </c>
      <c r="L11" s="14">
        <v>0.24827132328510099</v>
      </c>
      <c r="M11" s="14"/>
      <c r="N11" s="14">
        <v>0.262337321208505</v>
      </c>
      <c r="O11" s="14">
        <v>0.29109374366956497</v>
      </c>
      <c r="P11" s="14"/>
      <c r="Q11" s="14">
        <v>0.28082289854961601</v>
      </c>
      <c r="R11" s="14">
        <v>0.26798849492170901</v>
      </c>
      <c r="S11" s="14">
        <v>0.25407247041930803</v>
      </c>
      <c r="T11" s="14">
        <v>0.31475545188148901</v>
      </c>
      <c r="U11" s="14">
        <v>0.192541633174865</v>
      </c>
      <c r="V11" s="14">
        <v>0.33063056196489898</v>
      </c>
      <c r="W11" s="14">
        <v>0.318762816398865</v>
      </c>
      <c r="X11" s="14">
        <v>0.15728013285563799</v>
      </c>
      <c r="Y11" s="14">
        <v>0.57049239310669397</v>
      </c>
      <c r="Z11" s="14">
        <v>0.211774712160918</v>
      </c>
      <c r="AA11" s="14"/>
      <c r="AB11" s="14">
        <v>0.17080418689121701</v>
      </c>
      <c r="AC11" s="14">
        <v>0.29794474923203101</v>
      </c>
      <c r="AD11" s="14">
        <v>0.24581026373422801</v>
      </c>
      <c r="AE11" s="14"/>
      <c r="AF11" s="14">
        <v>0.27182287711166397</v>
      </c>
      <c r="AG11" s="14">
        <v>0.25906900469201599</v>
      </c>
      <c r="AH11" s="14">
        <v>0.28906496258432002</v>
      </c>
      <c r="AI11" s="14">
        <v>0.38930120168962801</v>
      </c>
      <c r="AJ11" s="14">
        <v>0.35379397021263098</v>
      </c>
      <c r="AK11" s="14">
        <v>0.22014295113392199</v>
      </c>
      <c r="AL11" s="14">
        <v>0.25156421768792397</v>
      </c>
      <c r="AM11" s="14">
        <v>0.29839457295488703</v>
      </c>
      <c r="AN11" s="14"/>
      <c r="AO11" s="14">
        <v>0.25987014624391502</v>
      </c>
      <c r="AP11" s="14">
        <v>0.25491220843887302</v>
      </c>
      <c r="AQ11" s="14">
        <v>0.39277675916913202</v>
      </c>
      <c r="AR11" s="14">
        <v>0.38841247415427899</v>
      </c>
      <c r="AS11" s="14">
        <v>0.33079834782917</v>
      </c>
      <c r="AT11" s="14">
        <v>0.21249511154967601</v>
      </c>
      <c r="AU11" s="14">
        <v>0.14856971087352699</v>
      </c>
      <c r="AV11" s="14">
        <v>0.31588195509800299</v>
      </c>
      <c r="AW11" s="14"/>
      <c r="AX11" s="14">
        <v>0.288895583143296</v>
      </c>
      <c r="AY11" s="14">
        <v>0.27607778464075999</v>
      </c>
      <c r="AZ11" s="14">
        <v>0.25081230243277203</v>
      </c>
      <c r="BA11" s="14"/>
      <c r="BB11" s="14">
        <v>0.16270902547444199</v>
      </c>
      <c r="BC11" s="14">
        <v>0.31219538752425002</v>
      </c>
      <c r="BD11" s="14">
        <v>0.22830248794071101</v>
      </c>
      <c r="BE11" s="14"/>
      <c r="BF11" s="14">
        <v>0.204638625754228</v>
      </c>
      <c r="BG11" s="14">
        <v>0.25891497605393499</v>
      </c>
      <c r="BH11" s="14">
        <v>0.26004717724519799</v>
      </c>
      <c r="BI11" s="14"/>
      <c r="BJ11" s="14">
        <v>0.23372351782160999</v>
      </c>
      <c r="BK11" s="14">
        <v>0.282186542174449</v>
      </c>
      <c r="BL11" s="14"/>
      <c r="BM11" s="14">
        <v>0.27846486939366599</v>
      </c>
      <c r="BN11" s="14">
        <v>0.26751347296473499</v>
      </c>
      <c r="BO11" s="14"/>
      <c r="BP11" s="14">
        <v>0.25900081207919501</v>
      </c>
      <c r="BQ11" s="14">
        <v>0.17877182842668399</v>
      </c>
      <c r="BR11" s="14">
        <v>0.21652969731258401</v>
      </c>
      <c r="BS11" s="14">
        <v>0.37688948158999203</v>
      </c>
      <c r="BT11" s="14">
        <v>0.25394864665978001</v>
      </c>
      <c r="BU11" s="14">
        <v>0.24615115535308901</v>
      </c>
      <c r="BV11" s="14">
        <v>0.30778287389639503</v>
      </c>
      <c r="BW11" s="14">
        <v>0.264554240469419</v>
      </c>
    </row>
    <row r="12" spans="2:75" x14ac:dyDescent="0.35">
      <c r="B12" s="15" t="s">
        <v>341</v>
      </c>
      <c r="C12" s="14">
        <v>0.130777092721928</v>
      </c>
      <c r="D12" s="14">
        <v>0.132151626299779</v>
      </c>
      <c r="E12" s="14">
        <v>0.12947987137026901</v>
      </c>
      <c r="F12" s="14"/>
      <c r="G12" s="14">
        <v>5.4765708837304403E-2</v>
      </c>
      <c r="H12" s="14">
        <v>0.25065255500204198</v>
      </c>
      <c r="I12" s="14">
        <v>0.13276775743602001</v>
      </c>
      <c r="J12" s="14">
        <v>0.175046365481487</v>
      </c>
      <c r="K12" s="14">
        <v>9.2310233988485202E-2</v>
      </c>
      <c r="L12" s="14">
        <v>0.100243183826714</v>
      </c>
      <c r="M12" s="14"/>
      <c r="N12" s="14">
        <v>0.148584469167377</v>
      </c>
      <c r="O12" s="14">
        <v>9.74518596597308E-2</v>
      </c>
      <c r="P12" s="14"/>
      <c r="Q12" s="14">
        <v>0.111703907350631</v>
      </c>
      <c r="R12" s="14">
        <v>0.109293777605903</v>
      </c>
      <c r="S12" s="14">
        <v>0.10897508328316401</v>
      </c>
      <c r="T12" s="14">
        <v>0.15760294828159499</v>
      </c>
      <c r="U12" s="14">
        <v>0.16392142071176999</v>
      </c>
      <c r="V12" s="14">
        <v>0.14413374041823299</v>
      </c>
      <c r="W12" s="14">
        <v>0.119373328723359</v>
      </c>
      <c r="X12" s="14">
        <v>0.26315624413100902</v>
      </c>
      <c r="Y12" s="14">
        <v>0.11182982956972801</v>
      </c>
      <c r="Z12" s="14">
        <v>5.6756528665230503E-2</v>
      </c>
      <c r="AA12" s="14"/>
      <c r="AB12" s="14">
        <v>0.17237171310108701</v>
      </c>
      <c r="AC12" s="14">
        <v>0.10326402361538101</v>
      </c>
      <c r="AD12" s="14">
        <v>0.19740643399187099</v>
      </c>
      <c r="AE12" s="14"/>
      <c r="AF12" s="14">
        <v>8.1895948303553498E-2</v>
      </c>
      <c r="AG12" s="14">
        <v>0.22045286042221399</v>
      </c>
      <c r="AH12" s="14">
        <v>0.16563828531751301</v>
      </c>
      <c r="AI12" s="14">
        <v>5.6046111628954801E-2</v>
      </c>
      <c r="AJ12" s="14">
        <v>0.135521602562825</v>
      </c>
      <c r="AK12" s="14">
        <v>0.12337021987900799</v>
      </c>
      <c r="AL12" s="14">
        <v>0.16421264762356899</v>
      </c>
      <c r="AM12" s="14">
        <v>0.120571680525908</v>
      </c>
      <c r="AN12" s="14"/>
      <c r="AO12" s="14">
        <v>8.4459610148387598E-2</v>
      </c>
      <c r="AP12" s="14">
        <v>0.19227376656221101</v>
      </c>
      <c r="AQ12" s="14">
        <v>7.8141097340933593E-2</v>
      </c>
      <c r="AR12" s="14">
        <v>8.8249929595050097E-2</v>
      </c>
      <c r="AS12" s="14">
        <v>5.1881086340754598E-2</v>
      </c>
      <c r="AT12" s="14">
        <v>0.13172993825513901</v>
      </c>
      <c r="AU12" s="14">
        <v>0.189004568132072</v>
      </c>
      <c r="AV12" s="14">
        <v>0.14502427349765201</v>
      </c>
      <c r="AW12" s="14"/>
      <c r="AX12" s="14">
        <v>7.6676120037880005E-2</v>
      </c>
      <c r="AY12" s="14">
        <v>0.12224509021371301</v>
      </c>
      <c r="AZ12" s="14">
        <v>0.16044746455258599</v>
      </c>
      <c r="BA12" s="14"/>
      <c r="BB12" s="14">
        <v>9.0141346807331102E-2</v>
      </c>
      <c r="BC12" s="14">
        <v>9.4203970124802E-2</v>
      </c>
      <c r="BD12" s="14">
        <v>0.24634122504955799</v>
      </c>
      <c r="BE12" s="14"/>
      <c r="BF12" s="14">
        <v>0.142106350474799</v>
      </c>
      <c r="BG12" s="14">
        <v>8.7689483601606305E-2</v>
      </c>
      <c r="BH12" s="14">
        <v>0.195457145055628</v>
      </c>
      <c r="BI12" s="14"/>
      <c r="BJ12" s="14">
        <v>0.12957813818101899</v>
      </c>
      <c r="BK12" s="14">
        <v>0.12625056208775601</v>
      </c>
      <c r="BL12" s="14"/>
      <c r="BM12" s="14">
        <v>0.123822947334676</v>
      </c>
      <c r="BN12" s="14">
        <v>0.124638585772544</v>
      </c>
      <c r="BO12" s="14"/>
      <c r="BP12" s="14">
        <v>0.12937122675349999</v>
      </c>
      <c r="BQ12" s="14">
        <v>0.158557277758026</v>
      </c>
      <c r="BR12" s="14">
        <v>3.2876246311110302E-2</v>
      </c>
      <c r="BS12" s="14">
        <v>0.109282078286411</v>
      </c>
      <c r="BT12" s="14">
        <v>0.142548299613632</v>
      </c>
      <c r="BU12" s="14">
        <v>0.18580559548690101</v>
      </c>
      <c r="BV12" s="14">
        <v>0.10424269264390799</v>
      </c>
      <c r="BW12" s="14">
        <v>8.7397289888203195E-2</v>
      </c>
    </row>
    <row r="13" spans="2:75" x14ac:dyDescent="0.35">
      <c r="B13" s="15" t="s">
        <v>342</v>
      </c>
      <c r="C13" s="14">
        <v>7.7665343058861996E-2</v>
      </c>
      <c r="D13" s="14">
        <v>8.2571469244753198E-2</v>
      </c>
      <c r="E13" s="14">
        <v>7.3035167598019604E-2</v>
      </c>
      <c r="F13" s="14"/>
      <c r="G13" s="14">
        <v>0.14752504882172801</v>
      </c>
      <c r="H13" s="14">
        <v>0.170653372614123</v>
      </c>
      <c r="I13" s="14">
        <v>0.113427849331588</v>
      </c>
      <c r="J13" s="14">
        <v>5.3565422095869598E-2</v>
      </c>
      <c r="K13" s="14">
        <v>4.7439280292435E-2</v>
      </c>
      <c r="L13" s="14">
        <v>4.0818529451935197E-2</v>
      </c>
      <c r="M13" s="14"/>
      <c r="N13" s="14">
        <v>7.4631655468631597E-2</v>
      </c>
      <c r="O13" s="14">
        <v>8.33426726920075E-2</v>
      </c>
      <c r="P13" s="14"/>
      <c r="Q13" s="14">
        <v>8.2882925652921505E-2</v>
      </c>
      <c r="R13" s="14">
        <v>8.3696455632279704E-2</v>
      </c>
      <c r="S13" s="14">
        <v>7.8869754773869497E-2</v>
      </c>
      <c r="T13" s="14">
        <v>6.7162450107233304E-2</v>
      </c>
      <c r="U13" s="14">
        <v>5.4623500828739402E-2</v>
      </c>
      <c r="V13" s="14">
        <v>8.7726512248288993E-2</v>
      </c>
      <c r="W13" s="14">
        <v>0.131709438552542</v>
      </c>
      <c r="X13" s="14">
        <v>0</v>
      </c>
      <c r="Y13" s="14">
        <v>0.31767777732357899</v>
      </c>
      <c r="Z13" s="14">
        <v>3.6469816211192101E-2</v>
      </c>
      <c r="AA13" s="14"/>
      <c r="AB13" s="14">
        <v>3.01807992462374E-2</v>
      </c>
      <c r="AC13" s="14">
        <v>7.7183504076655404E-2</v>
      </c>
      <c r="AD13" s="14">
        <v>0.119633489480844</v>
      </c>
      <c r="AE13" s="14"/>
      <c r="AF13" s="14">
        <v>2.09933694111047E-2</v>
      </c>
      <c r="AG13" s="14">
        <v>8.3891114693841501E-2</v>
      </c>
      <c r="AH13" s="14">
        <v>0.118193315190774</v>
      </c>
      <c r="AI13" s="14">
        <v>4.6292462582371498E-2</v>
      </c>
      <c r="AJ13" s="14">
        <v>2.8687317819192801E-2</v>
      </c>
      <c r="AK13" s="14">
        <v>4.9298943499654399E-2</v>
      </c>
      <c r="AL13" s="14">
        <v>0.160799167931795</v>
      </c>
      <c r="AM13" s="14">
        <v>0.127103933534056</v>
      </c>
      <c r="AN13" s="14"/>
      <c r="AO13" s="14">
        <v>2.6764270859307299E-2</v>
      </c>
      <c r="AP13" s="14">
        <v>0.1015706004734</v>
      </c>
      <c r="AQ13" s="14">
        <v>7.9661826619063195E-2</v>
      </c>
      <c r="AR13" s="14">
        <v>0</v>
      </c>
      <c r="AS13" s="14">
        <v>1.2032285312607201E-2</v>
      </c>
      <c r="AT13" s="14">
        <v>2.0376804489691001E-2</v>
      </c>
      <c r="AU13" s="14">
        <v>0.18842143322993701</v>
      </c>
      <c r="AV13" s="14">
        <v>0.17313934197511999</v>
      </c>
      <c r="AW13" s="14"/>
      <c r="AX13" s="14">
        <v>0</v>
      </c>
      <c r="AY13" s="14">
        <v>3.0200503372131499E-2</v>
      </c>
      <c r="AZ13" s="14">
        <v>0.14089766853412</v>
      </c>
      <c r="BA13" s="14"/>
      <c r="BB13" s="14">
        <v>3.1379246444876698E-2</v>
      </c>
      <c r="BC13" s="14">
        <v>3.9941130194916498E-2</v>
      </c>
      <c r="BD13" s="14">
        <v>0.208960646548253</v>
      </c>
      <c r="BE13" s="14"/>
      <c r="BF13" s="14">
        <v>4.9186948615171797E-2</v>
      </c>
      <c r="BG13" s="14">
        <v>3.9774435325384501E-2</v>
      </c>
      <c r="BH13" s="14">
        <v>0.137861953576881</v>
      </c>
      <c r="BI13" s="14"/>
      <c r="BJ13" s="14">
        <v>7.7168648224941905E-2</v>
      </c>
      <c r="BK13" s="14">
        <v>7.9206513494259195E-2</v>
      </c>
      <c r="BL13" s="14"/>
      <c r="BM13" s="14">
        <v>7.9335082165809298E-2</v>
      </c>
      <c r="BN13" s="14">
        <v>7.8900202570921604E-2</v>
      </c>
      <c r="BO13" s="14"/>
      <c r="BP13" s="14">
        <v>2.6542136724898201E-2</v>
      </c>
      <c r="BQ13" s="14">
        <v>5.3960051846332402E-2</v>
      </c>
      <c r="BR13" s="14">
        <v>2.5533026071918E-2</v>
      </c>
      <c r="BS13" s="14">
        <v>9.2766086966324005E-2</v>
      </c>
      <c r="BT13" s="14">
        <v>0.106332596344044</v>
      </c>
      <c r="BU13" s="14">
        <v>6.9327403410671798E-2</v>
      </c>
      <c r="BV13" s="14">
        <v>6.9722896676320895E-2</v>
      </c>
      <c r="BW13" s="14">
        <v>8.8466048343617806E-2</v>
      </c>
    </row>
    <row r="14" spans="2:75" x14ac:dyDescent="0.35">
      <c r="B14" s="15" t="s">
        <v>92</v>
      </c>
      <c r="C14" s="20">
        <v>0.104501424281876</v>
      </c>
      <c r="D14" s="20">
        <v>4.9892975297346299E-2</v>
      </c>
      <c r="E14" s="20">
        <v>0.15603835807904601</v>
      </c>
      <c r="F14" s="20"/>
      <c r="G14" s="20">
        <v>0.14235276925333001</v>
      </c>
      <c r="H14" s="20">
        <v>0.10013046159543899</v>
      </c>
      <c r="I14" s="20">
        <v>0.132644249457848</v>
      </c>
      <c r="J14" s="20">
        <v>0.141168800045987</v>
      </c>
      <c r="K14" s="20">
        <v>4.91256454066024E-2</v>
      </c>
      <c r="L14" s="20">
        <v>9.2714151631489994E-2</v>
      </c>
      <c r="M14" s="20"/>
      <c r="N14" s="20">
        <v>7.9135668065781706E-2</v>
      </c>
      <c r="O14" s="20">
        <v>0.15197162520056801</v>
      </c>
      <c r="P14" s="20"/>
      <c r="Q14" s="20">
        <v>0.19078286908813999</v>
      </c>
      <c r="R14" s="20">
        <v>0.17309555764822299</v>
      </c>
      <c r="S14" s="20">
        <v>0.141790311827627</v>
      </c>
      <c r="T14" s="20">
        <v>6.0743044911044597E-2</v>
      </c>
      <c r="U14" s="20">
        <v>7.2443266084290706E-2</v>
      </c>
      <c r="V14" s="20">
        <v>3.16345762915946E-2</v>
      </c>
      <c r="W14" s="20">
        <v>5.0498685241834797E-2</v>
      </c>
      <c r="X14" s="20">
        <v>0</v>
      </c>
      <c r="Y14" s="20">
        <v>0</v>
      </c>
      <c r="Z14" s="20">
        <v>0.29967482962652497</v>
      </c>
      <c r="AA14" s="20"/>
      <c r="AB14" s="20">
        <v>4.2182260229468201E-2</v>
      </c>
      <c r="AC14" s="20">
        <v>0.12893312146081501</v>
      </c>
      <c r="AD14" s="20">
        <v>2.7516579370201699E-2</v>
      </c>
      <c r="AE14" s="20"/>
      <c r="AF14" s="20">
        <v>3.5453787134745299E-2</v>
      </c>
      <c r="AG14" s="20">
        <v>4.6205902750865398E-2</v>
      </c>
      <c r="AH14" s="20">
        <v>8.7118390793802902E-2</v>
      </c>
      <c r="AI14" s="20">
        <v>0.11298485353157101</v>
      </c>
      <c r="AJ14" s="20">
        <v>8.2438848617506805E-2</v>
      </c>
      <c r="AK14" s="20">
        <v>0.107269415983028</v>
      </c>
      <c r="AL14" s="20">
        <v>4.2239177809733602E-2</v>
      </c>
      <c r="AM14" s="20">
        <v>0.18194954483060599</v>
      </c>
      <c r="AN14" s="20"/>
      <c r="AO14" s="20">
        <v>4.0770415779869701E-2</v>
      </c>
      <c r="AP14" s="20">
        <v>4.1920198773554497E-2</v>
      </c>
      <c r="AQ14" s="20">
        <v>0.103887997678543</v>
      </c>
      <c r="AR14" s="20">
        <v>9.3684175404155204E-2</v>
      </c>
      <c r="AS14" s="20">
        <v>8.1108867147826696E-2</v>
      </c>
      <c r="AT14" s="20">
        <v>9.8944314313564902E-2</v>
      </c>
      <c r="AU14" s="20">
        <v>4.8881176631287701E-2</v>
      </c>
      <c r="AV14" s="20">
        <v>0.17147064560074499</v>
      </c>
      <c r="AW14" s="20"/>
      <c r="AX14" s="20">
        <v>0.127943382863697</v>
      </c>
      <c r="AY14" s="20">
        <v>5.6523088827000897E-2</v>
      </c>
      <c r="AZ14" s="20">
        <v>9.5057647095729406E-2</v>
      </c>
      <c r="BA14" s="20"/>
      <c r="BB14" s="20">
        <v>7.3642266520214994E-2</v>
      </c>
      <c r="BC14" s="20">
        <v>7.4390878046634204E-2</v>
      </c>
      <c r="BD14" s="20">
        <v>7.8829367690448696E-2</v>
      </c>
      <c r="BE14" s="20"/>
      <c r="BF14" s="20">
        <v>3.56587210358843E-2</v>
      </c>
      <c r="BG14" s="20">
        <v>7.6767282638005793E-2</v>
      </c>
      <c r="BH14" s="20">
        <v>7.2105364029991598E-2</v>
      </c>
      <c r="BI14" s="20"/>
      <c r="BJ14" s="20">
        <v>4.7268857646794803E-2</v>
      </c>
      <c r="BK14" s="20">
        <v>0.114359620595555</v>
      </c>
      <c r="BL14" s="20"/>
      <c r="BM14" s="20">
        <v>3.8962600738881498E-2</v>
      </c>
      <c r="BN14" s="20">
        <v>0.127785307327026</v>
      </c>
      <c r="BO14" s="20"/>
      <c r="BP14" s="20">
        <v>0.11953706864274199</v>
      </c>
      <c r="BQ14" s="20">
        <v>0.140855241612037</v>
      </c>
      <c r="BR14" s="20">
        <v>0.15079866963680699</v>
      </c>
      <c r="BS14" s="20">
        <v>0.120773730871632</v>
      </c>
      <c r="BT14" s="20">
        <v>7.6851377338581495E-2</v>
      </c>
      <c r="BU14" s="20">
        <v>0.110443226285927</v>
      </c>
      <c r="BV14" s="20">
        <v>4.5159609947749597E-2</v>
      </c>
      <c r="BW14" s="20">
        <v>0.121284498800453</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432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338</v>
      </c>
      <c r="C9" s="14">
        <v>0.103509967849181</v>
      </c>
      <c r="D9" s="14">
        <v>0.10452771144687199</v>
      </c>
      <c r="E9" s="14">
        <v>0.1025494684138</v>
      </c>
      <c r="F9" s="14"/>
      <c r="G9" s="14">
        <v>3.3277659570691197E-2</v>
      </c>
      <c r="H9" s="14">
        <v>7.48324460672012E-2</v>
      </c>
      <c r="I9" s="14">
        <v>6.8875072081834798E-2</v>
      </c>
      <c r="J9" s="14">
        <v>7.5560821852876894E-2</v>
      </c>
      <c r="K9" s="14">
        <v>0.12916235517967301</v>
      </c>
      <c r="L9" s="14">
        <v>0.145610973225972</v>
      </c>
      <c r="M9" s="14"/>
      <c r="N9" s="14">
        <v>0.113122796182327</v>
      </c>
      <c r="O9" s="14">
        <v>8.55202462542929E-2</v>
      </c>
      <c r="P9" s="14"/>
      <c r="Q9" s="14">
        <v>0</v>
      </c>
      <c r="R9" s="14">
        <v>7.0756791664117205E-2</v>
      </c>
      <c r="S9" s="14">
        <v>7.6364002307012596E-2</v>
      </c>
      <c r="T9" s="14">
        <v>8.3960487105282602E-2</v>
      </c>
      <c r="U9" s="14">
        <v>0.15878699219072701</v>
      </c>
      <c r="V9" s="14">
        <v>0.112755387009686</v>
      </c>
      <c r="W9" s="14">
        <v>0.14232905326124601</v>
      </c>
      <c r="X9" s="14">
        <v>0.24517618432884</v>
      </c>
      <c r="Y9" s="14">
        <v>0</v>
      </c>
      <c r="Z9" s="14">
        <v>6.7597010553274203E-2</v>
      </c>
      <c r="AA9" s="14"/>
      <c r="AB9" s="14">
        <v>0.164792076562088</v>
      </c>
      <c r="AC9" s="14">
        <v>8.5537934951680605E-2</v>
      </c>
      <c r="AD9" s="14">
        <v>0.119355988648896</v>
      </c>
      <c r="AE9" s="14"/>
      <c r="AF9" s="14">
        <v>0.13517945256154901</v>
      </c>
      <c r="AG9" s="14">
        <v>0.13114715132015201</v>
      </c>
      <c r="AH9" s="14">
        <v>0.14651750803458999</v>
      </c>
      <c r="AI9" s="14">
        <v>9.6220981692800994E-2</v>
      </c>
      <c r="AJ9" s="14">
        <v>0.109875096300796</v>
      </c>
      <c r="AK9" s="14">
        <v>0.12964824920333701</v>
      </c>
      <c r="AL9" s="14">
        <v>5.9999846709805203E-2</v>
      </c>
      <c r="AM9" s="14">
        <v>5.1741632146549602E-2</v>
      </c>
      <c r="AN9" s="14"/>
      <c r="AO9" s="14">
        <v>0.17711239289174199</v>
      </c>
      <c r="AP9" s="14">
        <v>0.14362535703648199</v>
      </c>
      <c r="AQ9" s="14">
        <v>0.14908681077988101</v>
      </c>
      <c r="AR9" s="14">
        <v>0.219371751177658</v>
      </c>
      <c r="AS9" s="14">
        <v>0.106122297934074</v>
      </c>
      <c r="AT9" s="14">
        <v>0.142681728281915</v>
      </c>
      <c r="AU9" s="14">
        <v>3.83079699674869E-2</v>
      </c>
      <c r="AV9" s="14">
        <v>1.3979896333038399E-2</v>
      </c>
      <c r="AW9" s="14"/>
      <c r="AX9" s="14">
        <v>0.114800994597325</v>
      </c>
      <c r="AY9" s="14">
        <v>0.15995675174600499</v>
      </c>
      <c r="AZ9" s="14">
        <v>7.3564672358339897E-2</v>
      </c>
      <c r="BA9" s="14"/>
      <c r="BB9" s="14">
        <v>0.26749389800877899</v>
      </c>
      <c r="BC9" s="14">
        <v>0.112976029338709</v>
      </c>
      <c r="BD9" s="14">
        <v>3.0659811920125301E-2</v>
      </c>
      <c r="BE9" s="14"/>
      <c r="BF9" s="14">
        <v>0.113890861400191</v>
      </c>
      <c r="BG9" s="14">
        <v>0.164924164204136</v>
      </c>
      <c r="BH9" s="14">
        <v>6.67238585623397E-2</v>
      </c>
      <c r="BI9" s="14"/>
      <c r="BJ9" s="14">
        <v>0.18213626194917301</v>
      </c>
      <c r="BK9" s="14">
        <v>8.4972750696842597E-2</v>
      </c>
      <c r="BL9" s="14"/>
      <c r="BM9" s="14">
        <v>0.156052942424316</v>
      </c>
      <c r="BN9" s="14">
        <v>8.1630727036251696E-2</v>
      </c>
      <c r="BO9" s="14"/>
      <c r="BP9" s="14">
        <v>9.3816926389110794E-2</v>
      </c>
      <c r="BQ9" s="14">
        <v>7.6474574440122206E-2</v>
      </c>
      <c r="BR9" s="14">
        <v>2.5533026071918E-2</v>
      </c>
      <c r="BS9" s="14">
        <v>7.1067211782539594E-2</v>
      </c>
      <c r="BT9" s="14">
        <v>0.14758472379961701</v>
      </c>
      <c r="BU9" s="14">
        <v>9.8047854051839897E-2</v>
      </c>
      <c r="BV9" s="14">
        <v>0</v>
      </c>
      <c r="BW9" s="14">
        <v>0.113406931838339</v>
      </c>
    </row>
    <row r="10" spans="2:75" x14ac:dyDescent="0.35">
      <c r="B10" s="15" t="s">
        <v>339</v>
      </c>
      <c r="C10" s="14">
        <v>0.33072493747638199</v>
      </c>
      <c r="D10" s="14">
        <v>0.365200706874452</v>
      </c>
      <c r="E10" s="14">
        <v>0.29818829748541398</v>
      </c>
      <c r="F10" s="14"/>
      <c r="G10" s="14">
        <v>0.21807046672522601</v>
      </c>
      <c r="H10" s="14">
        <v>0.27452858348279402</v>
      </c>
      <c r="I10" s="14">
        <v>0.287466745475985</v>
      </c>
      <c r="J10" s="14">
        <v>0.25100970287876601</v>
      </c>
      <c r="K10" s="14">
        <v>0.395956989288543</v>
      </c>
      <c r="L10" s="14">
        <v>0.403545269111936</v>
      </c>
      <c r="M10" s="14"/>
      <c r="N10" s="14">
        <v>0.33480298690403898</v>
      </c>
      <c r="O10" s="14">
        <v>0.32309315926176801</v>
      </c>
      <c r="P10" s="14"/>
      <c r="Q10" s="14">
        <v>0.264146135762093</v>
      </c>
      <c r="R10" s="14">
        <v>0.292864563636339</v>
      </c>
      <c r="S10" s="14">
        <v>0.29425139111825699</v>
      </c>
      <c r="T10" s="14">
        <v>0.35498626223082602</v>
      </c>
      <c r="U10" s="14">
        <v>0.38733032814676499</v>
      </c>
      <c r="V10" s="14">
        <v>0.39663718103124401</v>
      </c>
      <c r="W10" s="14">
        <v>0.232610711579013</v>
      </c>
      <c r="X10" s="14">
        <v>0.41915220467679598</v>
      </c>
      <c r="Y10" s="14">
        <v>0</v>
      </c>
      <c r="Z10" s="14">
        <v>0.345074801383563</v>
      </c>
      <c r="AA10" s="14"/>
      <c r="AB10" s="14">
        <v>0.47240773173891198</v>
      </c>
      <c r="AC10" s="14">
        <v>0.317968645329473</v>
      </c>
      <c r="AD10" s="14">
        <v>0.340656991025862</v>
      </c>
      <c r="AE10" s="14"/>
      <c r="AF10" s="14">
        <v>0.45941818502466902</v>
      </c>
      <c r="AG10" s="14">
        <v>0.31224195825791201</v>
      </c>
      <c r="AH10" s="14">
        <v>0.24022716597834601</v>
      </c>
      <c r="AI10" s="14">
        <v>0.38226490084909898</v>
      </c>
      <c r="AJ10" s="14">
        <v>0.25205311867147501</v>
      </c>
      <c r="AK10" s="14">
        <v>0.41171586407432398</v>
      </c>
      <c r="AL10" s="14">
        <v>0.39242402400100501</v>
      </c>
      <c r="AM10" s="14">
        <v>0.221690371337529</v>
      </c>
      <c r="AN10" s="14"/>
      <c r="AO10" s="14">
        <v>0.44569206061427902</v>
      </c>
      <c r="AP10" s="14">
        <v>0.282893188406661</v>
      </c>
      <c r="AQ10" s="14">
        <v>0.26760991669736001</v>
      </c>
      <c r="AR10" s="14">
        <v>0.31652106255877699</v>
      </c>
      <c r="AS10" s="14">
        <v>0.33635773729413698</v>
      </c>
      <c r="AT10" s="14">
        <v>0.42480658940620902</v>
      </c>
      <c r="AU10" s="14">
        <v>0.35626840401403798</v>
      </c>
      <c r="AV10" s="14">
        <v>0.20233513429983199</v>
      </c>
      <c r="AW10" s="14"/>
      <c r="AX10" s="14">
        <v>0.40241013698651501</v>
      </c>
      <c r="AY10" s="14">
        <v>0.38472589503107701</v>
      </c>
      <c r="AZ10" s="14">
        <v>0.28121340619441598</v>
      </c>
      <c r="BA10" s="14"/>
      <c r="BB10" s="14">
        <v>0.436142918931261</v>
      </c>
      <c r="BC10" s="14">
        <v>0.40792585141683202</v>
      </c>
      <c r="BD10" s="14">
        <v>0.171581410551751</v>
      </c>
      <c r="BE10" s="14"/>
      <c r="BF10" s="14">
        <v>0.50397446846911198</v>
      </c>
      <c r="BG10" s="14">
        <v>0.42007526917661597</v>
      </c>
      <c r="BH10" s="14">
        <v>0.270873097453463</v>
      </c>
      <c r="BI10" s="14"/>
      <c r="BJ10" s="14">
        <v>0.38468317626246401</v>
      </c>
      <c r="BK10" s="14">
        <v>0.31731957837594599</v>
      </c>
      <c r="BL10" s="14"/>
      <c r="BM10" s="14">
        <v>0.36571624543650399</v>
      </c>
      <c r="BN10" s="14">
        <v>0.33712025758723901</v>
      </c>
      <c r="BO10" s="14"/>
      <c r="BP10" s="14">
        <v>0.40172856207159002</v>
      </c>
      <c r="BQ10" s="14">
        <v>0.47227858738777501</v>
      </c>
      <c r="BR10" s="14">
        <v>0.49618915022378102</v>
      </c>
      <c r="BS10" s="14">
        <v>0.28343244922966199</v>
      </c>
      <c r="BT10" s="14">
        <v>0.30845615869163201</v>
      </c>
      <c r="BU10" s="14">
        <v>0.273202889521243</v>
      </c>
      <c r="BV10" s="14">
        <v>0.49441486574110699</v>
      </c>
      <c r="BW10" s="14">
        <v>0.20136933662516601</v>
      </c>
    </row>
    <row r="11" spans="2:75" x14ac:dyDescent="0.35">
      <c r="B11" s="15" t="s">
        <v>340</v>
      </c>
      <c r="C11" s="14">
        <v>0.27639463899726502</v>
      </c>
      <c r="D11" s="14">
        <v>0.295035161496496</v>
      </c>
      <c r="E11" s="14">
        <v>0.25880257418217201</v>
      </c>
      <c r="F11" s="14"/>
      <c r="G11" s="14">
        <v>0.30961540924801501</v>
      </c>
      <c r="H11" s="14">
        <v>0.25844289191676401</v>
      </c>
      <c r="I11" s="14">
        <v>0.33021685808616003</v>
      </c>
      <c r="J11" s="14">
        <v>0.34650360204960001</v>
      </c>
      <c r="K11" s="14">
        <v>0.23355508790777599</v>
      </c>
      <c r="L11" s="14">
        <v>0.23776420202304999</v>
      </c>
      <c r="M11" s="14"/>
      <c r="N11" s="14">
        <v>0.276880644229267</v>
      </c>
      <c r="O11" s="14">
        <v>0.27548511492023098</v>
      </c>
      <c r="P11" s="14"/>
      <c r="Q11" s="14">
        <v>0.361294100715711</v>
      </c>
      <c r="R11" s="14">
        <v>0.23834596028684901</v>
      </c>
      <c r="S11" s="14">
        <v>0.27221344472587</v>
      </c>
      <c r="T11" s="14">
        <v>0.28540689120410101</v>
      </c>
      <c r="U11" s="14">
        <v>0.21798170264397501</v>
      </c>
      <c r="V11" s="14">
        <v>0.311236902366684</v>
      </c>
      <c r="W11" s="14">
        <v>0.37025651005163601</v>
      </c>
      <c r="X11" s="14">
        <v>0.24901961159165001</v>
      </c>
      <c r="Y11" s="14">
        <v>0.68232222267642095</v>
      </c>
      <c r="Z11" s="14">
        <v>0.19324794867381301</v>
      </c>
      <c r="AA11" s="14"/>
      <c r="AB11" s="14">
        <v>0.15408706115114401</v>
      </c>
      <c r="AC11" s="14">
        <v>0.29209937709815698</v>
      </c>
      <c r="AD11" s="14">
        <v>0.29946946201617303</v>
      </c>
      <c r="AE11" s="14"/>
      <c r="AF11" s="14">
        <v>0.26960181531218702</v>
      </c>
      <c r="AG11" s="14">
        <v>0.309438436290493</v>
      </c>
      <c r="AH11" s="14">
        <v>0.30323059705191002</v>
      </c>
      <c r="AI11" s="14">
        <v>0.26435251494871398</v>
      </c>
      <c r="AJ11" s="14">
        <v>0.39848794954799699</v>
      </c>
      <c r="AK11" s="14">
        <v>0.240273314465107</v>
      </c>
      <c r="AL11" s="14">
        <v>0.153381254647103</v>
      </c>
      <c r="AM11" s="14">
        <v>0.28984849715212102</v>
      </c>
      <c r="AN11" s="14"/>
      <c r="AO11" s="14">
        <v>0.23512459246728001</v>
      </c>
      <c r="AP11" s="14">
        <v>0.33172229160600297</v>
      </c>
      <c r="AQ11" s="14">
        <v>0.26200598381219398</v>
      </c>
      <c r="AR11" s="14">
        <v>0.254443228441184</v>
      </c>
      <c r="AS11" s="14">
        <v>0.42006130558779903</v>
      </c>
      <c r="AT11" s="14">
        <v>0.214646720608168</v>
      </c>
      <c r="AU11" s="14">
        <v>0.142235938589299</v>
      </c>
      <c r="AV11" s="14">
        <v>0.30238745158638503</v>
      </c>
      <c r="AW11" s="14"/>
      <c r="AX11" s="14">
        <v>0.328971478781796</v>
      </c>
      <c r="AY11" s="14">
        <v>0.26324382462564899</v>
      </c>
      <c r="AZ11" s="14">
        <v>0.27217239857405201</v>
      </c>
      <c r="BA11" s="14"/>
      <c r="BB11" s="14">
        <v>0.164232722913492</v>
      </c>
      <c r="BC11" s="14">
        <v>0.254758363539834</v>
      </c>
      <c r="BD11" s="14">
        <v>0.32843890296452999</v>
      </c>
      <c r="BE11" s="14"/>
      <c r="BF11" s="14">
        <v>0.246653736622924</v>
      </c>
      <c r="BG11" s="14">
        <v>0.22873070406583801</v>
      </c>
      <c r="BH11" s="14">
        <v>0.31160045572450401</v>
      </c>
      <c r="BI11" s="14"/>
      <c r="BJ11" s="14">
        <v>0.19696461577271901</v>
      </c>
      <c r="BK11" s="14">
        <v>0.30087615226526598</v>
      </c>
      <c r="BL11" s="14"/>
      <c r="BM11" s="14">
        <v>0.264286483436661</v>
      </c>
      <c r="BN11" s="14">
        <v>0.27342150367060802</v>
      </c>
      <c r="BO11" s="14"/>
      <c r="BP11" s="14">
        <v>0.25058161249067401</v>
      </c>
      <c r="BQ11" s="14">
        <v>0.19557824624969</v>
      </c>
      <c r="BR11" s="14">
        <v>0.18517472002935001</v>
      </c>
      <c r="BS11" s="14">
        <v>0.33887746908077099</v>
      </c>
      <c r="BT11" s="14">
        <v>0.24370261424953499</v>
      </c>
      <c r="BU11" s="14">
        <v>0.31688810498437497</v>
      </c>
      <c r="BV11" s="14">
        <v>0.32302305514316598</v>
      </c>
      <c r="BW11" s="14">
        <v>0.37233429587443601</v>
      </c>
    </row>
    <row r="12" spans="2:75" x14ac:dyDescent="0.35">
      <c r="B12" s="15" t="s">
        <v>341</v>
      </c>
      <c r="C12" s="14">
        <v>0.100840651559942</v>
      </c>
      <c r="D12" s="14">
        <v>9.4938000943738998E-2</v>
      </c>
      <c r="E12" s="14">
        <v>0.106411300785325</v>
      </c>
      <c r="F12" s="14"/>
      <c r="G12" s="14">
        <v>0.113945905026752</v>
      </c>
      <c r="H12" s="14">
        <v>0.122657119898068</v>
      </c>
      <c r="I12" s="14">
        <v>9.7939384566069598E-2</v>
      </c>
      <c r="J12" s="14">
        <v>0.129609241900249</v>
      </c>
      <c r="K12" s="14">
        <v>0.109112689992442</v>
      </c>
      <c r="L12" s="14">
        <v>7.3383121850225996E-2</v>
      </c>
      <c r="M12" s="14"/>
      <c r="N12" s="14">
        <v>0.105240596419411</v>
      </c>
      <c r="O12" s="14">
        <v>9.26064690372215E-2</v>
      </c>
      <c r="P12" s="14"/>
      <c r="Q12" s="14">
        <v>0.13624567737148699</v>
      </c>
      <c r="R12" s="14">
        <v>0.122858769293499</v>
      </c>
      <c r="S12" s="14">
        <v>0.133689347772427</v>
      </c>
      <c r="T12" s="14">
        <v>0.13575226485098499</v>
      </c>
      <c r="U12" s="14">
        <v>9.5737352456924996E-2</v>
      </c>
      <c r="V12" s="14">
        <v>4.7710393450515899E-2</v>
      </c>
      <c r="W12" s="14">
        <v>7.8661792124636101E-2</v>
      </c>
      <c r="X12" s="14">
        <v>0</v>
      </c>
      <c r="Y12" s="14">
        <v>0</v>
      </c>
      <c r="Z12" s="14">
        <v>6.75543364730673E-2</v>
      </c>
      <c r="AA12" s="14"/>
      <c r="AB12" s="14">
        <v>9.6151033397154806E-2</v>
      </c>
      <c r="AC12" s="14">
        <v>9.7319713483198594E-2</v>
      </c>
      <c r="AD12" s="14">
        <v>9.4349037923506504E-2</v>
      </c>
      <c r="AE12" s="14"/>
      <c r="AF12" s="14">
        <v>7.7935626222989302E-2</v>
      </c>
      <c r="AG12" s="14">
        <v>8.6695766802230206E-2</v>
      </c>
      <c r="AH12" s="14">
        <v>0.129420132588731</v>
      </c>
      <c r="AI12" s="14">
        <v>9.7217700006876795E-2</v>
      </c>
      <c r="AJ12" s="14">
        <v>9.65611465690311E-2</v>
      </c>
      <c r="AK12" s="14">
        <v>7.3922578227738803E-2</v>
      </c>
      <c r="AL12" s="14">
        <v>0.16987596058990101</v>
      </c>
      <c r="AM12" s="14">
        <v>0.107794575874369</v>
      </c>
      <c r="AN12" s="14"/>
      <c r="AO12" s="14">
        <v>6.6992034950804205E-2</v>
      </c>
      <c r="AP12" s="14">
        <v>8.5139947425584103E-2</v>
      </c>
      <c r="AQ12" s="14">
        <v>0.112952048190838</v>
      </c>
      <c r="AR12" s="14">
        <v>0.12647220397846401</v>
      </c>
      <c r="AS12" s="14">
        <v>2.0214898650825298E-2</v>
      </c>
      <c r="AT12" s="14">
        <v>7.3365168188162605E-2</v>
      </c>
      <c r="AU12" s="14">
        <v>0.21179586935828201</v>
      </c>
      <c r="AV12" s="14">
        <v>0.153175005205793</v>
      </c>
      <c r="AW12" s="14"/>
      <c r="AX12" s="14">
        <v>4.2350100243041103E-2</v>
      </c>
      <c r="AY12" s="14">
        <v>0.101070363341806</v>
      </c>
      <c r="AZ12" s="14">
        <v>0.12895797478013299</v>
      </c>
      <c r="BA12" s="14"/>
      <c r="BB12" s="14">
        <v>6.6619025631163203E-2</v>
      </c>
      <c r="BC12" s="14">
        <v>7.7903221743144402E-2</v>
      </c>
      <c r="BD12" s="14">
        <v>0.20706152063276201</v>
      </c>
      <c r="BE12" s="14"/>
      <c r="BF12" s="14">
        <v>0.11113738293691</v>
      </c>
      <c r="BG12" s="14">
        <v>6.6138679739627199E-2</v>
      </c>
      <c r="BH12" s="14">
        <v>0.131452868561582</v>
      </c>
      <c r="BI12" s="14"/>
      <c r="BJ12" s="14">
        <v>0.11017675069065699</v>
      </c>
      <c r="BK12" s="14">
        <v>9.45972959070044E-2</v>
      </c>
      <c r="BL12" s="14"/>
      <c r="BM12" s="14">
        <v>9.8183988851233903E-2</v>
      </c>
      <c r="BN12" s="14">
        <v>9.2400420847154802E-2</v>
      </c>
      <c r="BO12" s="14"/>
      <c r="BP12" s="14">
        <v>9.2217489508972197E-2</v>
      </c>
      <c r="BQ12" s="14">
        <v>5.8377583014595703E-2</v>
      </c>
      <c r="BR12" s="14">
        <v>6.07189219689728E-2</v>
      </c>
      <c r="BS12" s="14">
        <v>0.101772519850012</v>
      </c>
      <c r="BT12" s="14">
        <v>9.8666940781990106E-2</v>
      </c>
      <c r="BU12" s="14">
        <v>0.14365493286258499</v>
      </c>
      <c r="BV12" s="14">
        <v>8.62508340842843E-2</v>
      </c>
      <c r="BW12" s="14">
        <v>0.12498690537846199</v>
      </c>
    </row>
    <row r="13" spans="2:75" x14ac:dyDescent="0.35">
      <c r="B13" s="15" t="s">
        <v>342</v>
      </c>
      <c r="C13" s="14">
        <v>7.1460342217038897E-2</v>
      </c>
      <c r="D13" s="14">
        <v>7.2948927915005707E-2</v>
      </c>
      <c r="E13" s="14">
        <v>7.0055483738284699E-2</v>
      </c>
      <c r="F13" s="14"/>
      <c r="G13" s="14">
        <v>0.159920922945712</v>
      </c>
      <c r="H13" s="14">
        <v>0.16354151070405201</v>
      </c>
      <c r="I13" s="14">
        <v>9.6734429024302807E-2</v>
      </c>
      <c r="J13" s="14">
        <v>4.6508670245028402E-2</v>
      </c>
      <c r="K13" s="14">
        <v>4.5027609409538101E-2</v>
      </c>
      <c r="L13" s="14">
        <v>3.3703026188045597E-2</v>
      </c>
      <c r="M13" s="14"/>
      <c r="N13" s="14">
        <v>7.1741947142760998E-2</v>
      </c>
      <c r="O13" s="14">
        <v>7.0933338713187397E-2</v>
      </c>
      <c r="P13" s="14"/>
      <c r="Q13" s="14">
        <v>0.117016523787198</v>
      </c>
      <c r="R13" s="14">
        <v>8.2781990949205603E-2</v>
      </c>
      <c r="S13" s="14">
        <v>8.8374453630319497E-2</v>
      </c>
      <c r="T13" s="14">
        <v>4.6398706412237298E-2</v>
      </c>
      <c r="U13" s="14">
        <v>4.9109377509060297E-2</v>
      </c>
      <c r="V13" s="14">
        <v>8.6404913761421398E-2</v>
      </c>
      <c r="W13" s="14">
        <v>0.118791712112293</v>
      </c>
      <c r="X13" s="14">
        <v>8.66519994027138E-2</v>
      </c>
      <c r="Y13" s="14">
        <v>0.31767777732357899</v>
      </c>
      <c r="Z13" s="14">
        <v>1.9620738441961799E-2</v>
      </c>
      <c r="AA13" s="14"/>
      <c r="AB13" s="14">
        <v>5.7592319848856703E-2</v>
      </c>
      <c r="AC13" s="14">
        <v>6.0538750929510499E-2</v>
      </c>
      <c r="AD13" s="14">
        <v>0.12583299954671101</v>
      </c>
      <c r="AE13" s="14"/>
      <c r="AF13" s="14">
        <v>5.2104665473863502E-3</v>
      </c>
      <c r="AG13" s="14">
        <v>9.2906624251698405E-2</v>
      </c>
      <c r="AH13" s="14">
        <v>8.9161377891349397E-2</v>
      </c>
      <c r="AI13" s="14">
        <v>6.5852393456074104E-2</v>
      </c>
      <c r="AJ13" s="14">
        <v>5.3583493989522897E-2</v>
      </c>
      <c r="AK13" s="14">
        <v>3.2334577641242201E-2</v>
      </c>
      <c r="AL13" s="14">
        <v>0.157215871280346</v>
      </c>
      <c r="AM13" s="14">
        <v>0.12309410442577801</v>
      </c>
      <c r="AN13" s="14"/>
      <c r="AO13" s="14">
        <v>4.6628647809461099E-3</v>
      </c>
      <c r="AP13" s="14">
        <v>8.4152217720400005E-2</v>
      </c>
      <c r="AQ13" s="14">
        <v>0.105838818697597</v>
      </c>
      <c r="AR13" s="14">
        <v>1.24556599880779E-2</v>
      </c>
      <c r="AS13" s="14">
        <v>1.5919994734511899E-2</v>
      </c>
      <c r="AT13" s="14">
        <v>2.4926286810783099E-2</v>
      </c>
      <c r="AU13" s="14">
        <v>0.20185930121423501</v>
      </c>
      <c r="AV13" s="14">
        <v>0.14178433887109601</v>
      </c>
      <c r="AW13" s="14"/>
      <c r="AX13" s="14">
        <v>0</v>
      </c>
      <c r="AY13" s="14">
        <v>2.55420109228769E-2</v>
      </c>
      <c r="AZ13" s="14">
        <v>0.135700986058682</v>
      </c>
      <c r="BA13" s="14"/>
      <c r="BB13" s="14">
        <v>2.1206683837176998E-2</v>
      </c>
      <c r="BC13" s="14">
        <v>4.30093003473591E-2</v>
      </c>
      <c r="BD13" s="14">
        <v>0.183647718265598</v>
      </c>
      <c r="BE13" s="14"/>
      <c r="BF13" s="14">
        <v>1.55443673442161E-2</v>
      </c>
      <c r="BG13" s="14">
        <v>3.1798917036552903E-2</v>
      </c>
      <c r="BH13" s="14">
        <v>0.14157829569199901</v>
      </c>
      <c r="BI13" s="14"/>
      <c r="BJ13" s="14">
        <v>5.7946956873711403E-2</v>
      </c>
      <c r="BK13" s="14">
        <v>7.63695342133697E-2</v>
      </c>
      <c r="BL13" s="14"/>
      <c r="BM13" s="14">
        <v>7.6567165298821793E-2</v>
      </c>
      <c r="BN13" s="14">
        <v>7.1961158616080503E-2</v>
      </c>
      <c r="BO13" s="14"/>
      <c r="BP13" s="14">
        <v>2.4970116374491699E-2</v>
      </c>
      <c r="BQ13" s="14">
        <v>4.96378861071528E-2</v>
      </c>
      <c r="BR13" s="14">
        <v>6.2951275456421305E-2</v>
      </c>
      <c r="BS13" s="14">
        <v>8.4405334698043205E-2</v>
      </c>
      <c r="BT13" s="14">
        <v>9.1067898715662496E-2</v>
      </c>
      <c r="BU13" s="14">
        <v>7.8903042134651394E-2</v>
      </c>
      <c r="BV13" s="14">
        <v>7.03008995050807E-2</v>
      </c>
      <c r="BW13" s="14">
        <v>6.6402410578698501E-2</v>
      </c>
    </row>
    <row r="14" spans="2:75" x14ac:dyDescent="0.35">
      <c r="B14" s="15" t="s">
        <v>92</v>
      </c>
      <c r="C14" s="20">
        <v>0.117069461900192</v>
      </c>
      <c r="D14" s="20">
        <v>6.7349491323435498E-2</v>
      </c>
      <c r="E14" s="20">
        <v>0.16399287539500501</v>
      </c>
      <c r="F14" s="20"/>
      <c r="G14" s="20">
        <v>0.165169636483603</v>
      </c>
      <c r="H14" s="20">
        <v>0.10599744793112</v>
      </c>
      <c r="I14" s="20">
        <v>0.118767510765648</v>
      </c>
      <c r="J14" s="20">
        <v>0.15080796107347999</v>
      </c>
      <c r="K14" s="20">
        <v>8.7185268222027906E-2</v>
      </c>
      <c r="L14" s="20">
        <v>0.105993407600771</v>
      </c>
      <c r="M14" s="20"/>
      <c r="N14" s="20">
        <v>9.8211029122195106E-2</v>
      </c>
      <c r="O14" s="20">
        <v>0.15236167181329999</v>
      </c>
      <c r="P14" s="20"/>
      <c r="Q14" s="20">
        <v>0.121297562363512</v>
      </c>
      <c r="R14" s="20">
        <v>0.19239192416998999</v>
      </c>
      <c r="S14" s="20">
        <v>0.13510736044611399</v>
      </c>
      <c r="T14" s="20">
        <v>9.34953881965679E-2</v>
      </c>
      <c r="U14" s="20">
        <v>9.1054247052547194E-2</v>
      </c>
      <c r="V14" s="20">
        <v>4.5255222380448198E-2</v>
      </c>
      <c r="W14" s="20">
        <v>5.7350220871175903E-2</v>
      </c>
      <c r="X14" s="20">
        <v>0</v>
      </c>
      <c r="Y14" s="20">
        <v>0</v>
      </c>
      <c r="Z14" s="20">
        <v>0.30690516447431998</v>
      </c>
      <c r="AA14" s="20"/>
      <c r="AB14" s="20">
        <v>5.49697773018442E-2</v>
      </c>
      <c r="AC14" s="20">
        <v>0.14653557820797999</v>
      </c>
      <c r="AD14" s="20">
        <v>2.0335520838852601E-2</v>
      </c>
      <c r="AE14" s="20"/>
      <c r="AF14" s="20">
        <v>5.2654454331219298E-2</v>
      </c>
      <c r="AG14" s="20">
        <v>6.7570063077513995E-2</v>
      </c>
      <c r="AH14" s="20">
        <v>9.1443218455073805E-2</v>
      </c>
      <c r="AI14" s="20">
        <v>9.4091509046434901E-2</v>
      </c>
      <c r="AJ14" s="20">
        <v>8.9439194921178106E-2</v>
      </c>
      <c r="AK14" s="20">
        <v>0.112105416388251</v>
      </c>
      <c r="AL14" s="20">
        <v>6.7103042771840093E-2</v>
      </c>
      <c r="AM14" s="20">
        <v>0.205830819063654</v>
      </c>
      <c r="AN14" s="20"/>
      <c r="AO14" s="20">
        <v>7.0416054294949307E-2</v>
      </c>
      <c r="AP14" s="20">
        <v>7.2466997804869995E-2</v>
      </c>
      <c r="AQ14" s="20">
        <v>0.102506421822129</v>
      </c>
      <c r="AR14" s="20">
        <v>7.0736093855839302E-2</v>
      </c>
      <c r="AS14" s="20">
        <v>0.101323765798652</v>
      </c>
      <c r="AT14" s="20">
        <v>0.11957350670476199</v>
      </c>
      <c r="AU14" s="20">
        <v>4.9532516856659603E-2</v>
      </c>
      <c r="AV14" s="20">
        <v>0.186338173703855</v>
      </c>
      <c r="AW14" s="20"/>
      <c r="AX14" s="20">
        <v>0.111467289391323</v>
      </c>
      <c r="AY14" s="20">
        <v>6.5461154332586702E-2</v>
      </c>
      <c r="AZ14" s="20">
        <v>0.108390562034378</v>
      </c>
      <c r="BA14" s="20"/>
      <c r="BB14" s="20">
        <v>4.4304750678127697E-2</v>
      </c>
      <c r="BC14" s="20">
        <v>0.103427233614122</v>
      </c>
      <c r="BD14" s="20">
        <v>7.8610635665232895E-2</v>
      </c>
      <c r="BE14" s="20"/>
      <c r="BF14" s="20">
        <v>8.7991832266466393E-3</v>
      </c>
      <c r="BG14" s="20">
        <v>8.8332265777229801E-2</v>
      </c>
      <c r="BH14" s="20">
        <v>7.7771424006112796E-2</v>
      </c>
      <c r="BI14" s="20"/>
      <c r="BJ14" s="20">
        <v>6.8092238451275697E-2</v>
      </c>
      <c r="BK14" s="20">
        <v>0.12586468854157201</v>
      </c>
      <c r="BL14" s="20"/>
      <c r="BM14" s="20">
        <v>3.9193174552464002E-2</v>
      </c>
      <c r="BN14" s="20">
        <v>0.14346593224266499</v>
      </c>
      <c r="BO14" s="20"/>
      <c r="BP14" s="20">
        <v>0.13668529316516101</v>
      </c>
      <c r="BQ14" s="20">
        <v>0.147653122800665</v>
      </c>
      <c r="BR14" s="20">
        <v>0.16943290624955701</v>
      </c>
      <c r="BS14" s="20">
        <v>0.12044501535897199</v>
      </c>
      <c r="BT14" s="20">
        <v>0.110521663761564</v>
      </c>
      <c r="BU14" s="20">
        <v>8.9303176445305901E-2</v>
      </c>
      <c r="BV14" s="20">
        <v>2.60103455263614E-2</v>
      </c>
      <c r="BW14" s="20">
        <v>0.121500119704899</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433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338</v>
      </c>
      <c r="C9" s="14">
        <v>5.0313725878687501E-2</v>
      </c>
      <c r="D9" s="14">
        <v>5.3862945947742102E-2</v>
      </c>
      <c r="E9" s="14">
        <v>4.6964135785362002E-2</v>
      </c>
      <c r="F9" s="14"/>
      <c r="G9" s="14">
        <v>5.7780345238730602E-2</v>
      </c>
      <c r="H9" s="14">
        <v>5.8977470745186597E-2</v>
      </c>
      <c r="I9" s="14">
        <v>6.2762030170650004E-2</v>
      </c>
      <c r="J9" s="14">
        <v>4.9495719291609598E-3</v>
      </c>
      <c r="K9" s="14">
        <v>5.0563944963644802E-2</v>
      </c>
      <c r="L9" s="14">
        <v>6.31896953054676E-2</v>
      </c>
      <c r="M9" s="14"/>
      <c r="N9" s="14">
        <v>5.06225525665411E-2</v>
      </c>
      <c r="O9" s="14">
        <v>4.9735778791418599E-2</v>
      </c>
      <c r="P9" s="14"/>
      <c r="Q9" s="14">
        <v>0</v>
      </c>
      <c r="R9" s="14">
        <v>3.6740771993778398E-2</v>
      </c>
      <c r="S9" s="14">
        <v>5.0751557497953299E-2</v>
      </c>
      <c r="T9" s="14">
        <v>2.8817379925002499E-2</v>
      </c>
      <c r="U9" s="14">
        <v>6.0992455068690998E-2</v>
      </c>
      <c r="V9" s="14">
        <v>9.4178727105372201E-2</v>
      </c>
      <c r="W9" s="14">
        <v>6.8922799610287203E-2</v>
      </c>
      <c r="X9" s="14">
        <v>0.24517618432884</v>
      </c>
      <c r="Y9" s="14">
        <v>0</v>
      </c>
      <c r="Z9" s="14">
        <v>1.1847858186763399E-2</v>
      </c>
      <c r="AA9" s="14"/>
      <c r="AB9" s="14">
        <v>0.104416595790037</v>
      </c>
      <c r="AC9" s="14">
        <v>2.0451350570261598E-2</v>
      </c>
      <c r="AD9" s="14">
        <v>0.11479510147164899</v>
      </c>
      <c r="AE9" s="14"/>
      <c r="AF9" s="14">
        <v>3.2559847762346897E-2</v>
      </c>
      <c r="AG9" s="14">
        <v>6.7545699501804501E-2</v>
      </c>
      <c r="AH9" s="14">
        <v>7.8571624673722806E-2</v>
      </c>
      <c r="AI9" s="14">
        <v>8.1048896180818397E-2</v>
      </c>
      <c r="AJ9" s="14">
        <v>2.9553450308092501E-2</v>
      </c>
      <c r="AK9" s="14">
        <v>8.1500892791723095E-2</v>
      </c>
      <c r="AL9" s="14">
        <v>8.7359045516873401E-2</v>
      </c>
      <c r="AM9" s="14">
        <v>1.9344905634663501E-2</v>
      </c>
      <c r="AN9" s="14"/>
      <c r="AO9" s="14">
        <v>4.5594807460894997E-2</v>
      </c>
      <c r="AP9" s="14">
        <v>4.8358717994592799E-2</v>
      </c>
      <c r="AQ9" s="14">
        <v>0.12074807892025501</v>
      </c>
      <c r="AR9" s="14">
        <v>0.10543792467096801</v>
      </c>
      <c r="AS9" s="14">
        <v>3.3480476654538897E-2</v>
      </c>
      <c r="AT9" s="14">
        <v>0.101367999825765</v>
      </c>
      <c r="AU9" s="14">
        <v>7.4403831740343804E-2</v>
      </c>
      <c r="AV9" s="14">
        <v>2.3014187771801801E-2</v>
      </c>
      <c r="AW9" s="14"/>
      <c r="AX9" s="14">
        <v>0.10789446208060301</v>
      </c>
      <c r="AY9" s="14">
        <v>5.9361478217320601E-2</v>
      </c>
      <c r="AZ9" s="14">
        <v>4.7135065343705797E-2</v>
      </c>
      <c r="BA9" s="14"/>
      <c r="BB9" s="14">
        <v>0.16384077891886201</v>
      </c>
      <c r="BC9" s="14">
        <v>3.6411977405898702E-2</v>
      </c>
      <c r="BD9" s="14">
        <v>2.6255772246293101E-2</v>
      </c>
      <c r="BE9" s="14"/>
      <c r="BF9" s="14">
        <v>0.142825581345387</v>
      </c>
      <c r="BG9" s="14">
        <v>6.1865880703594903E-2</v>
      </c>
      <c r="BH9" s="14">
        <v>4.05930670270747E-2</v>
      </c>
      <c r="BI9" s="14"/>
      <c r="BJ9" s="14">
        <v>0.102922128725472</v>
      </c>
      <c r="BK9" s="14">
        <v>3.7661494487099802E-2</v>
      </c>
      <c r="BL9" s="14"/>
      <c r="BM9" s="14">
        <v>9.1146040536350004E-2</v>
      </c>
      <c r="BN9" s="14">
        <v>3.5643047161432899E-2</v>
      </c>
      <c r="BO9" s="14"/>
      <c r="BP9" s="14">
        <v>6.7107020583899196E-2</v>
      </c>
      <c r="BQ9" s="14">
        <v>6.0387308061490098E-2</v>
      </c>
      <c r="BR9" s="14">
        <v>0.122647996129128</v>
      </c>
      <c r="BS9" s="14">
        <v>3.4626458628960098E-2</v>
      </c>
      <c r="BT9" s="14">
        <v>4.7384798970915402E-2</v>
      </c>
      <c r="BU9" s="14">
        <v>3.29322574156731E-2</v>
      </c>
      <c r="BV9" s="14">
        <v>7.1304834854056004E-2</v>
      </c>
      <c r="BW9" s="14">
        <v>3.3656706410770398E-2</v>
      </c>
    </row>
    <row r="10" spans="2:75" x14ac:dyDescent="0.35">
      <c r="B10" s="15" t="s">
        <v>339</v>
      </c>
      <c r="C10" s="14">
        <v>0.34513427420195097</v>
      </c>
      <c r="D10" s="14">
        <v>0.36924204541829198</v>
      </c>
      <c r="E10" s="14">
        <v>0.32238247237865097</v>
      </c>
      <c r="F10" s="14"/>
      <c r="G10" s="14">
        <v>0.19562098966433999</v>
      </c>
      <c r="H10" s="14">
        <v>0.22993900849145901</v>
      </c>
      <c r="I10" s="14">
        <v>0.25350886973481601</v>
      </c>
      <c r="J10" s="14">
        <v>0.33129040543232202</v>
      </c>
      <c r="K10" s="14">
        <v>0.388430206169115</v>
      </c>
      <c r="L10" s="14">
        <v>0.443067106869872</v>
      </c>
      <c r="M10" s="14"/>
      <c r="N10" s="14">
        <v>0.36667994187278802</v>
      </c>
      <c r="O10" s="14">
        <v>0.304813096132243</v>
      </c>
      <c r="P10" s="14"/>
      <c r="Q10" s="14">
        <v>0.21906388153033601</v>
      </c>
      <c r="R10" s="14">
        <v>0.27020905208461399</v>
      </c>
      <c r="S10" s="14">
        <v>0.32876449990870998</v>
      </c>
      <c r="T10" s="14">
        <v>0.37481526573401602</v>
      </c>
      <c r="U10" s="14">
        <v>0.43860838746291197</v>
      </c>
      <c r="V10" s="14">
        <v>0.293995735559064</v>
      </c>
      <c r="W10" s="14">
        <v>0.35643024683173902</v>
      </c>
      <c r="X10" s="14">
        <v>0.2426479599485</v>
      </c>
      <c r="Y10" s="14">
        <v>0</v>
      </c>
      <c r="Z10" s="14">
        <v>0.31013960853510403</v>
      </c>
      <c r="AA10" s="14"/>
      <c r="AB10" s="14">
        <v>0.354132914430422</v>
      </c>
      <c r="AC10" s="14">
        <v>0.35720916626288202</v>
      </c>
      <c r="AD10" s="14">
        <v>0.31595139212769302</v>
      </c>
      <c r="AE10" s="14"/>
      <c r="AF10" s="14">
        <v>0.58965715706265598</v>
      </c>
      <c r="AG10" s="14">
        <v>0.28608052441648701</v>
      </c>
      <c r="AH10" s="14">
        <v>0.25263387086683198</v>
      </c>
      <c r="AI10" s="14">
        <v>0.22757027013308501</v>
      </c>
      <c r="AJ10" s="14">
        <v>0.415886260003616</v>
      </c>
      <c r="AK10" s="14">
        <v>0.39748003403696602</v>
      </c>
      <c r="AL10" s="14">
        <v>0.235446990012871</v>
      </c>
      <c r="AM10" s="14">
        <v>0.23675391896385301</v>
      </c>
      <c r="AN10" s="14"/>
      <c r="AO10" s="14">
        <v>0.483684982006857</v>
      </c>
      <c r="AP10" s="14">
        <v>0.31177301007670899</v>
      </c>
      <c r="AQ10" s="14">
        <v>0.29328877083315102</v>
      </c>
      <c r="AR10" s="14">
        <v>0.34450066756325998</v>
      </c>
      <c r="AS10" s="14">
        <v>0.57160024583198898</v>
      </c>
      <c r="AT10" s="14">
        <v>0.40489623791537399</v>
      </c>
      <c r="AU10" s="14">
        <v>0.30422847182455798</v>
      </c>
      <c r="AV10" s="14">
        <v>0.14957663637269999</v>
      </c>
      <c r="AW10" s="14"/>
      <c r="AX10" s="14">
        <v>0.57413354633422098</v>
      </c>
      <c r="AY10" s="14">
        <v>0.42178658639003802</v>
      </c>
      <c r="AZ10" s="14">
        <v>0.28123401497205602</v>
      </c>
      <c r="BA10" s="14"/>
      <c r="BB10" s="14">
        <v>0.49297347118752699</v>
      </c>
      <c r="BC10" s="14">
        <v>0.41454447117981202</v>
      </c>
      <c r="BD10" s="14">
        <v>0.17215268673054099</v>
      </c>
      <c r="BE10" s="14"/>
      <c r="BF10" s="14">
        <v>0.435762350724476</v>
      </c>
      <c r="BG10" s="14">
        <v>0.44066098587088298</v>
      </c>
      <c r="BH10" s="14">
        <v>0.26246242188984498</v>
      </c>
      <c r="BI10" s="14"/>
      <c r="BJ10" s="14">
        <v>0.34006816844800197</v>
      </c>
      <c r="BK10" s="14">
        <v>0.35408477672923699</v>
      </c>
      <c r="BL10" s="14"/>
      <c r="BM10" s="14">
        <v>0.35024898918456399</v>
      </c>
      <c r="BN10" s="14">
        <v>0.34555653814225801</v>
      </c>
      <c r="BO10" s="14"/>
      <c r="BP10" s="14">
        <v>0.362848719184098</v>
      </c>
      <c r="BQ10" s="14">
        <v>0.30736752307700999</v>
      </c>
      <c r="BR10" s="14">
        <v>0.35154103784034002</v>
      </c>
      <c r="BS10" s="14">
        <v>0.284808671368463</v>
      </c>
      <c r="BT10" s="14">
        <v>0.38383855201913403</v>
      </c>
      <c r="BU10" s="14">
        <v>0.33704454846973098</v>
      </c>
      <c r="BV10" s="14">
        <v>0.284299684496293</v>
      </c>
      <c r="BW10" s="14">
        <v>0.33309866503295499</v>
      </c>
    </row>
    <row r="11" spans="2:75" x14ac:dyDescent="0.35">
      <c r="B11" s="15" t="s">
        <v>340</v>
      </c>
      <c r="C11" s="14">
        <v>0.29357618794048501</v>
      </c>
      <c r="D11" s="14">
        <v>0.29757559389529498</v>
      </c>
      <c r="E11" s="14">
        <v>0.28980173318570102</v>
      </c>
      <c r="F11" s="14"/>
      <c r="G11" s="14">
        <v>0.32049348589983301</v>
      </c>
      <c r="H11" s="14">
        <v>0.282658228059808</v>
      </c>
      <c r="I11" s="14">
        <v>0.35057606753547099</v>
      </c>
      <c r="J11" s="14">
        <v>0.31904596534976498</v>
      </c>
      <c r="K11" s="14">
        <v>0.32498791609095301</v>
      </c>
      <c r="L11" s="14">
        <v>0.24172941863143299</v>
      </c>
      <c r="M11" s="14"/>
      <c r="N11" s="14">
        <v>0.29885346520768602</v>
      </c>
      <c r="O11" s="14">
        <v>0.283700140483295</v>
      </c>
      <c r="P11" s="14"/>
      <c r="Q11" s="14">
        <v>0.35525546133556202</v>
      </c>
      <c r="R11" s="14">
        <v>0.30103846137328499</v>
      </c>
      <c r="S11" s="14">
        <v>0.284475077963871</v>
      </c>
      <c r="T11" s="14">
        <v>0.33046947640906799</v>
      </c>
      <c r="U11" s="14">
        <v>0.238598064274019</v>
      </c>
      <c r="V11" s="14">
        <v>0.35593238098922902</v>
      </c>
      <c r="W11" s="14">
        <v>0.27545731265650197</v>
      </c>
      <c r="X11" s="14">
        <v>0</v>
      </c>
      <c r="Y11" s="14">
        <v>0.68232222267642095</v>
      </c>
      <c r="Z11" s="14">
        <v>0.25040407125682401</v>
      </c>
      <c r="AA11" s="14"/>
      <c r="AB11" s="14">
        <v>0.30255339836089501</v>
      </c>
      <c r="AC11" s="14">
        <v>0.31239843687600799</v>
      </c>
      <c r="AD11" s="14">
        <v>0.228733159002588</v>
      </c>
      <c r="AE11" s="14"/>
      <c r="AF11" s="14">
        <v>0.23849730729249999</v>
      </c>
      <c r="AG11" s="14">
        <v>0.29247447518870201</v>
      </c>
      <c r="AH11" s="14">
        <v>0.35551459102412197</v>
      </c>
      <c r="AI11" s="14">
        <v>0.49870203961426701</v>
      </c>
      <c r="AJ11" s="14">
        <v>0.295264164545333</v>
      </c>
      <c r="AK11" s="14">
        <v>0.259741218925369</v>
      </c>
      <c r="AL11" s="14">
        <v>0.228218822933662</v>
      </c>
      <c r="AM11" s="14">
        <v>0.31080555891682099</v>
      </c>
      <c r="AN11" s="14"/>
      <c r="AO11" s="14">
        <v>0.29862935102265098</v>
      </c>
      <c r="AP11" s="14">
        <v>0.29191118813730998</v>
      </c>
      <c r="AQ11" s="14">
        <v>0.32244134154444198</v>
      </c>
      <c r="AR11" s="14">
        <v>0.37824144701568402</v>
      </c>
      <c r="AS11" s="14">
        <v>0.236819939235896</v>
      </c>
      <c r="AT11" s="14">
        <v>0.26144737633242798</v>
      </c>
      <c r="AU11" s="14">
        <v>0.19702183820508901</v>
      </c>
      <c r="AV11" s="14">
        <v>0.40566946221331601</v>
      </c>
      <c r="AW11" s="14"/>
      <c r="AX11" s="14">
        <v>0.10674683120734101</v>
      </c>
      <c r="AY11" s="14">
        <v>0.30972793321452402</v>
      </c>
      <c r="AZ11" s="14">
        <v>0.27766148675410501</v>
      </c>
      <c r="BA11" s="14"/>
      <c r="BB11" s="14">
        <v>0.20073359680730901</v>
      </c>
      <c r="BC11" s="14">
        <v>0.31952327071275899</v>
      </c>
      <c r="BD11" s="14">
        <v>0.28327848412138301</v>
      </c>
      <c r="BE11" s="14"/>
      <c r="BF11" s="14">
        <v>0.26048655681266503</v>
      </c>
      <c r="BG11" s="14">
        <v>0.27772004247558202</v>
      </c>
      <c r="BH11" s="14">
        <v>0.297840458796372</v>
      </c>
      <c r="BI11" s="14"/>
      <c r="BJ11" s="14">
        <v>0.28255567851071101</v>
      </c>
      <c r="BK11" s="14">
        <v>0.29395325335649197</v>
      </c>
      <c r="BL11" s="14"/>
      <c r="BM11" s="14">
        <v>0.28144135529484099</v>
      </c>
      <c r="BN11" s="14">
        <v>0.30041982761534303</v>
      </c>
      <c r="BO11" s="14"/>
      <c r="BP11" s="14">
        <v>0.30453095776322697</v>
      </c>
      <c r="BQ11" s="14">
        <v>0.33740394684976299</v>
      </c>
      <c r="BR11" s="14">
        <v>0.1879547034962</v>
      </c>
      <c r="BS11" s="14">
        <v>0.362528230068838</v>
      </c>
      <c r="BT11" s="14">
        <v>0.25198980849797598</v>
      </c>
      <c r="BU11" s="14">
        <v>0.27227575539534599</v>
      </c>
      <c r="BV11" s="14">
        <v>0.46751891137997098</v>
      </c>
      <c r="BW11" s="14">
        <v>0.27910861808821702</v>
      </c>
    </row>
    <row r="12" spans="2:75" x14ac:dyDescent="0.35">
      <c r="B12" s="15" t="s">
        <v>341</v>
      </c>
      <c r="C12" s="14">
        <v>0.123019975269944</v>
      </c>
      <c r="D12" s="14">
        <v>0.118032684638298</v>
      </c>
      <c r="E12" s="14">
        <v>0.12772674998869099</v>
      </c>
      <c r="F12" s="14"/>
      <c r="G12" s="14">
        <v>0.14734132650821799</v>
      </c>
      <c r="H12" s="14">
        <v>0.15646122796002401</v>
      </c>
      <c r="I12" s="14">
        <v>0.11489197048473899</v>
      </c>
      <c r="J12" s="14">
        <v>0.15265713675825099</v>
      </c>
      <c r="K12" s="14">
        <v>0.105663507189675</v>
      </c>
      <c r="L12" s="14">
        <v>0.10212146057613899</v>
      </c>
      <c r="M12" s="14"/>
      <c r="N12" s="14">
        <v>0.121193339224866</v>
      </c>
      <c r="O12" s="14">
        <v>0.12643839415430499</v>
      </c>
      <c r="P12" s="14"/>
      <c r="Q12" s="14">
        <v>0.13572447654347999</v>
      </c>
      <c r="R12" s="14">
        <v>0.120921938262565</v>
      </c>
      <c r="S12" s="14">
        <v>0.15535442147952699</v>
      </c>
      <c r="T12" s="14">
        <v>0.13749182168876201</v>
      </c>
      <c r="U12" s="14">
        <v>0.104578469308618</v>
      </c>
      <c r="V12" s="14">
        <v>0.101163848015616</v>
      </c>
      <c r="W12" s="14">
        <v>0.119078664102725</v>
      </c>
      <c r="X12" s="14">
        <v>0.512175855722659</v>
      </c>
      <c r="Y12" s="14">
        <v>0</v>
      </c>
      <c r="Z12" s="14">
        <v>0.10083751918686699</v>
      </c>
      <c r="AA12" s="14"/>
      <c r="AB12" s="14">
        <v>0.15148083464512199</v>
      </c>
      <c r="AC12" s="14">
        <v>0.104894256510511</v>
      </c>
      <c r="AD12" s="14">
        <v>0.155660385396865</v>
      </c>
      <c r="AE12" s="14"/>
      <c r="AF12" s="14">
        <v>7.5379023027403694E-2</v>
      </c>
      <c r="AG12" s="14">
        <v>0.205298414721934</v>
      </c>
      <c r="AH12" s="14">
        <v>9.4903824633377903E-2</v>
      </c>
      <c r="AI12" s="14">
        <v>0.117027040148955</v>
      </c>
      <c r="AJ12" s="14">
        <v>0.10155166016954099</v>
      </c>
      <c r="AK12" s="14">
        <v>0.117154506590506</v>
      </c>
      <c r="AL12" s="14">
        <v>0.222585413078011</v>
      </c>
      <c r="AM12" s="14">
        <v>0.10871592354441099</v>
      </c>
      <c r="AN12" s="14"/>
      <c r="AO12" s="14">
        <v>8.1762281874700707E-2</v>
      </c>
      <c r="AP12" s="14">
        <v>0.18554817497303899</v>
      </c>
      <c r="AQ12" s="14">
        <v>4.7363480193032902E-2</v>
      </c>
      <c r="AR12" s="14">
        <v>0.118287381789943</v>
      </c>
      <c r="AS12" s="14">
        <v>4.4392488727376098E-2</v>
      </c>
      <c r="AT12" s="14">
        <v>0.10819141995812601</v>
      </c>
      <c r="AU12" s="14">
        <v>0.18113194185592399</v>
      </c>
      <c r="AV12" s="14">
        <v>0.13526280114794201</v>
      </c>
      <c r="AW12" s="14"/>
      <c r="AX12" s="14">
        <v>4.9117159726772303E-2</v>
      </c>
      <c r="AY12" s="14">
        <v>0.110686753832623</v>
      </c>
      <c r="AZ12" s="14">
        <v>0.16272931465392601</v>
      </c>
      <c r="BA12" s="14"/>
      <c r="BB12" s="14">
        <v>4.87928685391084E-2</v>
      </c>
      <c r="BC12" s="14">
        <v>0.107901221050034</v>
      </c>
      <c r="BD12" s="14">
        <v>0.23285787586064</v>
      </c>
      <c r="BE12" s="14"/>
      <c r="BF12" s="14">
        <v>6.5440601338775398E-2</v>
      </c>
      <c r="BG12" s="14">
        <v>8.5866553244305505E-2</v>
      </c>
      <c r="BH12" s="14">
        <v>0.17993634532445299</v>
      </c>
      <c r="BI12" s="14"/>
      <c r="BJ12" s="14">
        <v>0.14841802086755801</v>
      </c>
      <c r="BK12" s="14">
        <v>0.116741346590512</v>
      </c>
      <c r="BL12" s="14"/>
      <c r="BM12" s="14">
        <v>0.149628872420076</v>
      </c>
      <c r="BN12" s="14">
        <v>0.108002431060854</v>
      </c>
      <c r="BO12" s="14"/>
      <c r="BP12" s="14">
        <v>7.0188969439263504E-2</v>
      </c>
      <c r="BQ12" s="14">
        <v>0.141308105680196</v>
      </c>
      <c r="BR12" s="14">
        <v>7.5671682521708597E-2</v>
      </c>
      <c r="BS12" s="14">
        <v>0.15894847313007099</v>
      </c>
      <c r="BT12" s="14">
        <v>0.11809021124456</v>
      </c>
      <c r="BU12" s="14">
        <v>0.17981395565467401</v>
      </c>
      <c r="BV12" s="14">
        <v>6.1994062645608902E-2</v>
      </c>
      <c r="BW12" s="14">
        <v>0.129958023273609</v>
      </c>
    </row>
    <row r="13" spans="2:75" x14ac:dyDescent="0.35">
      <c r="B13" s="15" t="s">
        <v>342</v>
      </c>
      <c r="C13" s="14">
        <v>8.9420929849762396E-2</v>
      </c>
      <c r="D13" s="14">
        <v>0.108845065695354</v>
      </c>
      <c r="E13" s="14">
        <v>7.1089326924635002E-2</v>
      </c>
      <c r="F13" s="14"/>
      <c r="G13" s="14">
        <v>0.13227740712592501</v>
      </c>
      <c r="H13" s="14">
        <v>0.19882860978417999</v>
      </c>
      <c r="I13" s="14">
        <v>0.11089690908616</v>
      </c>
      <c r="J13" s="14">
        <v>6.5223267935323306E-2</v>
      </c>
      <c r="K13" s="14">
        <v>7.8407911883777007E-2</v>
      </c>
      <c r="L13" s="14">
        <v>5.00716372801343E-2</v>
      </c>
      <c r="M13" s="14"/>
      <c r="N13" s="14">
        <v>9.1098827899475196E-2</v>
      </c>
      <c r="O13" s="14">
        <v>8.62808634995854E-2</v>
      </c>
      <c r="P13" s="14"/>
      <c r="Q13" s="14">
        <v>0.11267902846865201</v>
      </c>
      <c r="R13" s="14">
        <v>0.100352716105833</v>
      </c>
      <c r="S13" s="14">
        <v>8.8152558554485103E-2</v>
      </c>
      <c r="T13" s="14">
        <v>6.2123955062924702E-2</v>
      </c>
      <c r="U13" s="14">
        <v>8.0383422367126103E-2</v>
      </c>
      <c r="V13" s="14">
        <v>0.114361913216803</v>
      </c>
      <c r="W13" s="14">
        <v>0.126779573863082</v>
      </c>
      <c r="X13" s="14">
        <v>0</v>
      </c>
      <c r="Y13" s="14">
        <v>0.31767777732357899</v>
      </c>
      <c r="Z13" s="14">
        <v>5.6089581676707002E-2</v>
      </c>
      <c r="AA13" s="14"/>
      <c r="AB13" s="14">
        <v>4.9738263353846499E-2</v>
      </c>
      <c r="AC13" s="14">
        <v>7.8853609714498202E-2</v>
      </c>
      <c r="AD13" s="14">
        <v>0.157343382631002</v>
      </c>
      <c r="AE13" s="14"/>
      <c r="AF13" s="14">
        <v>2.2539817158306601E-2</v>
      </c>
      <c r="AG13" s="14">
        <v>9.2195165909046195E-2</v>
      </c>
      <c r="AH13" s="14">
        <v>0.15263151034171599</v>
      </c>
      <c r="AI13" s="14">
        <v>4.6292462582371498E-2</v>
      </c>
      <c r="AJ13" s="14">
        <v>5.3583493989522897E-2</v>
      </c>
      <c r="AK13" s="14">
        <v>4.8448493455222799E-2</v>
      </c>
      <c r="AL13" s="14">
        <v>0.18803072106227101</v>
      </c>
      <c r="AM13" s="14">
        <v>0.13713458231751</v>
      </c>
      <c r="AN13" s="14"/>
      <c r="AO13" s="14">
        <v>2.89298211345006E-2</v>
      </c>
      <c r="AP13" s="14">
        <v>0.108271867167357</v>
      </c>
      <c r="AQ13" s="14">
        <v>0.133921745412243</v>
      </c>
      <c r="AR13" s="14">
        <v>1.5338564055281501E-2</v>
      </c>
      <c r="AS13" s="14">
        <v>1.5919994734511899E-2</v>
      </c>
      <c r="AT13" s="14">
        <v>3.5961491550746502E-2</v>
      </c>
      <c r="AU13" s="14">
        <v>0.20526645937501301</v>
      </c>
      <c r="AV13" s="14">
        <v>0.146397783188773</v>
      </c>
      <c r="AW13" s="14"/>
      <c r="AX13" s="14">
        <v>3.4164617787366097E-2</v>
      </c>
      <c r="AY13" s="14">
        <v>4.9701661004018197E-2</v>
      </c>
      <c r="AZ13" s="14">
        <v>0.136212874518713</v>
      </c>
      <c r="BA13" s="14"/>
      <c r="BB13" s="14">
        <v>3.5964052649426301E-2</v>
      </c>
      <c r="BC13" s="14">
        <v>4.1554353565439503E-2</v>
      </c>
      <c r="BD13" s="14">
        <v>0.21897158828170299</v>
      </c>
      <c r="BE13" s="14"/>
      <c r="BF13" s="14">
        <v>4.0746523486703899E-2</v>
      </c>
      <c r="BG13" s="14">
        <v>6.3162966330983603E-2</v>
      </c>
      <c r="BH13" s="14">
        <v>0.15228329018517001</v>
      </c>
      <c r="BI13" s="14"/>
      <c r="BJ13" s="14">
        <v>8.8490180927784406E-2</v>
      </c>
      <c r="BK13" s="14">
        <v>8.76929714730149E-2</v>
      </c>
      <c r="BL13" s="14"/>
      <c r="BM13" s="14">
        <v>9.40139206171028E-2</v>
      </c>
      <c r="BN13" s="14">
        <v>8.9622908750650501E-2</v>
      </c>
      <c r="BO13" s="14"/>
      <c r="BP13" s="14">
        <v>7.6658772470227801E-2</v>
      </c>
      <c r="BQ13" s="14">
        <v>5.4184828517391599E-2</v>
      </c>
      <c r="BR13" s="14">
        <v>0.11138591037581699</v>
      </c>
      <c r="BS13" s="14">
        <v>6.5383279788833806E-2</v>
      </c>
      <c r="BT13" s="14">
        <v>0.121926908624368</v>
      </c>
      <c r="BU13" s="14">
        <v>5.3861198400386598E-2</v>
      </c>
      <c r="BV13" s="14">
        <v>6.9722896676320895E-2</v>
      </c>
      <c r="BW13" s="14">
        <v>0.10440855977419999</v>
      </c>
    </row>
    <row r="14" spans="2:75" x14ac:dyDescent="0.35">
      <c r="B14" s="15" t="s">
        <v>92</v>
      </c>
      <c r="C14" s="20">
        <v>9.8534906859169505E-2</v>
      </c>
      <c r="D14" s="20">
        <v>5.2441664405019101E-2</v>
      </c>
      <c r="E14" s="20">
        <v>0.14203558173695999</v>
      </c>
      <c r="F14" s="20"/>
      <c r="G14" s="20">
        <v>0.14648644556295301</v>
      </c>
      <c r="H14" s="20">
        <v>7.3135454959343094E-2</v>
      </c>
      <c r="I14" s="20">
        <v>0.107364152988164</v>
      </c>
      <c r="J14" s="20">
        <v>0.12683365259517801</v>
      </c>
      <c r="K14" s="20">
        <v>5.1946513702835297E-2</v>
      </c>
      <c r="L14" s="20">
        <v>9.9820681336953695E-2</v>
      </c>
      <c r="M14" s="20"/>
      <c r="N14" s="20">
        <v>7.1551873228643703E-2</v>
      </c>
      <c r="O14" s="20">
        <v>0.14903172693915301</v>
      </c>
      <c r="P14" s="20"/>
      <c r="Q14" s="20">
        <v>0.17727715212197001</v>
      </c>
      <c r="R14" s="20">
        <v>0.17073706017992399</v>
      </c>
      <c r="S14" s="20">
        <v>9.2501884595452694E-2</v>
      </c>
      <c r="T14" s="20">
        <v>6.6282101180227301E-2</v>
      </c>
      <c r="U14" s="20">
        <v>7.6839201518634395E-2</v>
      </c>
      <c r="V14" s="20">
        <v>4.03673951139156E-2</v>
      </c>
      <c r="W14" s="20">
        <v>5.3331402935665601E-2</v>
      </c>
      <c r="X14" s="20">
        <v>0</v>
      </c>
      <c r="Y14" s="20">
        <v>0</v>
      </c>
      <c r="Z14" s="20">
        <v>0.270681361157735</v>
      </c>
      <c r="AA14" s="20"/>
      <c r="AB14" s="20">
        <v>3.7677993419677702E-2</v>
      </c>
      <c r="AC14" s="20">
        <v>0.12619318006583899</v>
      </c>
      <c r="AD14" s="20">
        <v>2.7516579370201699E-2</v>
      </c>
      <c r="AE14" s="20"/>
      <c r="AF14" s="20">
        <v>4.1366847696786301E-2</v>
      </c>
      <c r="AG14" s="20">
        <v>5.64057202620264E-2</v>
      </c>
      <c r="AH14" s="20">
        <v>6.5744578460229297E-2</v>
      </c>
      <c r="AI14" s="20">
        <v>2.9359291340502702E-2</v>
      </c>
      <c r="AJ14" s="20">
        <v>0.104160970983895</v>
      </c>
      <c r="AK14" s="20">
        <v>9.5674854200213696E-2</v>
      </c>
      <c r="AL14" s="20">
        <v>3.83590073963112E-2</v>
      </c>
      <c r="AM14" s="20">
        <v>0.18724511062274099</v>
      </c>
      <c r="AN14" s="20"/>
      <c r="AO14" s="20">
        <v>6.1398756500395203E-2</v>
      </c>
      <c r="AP14" s="20">
        <v>5.4137041650991598E-2</v>
      </c>
      <c r="AQ14" s="20">
        <v>8.2236583096875607E-2</v>
      </c>
      <c r="AR14" s="20">
        <v>3.8194014904863703E-2</v>
      </c>
      <c r="AS14" s="20">
        <v>9.7786854815688801E-2</v>
      </c>
      <c r="AT14" s="20">
        <v>8.8135474417561394E-2</v>
      </c>
      <c r="AU14" s="20">
        <v>3.7947456999072898E-2</v>
      </c>
      <c r="AV14" s="20">
        <v>0.14007912930546801</v>
      </c>
      <c r="AW14" s="20"/>
      <c r="AX14" s="20">
        <v>0.127943382863697</v>
      </c>
      <c r="AY14" s="20">
        <v>4.8735587341475699E-2</v>
      </c>
      <c r="AZ14" s="20">
        <v>9.5027243757494204E-2</v>
      </c>
      <c r="BA14" s="20"/>
      <c r="BB14" s="20">
        <v>5.7695231897767603E-2</v>
      </c>
      <c r="BC14" s="20">
        <v>8.0064706086056106E-2</v>
      </c>
      <c r="BD14" s="20">
        <v>6.6483592759440796E-2</v>
      </c>
      <c r="BE14" s="20"/>
      <c r="BF14" s="20">
        <v>5.47383862919925E-2</v>
      </c>
      <c r="BG14" s="20">
        <v>7.0723571374650698E-2</v>
      </c>
      <c r="BH14" s="20">
        <v>6.6884416777085801E-2</v>
      </c>
      <c r="BI14" s="20"/>
      <c r="BJ14" s="20">
        <v>3.7545822520473303E-2</v>
      </c>
      <c r="BK14" s="20">
        <v>0.109866157363644</v>
      </c>
      <c r="BL14" s="20"/>
      <c r="BM14" s="20">
        <v>3.3520821947065203E-2</v>
      </c>
      <c r="BN14" s="20">
        <v>0.120755247269462</v>
      </c>
      <c r="BO14" s="20"/>
      <c r="BP14" s="20">
        <v>0.118665560559284</v>
      </c>
      <c r="BQ14" s="20">
        <v>9.9348287814149797E-2</v>
      </c>
      <c r="BR14" s="20">
        <v>0.15079866963680699</v>
      </c>
      <c r="BS14" s="20">
        <v>9.3704887014834495E-2</v>
      </c>
      <c r="BT14" s="20">
        <v>7.6769720643046394E-2</v>
      </c>
      <c r="BU14" s="20">
        <v>0.124072284664189</v>
      </c>
      <c r="BV14" s="20">
        <v>4.5159609947749597E-2</v>
      </c>
      <c r="BW14" s="20">
        <v>0.119769427420249</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434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338</v>
      </c>
      <c r="C9" s="14">
        <v>6.9798830844646997E-2</v>
      </c>
      <c r="D9" s="14">
        <v>7.2693555015095807E-2</v>
      </c>
      <c r="E9" s="14">
        <v>6.7066923773348303E-2</v>
      </c>
      <c r="F9" s="14"/>
      <c r="G9" s="14">
        <v>0.107470238479127</v>
      </c>
      <c r="H9" s="14">
        <v>1.9927867077704602E-2</v>
      </c>
      <c r="I9" s="14">
        <v>6.2036147743649801E-2</v>
      </c>
      <c r="J9" s="14">
        <v>2.2795796697686999E-2</v>
      </c>
      <c r="K9" s="14">
        <v>0.11997025705348</v>
      </c>
      <c r="L9" s="14">
        <v>8.2934066124244907E-2</v>
      </c>
      <c r="M9" s="14"/>
      <c r="N9" s="14">
        <v>7.0263624301815805E-2</v>
      </c>
      <c r="O9" s="14">
        <v>6.8929003089088101E-2</v>
      </c>
      <c r="P9" s="14"/>
      <c r="Q9" s="14">
        <v>3.4778983301340903E-2</v>
      </c>
      <c r="R9" s="14">
        <v>8.8782845760733795E-2</v>
      </c>
      <c r="S9" s="14">
        <v>5.92679345644355E-2</v>
      </c>
      <c r="T9" s="14">
        <v>6.1925541612849501E-2</v>
      </c>
      <c r="U9" s="14">
        <v>8.86992879184723E-2</v>
      </c>
      <c r="V9" s="14">
        <v>0.108160456342222</v>
      </c>
      <c r="W9" s="14">
        <v>4.1302832076403201E-2</v>
      </c>
      <c r="X9" s="14">
        <v>0</v>
      </c>
      <c r="Y9" s="14">
        <v>0</v>
      </c>
      <c r="Z9" s="14">
        <v>5.1536673796889899E-2</v>
      </c>
      <c r="AA9" s="14"/>
      <c r="AB9" s="14">
        <v>0.15889200736002099</v>
      </c>
      <c r="AC9" s="14">
        <v>5.1222554088611698E-2</v>
      </c>
      <c r="AD9" s="14">
        <v>6.85282539717499E-2</v>
      </c>
      <c r="AE9" s="14"/>
      <c r="AF9" s="14">
        <v>7.2010155075165394E-2</v>
      </c>
      <c r="AG9" s="14">
        <v>8.2656283842234696E-2</v>
      </c>
      <c r="AH9" s="14">
        <v>8.6748432916697094E-2</v>
      </c>
      <c r="AI9" s="14">
        <v>0.127980846069394</v>
      </c>
      <c r="AJ9" s="14">
        <v>8.0060630858226206E-2</v>
      </c>
      <c r="AK9" s="14">
        <v>7.0446771671052399E-2</v>
      </c>
      <c r="AL9" s="14">
        <v>5.8902477884347999E-2</v>
      </c>
      <c r="AM9" s="14">
        <v>5.5337030088939698E-2</v>
      </c>
      <c r="AN9" s="14"/>
      <c r="AO9" s="14">
        <v>8.4174216331510093E-2</v>
      </c>
      <c r="AP9" s="14">
        <v>0.10323301446093799</v>
      </c>
      <c r="AQ9" s="14">
        <v>0.15989350699186899</v>
      </c>
      <c r="AR9" s="14">
        <v>0.24292113461980699</v>
      </c>
      <c r="AS9" s="14">
        <v>9.0698989608753805E-2</v>
      </c>
      <c r="AT9" s="14">
        <v>8.2982285736286798E-2</v>
      </c>
      <c r="AU9" s="14">
        <v>7.8793459127040402E-2</v>
      </c>
      <c r="AV9" s="14">
        <v>2.1220609457040698E-2</v>
      </c>
      <c r="AW9" s="14"/>
      <c r="AX9" s="14">
        <v>0.14237025908734299</v>
      </c>
      <c r="AY9" s="14">
        <v>6.3555285232405098E-2</v>
      </c>
      <c r="AZ9" s="14">
        <v>8.1414944759248098E-2</v>
      </c>
      <c r="BA9" s="14"/>
      <c r="BB9" s="14">
        <v>0.23741708006939299</v>
      </c>
      <c r="BC9" s="14">
        <v>5.3561608424170903E-2</v>
      </c>
      <c r="BD9" s="14">
        <v>3.0286636977022E-2</v>
      </c>
      <c r="BE9" s="14"/>
      <c r="BF9" s="14">
        <v>6.4647816089994398E-2</v>
      </c>
      <c r="BG9" s="14">
        <v>0.117820919727663</v>
      </c>
      <c r="BH9" s="14">
        <v>4.2113134474239103E-2</v>
      </c>
      <c r="BI9" s="14"/>
      <c r="BJ9" s="14">
        <v>9.4389184898337503E-2</v>
      </c>
      <c r="BK9" s="14">
        <v>6.4940693416295894E-2</v>
      </c>
      <c r="BL9" s="14"/>
      <c r="BM9" s="14">
        <v>0.13103976679701501</v>
      </c>
      <c r="BN9" s="14">
        <v>4.3871826978189699E-2</v>
      </c>
      <c r="BO9" s="14"/>
      <c r="BP9" s="14">
        <v>9.6165692626980603E-2</v>
      </c>
      <c r="BQ9" s="14">
        <v>6.0553968206213699E-2</v>
      </c>
      <c r="BR9" s="14">
        <v>0.122647996129128</v>
      </c>
      <c r="BS9" s="14">
        <v>2.5918507010941099E-2</v>
      </c>
      <c r="BT9" s="14">
        <v>9.1864259684537306E-2</v>
      </c>
      <c r="BU9" s="14">
        <v>4.1133317421534303E-2</v>
      </c>
      <c r="BV9" s="14">
        <v>0</v>
      </c>
      <c r="BW9" s="14">
        <v>6.3274720599446194E-2</v>
      </c>
    </row>
    <row r="10" spans="2:75" x14ac:dyDescent="0.35">
      <c r="B10" s="15" t="s">
        <v>339</v>
      </c>
      <c r="C10" s="14">
        <v>0.40061065708362198</v>
      </c>
      <c r="D10" s="14">
        <v>0.45284205028500502</v>
      </c>
      <c r="E10" s="14">
        <v>0.35131707882586599</v>
      </c>
      <c r="F10" s="14"/>
      <c r="G10" s="14">
        <v>0.25795830283544302</v>
      </c>
      <c r="H10" s="14">
        <v>0.26026508940721299</v>
      </c>
      <c r="I10" s="14">
        <v>0.31619074678019599</v>
      </c>
      <c r="J10" s="14">
        <v>0.38025584183702599</v>
      </c>
      <c r="K10" s="14">
        <v>0.45553976240682997</v>
      </c>
      <c r="L10" s="14">
        <v>0.50094462890329805</v>
      </c>
      <c r="M10" s="14"/>
      <c r="N10" s="14">
        <v>0.42421917294661299</v>
      </c>
      <c r="O10" s="14">
        <v>0.356429005968596</v>
      </c>
      <c r="P10" s="14"/>
      <c r="Q10" s="14">
        <v>0.37774993192245399</v>
      </c>
      <c r="R10" s="14">
        <v>0.32258669932436401</v>
      </c>
      <c r="S10" s="14">
        <v>0.366195329029606</v>
      </c>
      <c r="T10" s="14">
        <v>0.37683082006350499</v>
      </c>
      <c r="U10" s="14">
        <v>0.46901292167480801</v>
      </c>
      <c r="V10" s="14">
        <v>0.405358260544607</v>
      </c>
      <c r="W10" s="14">
        <v>0.40869742261575098</v>
      </c>
      <c r="X10" s="14">
        <v>1</v>
      </c>
      <c r="Y10" s="14">
        <v>0</v>
      </c>
      <c r="Z10" s="14">
        <v>0.42377249021923702</v>
      </c>
      <c r="AA10" s="14"/>
      <c r="AB10" s="14">
        <v>0.47519455281401501</v>
      </c>
      <c r="AC10" s="14">
        <v>0.38383864340040802</v>
      </c>
      <c r="AD10" s="14">
        <v>0.43745172847866998</v>
      </c>
      <c r="AE10" s="14"/>
      <c r="AF10" s="14">
        <v>0.60842723239479801</v>
      </c>
      <c r="AG10" s="14">
        <v>0.35942459698859902</v>
      </c>
      <c r="AH10" s="14">
        <v>0.33833484864951602</v>
      </c>
      <c r="AI10" s="14">
        <v>0.48158844782291599</v>
      </c>
      <c r="AJ10" s="14">
        <v>0.34592902423899502</v>
      </c>
      <c r="AK10" s="14">
        <v>0.46803327445305998</v>
      </c>
      <c r="AL10" s="14">
        <v>0.367890478887409</v>
      </c>
      <c r="AM10" s="14">
        <v>0.23756694077649301</v>
      </c>
      <c r="AN10" s="14"/>
      <c r="AO10" s="14">
        <v>0.60035671519961797</v>
      </c>
      <c r="AP10" s="14">
        <v>0.34724888921942698</v>
      </c>
      <c r="AQ10" s="14">
        <v>0.27634248154998098</v>
      </c>
      <c r="AR10" s="14">
        <v>0.40286423655058501</v>
      </c>
      <c r="AS10" s="14">
        <v>0.49503166036850399</v>
      </c>
      <c r="AT10" s="14">
        <v>0.49541439723406899</v>
      </c>
      <c r="AU10" s="14">
        <v>0.348445439869146</v>
      </c>
      <c r="AV10" s="14">
        <v>0.237841107301934</v>
      </c>
      <c r="AW10" s="14"/>
      <c r="AX10" s="14">
        <v>0.31532869267453201</v>
      </c>
      <c r="AY10" s="14">
        <v>0.53223785691358805</v>
      </c>
      <c r="AZ10" s="14">
        <v>0.32373629432741102</v>
      </c>
      <c r="BA10" s="14"/>
      <c r="BB10" s="14">
        <v>0.45792581555932899</v>
      </c>
      <c r="BC10" s="14">
        <v>0.50190130664760702</v>
      </c>
      <c r="BD10" s="14">
        <v>0.239022431115304</v>
      </c>
      <c r="BE10" s="14"/>
      <c r="BF10" s="14">
        <v>0.45880812066120902</v>
      </c>
      <c r="BG10" s="14">
        <v>0.492411841676346</v>
      </c>
      <c r="BH10" s="14">
        <v>0.34487291519098001</v>
      </c>
      <c r="BI10" s="14"/>
      <c r="BJ10" s="14">
        <v>0.48153509842900499</v>
      </c>
      <c r="BK10" s="14">
        <v>0.38786245301640698</v>
      </c>
      <c r="BL10" s="14"/>
      <c r="BM10" s="14">
        <v>0.40123792162129701</v>
      </c>
      <c r="BN10" s="14">
        <v>0.41438394609984402</v>
      </c>
      <c r="BO10" s="14"/>
      <c r="BP10" s="14">
        <v>0.38731001711232299</v>
      </c>
      <c r="BQ10" s="14">
        <v>0.45852920228280902</v>
      </c>
      <c r="BR10" s="14">
        <v>0.47445355522843502</v>
      </c>
      <c r="BS10" s="14">
        <v>0.37605322058442697</v>
      </c>
      <c r="BT10" s="14">
        <v>0.38876363503825401</v>
      </c>
      <c r="BU10" s="14">
        <v>0.41882973742223401</v>
      </c>
      <c r="BV10" s="14">
        <v>0.50846917554719395</v>
      </c>
      <c r="BW10" s="14">
        <v>0.38828653972522997</v>
      </c>
    </row>
    <row r="11" spans="2:75" x14ac:dyDescent="0.35">
      <c r="B11" s="15" t="s">
        <v>340</v>
      </c>
      <c r="C11" s="14">
        <v>0.24318225283382899</v>
      </c>
      <c r="D11" s="14">
        <v>0.24051671182002901</v>
      </c>
      <c r="E11" s="14">
        <v>0.24569786741941699</v>
      </c>
      <c r="F11" s="14"/>
      <c r="G11" s="14">
        <v>0.23413067000149601</v>
      </c>
      <c r="H11" s="14">
        <v>0.30562138579618398</v>
      </c>
      <c r="I11" s="14">
        <v>0.28520172496462298</v>
      </c>
      <c r="J11" s="14">
        <v>0.264666474738946</v>
      </c>
      <c r="K11" s="14">
        <v>0.24442706097032399</v>
      </c>
      <c r="L11" s="14">
        <v>0.19528148471121001</v>
      </c>
      <c r="M11" s="14"/>
      <c r="N11" s="14">
        <v>0.24124031661904699</v>
      </c>
      <c r="O11" s="14">
        <v>0.24681644775006301</v>
      </c>
      <c r="P11" s="14"/>
      <c r="Q11" s="14">
        <v>0.24680577906936199</v>
      </c>
      <c r="R11" s="14">
        <v>0.25613240180130997</v>
      </c>
      <c r="S11" s="14">
        <v>0.23491913175251899</v>
      </c>
      <c r="T11" s="14">
        <v>0.27998108813682399</v>
      </c>
      <c r="U11" s="14">
        <v>0.182154364815065</v>
      </c>
      <c r="V11" s="14">
        <v>0.28116259225136397</v>
      </c>
      <c r="W11" s="14">
        <v>0.29525625136276801</v>
      </c>
      <c r="X11" s="14">
        <v>0</v>
      </c>
      <c r="Y11" s="14">
        <v>0.57049239310669397</v>
      </c>
      <c r="Z11" s="14">
        <v>0.15009010461417199</v>
      </c>
      <c r="AA11" s="14"/>
      <c r="AB11" s="14">
        <v>0.13317560782730101</v>
      </c>
      <c r="AC11" s="14">
        <v>0.26045079668619697</v>
      </c>
      <c r="AD11" s="14">
        <v>0.24928990591709299</v>
      </c>
      <c r="AE11" s="14"/>
      <c r="AF11" s="14">
        <v>0.17372181130650699</v>
      </c>
      <c r="AG11" s="14">
        <v>0.25999463462845002</v>
      </c>
      <c r="AH11" s="14">
        <v>0.26165427156521398</v>
      </c>
      <c r="AI11" s="14">
        <v>0.31341598899196599</v>
      </c>
      <c r="AJ11" s="14">
        <v>0.28008984787303398</v>
      </c>
      <c r="AK11" s="14">
        <v>0.23860698816150799</v>
      </c>
      <c r="AL11" s="14">
        <v>0.19003533566338299</v>
      </c>
      <c r="AM11" s="14">
        <v>0.25867065168787301</v>
      </c>
      <c r="AN11" s="14"/>
      <c r="AO11" s="14">
        <v>0.15636414311395999</v>
      </c>
      <c r="AP11" s="14">
        <v>0.23883156086603899</v>
      </c>
      <c r="AQ11" s="14">
        <v>0.34621943942831801</v>
      </c>
      <c r="AR11" s="14">
        <v>0.30732463215624301</v>
      </c>
      <c r="AS11" s="14">
        <v>0.28127939653416001</v>
      </c>
      <c r="AT11" s="14">
        <v>0.22362557359084501</v>
      </c>
      <c r="AU11" s="14">
        <v>0.17614335124723701</v>
      </c>
      <c r="AV11" s="14">
        <v>0.31227378334973599</v>
      </c>
      <c r="AW11" s="14"/>
      <c r="AX11" s="14">
        <v>0.305565317807523</v>
      </c>
      <c r="AY11" s="14">
        <v>0.21491979115403401</v>
      </c>
      <c r="AZ11" s="14">
        <v>0.244011631568231</v>
      </c>
      <c r="BA11" s="14"/>
      <c r="BB11" s="14">
        <v>0.163774617997164</v>
      </c>
      <c r="BC11" s="14">
        <v>0.21925794933041001</v>
      </c>
      <c r="BD11" s="14">
        <v>0.31504984905184502</v>
      </c>
      <c r="BE11" s="14"/>
      <c r="BF11" s="14">
        <v>0.27078339152339398</v>
      </c>
      <c r="BG11" s="14">
        <v>0.19624007887713801</v>
      </c>
      <c r="BH11" s="14">
        <v>0.26607777737670202</v>
      </c>
      <c r="BI11" s="14"/>
      <c r="BJ11" s="14">
        <v>0.234611428227572</v>
      </c>
      <c r="BK11" s="14">
        <v>0.24446450940867701</v>
      </c>
      <c r="BL11" s="14"/>
      <c r="BM11" s="14">
        <v>0.242346046298023</v>
      </c>
      <c r="BN11" s="14">
        <v>0.24002794925537199</v>
      </c>
      <c r="BO11" s="14"/>
      <c r="BP11" s="14">
        <v>0.25059754708855703</v>
      </c>
      <c r="BQ11" s="14">
        <v>0.23289526467993199</v>
      </c>
      <c r="BR11" s="14">
        <v>0.16099078635181199</v>
      </c>
      <c r="BS11" s="14">
        <v>0.33557965700207598</v>
      </c>
      <c r="BT11" s="14">
        <v>0.22866941671192201</v>
      </c>
      <c r="BU11" s="14">
        <v>0.188507167262458</v>
      </c>
      <c r="BV11" s="14">
        <v>0.23684979763351699</v>
      </c>
      <c r="BW11" s="14">
        <v>0.20719837838653199</v>
      </c>
    </row>
    <row r="12" spans="2:75" x14ac:dyDescent="0.35">
      <c r="B12" s="15" t="s">
        <v>341</v>
      </c>
      <c r="C12" s="14">
        <v>0.11879702119579</v>
      </c>
      <c r="D12" s="14">
        <v>0.11445261954256999</v>
      </c>
      <c r="E12" s="14">
        <v>0.12289706696808</v>
      </c>
      <c r="F12" s="14"/>
      <c r="G12" s="14">
        <v>0.11940989330924399</v>
      </c>
      <c r="H12" s="14">
        <v>0.150934807535964</v>
      </c>
      <c r="I12" s="14">
        <v>0.120115748276639</v>
      </c>
      <c r="J12" s="14">
        <v>0.15139485369163699</v>
      </c>
      <c r="K12" s="14">
        <v>6.8215615170256899E-2</v>
      </c>
      <c r="L12" s="14">
        <v>0.113249691250445</v>
      </c>
      <c r="M12" s="14"/>
      <c r="N12" s="14">
        <v>0.12774364958881901</v>
      </c>
      <c r="O12" s="14">
        <v>0.102054045203122</v>
      </c>
      <c r="P12" s="14"/>
      <c r="Q12" s="14">
        <v>0.123627534400265</v>
      </c>
      <c r="R12" s="14">
        <v>6.9102644907615501E-2</v>
      </c>
      <c r="S12" s="14">
        <v>0.166474740196976</v>
      </c>
      <c r="T12" s="14">
        <v>0.18234690926967301</v>
      </c>
      <c r="U12" s="14">
        <v>0.14308357335362701</v>
      </c>
      <c r="V12" s="14">
        <v>6.2222657170808202E-2</v>
      </c>
      <c r="W12" s="14">
        <v>7.9775188199363301E-2</v>
      </c>
      <c r="X12" s="14">
        <v>0</v>
      </c>
      <c r="Y12" s="14">
        <v>0.11182982956972801</v>
      </c>
      <c r="Z12" s="14">
        <v>6.0164230347016102E-2</v>
      </c>
      <c r="AA12" s="14"/>
      <c r="AB12" s="14">
        <v>0.15348358181802399</v>
      </c>
      <c r="AC12" s="14">
        <v>0.11449282154788699</v>
      </c>
      <c r="AD12" s="14">
        <v>9.9783069955926104E-2</v>
      </c>
      <c r="AE12" s="14"/>
      <c r="AF12" s="14">
        <v>8.6232374627660299E-2</v>
      </c>
      <c r="AG12" s="14">
        <v>0.14646837401622301</v>
      </c>
      <c r="AH12" s="14">
        <v>0.11392547429652999</v>
      </c>
      <c r="AI12" s="14">
        <v>2.9656724137958401E-2</v>
      </c>
      <c r="AJ12" s="14">
        <v>0.13305397605761099</v>
      </c>
      <c r="AK12" s="14">
        <v>0.12175777039730901</v>
      </c>
      <c r="AL12" s="14">
        <v>0.17850034808187701</v>
      </c>
      <c r="AM12" s="14">
        <v>0.14493201533903299</v>
      </c>
      <c r="AN12" s="14"/>
      <c r="AO12" s="14">
        <v>8.5298040583364002E-2</v>
      </c>
      <c r="AP12" s="14">
        <v>0.15644266628182901</v>
      </c>
      <c r="AQ12" s="14">
        <v>6.9826699045118401E-2</v>
      </c>
      <c r="AR12" s="14">
        <v>2.55907546997921E-2</v>
      </c>
      <c r="AS12" s="14">
        <v>1.5746192955417401E-2</v>
      </c>
      <c r="AT12" s="14">
        <v>9.0976276141263399E-2</v>
      </c>
      <c r="AU12" s="14">
        <v>0.22738952847741101</v>
      </c>
      <c r="AV12" s="14">
        <v>0.152469908617651</v>
      </c>
      <c r="AW12" s="14"/>
      <c r="AX12" s="14">
        <v>8.2580734537364697E-2</v>
      </c>
      <c r="AY12" s="14">
        <v>0.10743426978831</v>
      </c>
      <c r="AZ12" s="14">
        <v>0.15227935867796399</v>
      </c>
      <c r="BA12" s="14"/>
      <c r="BB12" s="14">
        <v>4.3675090667917797E-2</v>
      </c>
      <c r="BC12" s="14">
        <v>0.120835925848263</v>
      </c>
      <c r="BD12" s="14">
        <v>0.18550102105571001</v>
      </c>
      <c r="BE12" s="14"/>
      <c r="BF12" s="14">
        <v>0.103057570502989</v>
      </c>
      <c r="BG12" s="14">
        <v>8.6186944853423306E-2</v>
      </c>
      <c r="BH12" s="14">
        <v>0.16054472870481401</v>
      </c>
      <c r="BI12" s="14"/>
      <c r="BJ12" s="14">
        <v>0.109274325705098</v>
      </c>
      <c r="BK12" s="14">
        <v>0.119750458305832</v>
      </c>
      <c r="BL12" s="14"/>
      <c r="BM12" s="14">
        <v>0.113953414026642</v>
      </c>
      <c r="BN12" s="14">
        <v>0.108640821334375</v>
      </c>
      <c r="BO12" s="14"/>
      <c r="BP12" s="14">
        <v>8.1866374693155802E-2</v>
      </c>
      <c r="BQ12" s="14">
        <v>7.5273770054101796E-2</v>
      </c>
      <c r="BR12" s="14">
        <v>5.7513551072286798E-2</v>
      </c>
      <c r="BS12" s="14">
        <v>0.10544526479659801</v>
      </c>
      <c r="BT12" s="14">
        <v>0.13344192846654901</v>
      </c>
      <c r="BU12" s="14">
        <v>0.16926416205695399</v>
      </c>
      <c r="BV12" s="14">
        <v>0.158369781787847</v>
      </c>
      <c r="BW12" s="14">
        <v>0.14296659366082501</v>
      </c>
    </row>
    <row r="13" spans="2:75" x14ac:dyDescent="0.35">
      <c r="B13" s="15" t="s">
        <v>342</v>
      </c>
      <c r="C13" s="14">
        <v>6.5389935929329901E-2</v>
      </c>
      <c r="D13" s="14">
        <v>6.6232391153866699E-2</v>
      </c>
      <c r="E13" s="14">
        <v>6.4594865570412802E-2</v>
      </c>
      <c r="F13" s="14"/>
      <c r="G13" s="14">
        <v>0.13533286792684501</v>
      </c>
      <c r="H13" s="14">
        <v>0.17776366742868399</v>
      </c>
      <c r="I13" s="14">
        <v>9.1586445649361997E-2</v>
      </c>
      <c r="J13" s="14">
        <v>3.7938593668748702E-2</v>
      </c>
      <c r="K13" s="14">
        <v>3.5173145557501097E-2</v>
      </c>
      <c r="L13" s="14">
        <v>2.72679736296603E-2</v>
      </c>
      <c r="M13" s="14"/>
      <c r="N13" s="14">
        <v>6.4332054958173901E-2</v>
      </c>
      <c r="O13" s="14">
        <v>6.7369684603921801E-2</v>
      </c>
      <c r="P13" s="14"/>
      <c r="Q13" s="14">
        <v>4.2886562443297901E-2</v>
      </c>
      <c r="R13" s="14">
        <v>8.1808769659510699E-2</v>
      </c>
      <c r="S13" s="14">
        <v>5.59591712709607E-2</v>
      </c>
      <c r="T13" s="14">
        <v>4.4022788107137001E-2</v>
      </c>
      <c r="U13" s="14">
        <v>5.1330466984887302E-2</v>
      </c>
      <c r="V13" s="14">
        <v>9.5044003514762193E-2</v>
      </c>
      <c r="W13" s="14">
        <v>0.115624454931232</v>
      </c>
      <c r="X13" s="14">
        <v>0</v>
      </c>
      <c r="Y13" s="14">
        <v>0.31767777732357899</v>
      </c>
      <c r="Z13" s="14">
        <v>1.9620738441961799E-2</v>
      </c>
      <c r="AA13" s="14"/>
      <c r="AB13" s="14">
        <v>3.9205836406311999E-2</v>
      </c>
      <c r="AC13" s="14">
        <v>6.28787998739848E-2</v>
      </c>
      <c r="AD13" s="14">
        <v>0.112130866036321</v>
      </c>
      <c r="AE13" s="14"/>
      <c r="AF13" s="14">
        <v>1.72265006930193E-2</v>
      </c>
      <c r="AG13" s="14">
        <v>0.103916690776117</v>
      </c>
      <c r="AH13" s="14">
        <v>0.12864998134802499</v>
      </c>
      <c r="AI13" s="14">
        <v>0</v>
      </c>
      <c r="AJ13" s="14">
        <v>4.2740008231762203E-2</v>
      </c>
      <c r="AK13" s="14">
        <v>1.0937452012484E-2</v>
      </c>
      <c r="AL13" s="14">
        <v>0.149431522696994</v>
      </c>
      <c r="AM13" s="14">
        <v>0.111578649675161</v>
      </c>
      <c r="AN13" s="14"/>
      <c r="AO13" s="14">
        <v>1.10379337112263E-2</v>
      </c>
      <c r="AP13" s="14">
        <v>0.114027469175234</v>
      </c>
      <c r="AQ13" s="14">
        <v>6.9278875735862402E-2</v>
      </c>
      <c r="AR13" s="14">
        <v>0</v>
      </c>
      <c r="AS13" s="14">
        <v>1.5919994734511899E-2</v>
      </c>
      <c r="AT13" s="14">
        <v>1.25988646413821E-2</v>
      </c>
      <c r="AU13" s="14">
        <v>0.13990352553249699</v>
      </c>
      <c r="AV13" s="14">
        <v>0.14131921315469201</v>
      </c>
      <c r="AW13" s="14"/>
      <c r="AX13" s="14">
        <v>4.2687706501915099E-2</v>
      </c>
      <c r="AY13" s="14">
        <v>3.3269735464170697E-2</v>
      </c>
      <c r="AZ13" s="14">
        <v>0.10939198614041599</v>
      </c>
      <c r="BA13" s="14"/>
      <c r="BB13" s="14">
        <v>4.2552916234097501E-2</v>
      </c>
      <c r="BC13" s="14">
        <v>3.2259421576937897E-2</v>
      </c>
      <c r="BD13" s="14">
        <v>0.14858018061976999</v>
      </c>
      <c r="BE13" s="14"/>
      <c r="BF13" s="14">
        <v>5.6405140058889497E-2</v>
      </c>
      <c r="BG13" s="14">
        <v>3.6257389160807001E-2</v>
      </c>
      <c r="BH13" s="14">
        <v>0.11626472479128599</v>
      </c>
      <c r="BI13" s="14"/>
      <c r="BJ13" s="14">
        <v>3.9719283750213698E-2</v>
      </c>
      <c r="BK13" s="14">
        <v>7.04243046545001E-2</v>
      </c>
      <c r="BL13" s="14"/>
      <c r="BM13" s="14">
        <v>7.4548040658545103E-2</v>
      </c>
      <c r="BN13" s="14">
        <v>6.66928863219379E-2</v>
      </c>
      <c r="BO13" s="14"/>
      <c r="BP13" s="14">
        <v>6.4627454201404103E-2</v>
      </c>
      <c r="BQ13" s="14">
        <v>8.6871246718063205E-2</v>
      </c>
      <c r="BR13" s="14">
        <v>2.5533026071918E-2</v>
      </c>
      <c r="BS13" s="14">
        <v>5.5217695405477697E-2</v>
      </c>
      <c r="BT13" s="14">
        <v>7.5385412639488003E-2</v>
      </c>
      <c r="BU13" s="14">
        <v>5.5257931053900797E-2</v>
      </c>
      <c r="BV13" s="14">
        <v>5.1151635083692401E-2</v>
      </c>
      <c r="BW13" s="14">
        <v>7.1480480552954903E-2</v>
      </c>
    </row>
    <row r="14" spans="2:75" x14ac:dyDescent="0.35">
      <c r="B14" s="15" t="s">
        <v>92</v>
      </c>
      <c r="C14" s="20">
        <v>0.10222130211278301</v>
      </c>
      <c r="D14" s="20">
        <v>5.3262672183433599E-2</v>
      </c>
      <c r="E14" s="20">
        <v>0.148426197442876</v>
      </c>
      <c r="F14" s="20"/>
      <c r="G14" s="20">
        <v>0.14569802744784599</v>
      </c>
      <c r="H14" s="20">
        <v>8.5487182754250199E-2</v>
      </c>
      <c r="I14" s="20">
        <v>0.12486918658553001</v>
      </c>
      <c r="J14" s="20">
        <v>0.142948439365955</v>
      </c>
      <c r="K14" s="20">
        <v>7.6674158841608303E-2</v>
      </c>
      <c r="L14" s="20">
        <v>8.0322155381141999E-2</v>
      </c>
      <c r="M14" s="20"/>
      <c r="N14" s="20">
        <v>7.2201181585531904E-2</v>
      </c>
      <c r="O14" s="20">
        <v>0.15840181338520901</v>
      </c>
      <c r="P14" s="20"/>
      <c r="Q14" s="20">
        <v>0.17415120886328</v>
      </c>
      <c r="R14" s="20">
        <v>0.18158663854646601</v>
      </c>
      <c r="S14" s="20">
        <v>0.11718369318550299</v>
      </c>
      <c r="T14" s="20">
        <v>5.4892852810012202E-2</v>
      </c>
      <c r="U14" s="20">
        <v>6.5719385253140403E-2</v>
      </c>
      <c r="V14" s="20">
        <v>4.8052030176236403E-2</v>
      </c>
      <c r="W14" s="20">
        <v>5.9343850814481701E-2</v>
      </c>
      <c r="X14" s="20">
        <v>0</v>
      </c>
      <c r="Y14" s="20">
        <v>0</v>
      </c>
      <c r="Z14" s="20">
        <v>0.29481576258072401</v>
      </c>
      <c r="AA14" s="20"/>
      <c r="AB14" s="20">
        <v>4.00484137743264E-2</v>
      </c>
      <c r="AC14" s="20">
        <v>0.12711638440291101</v>
      </c>
      <c r="AD14" s="20">
        <v>3.2816175640240301E-2</v>
      </c>
      <c r="AE14" s="20"/>
      <c r="AF14" s="20">
        <v>4.2381925902850497E-2</v>
      </c>
      <c r="AG14" s="20">
        <v>4.7539419748376999E-2</v>
      </c>
      <c r="AH14" s="20">
        <v>7.0686991224017698E-2</v>
      </c>
      <c r="AI14" s="20">
        <v>4.7357992977766099E-2</v>
      </c>
      <c r="AJ14" s="20">
        <v>0.118126512740371</v>
      </c>
      <c r="AK14" s="20">
        <v>9.0217743304586498E-2</v>
      </c>
      <c r="AL14" s="20">
        <v>5.5239836785989198E-2</v>
      </c>
      <c r="AM14" s="20">
        <v>0.1919147124325</v>
      </c>
      <c r="AN14" s="20"/>
      <c r="AO14" s="20">
        <v>6.2768951060321904E-2</v>
      </c>
      <c r="AP14" s="20">
        <v>4.0216399996533397E-2</v>
      </c>
      <c r="AQ14" s="20">
        <v>7.8438997248850895E-2</v>
      </c>
      <c r="AR14" s="20">
        <v>2.1299241973573298E-2</v>
      </c>
      <c r="AS14" s="20">
        <v>0.101323765798652</v>
      </c>
      <c r="AT14" s="20">
        <v>9.4402602656153703E-2</v>
      </c>
      <c r="AU14" s="20">
        <v>2.9324695746668201E-2</v>
      </c>
      <c r="AV14" s="20">
        <v>0.13487537811894601</v>
      </c>
      <c r="AW14" s="20"/>
      <c r="AX14" s="20">
        <v>0.111467289391323</v>
      </c>
      <c r="AY14" s="20">
        <v>4.8583061447491603E-2</v>
      </c>
      <c r="AZ14" s="20">
        <v>8.9165784526729797E-2</v>
      </c>
      <c r="BA14" s="20"/>
      <c r="BB14" s="20">
        <v>5.4654479472098901E-2</v>
      </c>
      <c r="BC14" s="20">
        <v>7.2183788172610897E-2</v>
      </c>
      <c r="BD14" s="20">
        <v>8.1559881180349E-2</v>
      </c>
      <c r="BE14" s="20"/>
      <c r="BF14" s="20">
        <v>4.6297961163524602E-2</v>
      </c>
      <c r="BG14" s="20">
        <v>7.1082825704622293E-2</v>
      </c>
      <c r="BH14" s="20">
        <v>7.0126719461979597E-2</v>
      </c>
      <c r="BI14" s="20"/>
      <c r="BJ14" s="20">
        <v>4.0470678989773502E-2</v>
      </c>
      <c r="BK14" s="20">
        <v>0.112557581198288</v>
      </c>
      <c r="BL14" s="20"/>
      <c r="BM14" s="20">
        <v>3.6874810598477803E-2</v>
      </c>
      <c r="BN14" s="20">
        <v>0.126382570010281</v>
      </c>
      <c r="BO14" s="20"/>
      <c r="BP14" s="20">
        <v>0.11943291427758</v>
      </c>
      <c r="BQ14" s="20">
        <v>8.5876548058880495E-2</v>
      </c>
      <c r="BR14" s="20">
        <v>0.15886108514642</v>
      </c>
      <c r="BS14" s="20">
        <v>0.10178565520048</v>
      </c>
      <c r="BT14" s="20">
        <v>8.1875347459249501E-2</v>
      </c>
      <c r="BU14" s="20">
        <v>0.12700768478291799</v>
      </c>
      <c r="BV14" s="20">
        <v>4.5159609947749597E-2</v>
      </c>
      <c r="BW14" s="20">
        <v>0.126793287075011</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435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338</v>
      </c>
      <c r="C9" s="14">
        <v>8.6744450795651407E-2</v>
      </c>
      <c r="D9" s="14">
        <v>0.100477020733553</v>
      </c>
      <c r="E9" s="14">
        <v>7.3784285090246898E-2</v>
      </c>
      <c r="F9" s="14"/>
      <c r="G9" s="14">
        <v>7.5989789738432803E-2</v>
      </c>
      <c r="H9" s="14">
        <v>9.1442205121711195E-2</v>
      </c>
      <c r="I9" s="14">
        <v>9.6393978183807905E-2</v>
      </c>
      <c r="J9" s="14">
        <v>7.3768061077105304E-2</v>
      </c>
      <c r="K9" s="14">
        <v>0.120442921544581</v>
      </c>
      <c r="L9" s="14">
        <v>7.5056410254026207E-2</v>
      </c>
      <c r="M9" s="14"/>
      <c r="N9" s="14">
        <v>9.3660726788035595E-2</v>
      </c>
      <c r="O9" s="14">
        <v>7.3801134295618201E-2</v>
      </c>
      <c r="P9" s="14"/>
      <c r="Q9" s="14">
        <v>3.7344656134734998E-2</v>
      </c>
      <c r="R9" s="14">
        <v>7.3246669230396494E-2</v>
      </c>
      <c r="S9" s="14">
        <v>0.10028634585368</v>
      </c>
      <c r="T9" s="14">
        <v>5.2807269196468602E-2</v>
      </c>
      <c r="U9" s="14">
        <v>0.11382121880139701</v>
      </c>
      <c r="V9" s="14">
        <v>9.1529668188197702E-2</v>
      </c>
      <c r="W9" s="14">
        <v>0.110973391880132</v>
      </c>
      <c r="X9" s="14">
        <v>0.42168042905713599</v>
      </c>
      <c r="Y9" s="14">
        <v>0</v>
      </c>
      <c r="Z9" s="14">
        <v>6.1890624886429997E-2</v>
      </c>
      <c r="AA9" s="14"/>
      <c r="AB9" s="14">
        <v>0.161351161954366</v>
      </c>
      <c r="AC9" s="14">
        <v>5.5398308072744797E-2</v>
      </c>
      <c r="AD9" s="14">
        <v>0.14321690430355499</v>
      </c>
      <c r="AE9" s="14"/>
      <c r="AF9" s="14">
        <v>6.5384051756785105E-2</v>
      </c>
      <c r="AG9" s="14">
        <v>0.122481069538163</v>
      </c>
      <c r="AH9" s="14">
        <v>8.8415130524861094E-2</v>
      </c>
      <c r="AI9" s="14">
        <v>0.144866608786728</v>
      </c>
      <c r="AJ9" s="14">
        <v>9.3674892712439006E-2</v>
      </c>
      <c r="AK9" s="14">
        <v>0.110433433755303</v>
      </c>
      <c r="AL9" s="14">
        <v>8.9030325276075795E-2</v>
      </c>
      <c r="AM9" s="14">
        <v>4.4492337864558897E-2</v>
      </c>
      <c r="AN9" s="14"/>
      <c r="AO9" s="14">
        <v>7.3088773148563699E-2</v>
      </c>
      <c r="AP9" s="14">
        <v>0.144454436286304</v>
      </c>
      <c r="AQ9" s="14">
        <v>8.0769181016224503E-2</v>
      </c>
      <c r="AR9" s="14">
        <v>0.151742442308478</v>
      </c>
      <c r="AS9" s="14">
        <v>0.106122297934074</v>
      </c>
      <c r="AT9" s="14">
        <v>0.112999670441707</v>
      </c>
      <c r="AU9" s="14">
        <v>0.12009859884466501</v>
      </c>
      <c r="AV9" s="14">
        <v>5.7437167678344898E-2</v>
      </c>
      <c r="AW9" s="14"/>
      <c r="AX9" s="14">
        <v>0.108424624510766</v>
      </c>
      <c r="AY9" s="14">
        <v>0.101657143861849</v>
      </c>
      <c r="AZ9" s="14">
        <v>8.6388916617415101E-2</v>
      </c>
      <c r="BA9" s="14"/>
      <c r="BB9" s="14">
        <v>0.17313124960457699</v>
      </c>
      <c r="BC9" s="14">
        <v>9.6078892362360196E-2</v>
      </c>
      <c r="BD9" s="14">
        <v>4.7279928518003E-2</v>
      </c>
      <c r="BE9" s="14"/>
      <c r="BF9" s="14">
        <v>0.16349122769566299</v>
      </c>
      <c r="BG9" s="14">
        <v>0.11139086724904999</v>
      </c>
      <c r="BH9" s="14">
        <v>7.6145191889007702E-2</v>
      </c>
      <c r="BI9" s="14"/>
      <c r="BJ9" s="14">
        <v>0.162524789951251</v>
      </c>
      <c r="BK9" s="14">
        <v>6.9062244429495406E-2</v>
      </c>
      <c r="BL9" s="14"/>
      <c r="BM9" s="14">
        <v>0.14210328342322401</v>
      </c>
      <c r="BN9" s="14">
        <v>6.2557336220830206E-2</v>
      </c>
      <c r="BO9" s="14"/>
      <c r="BP9" s="14">
        <v>0.107926630601354</v>
      </c>
      <c r="BQ9" s="14">
        <v>0.11535640904249</v>
      </c>
      <c r="BR9" s="14">
        <v>1.2766513035959E-2</v>
      </c>
      <c r="BS9" s="14">
        <v>5.2478428818577297E-2</v>
      </c>
      <c r="BT9" s="14">
        <v>8.49448058587427E-2</v>
      </c>
      <c r="BU9" s="14">
        <v>0.17113262907162599</v>
      </c>
      <c r="BV9" s="14">
        <v>3.2607366618037599E-2</v>
      </c>
      <c r="BW9" s="14">
        <v>3.8010320184019002E-2</v>
      </c>
    </row>
    <row r="10" spans="2:75" x14ac:dyDescent="0.35">
      <c r="B10" s="15" t="s">
        <v>339</v>
      </c>
      <c r="C10" s="14">
        <v>0.39648761541249999</v>
      </c>
      <c r="D10" s="14">
        <v>0.39798699315364899</v>
      </c>
      <c r="E10" s="14">
        <v>0.39507257190147899</v>
      </c>
      <c r="F10" s="14"/>
      <c r="G10" s="14">
        <v>0.21710677742266499</v>
      </c>
      <c r="H10" s="14">
        <v>0.28050975021616398</v>
      </c>
      <c r="I10" s="14">
        <v>0.35209251164094801</v>
      </c>
      <c r="J10" s="14">
        <v>0.40368586756445901</v>
      </c>
      <c r="K10" s="14">
        <v>0.38910090678908898</v>
      </c>
      <c r="L10" s="14">
        <v>0.494588808845635</v>
      </c>
      <c r="M10" s="14"/>
      <c r="N10" s="14">
        <v>0.400090542003812</v>
      </c>
      <c r="O10" s="14">
        <v>0.38974499564875897</v>
      </c>
      <c r="P10" s="14"/>
      <c r="Q10" s="14">
        <v>0.32495672429568601</v>
      </c>
      <c r="R10" s="14">
        <v>0.35291149686746398</v>
      </c>
      <c r="S10" s="14">
        <v>0.30020279753885698</v>
      </c>
      <c r="T10" s="14">
        <v>0.45833391671656998</v>
      </c>
      <c r="U10" s="14">
        <v>0.45619998818035701</v>
      </c>
      <c r="V10" s="14">
        <v>0.38217839204716503</v>
      </c>
      <c r="W10" s="14">
        <v>0.39464237741479802</v>
      </c>
      <c r="X10" s="14">
        <v>0.15728013285563799</v>
      </c>
      <c r="Y10" s="14">
        <v>0.57049239310669397</v>
      </c>
      <c r="Z10" s="14">
        <v>0.36777765617582803</v>
      </c>
      <c r="AA10" s="14"/>
      <c r="AB10" s="14">
        <v>0.50166562253918401</v>
      </c>
      <c r="AC10" s="14">
        <v>0.38776882246132899</v>
      </c>
      <c r="AD10" s="14">
        <v>0.39681863586101501</v>
      </c>
      <c r="AE10" s="14"/>
      <c r="AF10" s="14">
        <v>0.59299381506506799</v>
      </c>
      <c r="AG10" s="14">
        <v>0.34657411107716102</v>
      </c>
      <c r="AH10" s="14">
        <v>0.37007561899087799</v>
      </c>
      <c r="AI10" s="14">
        <v>0.35709654042814198</v>
      </c>
      <c r="AJ10" s="14">
        <v>0.36807374900679402</v>
      </c>
      <c r="AK10" s="14">
        <v>0.47867570634422801</v>
      </c>
      <c r="AL10" s="14">
        <v>0.39664171905781898</v>
      </c>
      <c r="AM10" s="14">
        <v>0.247460125554882</v>
      </c>
      <c r="AN10" s="14"/>
      <c r="AO10" s="14">
        <v>0.56695775749490396</v>
      </c>
      <c r="AP10" s="14">
        <v>0.32946942724610601</v>
      </c>
      <c r="AQ10" s="14">
        <v>0.46447681969691801</v>
      </c>
      <c r="AR10" s="14">
        <v>0.416617927092158</v>
      </c>
      <c r="AS10" s="14">
        <v>0.44228782659520999</v>
      </c>
      <c r="AT10" s="14">
        <v>0.50905616169766199</v>
      </c>
      <c r="AU10" s="14">
        <v>0.36761142120192503</v>
      </c>
      <c r="AV10" s="14">
        <v>0.181573415368561</v>
      </c>
      <c r="AW10" s="14"/>
      <c r="AX10" s="14">
        <v>0.34710206215852202</v>
      </c>
      <c r="AY10" s="14">
        <v>0.507395567261828</v>
      </c>
      <c r="AZ10" s="14">
        <v>0.32873444949570502</v>
      </c>
      <c r="BA10" s="14"/>
      <c r="BB10" s="14">
        <v>0.50810822346436701</v>
      </c>
      <c r="BC10" s="14">
        <v>0.47202065685667399</v>
      </c>
      <c r="BD10" s="14">
        <v>0.25040979753863601</v>
      </c>
      <c r="BE10" s="14"/>
      <c r="BF10" s="14">
        <v>0.36137460699741603</v>
      </c>
      <c r="BG10" s="14">
        <v>0.50321817838093696</v>
      </c>
      <c r="BH10" s="14">
        <v>0.32958208467616201</v>
      </c>
      <c r="BI10" s="14"/>
      <c r="BJ10" s="14">
        <v>0.43171673411050399</v>
      </c>
      <c r="BK10" s="14">
        <v>0.39082729720456</v>
      </c>
      <c r="BL10" s="14"/>
      <c r="BM10" s="14">
        <v>0.40005648510027803</v>
      </c>
      <c r="BN10" s="14">
        <v>0.40932702829657902</v>
      </c>
      <c r="BO10" s="14"/>
      <c r="BP10" s="14">
        <v>0.40305733962234502</v>
      </c>
      <c r="BQ10" s="14">
        <v>0.37246452090419002</v>
      </c>
      <c r="BR10" s="14">
        <v>0.54507291209433495</v>
      </c>
      <c r="BS10" s="14">
        <v>0.37109161146747799</v>
      </c>
      <c r="BT10" s="14">
        <v>0.41447662490854997</v>
      </c>
      <c r="BU10" s="14">
        <v>0.350494711750856</v>
      </c>
      <c r="BV10" s="14">
        <v>0.39493752159613199</v>
      </c>
      <c r="BW10" s="14">
        <v>0.36738873662298199</v>
      </c>
    </row>
    <row r="11" spans="2:75" x14ac:dyDescent="0.35">
      <c r="B11" s="15" t="s">
        <v>340</v>
      </c>
      <c r="C11" s="14">
        <v>0.245745615939435</v>
      </c>
      <c r="D11" s="14">
        <v>0.27635745633169201</v>
      </c>
      <c r="E11" s="14">
        <v>0.21685557381148199</v>
      </c>
      <c r="F11" s="14"/>
      <c r="G11" s="14">
        <v>0.23247498600851399</v>
      </c>
      <c r="H11" s="14">
        <v>0.28607414802244802</v>
      </c>
      <c r="I11" s="14">
        <v>0.238137688645364</v>
      </c>
      <c r="J11" s="14">
        <v>0.26328141417020801</v>
      </c>
      <c r="K11" s="14">
        <v>0.25176134597566402</v>
      </c>
      <c r="L11" s="14">
        <v>0.22624122671670299</v>
      </c>
      <c r="M11" s="14"/>
      <c r="N11" s="14">
        <v>0.24254936455384199</v>
      </c>
      <c r="O11" s="14">
        <v>0.251727172103902</v>
      </c>
      <c r="P11" s="14"/>
      <c r="Q11" s="14">
        <v>0.24201736965437701</v>
      </c>
      <c r="R11" s="14">
        <v>0.22130227064550501</v>
      </c>
      <c r="S11" s="14">
        <v>0.249900799916839</v>
      </c>
      <c r="T11" s="14">
        <v>0.239463681179999</v>
      </c>
      <c r="U11" s="14">
        <v>0.21803728326490099</v>
      </c>
      <c r="V11" s="14">
        <v>0.30875101861693</v>
      </c>
      <c r="W11" s="14">
        <v>0.26395801841639699</v>
      </c>
      <c r="X11" s="14">
        <v>0.42103943808722599</v>
      </c>
      <c r="Y11" s="14">
        <v>0</v>
      </c>
      <c r="Z11" s="14">
        <v>0.22939984512683001</v>
      </c>
      <c r="AA11" s="14"/>
      <c r="AB11" s="14">
        <v>0.16471682315978201</v>
      </c>
      <c r="AC11" s="14">
        <v>0.27839436645460403</v>
      </c>
      <c r="AD11" s="14">
        <v>0.182493980604851</v>
      </c>
      <c r="AE11" s="14"/>
      <c r="AF11" s="14">
        <v>0.21210267482008999</v>
      </c>
      <c r="AG11" s="14">
        <v>0.30994572399196202</v>
      </c>
      <c r="AH11" s="14">
        <v>0.25335900726876698</v>
      </c>
      <c r="AI11" s="14">
        <v>0.34520428200968001</v>
      </c>
      <c r="AJ11" s="14">
        <v>0.29078108758821902</v>
      </c>
      <c r="AK11" s="14">
        <v>0.21302608462612499</v>
      </c>
      <c r="AL11" s="14">
        <v>0.12454738713274099</v>
      </c>
      <c r="AM11" s="14">
        <v>0.28852767778662403</v>
      </c>
      <c r="AN11" s="14"/>
      <c r="AO11" s="14">
        <v>0.19338381594941101</v>
      </c>
      <c r="AP11" s="14">
        <v>0.27043673689035802</v>
      </c>
      <c r="AQ11" s="14">
        <v>0.24264395253528201</v>
      </c>
      <c r="AR11" s="14">
        <v>0.25019432054034801</v>
      </c>
      <c r="AS11" s="14">
        <v>0.337883025920515</v>
      </c>
      <c r="AT11" s="14">
        <v>0.181298529528203</v>
      </c>
      <c r="AU11" s="14">
        <v>8.7078379681416407E-2</v>
      </c>
      <c r="AV11" s="14">
        <v>0.31189856967783602</v>
      </c>
      <c r="AW11" s="14"/>
      <c r="AX11" s="14">
        <v>0.33450487144923102</v>
      </c>
      <c r="AY11" s="14">
        <v>0.22289372142195399</v>
      </c>
      <c r="AZ11" s="14">
        <v>0.24169635780902601</v>
      </c>
      <c r="BA11" s="14"/>
      <c r="BB11" s="14">
        <v>0.20217548204916999</v>
      </c>
      <c r="BC11" s="14">
        <v>0.234560927717962</v>
      </c>
      <c r="BD11" s="14">
        <v>0.244527209422226</v>
      </c>
      <c r="BE11" s="14"/>
      <c r="BF11" s="14">
        <v>0.244652034509312</v>
      </c>
      <c r="BG11" s="14">
        <v>0.21017860716891401</v>
      </c>
      <c r="BH11" s="14">
        <v>0.26016010200897199</v>
      </c>
      <c r="BI11" s="14"/>
      <c r="BJ11" s="14">
        <v>0.18830006272444499</v>
      </c>
      <c r="BK11" s="14">
        <v>0.261705303310383</v>
      </c>
      <c r="BL11" s="14"/>
      <c r="BM11" s="14">
        <v>0.236706915823055</v>
      </c>
      <c r="BN11" s="14">
        <v>0.24229717310412099</v>
      </c>
      <c r="BO11" s="14"/>
      <c r="BP11" s="14">
        <v>0.24398884370975199</v>
      </c>
      <c r="BQ11" s="14">
        <v>0.258274950560754</v>
      </c>
      <c r="BR11" s="14">
        <v>0.19456322143070501</v>
      </c>
      <c r="BS11" s="14">
        <v>0.28484506713540197</v>
      </c>
      <c r="BT11" s="14">
        <v>0.21560332685136999</v>
      </c>
      <c r="BU11" s="14">
        <v>0.22409563103906599</v>
      </c>
      <c r="BV11" s="14">
        <v>0.40788489122972799</v>
      </c>
      <c r="BW11" s="14">
        <v>0.28196902080989</v>
      </c>
    </row>
    <row r="12" spans="2:75" x14ac:dyDescent="0.35">
      <c r="B12" s="15" t="s">
        <v>341</v>
      </c>
      <c r="C12" s="14">
        <v>0.12006799182240201</v>
      </c>
      <c r="D12" s="14">
        <v>0.11540402340086001</v>
      </c>
      <c r="E12" s="14">
        <v>0.124469629961607</v>
      </c>
      <c r="F12" s="14"/>
      <c r="G12" s="14">
        <v>0.193108444333665</v>
      </c>
      <c r="H12" s="14">
        <v>0.14971295241755</v>
      </c>
      <c r="I12" s="14">
        <v>0.15096983567852501</v>
      </c>
      <c r="J12" s="14">
        <v>0.113853533843603</v>
      </c>
      <c r="K12" s="14">
        <v>0.15600561914375899</v>
      </c>
      <c r="L12" s="14">
        <v>6.8026629763412394E-2</v>
      </c>
      <c r="M12" s="14"/>
      <c r="N12" s="14">
        <v>0.13962525487563801</v>
      </c>
      <c r="O12" s="14">
        <v>8.3467970965632202E-2</v>
      </c>
      <c r="P12" s="14"/>
      <c r="Q12" s="14">
        <v>0.122015455174141</v>
      </c>
      <c r="R12" s="14">
        <v>0.11962550451239901</v>
      </c>
      <c r="S12" s="14">
        <v>0.17877476735019099</v>
      </c>
      <c r="T12" s="14">
        <v>0.170774407874482</v>
      </c>
      <c r="U12" s="14">
        <v>8.4410192242493007E-2</v>
      </c>
      <c r="V12" s="14">
        <v>0.109674140933418</v>
      </c>
      <c r="W12" s="14">
        <v>9.5369578954356701E-2</v>
      </c>
      <c r="X12" s="14">
        <v>0</v>
      </c>
      <c r="Y12" s="14">
        <v>0.11182982956972801</v>
      </c>
      <c r="Z12" s="14">
        <v>5.7855215927535897E-2</v>
      </c>
      <c r="AA12" s="14"/>
      <c r="AB12" s="14">
        <v>0.104149518877869</v>
      </c>
      <c r="AC12" s="14">
        <v>9.6053160192498696E-2</v>
      </c>
      <c r="AD12" s="14">
        <v>0.20031178552981199</v>
      </c>
      <c r="AE12" s="14"/>
      <c r="AF12" s="14">
        <v>6.7573479560369104E-2</v>
      </c>
      <c r="AG12" s="14">
        <v>0.14570674581564799</v>
      </c>
      <c r="AH12" s="14">
        <v>0.12750090778397999</v>
      </c>
      <c r="AI12" s="14">
        <v>0.109245650330465</v>
      </c>
      <c r="AJ12" s="14">
        <v>4.5412039101262403E-2</v>
      </c>
      <c r="AK12" s="14">
        <v>0.120595343820793</v>
      </c>
      <c r="AL12" s="14">
        <v>0.25225601621650201</v>
      </c>
      <c r="AM12" s="14">
        <v>0.104768123796926</v>
      </c>
      <c r="AN12" s="14"/>
      <c r="AO12" s="14">
        <v>8.2170535497807506E-2</v>
      </c>
      <c r="AP12" s="14">
        <v>0.14352828769700901</v>
      </c>
      <c r="AQ12" s="14">
        <v>7.5440266743637699E-2</v>
      </c>
      <c r="AR12" s="14">
        <v>0.124742326549048</v>
      </c>
      <c r="AS12" s="14">
        <v>1.6677987667862E-2</v>
      </c>
      <c r="AT12" s="14">
        <v>0.110168867290325</v>
      </c>
      <c r="AU12" s="14">
        <v>0.226824890517307</v>
      </c>
      <c r="AV12" s="14">
        <v>0.14226206122318499</v>
      </c>
      <c r="AW12" s="14"/>
      <c r="AX12" s="14">
        <v>0.10942627782697401</v>
      </c>
      <c r="AY12" s="14">
        <v>9.4912102550365904E-2</v>
      </c>
      <c r="AZ12" s="14">
        <v>0.161888488533043</v>
      </c>
      <c r="BA12" s="14"/>
      <c r="BB12" s="14">
        <v>5.5904272903386003E-2</v>
      </c>
      <c r="BC12" s="14">
        <v>9.2864393857198593E-2</v>
      </c>
      <c r="BD12" s="14">
        <v>0.248008722400648</v>
      </c>
      <c r="BE12" s="14"/>
      <c r="BF12" s="14">
        <v>0.144935079096529</v>
      </c>
      <c r="BG12" s="14">
        <v>6.9534801066048799E-2</v>
      </c>
      <c r="BH12" s="14">
        <v>0.190701988657827</v>
      </c>
      <c r="BI12" s="14"/>
      <c r="BJ12" s="14">
        <v>0.126825365824561</v>
      </c>
      <c r="BK12" s="14">
        <v>0.11938181526451599</v>
      </c>
      <c r="BL12" s="14"/>
      <c r="BM12" s="14">
        <v>0.124267469654628</v>
      </c>
      <c r="BN12" s="14">
        <v>0.11559317351877001</v>
      </c>
      <c r="BO12" s="14"/>
      <c r="BP12" s="14">
        <v>8.4151196773734296E-2</v>
      </c>
      <c r="BQ12" s="14">
        <v>0.110468334741957</v>
      </c>
      <c r="BR12" s="14">
        <v>6.4590372959869802E-2</v>
      </c>
      <c r="BS12" s="14">
        <v>0.13832889990490499</v>
      </c>
      <c r="BT12" s="14">
        <v>0.14433519255835001</v>
      </c>
      <c r="BU12" s="14">
        <v>0.125615006699519</v>
      </c>
      <c r="BV12" s="14">
        <v>0</v>
      </c>
      <c r="BW12" s="14">
        <v>0.123452621610495</v>
      </c>
    </row>
    <row r="13" spans="2:75" x14ac:dyDescent="0.35">
      <c r="B13" s="15" t="s">
        <v>342</v>
      </c>
      <c r="C13" s="14">
        <v>5.0753825351547002E-2</v>
      </c>
      <c r="D13" s="14">
        <v>5.6976917012124102E-2</v>
      </c>
      <c r="E13" s="14">
        <v>4.48807586578613E-2</v>
      </c>
      <c r="F13" s="14"/>
      <c r="G13" s="14">
        <v>0.10602242487198001</v>
      </c>
      <c r="H13" s="14">
        <v>0.130628640283805</v>
      </c>
      <c r="I13" s="14">
        <v>5.2947143003284097E-2</v>
      </c>
      <c r="J13" s="14">
        <v>2.4213897872800701E-2</v>
      </c>
      <c r="K13" s="14">
        <v>2.5053110882099602E-2</v>
      </c>
      <c r="L13" s="14">
        <v>3.4402091193235403E-2</v>
      </c>
      <c r="M13" s="14"/>
      <c r="N13" s="14">
        <v>4.51849445186292E-2</v>
      </c>
      <c r="O13" s="14">
        <v>6.11755880531503E-2</v>
      </c>
      <c r="P13" s="14"/>
      <c r="Q13" s="14">
        <v>9.63886426190914E-2</v>
      </c>
      <c r="R13" s="14">
        <v>6.5905245404754495E-2</v>
      </c>
      <c r="S13" s="14">
        <v>3.4567941872048202E-2</v>
      </c>
      <c r="T13" s="14">
        <v>1.8262291571568601E-2</v>
      </c>
      <c r="U13" s="14">
        <v>5.7206088066310501E-2</v>
      </c>
      <c r="V13" s="14">
        <v>4.9324206267993699E-2</v>
      </c>
      <c r="W13" s="14">
        <v>0.102390702949455</v>
      </c>
      <c r="X13" s="14">
        <v>0</v>
      </c>
      <c r="Y13" s="14">
        <v>0.31767777732357899</v>
      </c>
      <c r="Z13" s="14">
        <v>1.59287262174212E-2</v>
      </c>
      <c r="AA13" s="14"/>
      <c r="AB13" s="14">
        <v>4.7965490020089499E-2</v>
      </c>
      <c r="AC13" s="14">
        <v>5.70289052149862E-2</v>
      </c>
      <c r="AD13" s="14">
        <v>5.1055355066507303E-2</v>
      </c>
      <c r="AE13" s="14"/>
      <c r="AF13" s="14">
        <v>4.6636345925325003E-3</v>
      </c>
      <c r="AG13" s="14">
        <v>2.80702999513938E-2</v>
      </c>
      <c r="AH13" s="14">
        <v>0.12250481904117801</v>
      </c>
      <c r="AI13" s="14">
        <v>9.5745197602060197E-3</v>
      </c>
      <c r="AJ13" s="14">
        <v>0.112619036670107</v>
      </c>
      <c r="AK13" s="14">
        <v>2.4394744088314202E-3</v>
      </c>
      <c r="AL13" s="14">
        <v>0.10928970351709601</v>
      </c>
      <c r="AM13" s="14">
        <v>0.106091132291952</v>
      </c>
      <c r="AN13" s="14"/>
      <c r="AO13" s="14">
        <v>6.53066693881747E-3</v>
      </c>
      <c r="AP13" s="14">
        <v>6.1922405917621E-2</v>
      </c>
      <c r="AQ13" s="14">
        <v>8.3077147194024897E-2</v>
      </c>
      <c r="AR13" s="14">
        <v>1.24556599880779E-2</v>
      </c>
      <c r="AS13" s="14">
        <v>1.5919994734511899E-2</v>
      </c>
      <c r="AT13" s="14">
        <v>6.0676021752991598E-3</v>
      </c>
      <c r="AU13" s="14">
        <v>0.16906201400801801</v>
      </c>
      <c r="AV13" s="14">
        <v>0.137481779047297</v>
      </c>
      <c r="AW13" s="14"/>
      <c r="AX13" s="14">
        <v>0</v>
      </c>
      <c r="AY13" s="14">
        <v>2.45935083885487E-2</v>
      </c>
      <c r="AZ13" s="14">
        <v>8.7934165220048793E-2</v>
      </c>
      <c r="BA13" s="14"/>
      <c r="BB13" s="14">
        <v>2.3187770065727802E-2</v>
      </c>
      <c r="BC13" s="14">
        <v>2.596217448839E-2</v>
      </c>
      <c r="BD13" s="14">
        <v>0.134079936085991</v>
      </c>
      <c r="BE13" s="14"/>
      <c r="BF13" s="14">
        <v>7.6747868474433406E-2</v>
      </c>
      <c r="BG13" s="14">
        <v>2.9073771204902999E-2</v>
      </c>
      <c r="BH13" s="14">
        <v>8.1203139822046896E-2</v>
      </c>
      <c r="BI13" s="14"/>
      <c r="BJ13" s="14">
        <v>4.7951554936882398E-2</v>
      </c>
      <c r="BK13" s="14">
        <v>4.6146669570060798E-2</v>
      </c>
      <c r="BL13" s="14"/>
      <c r="BM13" s="14">
        <v>7.1706179906382297E-2</v>
      </c>
      <c r="BN13" s="14">
        <v>4.5389766654017498E-2</v>
      </c>
      <c r="BO13" s="14"/>
      <c r="BP13" s="14">
        <v>2.9710870466950399E-2</v>
      </c>
      <c r="BQ13" s="14">
        <v>4.4087496936460503E-2</v>
      </c>
      <c r="BR13" s="14">
        <v>3.1222717220293902E-2</v>
      </c>
      <c r="BS13" s="14">
        <v>5.3887632165657798E-2</v>
      </c>
      <c r="BT13" s="14">
        <v>5.6851293683955299E-2</v>
      </c>
      <c r="BU13" s="14">
        <v>3.9664343866500203E-2</v>
      </c>
      <c r="BV13" s="14">
        <v>0.11941061060835299</v>
      </c>
      <c r="BW13" s="14">
        <v>6.8782753851184805E-2</v>
      </c>
    </row>
    <row r="14" spans="2:75" x14ac:dyDescent="0.35">
      <c r="B14" s="15" t="s">
        <v>92</v>
      </c>
      <c r="C14" s="20">
        <v>0.10020050067846301</v>
      </c>
      <c r="D14" s="20">
        <v>5.2797589368122198E-2</v>
      </c>
      <c r="E14" s="20">
        <v>0.14493718057732399</v>
      </c>
      <c r="F14" s="20"/>
      <c r="G14" s="20">
        <v>0.17529757762474299</v>
      </c>
      <c r="H14" s="20">
        <v>6.1632303938322003E-2</v>
      </c>
      <c r="I14" s="20">
        <v>0.10945884284807</v>
      </c>
      <c r="J14" s="20">
        <v>0.121197225471825</v>
      </c>
      <c r="K14" s="20">
        <v>5.7636095664807402E-2</v>
      </c>
      <c r="L14" s="20">
        <v>0.101684833226988</v>
      </c>
      <c r="M14" s="20"/>
      <c r="N14" s="20">
        <v>7.88891672600424E-2</v>
      </c>
      <c r="O14" s="20">
        <v>0.140083138932937</v>
      </c>
      <c r="P14" s="20"/>
      <c r="Q14" s="20">
        <v>0.17727715212197001</v>
      </c>
      <c r="R14" s="20">
        <v>0.167008813339481</v>
      </c>
      <c r="S14" s="20">
        <v>0.13626734746838601</v>
      </c>
      <c r="T14" s="20">
        <v>6.0358433460912499E-2</v>
      </c>
      <c r="U14" s="20">
        <v>7.0325229444541407E-2</v>
      </c>
      <c r="V14" s="20">
        <v>5.8542573946295799E-2</v>
      </c>
      <c r="W14" s="20">
        <v>3.2665930384860598E-2</v>
      </c>
      <c r="X14" s="20">
        <v>0</v>
      </c>
      <c r="Y14" s="20">
        <v>0</v>
      </c>
      <c r="Z14" s="20">
        <v>0.26714793166595502</v>
      </c>
      <c r="AA14" s="20"/>
      <c r="AB14" s="20">
        <v>2.0151383448709499E-2</v>
      </c>
      <c r="AC14" s="20">
        <v>0.12535643760383799</v>
      </c>
      <c r="AD14" s="20">
        <v>2.6103338634259999E-2</v>
      </c>
      <c r="AE14" s="20"/>
      <c r="AF14" s="20">
        <v>5.7282344205155301E-2</v>
      </c>
      <c r="AG14" s="20">
        <v>4.7222049625672002E-2</v>
      </c>
      <c r="AH14" s="20">
        <v>3.8144516390335101E-2</v>
      </c>
      <c r="AI14" s="20">
        <v>3.4012398684779101E-2</v>
      </c>
      <c r="AJ14" s="20">
        <v>8.9439194921178106E-2</v>
      </c>
      <c r="AK14" s="20">
        <v>7.4829957044720799E-2</v>
      </c>
      <c r="AL14" s="20">
        <v>2.8234848799765299E-2</v>
      </c>
      <c r="AM14" s="20">
        <v>0.20866060270505801</v>
      </c>
      <c r="AN14" s="20"/>
      <c r="AO14" s="20">
        <v>7.7868450970496397E-2</v>
      </c>
      <c r="AP14" s="20">
        <v>5.0188705962601499E-2</v>
      </c>
      <c r="AQ14" s="20">
        <v>5.3592632813912799E-2</v>
      </c>
      <c r="AR14" s="20">
        <v>4.42473235218891E-2</v>
      </c>
      <c r="AS14" s="20">
        <v>8.1108867147826696E-2</v>
      </c>
      <c r="AT14" s="20">
        <v>8.0409168866804506E-2</v>
      </c>
      <c r="AU14" s="20">
        <v>2.9324695746668201E-2</v>
      </c>
      <c r="AV14" s="20">
        <v>0.16934700700477601</v>
      </c>
      <c r="AW14" s="20"/>
      <c r="AX14" s="20">
        <v>0.100542164054508</v>
      </c>
      <c r="AY14" s="20">
        <v>4.8547956515453898E-2</v>
      </c>
      <c r="AZ14" s="20">
        <v>9.3357622324762898E-2</v>
      </c>
      <c r="BA14" s="20"/>
      <c r="BB14" s="20">
        <v>3.7493001912772501E-2</v>
      </c>
      <c r="BC14" s="20">
        <v>7.8512954717414596E-2</v>
      </c>
      <c r="BD14" s="20">
        <v>7.5694406034495898E-2</v>
      </c>
      <c r="BE14" s="20"/>
      <c r="BF14" s="20">
        <v>8.7991832266466393E-3</v>
      </c>
      <c r="BG14" s="20">
        <v>7.66037749301475E-2</v>
      </c>
      <c r="BH14" s="20">
        <v>6.2207492945983801E-2</v>
      </c>
      <c r="BI14" s="20"/>
      <c r="BJ14" s="20">
        <v>4.2681492452356799E-2</v>
      </c>
      <c r="BK14" s="20">
        <v>0.11287667022098399</v>
      </c>
      <c r="BL14" s="20"/>
      <c r="BM14" s="20">
        <v>2.5159666092432999E-2</v>
      </c>
      <c r="BN14" s="20">
        <v>0.124835522205682</v>
      </c>
      <c r="BO14" s="20"/>
      <c r="BP14" s="20">
        <v>0.13116511882586401</v>
      </c>
      <c r="BQ14" s="20">
        <v>9.9348287814149797E-2</v>
      </c>
      <c r="BR14" s="20">
        <v>0.15178426325883701</v>
      </c>
      <c r="BS14" s="20">
        <v>9.9368360507980105E-2</v>
      </c>
      <c r="BT14" s="20">
        <v>8.3788756139031001E-2</v>
      </c>
      <c r="BU14" s="20">
        <v>8.8997677572432599E-2</v>
      </c>
      <c r="BV14" s="20">
        <v>4.5159609947749597E-2</v>
      </c>
      <c r="BW14" s="20">
        <v>0.12039654692142999</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436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338</v>
      </c>
      <c r="C9" s="14">
        <v>4.6876658244516999E-2</v>
      </c>
      <c r="D9" s="14">
        <v>4.9471212439229702E-2</v>
      </c>
      <c r="E9" s="14">
        <v>4.4428037742514498E-2</v>
      </c>
      <c r="F9" s="14"/>
      <c r="G9" s="14">
        <v>6.9700298459406104E-2</v>
      </c>
      <c r="H9" s="14">
        <v>7.4134504186702394E-2</v>
      </c>
      <c r="I9" s="14">
        <v>3.6265477524470201E-2</v>
      </c>
      <c r="J9" s="14">
        <v>2.79812553287999E-3</v>
      </c>
      <c r="K9" s="14">
        <v>3.7001214848537002E-2</v>
      </c>
      <c r="L9" s="14">
        <v>6.2962223642242604E-2</v>
      </c>
      <c r="M9" s="14"/>
      <c r="N9" s="14">
        <v>5.5627473235477801E-2</v>
      </c>
      <c r="O9" s="14">
        <v>3.05001330471475E-2</v>
      </c>
      <c r="P9" s="14"/>
      <c r="Q9" s="14">
        <v>0</v>
      </c>
      <c r="R9" s="14">
        <v>7.7224471962921107E-2</v>
      </c>
      <c r="S9" s="14">
        <v>6.4446172601667906E-2</v>
      </c>
      <c r="T9" s="14">
        <v>4.4046054097998603E-2</v>
      </c>
      <c r="U9" s="14">
        <v>8.4686884078275002E-2</v>
      </c>
      <c r="V9" s="14">
        <v>3.6596475297417899E-2</v>
      </c>
      <c r="W9" s="14">
        <v>7.1939578462106597E-3</v>
      </c>
      <c r="X9" s="14">
        <v>0</v>
      </c>
      <c r="Y9" s="14">
        <v>0</v>
      </c>
      <c r="Z9" s="14">
        <v>1.0927506634954299E-2</v>
      </c>
      <c r="AA9" s="14"/>
      <c r="AB9" s="14">
        <v>0.117190136026284</v>
      </c>
      <c r="AC9" s="14">
        <v>3.3449771501613497E-2</v>
      </c>
      <c r="AD9" s="14">
        <v>5.32135074454523E-2</v>
      </c>
      <c r="AE9" s="14"/>
      <c r="AF9" s="14">
        <v>9.8712370105650704E-2</v>
      </c>
      <c r="AG9" s="14">
        <v>3.4571974517209503E-2</v>
      </c>
      <c r="AH9" s="14">
        <v>6.5760606959978707E-2</v>
      </c>
      <c r="AI9" s="14">
        <v>1.17905743076679E-2</v>
      </c>
      <c r="AJ9" s="14">
        <v>1.4721776062716799E-2</v>
      </c>
      <c r="AK9" s="14">
        <v>3.8081735460281402E-2</v>
      </c>
      <c r="AL9" s="14">
        <v>8.3775748865424896E-2</v>
      </c>
      <c r="AM9" s="14">
        <v>2.26034629093071E-2</v>
      </c>
      <c r="AN9" s="14"/>
      <c r="AO9" s="14">
        <v>9.9083868784857296E-2</v>
      </c>
      <c r="AP9" s="14">
        <v>4.4487150297732002E-2</v>
      </c>
      <c r="AQ9" s="14">
        <v>6.2131239647778197E-2</v>
      </c>
      <c r="AR9" s="14">
        <v>3.1544507529351798E-2</v>
      </c>
      <c r="AS9" s="14">
        <v>1.6677987667862E-2</v>
      </c>
      <c r="AT9" s="14">
        <v>5.8929675735222502E-2</v>
      </c>
      <c r="AU9" s="14">
        <v>7.13519325402934E-2</v>
      </c>
      <c r="AV9" s="14">
        <v>2.8824741169855499E-2</v>
      </c>
      <c r="AW9" s="14"/>
      <c r="AX9" s="14">
        <v>0.12989929093313801</v>
      </c>
      <c r="AY9" s="14">
        <v>5.2922733991715099E-2</v>
      </c>
      <c r="AZ9" s="14">
        <v>3.8869526520770199E-2</v>
      </c>
      <c r="BA9" s="14"/>
      <c r="BB9" s="14">
        <v>0.183642545350858</v>
      </c>
      <c r="BC9" s="14">
        <v>2.2682350178620098E-2</v>
      </c>
      <c r="BD9" s="14">
        <v>3.03037408088296E-2</v>
      </c>
      <c r="BE9" s="14"/>
      <c r="BF9" s="14">
        <v>4.0673602034764403E-2</v>
      </c>
      <c r="BG9" s="14">
        <v>7.4622737963078001E-2</v>
      </c>
      <c r="BH9" s="14">
        <v>3.2159581482788697E-2</v>
      </c>
      <c r="BI9" s="14"/>
      <c r="BJ9" s="14">
        <v>7.9270228529719794E-2</v>
      </c>
      <c r="BK9" s="14">
        <v>3.5854259326636703E-2</v>
      </c>
      <c r="BL9" s="14"/>
      <c r="BM9" s="14">
        <v>8.2981917059673796E-2</v>
      </c>
      <c r="BN9" s="14">
        <v>3.5200334417453898E-2</v>
      </c>
      <c r="BO9" s="14"/>
      <c r="BP9" s="14">
        <v>5.8816406532240302E-2</v>
      </c>
      <c r="BQ9" s="14">
        <v>7.2539502250132296E-2</v>
      </c>
      <c r="BR9" s="14">
        <v>8.5229746744624704E-2</v>
      </c>
      <c r="BS9" s="14">
        <v>1.3193283286781101E-2</v>
      </c>
      <c r="BT9" s="14">
        <v>6.4510237066398399E-2</v>
      </c>
      <c r="BU9" s="14">
        <v>2.19242369890271E-2</v>
      </c>
      <c r="BV9" s="14">
        <v>1.3431109069675699E-2</v>
      </c>
      <c r="BW9" s="14">
        <v>2.9043705659556301E-2</v>
      </c>
    </row>
    <row r="10" spans="2:75" x14ac:dyDescent="0.35">
      <c r="B10" s="15" t="s">
        <v>339</v>
      </c>
      <c r="C10" s="14">
        <v>0.26023732084038298</v>
      </c>
      <c r="D10" s="14">
        <v>0.30387834706116201</v>
      </c>
      <c r="E10" s="14">
        <v>0.21905093446603399</v>
      </c>
      <c r="F10" s="14"/>
      <c r="G10" s="14">
        <v>0.18770924835508701</v>
      </c>
      <c r="H10" s="14">
        <v>0.20991772391314001</v>
      </c>
      <c r="I10" s="14">
        <v>0.25858055380426098</v>
      </c>
      <c r="J10" s="14">
        <v>0.232273545284961</v>
      </c>
      <c r="K10" s="14">
        <v>0.316691861223517</v>
      </c>
      <c r="L10" s="14">
        <v>0.28341008775105803</v>
      </c>
      <c r="M10" s="14"/>
      <c r="N10" s="14">
        <v>0.27184254545612102</v>
      </c>
      <c r="O10" s="14">
        <v>0.23851897191664501</v>
      </c>
      <c r="P10" s="14"/>
      <c r="Q10" s="14">
        <v>0.173073125273458</v>
      </c>
      <c r="R10" s="14">
        <v>0.14951307485357401</v>
      </c>
      <c r="S10" s="14">
        <v>0.19587590465914001</v>
      </c>
      <c r="T10" s="14">
        <v>0.29841688479758899</v>
      </c>
      <c r="U10" s="14">
        <v>0.28712503679580598</v>
      </c>
      <c r="V10" s="14">
        <v>0.30137041492775801</v>
      </c>
      <c r="W10" s="14">
        <v>0.30066223969009298</v>
      </c>
      <c r="X10" s="14">
        <v>0.510891683412808</v>
      </c>
      <c r="Y10" s="14">
        <v>0</v>
      </c>
      <c r="Z10" s="14">
        <v>0.24354947488884501</v>
      </c>
      <c r="AA10" s="14"/>
      <c r="AB10" s="14">
        <v>0.30381853464219999</v>
      </c>
      <c r="AC10" s="14">
        <v>0.25418853261387198</v>
      </c>
      <c r="AD10" s="14">
        <v>0.27617929743363201</v>
      </c>
      <c r="AE10" s="14"/>
      <c r="AF10" s="14">
        <v>0.328694075793597</v>
      </c>
      <c r="AG10" s="14">
        <v>0.26906459423250401</v>
      </c>
      <c r="AH10" s="14">
        <v>0.26243311069983799</v>
      </c>
      <c r="AI10" s="14">
        <v>0.26674045112018202</v>
      </c>
      <c r="AJ10" s="14">
        <v>0.42516833476869398</v>
      </c>
      <c r="AK10" s="14">
        <v>0.34917642336584598</v>
      </c>
      <c r="AL10" s="14">
        <v>0.23280348179968599</v>
      </c>
      <c r="AM10" s="14">
        <v>0.14625216836671001</v>
      </c>
      <c r="AN10" s="14"/>
      <c r="AO10" s="14">
        <v>0.36326534186573101</v>
      </c>
      <c r="AP10" s="14">
        <v>0.27127603889816898</v>
      </c>
      <c r="AQ10" s="14">
        <v>0.26382124409705598</v>
      </c>
      <c r="AR10" s="14">
        <v>0.24319534874618301</v>
      </c>
      <c r="AS10" s="14">
        <v>0.44006933765301398</v>
      </c>
      <c r="AT10" s="14">
        <v>0.39853527131994998</v>
      </c>
      <c r="AU10" s="14">
        <v>0.30434522105363898</v>
      </c>
      <c r="AV10" s="14">
        <v>0.162069701468181</v>
      </c>
      <c r="AW10" s="14"/>
      <c r="AX10" s="14">
        <v>0.39726229027452897</v>
      </c>
      <c r="AY10" s="14">
        <v>0.32778639221365402</v>
      </c>
      <c r="AZ10" s="14">
        <v>0.22082222704799101</v>
      </c>
      <c r="BA10" s="14"/>
      <c r="BB10" s="14">
        <v>0.31425471659342702</v>
      </c>
      <c r="BC10" s="14">
        <v>0.33449863756986398</v>
      </c>
      <c r="BD10" s="14">
        <v>0.150360288642268</v>
      </c>
      <c r="BE10" s="14"/>
      <c r="BF10" s="14">
        <v>0.41292986497311202</v>
      </c>
      <c r="BG10" s="14">
        <v>0.345931221217327</v>
      </c>
      <c r="BH10" s="14">
        <v>0.201070375952596</v>
      </c>
      <c r="BI10" s="14"/>
      <c r="BJ10" s="14">
        <v>0.36918391488748198</v>
      </c>
      <c r="BK10" s="14">
        <v>0.23789664642307401</v>
      </c>
      <c r="BL10" s="14"/>
      <c r="BM10" s="14">
        <v>0.36300978273665602</v>
      </c>
      <c r="BN10" s="14">
        <v>0.22660138852872899</v>
      </c>
      <c r="BO10" s="14"/>
      <c r="BP10" s="14">
        <v>0.27326626682580002</v>
      </c>
      <c r="BQ10" s="14">
        <v>0.28099024951694501</v>
      </c>
      <c r="BR10" s="14">
        <v>0.19446900734647701</v>
      </c>
      <c r="BS10" s="14">
        <v>0.20843153845578299</v>
      </c>
      <c r="BT10" s="14">
        <v>0.26379277597573098</v>
      </c>
      <c r="BU10" s="14">
        <v>0.28329651440673498</v>
      </c>
      <c r="BV10" s="14">
        <v>0.21204656890961501</v>
      </c>
      <c r="BW10" s="14">
        <v>0.34618947741053502</v>
      </c>
    </row>
    <row r="11" spans="2:75" x14ac:dyDescent="0.35">
      <c r="B11" s="15" t="s">
        <v>340</v>
      </c>
      <c r="C11" s="14">
        <v>0.29462029178666499</v>
      </c>
      <c r="D11" s="14">
        <v>0.29505253848461099</v>
      </c>
      <c r="E11" s="14">
        <v>0.294212357302709</v>
      </c>
      <c r="F11" s="14"/>
      <c r="G11" s="14">
        <v>0.244023575841955</v>
      </c>
      <c r="H11" s="14">
        <v>0.17860539886563701</v>
      </c>
      <c r="I11" s="14">
        <v>0.31173353881160198</v>
      </c>
      <c r="J11" s="14">
        <v>0.343617869337212</v>
      </c>
      <c r="K11" s="14">
        <v>0.26603360913824903</v>
      </c>
      <c r="L11" s="14">
        <v>0.32784936082587601</v>
      </c>
      <c r="M11" s="14"/>
      <c r="N11" s="14">
        <v>0.311022196077052</v>
      </c>
      <c r="O11" s="14">
        <v>0.26392529947179799</v>
      </c>
      <c r="P11" s="14"/>
      <c r="Q11" s="14">
        <v>0.30994545370611898</v>
      </c>
      <c r="R11" s="14">
        <v>0.276328697013137</v>
      </c>
      <c r="S11" s="14">
        <v>0.32357529930620599</v>
      </c>
      <c r="T11" s="14">
        <v>0.32489426484720002</v>
      </c>
      <c r="U11" s="14">
        <v>0.28054251922274198</v>
      </c>
      <c r="V11" s="14">
        <v>0.30678370085446699</v>
      </c>
      <c r="W11" s="14">
        <v>0.29172987269687001</v>
      </c>
      <c r="X11" s="14">
        <v>0.24517618432884</v>
      </c>
      <c r="Y11" s="14">
        <v>0</v>
      </c>
      <c r="Z11" s="14">
        <v>0.23771604059096901</v>
      </c>
      <c r="AA11" s="14"/>
      <c r="AB11" s="14">
        <v>0.22290415458503399</v>
      </c>
      <c r="AC11" s="14">
        <v>0.32252729005151498</v>
      </c>
      <c r="AD11" s="14">
        <v>0.22164408711785299</v>
      </c>
      <c r="AE11" s="14"/>
      <c r="AF11" s="14">
        <v>0.30449294772190899</v>
      </c>
      <c r="AG11" s="14">
        <v>0.25426414912031498</v>
      </c>
      <c r="AH11" s="14">
        <v>0.27046997516333199</v>
      </c>
      <c r="AI11" s="14">
        <v>0.37832162672462</v>
      </c>
      <c r="AJ11" s="14">
        <v>0.32241844614056803</v>
      </c>
      <c r="AK11" s="14">
        <v>0.25633158026875102</v>
      </c>
      <c r="AL11" s="14">
        <v>0.23250642192162199</v>
      </c>
      <c r="AM11" s="14">
        <v>0.32783414445180997</v>
      </c>
      <c r="AN11" s="14"/>
      <c r="AO11" s="14">
        <v>0.26713463099279799</v>
      </c>
      <c r="AP11" s="14">
        <v>0.26510722767579198</v>
      </c>
      <c r="AQ11" s="14">
        <v>0.29952687904397801</v>
      </c>
      <c r="AR11" s="14">
        <v>0.42507732738611498</v>
      </c>
      <c r="AS11" s="14">
        <v>0.348690554692074</v>
      </c>
      <c r="AT11" s="14">
        <v>0.20035031459240599</v>
      </c>
      <c r="AU11" s="14">
        <v>0.22758038455610799</v>
      </c>
      <c r="AV11" s="14">
        <v>0.32691848309341598</v>
      </c>
      <c r="AW11" s="14"/>
      <c r="AX11" s="14">
        <v>0.23456222090436299</v>
      </c>
      <c r="AY11" s="14">
        <v>0.28104431519753198</v>
      </c>
      <c r="AZ11" s="14">
        <v>0.289158248325456</v>
      </c>
      <c r="BA11" s="14"/>
      <c r="BB11" s="14">
        <v>0.25973545380129198</v>
      </c>
      <c r="BC11" s="14">
        <v>0.30403454560364201</v>
      </c>
      <c r="BD11" s="14">
        <v>0.26803432125654097</v>
      </c>
      <c r="BE11" s="14"/>
      <c r="BF11" s="14">
        <v>0.29505975157909903</v>
      </c>
      <c r="BG11" s="14">
        <v>0.26143188323070499</v>
      </c>
      <c r="BH11" s="14">
        <v>0.29966907355272199</v>
      </c>
      <c r="BI11" s="14"/>
      <c r="BJ11" s="14">
        <v>0.241621463482732</v>
      </c>
      <c r="BK11" s="14">
        <v>0.30273329433962898</v>
      </c>
      <c r="BL11" s="14"/>
      <c r="BM11" s="14">
        <v>0.25811549883421098</v>
      </c>
      <c r="BN11" s="14">
        <v>0.29551007074413599</v>
      </c>
      <c r="BO11" s="14"/>
      <c r="BP11" s="14">
        <v>0.289873534684635</v>
      </c>
      <c r="BQ11" s="14">
        <v>0.25747283991620601</v>
      </c>
      <c r="BR11" s="14">
        <v>0.32442502644829702</v>
      </c>
      <c r="BS11" s="14">
        <v>0.332704113807403</v>
      </c>
      <c r="BT11" s="14">
        <v>0.26532437246235502</v>
      </c>
      <c r="BU11" s="14">
        <v>0.26518693816658601</v>
      </c>
      <c r="BV11" s="14">
        <v>0.58298644698920998</v>
      </c>
      <c r="BW11" s="14">
        <v>0.29046448971733102</v>
      </c>
    </row>
    <row r="12" spans="2:75" x14ac:dyDescent="0.35">
      <c r="B12" s="15" t="s">
        <v>341</v>
      </c>
      <c r="C12" s="14">
        <v>0.169791385982966</v>
      </c>
      <c r="D12" s="14">
        <v>0.16739856366800501</v>
      </c>
      <c r="E12" s="14">
        <v>0.17204962124742901</v>
      </c>
      <c r="F12" s="14"/>
      <c r="G12" s="14">
        <v>0.16115577486482199</v>
      </c>
      <c r="H12" s="14">
        <v>0.21343310973966401</v>
      </c>
      <c r="I12" s="14">
        <v>0.15958235209423199</v>
      </c>
      <c r="J12" s="14">
        <v>0.182013167800125</v>
      </c>
      <c r="K12" s="14">
        <v>0.22865964215457801</v>
      </c>
      <c r="L12" s="14">
        <v>0.12815489896330701</v>
      </c>
      <c r="M12" s="14"/>
      <c r="N12" s="14">
        <v>0.147964562259354</v>
      </c>
      <c r="O12" s="14">
        <v>0.210638727522867</v>
      </c>
      <c r="P12" s="14"/>
      <c r="Q12" s="14">
        <v>0.24422757136489301</v>
      </c>
      <c r="R12" s="14">
        <v>0.18774436185722701</v>
      </c>
      <c r="S12" s="14">
        <v>0.17838264411131899</v>
      </c>
      <c r="T12" s="14">
        <v>0.20951279995990801</v>
      </c>
      <c r="U12" s="14">
        <v>0.17479080967840799</v>
      </c>
      <c r="V12" s="14">
        <v>0.13042521208711699</v>
      </c>
      <c r="W12" s="14">
        <v>0.118524913797398</v>
      </c>
      <c r="X12" s="14">
        <v>0.243932132258352</v>
      </c>
      <c r="Y12" s="14">
        <v>0.11182982956972801</v>
      </c>
      <c r="Z12" s="14">
        <v>0.14399930758385901</v>
      </c>
      <c r="AA12" s="14"/>
      <c r="AB12" s="14">
        <v>0.22533429763217599</v>
      </c>
      <c r="AC12" s="14">
        <v>0.14167639887212199</v>
      </c>
      <c r="AD12" s="14">
        <v>0.23484486959758499</v>
      </c>
      <c r="AE12" s="14"/>
      <c r="AF12" s="14">
        <v>0.12729053340850099</v>
      </c>
      <c r="AG12" s="14">
        <v>0.236507299942807</v>
      </c>
      <c r="AH12" s="14">
        <v>0.16884466142804599</v>
      </c>
      <c r="AI12" s="14">
        <v>0.147444536780067</v>
      </c>
      <c r="AJ12" s="14">
        <v>0.137408762349082</v>
      </c>
      <c r="AK12" s="14">
        <v>0.175627333838143</v>
      </c>
      <c r="AL12" s="14">
        <v>0.234677921725402</v>
      </c>
      <c r="AM12" s="14">
        <v>0.15915047401252999</v>
      </c>
      <c r="AN12" s="14"/>
      <c r="AO12" s="14">
        <v>0.13453282280891299</v>
      </c>
      <c r="AP12" s="14">
        <v>0.22263881197397101</v>
      </c>
      <c r="AQ12" s="14">
        <v>0.19741944008182299</v>
      </c>
      <c r="AR12" s="14">
        <v>0.13465576619753999</v>
      </c>
      <c r="AS12" s="14">
        <v>9.8325643020345396E-2</v>
      </c>
      <c r="AT12" s="14">
        <v>0.13518141890304899</v>
      </c>
      <c r="AU12" s="14">
        <v>0.191187885046148</v>
      </c>
      <c r="AV12" s="14">
        <v>0.122559420369855</v>
      </c>
      <c r="AW12" s="14"/>
      <c r="AX12" s="14">
        <v>9.4016596515834994E-2</v>
      </c>
      <c r="AY12" s="14">
        <v>0.162718068203592</v>
      </c>
      <c r="AZ12" s="14">
        <v>0.207371930702412</v>
      </c>
      <c r="BA12" s="14"/>
      <c r="BB12" s="14">
        <v>0.12389167189111699</v>
      </c>
      <c r="BC12" s="14">
        <v>0.15167441515090799</v>
      </c>
      <c r="BD12" s="14">
        <v>0.26040167667006098</v>
      </c>
      <c r="BE12" s="14"/>
      <c r="BF12" s="14">
        <v>0.184734790101025</v>
      </c>
      <c r="BG12" s="14">
        <v>0.14723392994774701</v>
      </c>
      <c r="BH12" s="14">
        <v>0.20336254913846699</v>
      </c>
      <c r="BI12" s="14"/>
      <c r="BJ12" s="14">
        <v>0.13262130822235099</v>
      </c>
      <c r="BK12" s="14">
        <v>0.183780997748761</v>
      </c>
      <c r="BL12" s="14"/>
      <c r="BM12" s="14">
        <v>0.14085222437228601</v>
      </c>
      <c r="BN12" s="14">
        <v>0.17844827983301101</v>
      </c>
      <c r="BO12" s="14"/>
      <c r="BP12" s="14">
        <v>0.14471174973568801</v>
      </c>
      <c r="BQ12" s="14">
        <v>0.14522282360379299</v>
      </c>
      <c r="BR12" s="14">
        <v>8.30465771442047E-2</v>
      </c>
      <c r="BS12" s="14">
        <v>0.220512585569207</v>
      </c>
      <c r="BT12" s="14">
        <v>0.17939780582681999</v>
      </c>
      <c r="BU12" s="14">
        <v>0.20820461603777901</v>
      </c>
      <c r="BV12" s="14">
        <v>7.7419165668740506E-2</v>
      </c>
      <c r="BW12" s="14">
        <v>0.102257028806363</v>
      </c>
    </row>
    <row r="13" spans="2:75" x14ac:dyDescent="0.35">
      <c r="B13" s="15" t="s">
        <v>342</v>
      </c>
      <c r="C13" s="14">
        <v>0.104664774050458</v>
      </c>
      <c r="D13" s="14">
        <v>0.11740836074416899</v>
      </c>
      <c r="E13" s="14">
        <v>9.2637965086184507E-2</v>
      </c>
      <c r="F13" s="14"/>
      <c r="G13" s="14">
        <v>0.16712502001201701</v>
      </c>
      <c r="H13" s="14">
        <v>0.210406606235365</v>
      </c>
      <c r="I13" s="14">
        <v>0.119549448889872</v>
      </c>
      <c r="J13" s="14">
        <v>9.0120562148032102E-2</v>
      </c>
      <c r="K13" s="14">
        <v>5.5471204103031101E-2</v>
      </c>
      <c r="L13" s="14">
        <v>7.7102796628609402E-2</v>
      </c>
      <c r="M13" s="14"/>
      <c r="N13" s="14">
        <v>0.109520380728693</v>
      </c>
      <c r="O13" s="14">
        <v>9.5577852981189898E-2</v>
      </c>
      <c r="P13" s="14"/>
      <c r="Q13" s="14">
        <v>8.9614821920477206E-2</v>
      </c>
      <c r="R13" s="14">
        <v>8.3290468386109096E-2</v>
      </c>
      <c r="S13" s="14">
        <v>0.113834580032181</v>
      </c>
      <c r="T13" s="14">
        <v>5.3374311636671001E-2</v>
      </c>
      <c r="U13" s="14">
        <v>8.8780634623230895E-2</v>
      </c>
      <c r="V13" s="14">
        <v>0.14818520864949999</v>
      </c>
      <c r="W13" s="14">
        <v>0.206954822121446</v>
      </c>
      <c r="X13" s="14">
        <v>0</v>
      </c>
      <c r="Y13" s="14">
        <v>0.88817017043027202</v>
      </c>
      <c r="Z13" s="14">
        <v>2.6014610954668199E-2</v>
      </c>
      <c r="AA13" s="14"/>
      <c r="AB13" s="14">
        <v>7.0733207351389493E-2</v>
      </c>
      <c r="AC13" s="14">
        <v>8.9373289590867003E-2</v>
      </c>
      <c r="AD13" s="14">
        <v>0.18981811410232299</v>
      </c>
      <c r="AE13" s="14"/>
      <c r="AF13" s="14">
        <v>3.8626307748592E-2</v>
      </c>
      <c r="AG13" s="14">
        <v>0.118712807652716</v>
      </c>
      <c r="AH13" s="14">
        <v>0.142852296748193</v>
      </c>
      <c r="AI13" s="14">
        <v>7.8949672928006503E-2</v>
      </c>
      <c r="AJ13" s="14">
        <v>1.08434857577607E-2</v>
      </c>
      <c r="AK13" s="14">
        <v>8.8410681932777596E-2</v>
      </c>
      <c r="AL13" s="14">
        <v>0.14414472343312101</v>
      </c>
      <c r="AM13" s="14">
        <v>0.15939818807109599</v>
      </c>
      <c r="AN13" s="14"/>
      <c r="AO13" s="14">
        <v>2.9509927575381199E-2</v>
      </c>
      <c r="AP13" s="14">
        <v>0.13962637632056399</v>
      </c>
      <c r="AQ13" s="14">
        <v>4.3753214708125397E-2</v>
      </c>
      <c r="AR13" s="14">
        <v>0.11494943647070199</v>
      </c>
      <c r="AS13" s="14">
        <v>1.51276098188777E-2</v>
      </c>
      <c r="AT13" s="14">
        <v>0.101225834346184</v>
      </c>
      <c r="AU13" s="14">
        <v>0.148538773074122</v>
      </c>
      <c r="AV13" s="14">
        <v>0.20834493650924699</v>
      </c>
      <c r="AW13" s="14"/>
      <c r="AX13" s="14">
        <v>4.3717437317627499E-2</v>
      </c>
      <c r="AY13" s="14">
        <v>9.0911215764328507E-2</v>
      </c>
      <c r="AZ13" s="14">
        <v>0.14652979710068201</v>
      </c>
      <c r="BA13" s="14"/>
      <c r="BB13" s="14">
        <v>5.5246818207873201E-2</v>
      </c>
      <c r="BC13" s="14">
        <v>7.1567597446360695E-2</v>
      </c>
      <c r="BD13" s="14">
        <v>0.212416377977796</v>
      </c>
      <c r="BE13" s="14"/>
      <c r="BF13" s="14">
        <v>3.8885789396215502E-2</v>
      </c>
      <c r="BG13" s="14">
        <v>6.4924135113646003E-2</v>
      </c>
      <c r="BH13" s="14">
        <v>0.183934673709826</v>
      </c>
      <c r="BI13" s="14"/>
      <c r="BJ13" s="14">
        <v>0.126464561734208</v>
      </c>
      <c r="BK13" s="14">
        <v>0.10105958324405399</v>
      </c>
      <c r="BL13" s="14"/>
      <c r="BM13" s="14">
        <v>0.12409104947834999</v>
      </c>
      <c r="BN13" s="14">
        <v>0.10040303146834099</v>
      </c>
      <c r="BO13" s="14"/>
      <c r="BP13" s="14">
        <v>9.0974949156008497E-2</v>
      </c>
      <c r="BQ13" s="14">
        <v>6.3391066110501701E-2</v>
      </c>
      <c r="BR13" s="14">
        <v>0.13359913661843201</v>
      </c>
      <c r="BS13" s="14">
        <v>0.101085389082301</v>
      </c>
      <c r="BT13" s="14">
        <v>0.115531889913027</v>
      </c>
      <c r="BU13" s="14">
        <v>0.130677352303887</v>
      </c>
      <c r="BV13" s="14">
        <v>5.15717092630655E-2</v>
      </c>
      <c r="BW13" s="14">
        <v>9.2262653331750405E-2</v>
      </c>
    </row>
    <row r="14" spans="2:75" x14ac:dyDescent="0.35">
      <c r="B14" s="15" t="s">
        <v>92</v>
      </c>
      <c r="C14" s="20">
        <v>0.12380956909501099</v>
      </c>
      <c r="D14" s="20">
        <v>6.6790977602822502E-2</v>
      </c>
      <c r="E14" s="20">
        <v>0.17762108415512901</v>
      </c>
      <c r="F14" s="20"/>
      <c r="G14" s="20">
        <v>0.17028608246671301</v>
      </c>
      <c r="H14" s="20">
        <v>0.113502657059491</v>
      </c>
      <c r="I14" s="20">
        <v>0.114288628875563</v>
      </c>
      <c r="J14" s="20">
        <v>0.14917672989679001</v>
      </c>
      <c r="K14" s="20">
        <v>9.6142468532087702E-2</v>
      </c>
      <c r="L14" s="20">
        <v>0.120520632188906</v>
      </c>
      <c r="M14" s="20"/>
      <c r="N14" s="20">
        <v>0.10402284224330099</v>
      </c>
      <c r="O14" s="20">
        <v>0.160839015060353</v>
      </c>
      <c r="P14" s="20"/>
      <c r="Q14" s="20">
        <v>0.183139027735052</v>
      </c>
      <c r="R14" s="20">
        <v>0.22589892592703201</v>
      </c>
      <c r="S14" s="20">
        <v>0.123885399289486</v>
      </c>
      <c r="T14" s="20">
        <v>6.9755684660633602E-2</v>
      </c>
      <c r="U14" s="20">
        <v>8.4074115601537894E-2</v>
      </c>
      <c r="V14" s="20">
        <v>7.6638988183740195E-2</v>
      </c>
      <c r="W14" s="20">
        <v>7.4934193847982403E-2</v>
      </c>
      <c r="X14" s="20">
        <v>0</v>
      </c>
      <c r="Y14" s="20">
        <v>0</v>
      </c>
      <c r="Z14" s="20">
        <v>0.337793059346706</v>
      </c>
      <c r="AA14" s="20"/>
      <c r="AB14" s="20">
        <v>6.0019669762916297E-2</v>
      </c>
      <c r="AC14" s="20">
        <v>0.15878471737000999</v>
      </c>
      <c r="AD14" s="20">
        <v>2.4300124303155299E-2</v>
      </c>
      <c r="AE14" s="20"/>
      <c r="AF14" s="20">
        <v>0.102183765221751</v>
      </c>
      <c r="AG14" s="20">
        <v>8.6879174534447698E-2</v>
      </c>
      <c r="AH14" s="20">
        <v>8.9639349000612698E-2</v>
      </c>
      <c r="AI14" s="20">
        <v>0.11675313813945599</v>
      </c>
      <c r="AJ14" s="20">
        <v>8.9439194921178106E-2</v>
      </c>
      <c r="AK14" s="20">
        <v>9.23722451342011E-2</v>
      </c>
      <c r="AL14" s="20">
        <v>7.2091702254743401E-2</v>
      </c>
      <c r="AM14" s="20">
        <v>0.184761562188546</v>
      </c>
      <c r="AN14" s="20"/>
      <c r="AO14" s="20">
        <v>0.10647340797231999</v>
      </c>
      <c r="AP14" s="20">
        <v>5.6864394833771703E-2</v>
      </c>
      <c r="AQ14" s="20">
        <v>0.13334798242123999</v>
      </c>
      <c r="AR14" s="20">
        <v>5.0577613670107602E-2</v>
      </c>
      <c r="AS14" s="20">
        <v>8.1108867147826696E-2</v>
      </c>
      <c r="AT14" s="20">
        <v>0.105777485103188</v>
      </c>
      <c r="AU14" s="20">
        <v>5.6995803729689501E-2</v>
      </c>
      <c r="AV14" s="20">
        <v>0.15128271738944599</v>
      </c>
      <c r="AW14" s="20"/>
      <c r="AX14" s="20">
        <v>0.100542164054508</v>
      </c>
      <c r="AY14" s="20">
        <v>8.4617274629178493E-2</v>
      </c>
      <c r="AZ14" s="20">
        <v>9.7248270302688497E-2</v>
      </c>
      <c r="BA14" s="20"/>
      <c r="BB14" s="20">
        <v>6.3228794155431797E-2</v>
      </c>
      <c r="BC14" s="20">
        <v>0.115542454050605</v>
      </c>
      <c r="BD14" s="20">
        <v>7.8483594644503593E-2</v>
      </c>
      <c r="BE14" s="20"/>
      <c r="BF14" s="20">
        <v>2.7716201915784899E-2</v>
      </c>
      <c r="BG14" s="20">
        <v>0.105856092527497</v>
      </c>
      <c r="BH14" s="20">
        <v>7.9803746163599296E-2</v>
      </c>
      <c r="BI14" s="20"/>
      <c r="BJ14" s="20">
        <v>5.0838523143508001E-2</v>
      </c>
      <c r="BK14" s="20">
        <v>0.13867521891784501</v>
      </c>
      <c r="BL14" s="20"/>
      <c r="BM14" s="20">
        <v>3.09495275188225E-2</v>
      </c>
      <c r="BN14" s="20">
        <v>0.16383689500832899</v>
      </c>
      <c r="BO14" s="20"/>
      <c r="BP14" s="20">
        <v>0.14235709306562799</v>
      </c>
      <c r="BQ14" s="20">
        <v>0.18038351860242199</v>
      </c>
      <c r="BR14" s="20">
        <v>0.179230505697964</v>
      </c>
      <c r="BS14" s="20">
        <v>0.12407308979852601</v>
      </c>
      <c r="BT14" s="20">
        <v>0.111442918755669</v>
      </c>
      <c r="BU14" s="20">
        <v>9.0710342095985899E-2</v>
      </c>
      <c r="BV14" s="20">
        <v>6.2545000099693604E-2</v>
      </c>
      <c r="BW14" s="20">
        <v>0.139782645074464</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437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338</v>
      </c>
      <c r="C9" s="14">
        <v>7.7944171834842604E-2</v>
      </c>
      <c r="D9" s="14">
        <v>8.0377302736431497E-2</v>
      </c>
      <c r="E9" s="14">
        <v>7.5647895186689504E-2</v>
      </c>
      <c r="F9" s="14"/>
      <c r="G9" s="14">
        <v>2.63326534585747E-2</v>
      </c>
      <c r="H9" s="14">
        <v>2.8693142200477698E-2</v>
      </c>
      <c r="I9" s="14">
        <v>6.8682384413518996E-2</v>
      </c>
      <c r="J9" s="14">
        <v>4.4788639739573803E-2</v>
      </c>
      <c r="K9" s="14">
        <v>0.124436593633281</v>
      </c>
      <c r="L9" s="14">
        <v>0.106164158287197</v>
      </c>
      <c r="M9" s="14"/>
      <c r="N9" s="14">
        <v>8.8804770429747507E-2</v>
      </c>
      <c r="O9" s="14">
        <v>5.7619337321520699E-2</v>
      </c>
      <c r="P9" s="14"/>
      <c r="Q9" s="14">
        <v>1.2554234655262E-2</v>
      </c>
      <c r="R9" s="14">
        <v>0.100971395532939</v>
      </c>
      <c r="S9" s="14">
        <v>6.7435458063075396E-2</v>
      </c>
      <c r="T9" s="14">
        <v>3.7429035478282101E-2</v>
      </c>
      <c r="U9" s="14">
        <v>0.132099500308304</v>
      </c>
      <c r="V9" s="14">
        <v>0.104834105238968</v>
      </c>
      <c r="W9" s="14">
        <v>7.3249479605689699E-2</v>
      </c>
      <c r="X9" s="14">
        <v>0.17650424472829601</v>
      </c>
      <c r="Y9" s="14">
        <v>0</v>
      </c>
      <c r="Z9" s="14">
        <v>3.6183280271916897E-2</v>
      </c>
      <c r="AA9" s="14"/>
      <c r="AB9" s="14">
        <v>0.147257687934016</v>
      </c>
      <c r="AC9" s="14">
        <v>6.6909866482843305E-2</v>
      </c>
      <c r="AD9" s="14">
        <v>5.8589324386293197E-2</v>
      </c>
      <c r="AE9" s="14"/>
      <c r="AF9" s="14">
        <v>0.110812575978587</v>
      </c>
      <c r="AG9" s="14">
        <v>7.84001495755451E-2</v>
      </c>
      <c r="AH9" s="14">
        <v>0.110394422633856</v>
      </c>
      <c r="AI9" s="14">
        <v>0.106671144618421</v>
      </c>
      <c r="AJ9" s="14">
        <v>0.13575590836583301</v>
      </c>
      <c r="AK9" s="14">
        <v>8.1027487408055196E-2</v>
      </c>
      <c r="AL9" s="14">
        <v>3.1939810360556299E-2</v>
      </c>
      <c r="AM9" s="14">
        <v>3.6256993263327097E-2</v>
      </c>
      <c r="AN9" s="14"/>
      <c r="AO9" s="14">
        <v>0.14354867310994099</v>
      </c>
      <c r="AP9" s="14">
        <v>9.5330857650742007E-2</v>
      </c>
      <c r="AQ9" s="14">
        <v>0.12062250700690801</v>
      </c>
      <c r="AR9" s="14">
        <v>0.19899302832521101</v>
      </c>
      <c r="AS9" s="14">
        <v>0.133580088850631</v>
      </c>
      <c r="AT9" s="14">
        <v>7.7195624491956299E-2</v>
      </c>
      <c r="AU9" s="14">
        <v>6.5569405101679495E-2</v>
      </c>
      <c r="AV9" s="14">
        <v>1.3979896333038399E-2</v>
      </c>
      <c r="AW9" s="14"/>
      <c r="AX9" s="14">
        <v>0.17307833698498101</v>
      </c>
      <c r="AY9" s="14">
        <v>9.1093048321248093E-2</v>
      </c>
      <c r="AZ9" s="14">
        <v>7.2711414451543305E-2</v>
      </c>
      <c r="BA9" s="14"/>
      <c r="BB9" s="14">
        <v>0.217979868562482</v>
      </c>
      <c r="BC9" s="14">
        <v>7.7525179515913006E-2</v>
      </c>
      <c r="BD9" s="14">
        <v>3.1600222161882102E-2</v>
      </c>
      <c r="BE9" s="14"/>
      <c r="BF9" s="14">
        <v>5.6441695742387998E-2</v>
      </c>
      <c r="BG9" s="14">
        <v>0.115764889269343</v>
      </c>
      <c r="BH9" s="14">
        <v>6.4935679794432696E-2</v>
      </c>
      <c r="BI9" s="14"/>
      <c r="BJ9" s="14">
        <v>0.10250130550706001</v>
      </c>
      <c r="BK9" s="14">
        <v>7.41099048552495E-2</v>
      </c>
      <c r="BL9" s="14"/>
      <c r="BM9" s="14">
        <v>0.116058599405685</v>
      </c>
      <c r="BN9" s="14">
        <v>5.9697514280164898E-2</v>
      </c>
      <c r="BO9" s="14"/>
      <c r="BP9" s="14">
        <v>7.6969544753694705E-2</v>
      </c>
      <c r="BQ9" s="14">
        <v>8.0175135614217602E-2</v>
      </c>
      <c r="BR9" s="14">
        <v>6.2951275456421305E-2</v>
      </c>
      <c r="BS9" s="14">
        <v>1.3986970372481301E-2</v>
      </c>
      <c r="BT9" s="14">
        <v>0.10456900992163801</v>
      </c>
      <c r="BU9" s="14">
        <v>8.0900740546489103E-2</v>
      </c>
      <c r="BV9" s="14">
        <v>0</v>
      </c>
      <c r="BW9" s="14">
        <v>0.147375221568529</v>
      </c>
    </row>
    <row r="10" spans="2:75" x14ac:dyDescent="0.35">
      <c r="B10" s="15" t="s">
        <v>339</v>
      </c>
      <c r="C10" s="14">
        <v>0.35800014070590003</v>
      </c>
      <c r="D10" s="14">
        <v>0.369121927324152</v>
      </c>
      <c r="E10" s="14">
        <v>0.34750391180158602</v>
      </c>
      <c r="F10" s="14"/>
      <c r="G10" s="14">
        <v>0.23733755700569201</v>
      </c>
      <c r="H10" s="14">
        <v>0.207529659833777</v>
      </c>
      <c r="I10" s="14">
        <v>0.27781597850841799</v>
      </c>
      <c r="J10" s="14">
        <v>0.38005316268117101</v>
      </c>
      <c r="K10" s="14">
        <v>0.33841245392502201</v>
      </c>
      <c r="L10" s="14">
        <v>0.46738072236073602</v>
      </c>
      <c r="M10" s="14"/>
      <c r="N10" s="14">
        <v>0.365916551468698</v>
      </c>
      <c r="O10" s="14">
        <v>0.34318514342123402</v>
      </c>
      <c r="P10" s="14"/>
      <c r="Q10" s="14">
        <v>0.28330048358237098</v>
      </c>
      <c r="R10" s="14">
        <v>0.237424025547469</v>
      </c>
      <c r="S10" s="14">
        <v>0.38242703668632699</v>
      </c>
      <c r="T10" s="14">
        <v>0.41832367748933602</v>
      </c>
      <c r="U10" s="14">
        <v>0.35065956671101101</v>
      </c>
      <c r="V10" s="14">
        <v>0.37518319030256603</v>
      </c>
      <c r="W10" s="14">
        <v>0.36276468026268099</v>
      </c>
      <c r="X10" s="14">
        <v>0.487824144277341</v>
      </c>
      <c r="Y10" s="14">
        <v>0</v>
      </c>
      <c r="Z10" s="14">
        <v>0.34521143930665199</v>
      </c>
      <c r="AA10" s="14"/>
      <c r="AB10" s="14">
        <v>0.440676229260624</v>
      </c>
      <c r="AC10" s="14">
        <v>0.355431265064313</v>
      </c>
      <c r="AD10" s="14">
        <v>0.36410987800990902</v>
      </c>
      <c r="AE10" s="14"/>
      <c r="AF10" s="14">
        <v>0.49192251416214899</v>
      </c>
      <c r="AG10" s="14">
        <v>0.39147539805650999</v>
      </c>
      <c r="AH10" s="14">
        <v>0.24636156072819601</v>
      </c>
      <c r="AI10" s="14">
        <v>0.29433794313758299</v>
      </c>
      <c r="AJ10" s="14">
        <v>0.30610562346576597</v>
      </c>
      <c r="AK10" s="14">
        <v>0.47246207670925899</v>
      </c>
      <c r="AL10" s="14">
        <v>0.34758013884161698</v>
      </c>
      <c r="AM10" s="14">
        <v>0.22784465678587901</v>
      </c>
      <c r="AN10" s="14"/>
      <c r="AO10" s="14">
        <v>0.51089034319641902</v>
      </c>
      <c r="AP10" s="14">
        <v>0.39481758383652099</v>
      </c>
      <c r="AQ10" s="14">
        <v>0.246032195764505</v>
      </c>
      <c r="AR10" s="14">
        <v>0.33034773320862898</v>
      </c>
      <c r="AS10" s="14">
        <v>0.36387349393765001</v>
      </c>
      <c r="AT10" s="14">
        <v>0.48145105028080598</v>
      </c>
      <c r="AU10" s="14">
        <v>0.33230418578613102</v>
      </c>
      <c r="AV10" s="14">
        <v>0.14672259250886199</v>
      </c>
      <c r="AW10" s="14"/>
      <c r="AX10" s="14">
        <v>0.41886794193916099</v>
      </c>
      <c r="AY10" s="14">
        <v>0.47726077148477902</v>
      </c>
      <c r="AZ10" s="14">
        <v>0.237351427811861</v>
      </c>
      <c r="BA10" s="14"/>
      <c r="BB10" s="14">
        <v>0.47373940873242998</v>
      </c>
      <c r="BC10" s="14">
        <v>0.41904731396366601</v>
      </c>
      <c r="BD10" s="14">
        <v>0.23028550965130301</v>
      </c>
      <c r="BE10" s="14"/>
      <c r="BF10" s="14">
        <v>0.52290689672943502</v>
      </c>
      <c r="BG10" s="14">
        <v>0.46039537647187001</v>
      </c>
      <c r="BH10" s="14">
        <v>0.273058434825453</v>
      </c>
      <c r="BI10" s="14"/>
      <c r="BJ10" s="14">
        <v>0.46800219004890597</v>
      </c>
      <c r="BK10" s="14">
        <v>0.33059974038691298</v>
      </c>
      <c r="BL10" s="14"/>
      <c r="BM10" s="14">
        <v>0.37289901361011302</v>
      </c>
      <c r="BN10" s="14">
        <v>0.36605603122830699</v>
      </c>
      <c r="BO10" s="14"/>
      <c r="BP10" s="14">
        <v>0.35507505932479699</v>
      </c>
      <c r="BQ10" s="14">
        <v>0.37594682679284103</v>
      </c>
      <c r="BR10" s="14">
        <v>0.38457820724186498</v>
      </c>
      <c r="BS10" s="14">
        <v>0.33343463066437001</v>
      </c>
      <c r="BT10" s="14">
        <v>0.38322169479651502</v>
      </c>
      <c r="BU10" s="14">
        <v>0.39037164297703297</v>
      </c>
      <c r="BV10" s="14">
        <v>0.31502093360488198</v>
      </c>
      <c r="BW10" s="14">
        <v>0.241738407293379</v>
      </c>
    </row>
    <row r="11" spans="2:75" x14ac:dyDescent="0.35">
      <c r="B11" s="15" t="s">
        <v>340</v>
      </c>
      <c r="C11" s="14">
        <v>0.27675835979170099</v>
      </c>
      <c r="D11" s="14">
        <v>0.28595357123488302</v>
      </c>
      <c r="E11" s="14">
        <v>0.26808034362001998</v>
      </c>
      <c r="F11" s="14"/>
      <c r="G11" s="14">
        <v>0.34787957735527197</v>
      </c>
      <c r="H11" s="14">
        <v>0.297237792287606</v>
      </c>
      <c r="I11" s="14">
        <v>0.32436780581382502</v>
      </c>
      <c r="J11" s="14">
        <v>0.28999857061006701</v>
      </c>
      <c r="K11" s="14">
        <v>0.318352251982569</v>
      </c>
      <c r="L11" s="14">
        <v>0.20939179536963701</v>
      </c>
      <c r="M11" s="14"/>
      <c r="N11" s="14">
        <v>0.27974436561793398</v>
      </c>
      <c r="O11" s="14">
        <v>0.27117026317403797</v>
      </c>
      <c r="P11" s="14"/>
      <c r="Q11" s="14">
        <v>0.290830353963343</v>
      </c>
      <c r="R11" s="14">
        <v>0.27924532200397101</v>
      </c>
      <c r="S11" s="14">
        <v>0.21736266384429601</v>
      </c>
      <c r="T11" s="14">
        <v>0.32676720765516098</v>
      </c>
      <c r="U11" s="14">
        <v>0.23518275139228001</v>
      </c>
      <c r="V11" s="14">
        <v>0.30581751616728198</v>
      </c>
      <c r="W11" s="14">
        <v>0.31544638777656397</v>
      </c>
      <c r="X11" s="14">
        <v>0.24901961159165001</v>
      </c>
      <c r="Y11" s="14">
        <v>0.11182982956972801</v>
      </c>
      <c r="Z11" s="14">
        <v>0.235308459074968</v>
      </c>
      <c r="AA11" s="14"/>
      <c r="AB11" s="14">
        <v>0.19804498325731901</v>
      </c>
      <c r="AC11" s="14">
        <v>0.28764601094179498</v>
      </c>
      <c r="AD11" s="14">
        <v>0.29470551741850198</v>
      </c>
      <c r="AE11" s="14"/>
      <c r="AF11" s="14">
        <v>0.23939295518103501</v>
      </c>
      <c r="AG11" s="14">
        <v>0.227784394923887</v>
      </c>
      <c r="AH11" s="14">
        <v>0.333949861295809</v>
      </c>
      <c r="AI11" s="14">
        <v>0.41922177702574698</v>
      </c>
      <c r="AJ11" s="14">
        <v>0.30715509381941902</v>
      </c>
      <c r="AK11" s="14">
        <v>0.27053968304849202</v>
      </c>
      <c r="AL11" s="14">
        <v>0.199920712771672</v>
      </c>
      <c r="AM11" s="14">
        <v>0.31092691237091702</v>
      </c>
      <c r="AN11" s="14"/>
      <c r="AO11" s="14">
        <v>0.21130952934696601</v>
      </c>
      <c r="AP11" s="14">
        <v>0.253114144407663</v>
      </c>
      <c r="AQ11" s="14">
        <v>0.34494889405145002</v>
      </c>
      <c r="AR11" s="14">
        <v>0.32266319621152501</v>
      </c>
      <c r="AS11" s="14">
        <v>0.35665636090659603</v>
      </c>
      <c r="AT11" s="14">
        <v>0.27939903183376502</v>
      </c>
      <c r="AU11" s="14">
        <v>0.16623188814424</v>
      </c>
      <c r="AV11" s="14">
        <v>0.330882672052767</v>
      </c>
      <c r="AW11" s="14"/>
      <c r="AX11" s="14">
        <v>0.35007478715589702</v>
      </c>
      <c r="AY11" s="14">
        <v>0.25484592468103501</v>
      </c>
      <c r="AZ11" s="14">
        <v>0.28995076463220298</v>
      </c>
      <c r="BA11" s="14"/>
      <c r="BB11" s="14">
        <v>0.17772093236320699</v>
      </c>
      <c r="BC11" s="14">
        <v>0.28540159016869598</v>
      </c>
      <c r="BD11" s="14">
        <v>0.30461405559094001</v>
      </c>
      <c r="BE11" s="14"/>
      <c r="BF11" s="14">
        <v>0.21196524468162301</v>
      </c>
      <c r="BG11" s="14">
        <v>0.24489194722449301</v>
      </c>
      <c r="BH11" s="14">
        <v>0.29183251789488701</v>
      </c>
      <c r="BI11" s="14"/>
      <c r="BJ11" s="14">
        <v>0.231188025519621</v>
      </c>
      <c r="BK11" s="14">
        <v>0.29193353365981201</v>
      </c>
      <c r="BL11" s="14"/>
      <c r="BM11" s="14">
        <v>0.275242242328464</v>
      </c>
      <c r="BN11" s="14">
        <v>0.27218427993320299</v>
      </c>
      <c r="BO11" s="14"/>
      <c r="BP11" s="14">
        <v>0.304053796563307</v>
      </c>
      <c r="BQ11" s="14">
        <v>0.218962475850351</v>
      </c>
      <c r="BR11" s="14">
        <v>0.176563212389096</v>
      </c>
      <c r="BS11" s="14">
        <v>0.36029964012055099</v>
      </c>
      <c r="BT11" s="14">
        <v>0.230668348610024</v>
      </c>
      <c r="BU11" s="14">
        <v>0.26537564968070898</v>
      </c>
      <c r="BV11" s="14">
        <v>0.39412476344018399</v>
      </c>
      <c r="BW11" s="14">
        <v>0.296282082961772</v>
      </c>
    </row>
    <row r="12" spans="2:75" x14ac:dyDescent="0.35">
      <c r="B12" s="15" t="s">
        <v>341</v>
      </c>
      <c r="C12" s="14">
        <v>0.12049613312598401</v>
      </c>
      <c r="D12" s="14">
        <v>0.127937428377771</v>
      </c>
      <c r="E12" s="14">
        <v>0.113473382106902</v>
      </c>
      <c r="F12" s="14"/>
      <c r="G12" s="14">
        <v>0.13967663492287799</v>
      </c>
      <c r="H12" s="14">
        <v>0.20939101676831701</v>
      </c>
      <c r="I12" s="14">
        <v>0.136205228513333</v>
      </c>
      <c r="J12" s="14">
        <v>0.118259737026083</v>
      </c>
      <c r="K12" s="14">
        <v>8.6509954217045798E-2</v>
      </c>
      <c r="L12" s="14">
        <v>9.52112398992144E-2</v>
      </c>
      <c r="M12" s="14"/>
      <c r="N12" s="14">
        <v>0.13026074622953099</v>
      </c>
      <c r="O12" s="14">
        <v>0.10222235717505899</v>
      </c>
      <c r="P12" s="14"/>
      <c r="Q12" s="14">
        <v>0.11742438441188401</v>
      </c>
      <c r="R12" s="14">
        <v>0.10689388717349101</v>
      </c>
      <c r="S12" s="14">
        <v>0.15680735924338299</v>
      </c>
      <c r="T12" s="14">
        <v>0.143296509110935</v>
      </c>
      <c r="U12" s="14">
        <v>0.14545894918681099</v>
      </c>
      <c r="V12" s="14">
        <v>9.7275436651908007E-2</v>
      </c>
      <c r="W12" s="14">
        <v>7.7138639370879503E-2</v>
      </c>
      <c r="X12" s="14">
        <v>8.66519994027138E-2</v>
      </c>
      <c r="Y12" s="14">
        <v>0.57049239310669397</v>
      </c>
      <c r="Z12" s="14">
        <v>6.3491149253543405E-2</v>
      </c>
      <c r="AA12" s="14"/>
      <c r="AB12" s="14">
        <v>0.15109424825239101</v>
      </c>
      <c r="AC12" s="14">
        <v>0.107391019324611</v>
      </c>
      <c r="AD12" s="14">
        <v>0.14046586453005</v>
      </c>
      <c r="AE12" s="14"/>
      <c r="AF12" s="14">
        <v>8.3048659532711497E-2</v>
      </c>
      <c r="AG12" s="14">
        <v>0.19127272519567601</v>
      </c>
      <c r="AH12" s="14">
        <v>0.143611345306694</v>
      </c>
      <c r="AI12" s="14">
        <v>7.9102666840056901E-2</v>
      </c>
      <c r="AJ12" s="14">
        <v>0.127547090438376</v>
      </c>
      <c r="AK12" s="14">
        <v>9.9134406820999305E-2</v>
      </c>
      <c r="AL12" s="14">
        <v>0.21876447892288101</v>
      </c>
      <c r="AM12" s="14">
        <v>0.100170119463438</v>
      </c>
      <c r="AN12" s="14"/>
      <c r="AO12" s="14">
        <v>5.0027672225179898E-2</v>
      </c>
      <c r="AP12" s="14">
        <v>0.14355400356234299</v>
      </c>
      <c r="AQ12" s="14">
        <v>0.115570996638641</v>
      </c>
      <c r="AR12" s="14">
        <v>7.7259948398796005E-2</v>
      </c>
      <c r="AS12" s="14">
        <v>5.0835318323159198E-2</v>
      </c>
      <c r="AT12" s="14">
        <v>8.4559404259194199E-2</v>
      </c>
      <c r="AU12" s="14">
        <v>0.24448344608827999</v>
      </c>
      <c r="AV12" s="14">
        <v>0.16331929246955801</v>
      </c>
      <c r="AW12" s="14"/>
      <c r="AX12" s="14">
        <v>8.5230887145490396E-3</v>
      </c>
      <c r="AY12" s="14">
        <v>0.103727051022498</v>
      </c>
      <c r="AZ12" s="14">
        <v>0.17298552165360401</v>
      </c>
      <c r="BA12" s="14"/>
      <c r="BB12" s="14">
        <v>5.6456124062856897E-2</v>
      </c>
      <c r="BC12" s="14">
        <v>0.103447807941675</v>
      </c>
      <c r="BD12" s="14">
        <v>0.200479356232592</v>
      </c>
      <c r="BE12" s="14"/>
      <c r="BF12" s="14">
        <v>0.16445815614671599</v>
      </c>
      <c r="BG12" s="14">
        <v>7.5813656307408703E-2</v>
      </c>
      <c r="BH12" s="14">
        <v>0.18032694776144201</v>
      </c>
      <c r="BI12" s="14"/>
      <c r="BJ12" s="14">
        <v>9.5609550088140205E-2</v>
      </c>
      <c r="BK12" s="14">
        <v>0.125543280378175</v>
      </c>
      <c r="BL12" s="14"/>
      <c r="BM12" s="14">
        <v>0.134457620909401</v>
      </c>
      <c r="BN12" s="14">
        <v>0.113425599625253</v>
      </c>
      <c r="BO12" s="14"/>
      <c r="BP12" s="14">
        <v>0.12208206443598001</v>
      </c>
      <c r="BQ12" s="14">
        <v>9.1919137533182094E-2</v>
      </c>
      <c r="BR12" s="14">
        <v>9.8281034306331796E-2</v>
      </c>
      <c r="BS12" s="14">
        <v>0.143481461967471</v>
      </c>
      <c r="BT12" s="14">
        <v>0.106145098055331</v>
      </c>
      <c r="BU12" s="14">
        <v>0.132871160313008</v>
      </c>
      <c r="BV12" s="14">
        <v>0.194543057923491</v>
      </c>
      <c r="BW12" s="14">
        <v>0.113159064274688</v>
      </c>
    </row>
    <row r="13" spans="2:75" x14ac:dyDescent="0.35">
      <c r="B13" s="15" t="s">
        <v>342</v>
      </c>
      <c r="C13" s="14">
        <v>6.4590994643934904E-2</v>
      </c>
      <c r="D13" s="14">
        <v>7.5562064941099405E-2</v>
      </c>
      <c r="E13" s="14">
        <v>5.4237004847424997E-2</v>
      </c>
      <c r="F13" s="14"/>
      <c r="G13" s="14">
        <v>0.131403430530555</v>
      </c>
      <c r="H13" s="14">
        <v>0.16817157578616301</v>
      </c>
      <c r="I13" s="14">
        <v>7.8812245456931801E-2</v>
      </c>
      <c r="J13" s="14">
        <v>4.4821138771844397E-2</v>
      </c>
      <c r="K13" s="14">
        <v>3.9790156053850799E-2</v>
      </c>
      <c r="L13" s="14">
        <v>2.87774584389629E-2</v>
      </c>
      <c r="M13" s="14"/>
      <c r="N13" s="14">
        <v>6.1231984503970903E-2</v>
      </c>
      <c r="O13" s="14">
        <v>7.0877142191581796E-2</v>
      </c>
      <c r="P13" s="14"/>
      <c r="Q13" s="14">
        <v>0.105107674299</v>
      </c>
      <c r="R13" s="14">
        <v>8.6364516377389594E-2</v>
      </c>
      <c r="S13" s="14">
        <v>4.7571544557027903E-2</v>
      </c>
      <c r="T13" s="14">
        <v>2.0731729982177299E-2</v>
      </c>
      <c r="U13" s="14">
        <v>6.4619474938305999E-2</v>
      </c>
      <c r="V13" s="14">
        <v>7.4738358860159101E-2</v>
      </c>
      <c r="W13" s="14">
        <v>0.13602404240952301</v>
      </c>
      <c r="X13" s="14">
        <v>0</v>
      </c>
      <c r="Y13" s="14">
        <v>0.31767777732357899</v>
      </c>
      <c r="Z13" s="14">
        <v>1.9620738441961799E-2</v>
      </c>
      <c r="AA13" s="14"/>
      <c r="AB13" s="14">
        <v>2.74053633155487E-2</v>
      </c>
      <c r="AC13" s="14">
        <v>5.3343194947280903E-2</v>
      </c>
      <c r="AD13" s="14">
        <v>0.116507046301147</v>
      </c>
      <c r="AE13" s="14"/>
      <c r="AF13" s="14">
        <v>8.6439146685052207E-3</v>
      </c>
      <c r="AG13" s="14">
        <v>4.9155816645613699E-2</v>
      </c>
      <c r="AH13" s="14">
        <v>9.4995818811427102E-2</v>
      </c>
      <c r="AI13" s="14">
        <v>4.6292462582371498E-2</v>
      </c>
      <c r="AJ13" s="14">
        <v>3.9561479104779501E-2</v>
      </c>
      <c r="AK13" s="14">
        <v>2.4650974584481998E-3</v>
      </c>
      <c r="AL13" s="14">
        <v>0.16343585170696201</v>
      </c>
      <c r="AM13" s="14">
        <v>0.14628320016124599</v>
      </c>
      <c r="AN13" s="14"/>
      <c r="AO13" s="14">
        <v>9.4708542762293908E-3</v>
      </c>
      <c r="AP13" s="14">
        <v>5.3024558075094701E-2</v>
      </c>
      <c r="AQ13" s="14">
        <v>9.4386409289645604E-2</v>
      </c>
      <c r="AR13" s="14">
        <v>0</v>
      </c>
      <c r="AS13" s="14">
        <v>3.2534005193863499E-2</v>
      </c>
      <c r="AT13" s="14">
        <v>7.0176906454994699E-3</v>
      </c>
      <c r="AU13" s="14">
        <v>0.15304154803631101</v>
      </c>
      <c r="AV13" s="14">
        <v>0.21399237105111599</v>
      </c>
      <c r="AW13" s="14"/>
      <c r="AX13" s="14">
        <v>0</v>
      </c>
      <c r="AY13" s="14">
        <v>2.8989446661657401E-2</v>
      </c>
      <c r="AZ13" s="14">
        <v>0.116406955263666</v>
      </c>
      <c r="BA13" s="14"/>
      <c r="BB13" s="14">
        <v>4.0824514460328698E-2</v>
      </c>
      <c r="BC13" s="14">
        <v>3.1548355034281599E-2</v>
      </c>
      <c r="BD13" s="14">
        <v>0.16704687266732399</v>
      </c>
      <c r="BE13" s="14"/>
      <c r="BF13" s="14">
        <v>2.69883983447235E-2</v>
      </c>
      <c r="BG13" s="14">
        <v>2.7802351281022999E-2</v>
      </c>
      <c r="BH13" s="14">
        <v>0.121674422181956</v>
      </c>
      <c r="BI13" s="14"/>
      <c r="BJ13" s="14">
        <v>5.20233462270751E-2</v>
      </c>
      <c r="BK13" s="14">
        <v>6.7558543469649304E-2</v>
      </c>
      <c r="BL13" s="14"/>
      <c r="BM13" s="14">
        <v>7.8308004485419802E-2</v>
      </c>
      <c r="BN13" s="14">
        <v>5.7404281447104702E-2</v>
      </c>
      <c r="BO13" s="14"/>
      <c r="BP13" s="14">
        <v>3.7769689168528402E-2</v>
      </c>
      <c r="BQ13" s="14">
        <v>7.3399506962793903E-2</v>
      </c>
      <c r="BR13" s="14">
        <v>0.114124837261947</v>
      </c>
      <c r="BS13" s="14">
        <v>5.2444011391776797E-2</v>
      </c>
      <c r="BT13" s="14">
        <v>8.3160831870636095E-2</v>
      </c>
      <c r="BU13" s="14">
        <v>5.1161057729699699E-2</v>
      </c>
      <c r="BV13" s="14">
        <v>5.1151635083692401E-2</v>
      </c>
      <c r="BW13" s="14">
        <v>6.1412080295788499E-2</v>
      </c>
    </row>
    <row r="14" spans="2:75" x14ac:dyDescent="0.35">
      <c r="B14" s="15" t="s">
        <v>92</v>
      </c>
      <c r="C14" s="20">
        <v>0.10221019989763799</v>
      </c>
      <c r="D14" s="20">
        <v>6.1047705385662697E-2</v>
      </c>
      <c r="E14" s="20">
        <v>0.14105746243737699</v>
      </c>
      <c r="F14" s="20"/>
      <c r="G14" s="20">
        <v>0.117370146727028</v>
      </c>
      <c r="H14" s="20">
        <v>8.8976813123660098E-2</v>
      </c>
      <c r="I14" s="20">
        <v>0.114116357293973</v>
      </c>
      <c r="J14" s="20">
        <v>0.122078751171261</v>
      </c>
      <c r="K14" s="20">
        <v>9.24985901882312E-2</v>
      </c>
      <c r="L14" s="20">
        <v>9.3074625644251494E-2</v>
      </c>
      <c r="M14" s="20"/>
      <c r="N14" s="20">
        <v>7.4041581750119004E-2</v>
      </c>
      <c r="O14" s="20">
        <v>0.154925756716566</v>
      </c>
      <c r="P14" s="20"/>
      <c r="Q14" s="20">
        <v>0.19078286908813999</v>
      </c>
      <c r="R14" s="20">
        <v>0.189100853364741</v>
      </c>
      <c r="S14" s="20">
        <v>0.12839593760589099</v>
      </c>
      <c r="T14" s="20">
        <v>5.3451840284108598E-2</v>
      </c>
      <c r="U14" s="20">
        <v>7.1979757463287802E-2</v>
      </c>
      <c r="V14" s="20">
        <v>4.2151392779116899E-2</v>
      </c>
      <c r="W14" s="20">
        <v>3.5376770574663201E-2</v>
      </c>
      <c r="X14" s="20">
        <v>0</v>
      </c>
      <c r="Y14" s="20">
        <v>0</v>
      </c>
      <c r="Z14" s="20">
        <v>0.300184933650957</v>
      </c>
      <c r="AA14" s="20"/>
      <c r="AB14" s="20">
        <v>3.5521487980101102E-2</v>
      </c>
      <c r="AC14" s="20">
        <v>0.129278643239156</v>
      </c>
      <c r="AD14" s="20">
        <v>2.56223693540986E-2</v>
      </c>
      <c r="AE14" s="20"/>
      <c r="AF14" s="20">
        <v>6.61793804770128E-2</v>
      </c>
      <c r="AG14" s="20">
        <v>6.1911515602768301E-2</v>
      </c>
      <c r="AH14" s="20">
        <v>7.0686991224017698E-2</v>
      </c>
      <c r="AI14" s="20">
        <v>5.4374005795820898E-2</v>
      </c>
      <c r="AJ14" s="20">
        <v>8.3874804805825903E-2</v>
      </c>
      <c r="AK14" s="20">
        <v>7.4371248554745806E-2</v>
      </c>
      <c r="AL14" s="20">
        <v>3.83590073963112E-2</v>
      </c>
      <c r="AM14" s="20">
        <v>0.17851811795519201</v>
      </c>
      <c r="AN14" s="20"/>
      <c r="AO14" s="20">
        <v>7.4752927845264897E-2</v>
      </c>
      <c r="AP14" s="20">
        <v>6.0158852467636303E-2</v>
      </c>
      <c r="AQ14" s="20">
        <v>7.8438997248850895E-2</v>
      </c>
      <c r="AR14" s="20">
        <v>7.0736093855839302E-2</v>
      </c>
      <c r="AS14" s="20">
        <v>6.2520732788099997E-2</v>
      </c>
      <c r="AT14" s="20">
        <v>7.0377198488779394E-2</v>
      </c>
      <c r="AU14" s="20">
        <v>3.8369526843358599E-2</v>
      </c>
      <c r="AV14" s="20">
        <v>0.131103175584658</v>
      </c>
      <c r="AW14" s="20"/>
      <c r="AX14" s="20">
        <v>4.94558452054112E-2</v>
      </c>
      <c r="AY14" s="20">
        <v>4.4083757828782801E-2</v>
      </c>
      <c r="AZ14" s="20">
        <v>0.110593916187123</v>
      </c>
      <c r="BA14" s="20"/>
      <c r="BB14" s="20">
        <v>3.3279151818695799E-2</v>
      </c>
      <c r="BC14" s="20">
        <v>8.3029753375768206E-2</v>
      </c>
      <c r="BD14" s="20">
        <v>6.5973983695958194E-2</v>
      </c>
      <c r="BE14" s="20"/>
      <c r="BF14" s="20">
        <v>1.72396083551145E-2</v>
      </c>
      <c r="BG14" s="20">
        <v>7.5331779445863195E-2</v>
      </c>
      <c r="BH14" s="20">
        <v>6.81719975418284E-2</v>
      </c>
      <c r="BI14" s="20"/>
      <c r="BJ14" s="20">
        <v>5.06755826091983E-2</v>
      </c>
      <c r="BK14" s="20">
        <v>0.11025499725020201</v>
      </c>
      <c r="BL14" s="20"/>
      <c r="BM14" s="20">
        <v>2.3034519260917902E-2</v>
      </c>
      <c r="BN14" s="20">
        <v>0.13123229348596799</v>
      </c>
      <c r="BO14" s="20"/>
      <c r="BP14" s="20">
        <v>0.104049845753694</v>
      </c>
      <c r="BQ14" s="20">
        <v>0.15959691724661401</v>
      </c>
      <c r="BR14" s="20">
        <v>0.163501433344339</v>
      </c>
      <c r="BS14" s="20">
        <v>9.6353285483348997E-2</v>
      </c>
      <c r="BT14" s="20">
        <v>9.2235016745855894E-2</v>
      </c>
      <c r="BU14" s="20">
        <v>7.9319748753060998E-2</v>
      </c>
      <c r="BV14" s="20">
        <v>4.5159609947749597E-2</v>
      </c>
      <c r="BW14" s="20">
        <v>0.14003314360584401</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438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338</v>
      </c>
      <c r="C9" s="14">
        <v>3.1103071260578801E-2</v>
      </c>
      <c r="D9" s="14">
        <v>2.97035002483402E-2</v>
      </c>
      <c r="E9" s="14">
        <v>3.24239217872547E-2</v>
      </c>
      <c r="F9" s="14"/>
      <c r="G9" s="14">
        <v>3.9896643385149602E-2</v>
      </c>
      <c r="H9" s="14">
        <v>3.7078502493343303E-2</v>
      </c>
      <c r="I9" s="14">
        <v>2.84785152786395E-2</v>
      </c>
      <c r="J9" s="14">
        <v>4.9495719291609598E-3</v>
      </c>
      <c r="K9" s="14">
        <v>1.13266459725188E-2</v>
      </c>
      <c r="L9" s="14">
        <v>5.0019457575953601E-2</v>
      </c>
      <c r="M9" s="14"/>
      <c r="N9" s="14">
        <v>3.3720246941722903E-2</v>
      </c>
      <c r="O9" s="14">
        <v>2.6205213914437499E-2</v>
      </c>
      <c r="P9" s="14"/>
      <c r="Q9" s="14">
        <v>0</v>
      </c>
      <c r="R9" s="14">
        <v>1.6263452583137501E-2</v>
      </c>
      <c r="S9" s="14">
        <v>3.6618256311970798E-2</v>
      </c>
      <c r="T9" s="14">
        <v>3.7408574129118202E-2</v>
      </c>
      <c r="U9" s="14">
        <v>4.8184963043387097E-2</v>
      </c>
      <c r="V9" s="14">
        <v>1.8921537721051401E-2</v>
      </c>
      <c r="W9" s="14">
        <v>4.0853178599980701E-2</v>
      </c>
      <c r="X9" s="14">
        <v>0</v>
      </c>
      <c r="Y9" s="14">
        <v>0</v>
      </c>
      <c r="Z9" s="14">
        <v>6.53955039171182E-3</v>
      </c>
      <c r="AA9" s="14"/>
      <c r="AB9" s="14">
        <v>6.3630614891259998E-2</v>
      </c>
      <c r="AC9" s="14">
        <v>1.7359930911111099E-2</v>
      </c>
      <c r="AD9" s="14">
        <v>5.29285922613092E-2</v>
      </c>
      <c r="AE9" s="14"/>
      <c r="AF9" s="14">
        <v>3.9973067382507603E-2</v>
      </c>
      <c r="AG9" s="14">
        <v>4.4398345857735597E-2</v>
      </c>
      <c r="AH9" s="14">
        <v>5.0971562603828603E-2</v>
      </c>
      <c r="AI9" s="14">
        <v>0</v>
      </c>
      <c r="AJ9" s="14">
        <v>1.6200203588356599E-2</v>
      </c>
      <c r="AK9" s="14">
        <v>3.0406363657022699E-2</v>
      </c>
      <c r="AL9" s="14">
        <v>3.9296288857532301E-2</v>
      </c>
      <c r="AM9" s="14">
        <v>2.9673699852635099E-2</v>
      </c>
      <c r="AN9" s="14"/>
      <c r="AO9" s="14">
        <v>2.2515469524143999E-2</v>
      </c>
      <c r="AP9" s="14">
        <v>4.80017519518776E-2</v>
      </c>
      <c r="AQ9" s="14">
        <v>9.4887343308300703E-2</v>
      </c>
      <c r="AR9" s="14">
        <v>6.0222673134305599E-2</v>
      </c>
      <c r="AS9" s="14">
        <v>1.8352866835661199E-2</v>
      </c>
      <c r="AT9" s="14">
        <v>3.0408365570945499E-2</v>
      </c>
      <c r="AU9" s="14">
        <v>4.5396217186277399E-2</v>
      </c>
      <c r="AV9" s="14">
        <v>0</v>
      </c>
      <c r="AW9" s="14"/>
      <c r="AX9" s="14">
        <v>6.8739165661165599E-2</v>
      </c>
      <c r="AY9" s="14">
        <v>4.3427454730304599E-2</v>
      </c>
      <c r="AZ9" s="14">
        <v>1.9545157368886599E-2</v>
      </c>
      <c r="BA9" s="14"/>
      <c r="BB9" s="14">
        <v>0.11190523044709701</v>
      </c>
      <c r="BC9" s="14">
        <v>1.9726901484202398E-2</v>
      </c>
      <c r="BD9" s="14">
        <v>1.6065509364841399E-2</v>
      </c>
      <c r="BE9" s="14"/>
      <c r="BF9" s="14">
        <v>6.3556815322040994E-2</v>
      </c>
      <c r="BG9" s="14">
        <v>5.1991950591742997E-2</v>
      </c>
      <c r="BH9" s="14">
        <v>1.3937569682908E-2</v>
      </c>
      <c r="BI9" s="14"/>
      <c r="BJ9" s="14">
        <v>8.9890867112253595E-2</v>
      </c>
      <c r="BK9" s="14">
        <v>1.600907909701E-2</v>
      </c>
      <c r="BL9" s="14"/>
      <c r="BM9" s="14">
        <v>7.1538572998194799E-2</v>
      </c>
      <c r="BN9" s="14">
        <v>1.39733146576092E-2</v>
      </c>
      <c r="BO9" s="14"/>
      <c r="BP9" s="14">
        <v>2.60134431915542E-2</v>
      </c>
      <c r="BQ9" s="14">
        <v>3.3624973055249099E-2</v>
      </c>
      <c r="BR9" s="14">
        <v>7.2463233708665795E-2</v>
      </c>
      <c r="BS9" s="14">
        <v>3.0120261798697801E-2</v>
      </c>
      <c r="BT9" s="14">
        <v>4.5868046708631198E-2</v>
      </c>
      <c r="BU9" s="14">
        <v>7.2316331538437697E-3</v>
      </c>
      <c r="BV9" s="14">
        <v>0</v>
      </c>
      <c r="BW9" s="14">
        <v>0</v>
      </c>
    </row>
    <row r="10" spans="2:75" x14ac:dyDescent="0.35">
      <c r="B10" s="15" t="s">
        <v>339</v>
      </c>
      <c r="C10" s="14">
        <v>0.28365929451619398</v>
      </c>
      <c r="D10" s="14">
        <v>0.33726470199612602</v>
      </c>
      <c r="E10" s="14">
        <v>0.23306898499749401</v>
      </c>
      <c r="F10" s="14"/>
      <c r="G10" s="14">
        <v>0.27191991973766699</v>
      </c>
      <c r="H10" s="14">
        <v>0.26047257202930102</v>
      </c>
      <c r="I10" s="14">
        <v>0.194447369560699</v>
      </c>
      <c r="J10" s="14">
        <v>0.25335455482960001</v>
      </c>
      <c r="K10" s="14">
        <v>0.37243273207540201</v>
      </c>
      <c r="L10" s="14">
        <v>0.30558859878670902</v>
      </c>
      <c r="M10" s="14"/>
      <c r="N10" s="14">
        <v>0.32128966154977501</v>
      </c>
      <c r="O10" s="14">
        <v>0.21323675049620799</v>
      </c>
      <c r="P10" s="14"/>
      <c r="Q10" s="14">
        <v>0.226857976767919</v>
      </c>
      <c r="R10" s="14">
        <v>0.13979941307045801</v>
      </c>
      <c r="S10" s="14">
        <v>0.31214813021534898</v>
      </c>
      <c r="T10" s="14">
        <v>0.34238962245646798</v>
      </c>
      <c r="U10" s="14">
        <v>0.32264217664060901</v>
      </c>
      <c r="V10" s="14">
        <v>0.31048894137266297</v>
      </c>
      <c r="W10" s="14">
        <v>0.30946199359818699</v>
      </c>
      <c r="X10" s="14">
        <v>0.73812792817884199</v>
      </c>
      <c r="Y10" s="14">
        <v>0</v>
      </c>
      <c r="Z10" s="14">
        <v>0.130380586840256</v>
      </c>
      <c r="AA10" s="14"/>
      <c r="AB10" s="14">
        <v>0.35609293862950298</v>
      </c>
      <c r="AC10" s="14">
        <v>0.27029705140803401</v>
      </c>
      <c r="AD10" s="14">
        <v>0.304472248595758</v>
      </c>
      <c r="AE10" s="14"/>
      <c r="AF10" s="14">
        <v>0.37590659934790299</v>
      </c>
      <c r="AG10" s="14">
        <v>0.30521411721911801</v>
      </c>
      <c r="AH10" s="14">
        <v>0.26111522140112498</v>
      </c>
      <c r="AI10" s="14">
        <v>0.51095687405533197</v>
      </c>
      <c r="AJ10" s="14">
        <v>0.34259141395751802</v>
      </c>
      <c r="AK10" s="14">
        <v>0.39050027535784299</v>
      </c>
      <c r="AL10" s="14">
        <v>0.124710664307577</v>
      </c>
      <c r="AM10" s="14">
        <v>0.11723933108951599</v>
      </c>
      <c r="AN10" s="14"/>
      <c r="AO10" s="14">
        <v>0.43290060706515598</v>
      </c>
      <c r="AP10" s="14">
        <v>0.31472649107194201</v>
      </c>
      <c r="AQ10" s="14">
        <v>0.27250354119505099</v>
      </c>
      <c r="AR10" s="14">
        <v>0.46007216411929902</v>
      </c>
      <c r="AS10" s="14">
        <v>0.455680888412343</v>
      </c>
      <c r="AT10" s="14">
        <v>0.37461321682912202</v>
      </c>
      <c r="AU10" s="14">
        <v>0.20136033105155099</v>
      </c>
      <c r="AV10" s="14">
        <v>0.124697030605308</v>
      </c>
      <c r="AW10" s="14"/>
      <c r="AX10" s="14">
        <v>0.45513690611492902</v>
      </c>
      <c r="AY10" s="14">
        <v>0.36649286894482103</v>
      </c>
      <c r="AZ10" s="14">
        <v>0.237955254831694</v>
      </c>
      <c r="BA10" s="14"/>
      <c r="BB10" s="14">
        <v>0.49909737909270702</v>
      </c>
      <c r="BC10" s="14">
        <v>0.31009455685627502</v>
      </c>
      <c r="BD10" s="14">
        <v>0.15136097235472001</v>
      </c>
      <c r="BE10" s="14"/>
      <c r="BF10" s="14">
        <v>0.47716492997945498</v>
      </c>
      <c r="BG10" s="14">
        <v>0.33602490373988603</v>
      </c>
      <c r="BH10" s="14">
        <v>0.25490344206939802</v>
      </c>
      <c r="BI10" s="14"/>
      <c r="BJ10" s="14">
        <v>0.392513202045851</v>
      </c>
      <c r="BK10" s="14">
        <v>0.26129407213300299</v>
      </c>
      <c r="BL10" s="14"/>
      <c r="BM10" s="14">
        <v>0.38130708257728702</v>
      </c>
      <c r="BN10" s="14">
        <v>0.24643870946214499</v>
      </c>
      <c r="BO10" s="14"/>
      <c r="BP10" s="14">
        <v>0.32309478423030302</v>
      </c>
      <c r="BQ10" s="14">
        <v>0.26617824569145399</v>
      </c>
      <c r="BR10" s="14">
        <v>0.42680840247241802</v>
      </c>
      <c r="BS10" s="14">
        <v>0.22947965506026399</v>
      </c>
      <c r="BT10" s="14">
        <v>0.278113373335517</v>
      </c>
      <c r="BU10" s="14">
        <v>0.256883250766265</v>
      </c>
      <c r="BV10" s="14">
        <v>0.18350193572410001</v>
      </c>
      <c r="BW10" s="14">
        <v>0.37126859933195699</v>
      </c>
    </row>
    <row r="11" spans="2:75" x14ac:dyDescent="0.35">
      <c r="B11" s="15" t="s">
        <v>340</v>
      </c>
      <c r="C11" s="14">
        <v>0.35028395061960099</v>
      </c>
      <c r="D11" s="14">
        <v>0.36576534789658899</v>
      </c>
      <c r="E11" s="14">
        <v>0.33567332238553799</v>
      </c>
      <c r="F11" s="14"/>
      <c r="G11" s="14">
        <v>0.23323665167549101</v>
      </c>
      <c r="H11" s="14">
        <v>0.29224188208815699</v>
      </c>
      <c r="I11" s="14">
        <v>0.36071855579536999</v>
      </c>
      <c r="J11" s="14">
        <v>0.38356281373454798</v>
      </c>
      <c r="K11" s="14">
        <v>0.36131133581288</v>
      </c>
      <c r="L11" s="14">
        <v>0.37097181241507099</v>
      </c>
      <c r="M11" s="14"/>
      <c r="N11" s="14">
        <v>0.34690845317542401</v>
      </c>
      <c r="O11" s="14">
        <v>0.35660095297942002</v>
      </c>
      <c r="P11" s="14"/>
      <c r="Q11" s="14">
        <v>0.35080632907268</v>
      </c>
      <c r="R11" s="14">
        <v>0.36650508094780998</v>
      </c>
      <c r="S11" s="14">
        <v>0.25879980547335302</v>
      </c>
      <c r="T11" s="14">
        <v>0.33608579258843002</v>
      </c>
      <c r="U11" s="14">
        <v>0.35922530919096701</v>
      </c>
      <c r="V11" s="14">
        <v>0.42370311826169499</v>
      </c>
      <c r="W11" s="14">
        <v>0.344456155315577</v>
      </c>
      <c r="X11" s="14">
        <v>8.53678270928626E-2</v>
      </c>
      <c r="Y11" s="14">
        <v>0.57049239310669397</v>
      </c>
      <c r="Z11" s="14">
        <v>0.38505423668211303</v>
      </c>
      <c r="AA11" s="14"/>
      <c r="AB11" s="14">
        <v>0.32640013922955802</v>
      </c>
      <c r="AC11" s="14">
        <v>0.34925953965901102</v>
      </c>
      <c r="AD11" s="14">
        <v>0.34027013635907</v>
      </c>
      <c r="AE11" s="14"/>
      <c r="AF11" s="14">
        <v>0.40175631201509399</v>
      </c>
      <c r="AG11" s="14">
        <v>0.30338246473993002</v>
      </c>
      <c r="AH11" s="14">
        <v>0.32922430554083199</v>
      </c>
      <c r="AI11" s="14">
        <v>0.33762855649686502</v>
      </c>
      <c r="AJ11" s="14">
        <v>0.40684868815171499</v>
      </c>
      <c r="AK11" s="14">
        <v>0.31629256642022002</v>
      </c>
      <c r="AL11" s="14">
        <v>0.33115732844795798</v>
      </c>
      <c r="AM11" s="14">
        <v>0.35068167108093101</v>
      </c>
      <c r="AN11" s="14"/>
      <c r="AO11" s="14">
        <v>0.34597992140661399</v>
      </c>
      <c r="AP11" s="14">
        <v>0.33698270303181199</v>
      </c>
      <c r="AQ11" s="14">
        <v>0.319893529716619</v>
      </c>
      <c r="AR11" s="14">
        <v>0.34738669411545597</v>
      </c>
      <c r="AS11" s="14">
        <v>0.372128842632721</v>
      </c>
      <c r="AT11" s="14">
        <v>0.34952877967451101</v>
      </c>
      <c r="AU11" s="14">
        <v>0.20899502713691401</v>
      </c>
      <c r="AV11" s="14">
        <v>0.350547008257236</v>
      </c>
      <c r="AW11" s="14"/>
      <c r="AX11" s="14">
        <v>0.31382582361019601</v>
      </c>
      <c r="AY11" s="14">
        <v>0.34196267640674299</v>
      </c>
      <c r="AZ11" s="14">
        <v>0.34521183165192298</v>
      </c>
      <c r="BA11" s="14"/>
      <c r="BB11" s="14">
        <v>0.211119051765045</v>
      </c>
      <c r="BC11" s="14">
        <v>0.388883923534253</v>
      </c>
      <c r="BD11" s="14">
        <v>0.35726615423452202</v>
      </c>
      <c r="BE11" s="14"/>
      <c r="BF11" s="14">
        <v>0.24266819782453</v>
      </c>
      <c r="BG11" s="14">
        <v>0.36457425978346902</v>
      </c>
      <c r="BH11" s="14">
        <v>0.344842996694191</v>
      </c>
      <c r="BI11" s="14"/>
      <c r="BJ11" s="14">
        <v>0.279547179795062</v>
      </c>
      <c r="BK11" s="14">
        <v>0.368005280904035</v>
      </c>
      <c r="BL11" s="14"/>
      <c r="BM11" s="14">
        <v>0.26847705279950002</v>
      </c>
      <c r="BN11" s="14">
        <v>0.37559566212092399</v>
      </c>
      <c r="BO11" s="14"/>
      <c r="BP11" s="14">
        <v>0.32139882209244403</v>
      </c>
      <c r="BQ11" s="14">
        <v>0.36994708003663201</v>
      </c>
      <c r="BR11" s="14">
        <v>0.24255255889966101</v>
      </c>
      <c r="BS11" s="14">
        <v>0.36646552058646298</v>
      </c>
      <c r="BT11" s="14">
        <v>0.35727478581871802</v>
      </c>
      <c r="BU11" s="14">
        <v>0.32204602449547298</v>
      </c>
      <c r="BV11" s="14">
        <v>0.51137818633801402</v>
      </c>
      <c r="BW11" s="14">
        <v>0.36628287899621198</v>
      </c>
    </row>
    <row r="12" spans="2:75" x14ac:dyDescent="0.35">
      <c r="B12" s="15" t="s">
        <v>341</v>
      </c>
      <c r="C12" s="14">
        <v>0.123661487877491</v>
      </c>
      <c r="D12" s="14">
        <v>0.115507494978235</v>
      </c>
      <c r="E12" s="14">
        <v>0.13135685004298001</v>
      </c>
      <c r="F12" s="14"/>
      <c r="G12" s="14">
        <v>0.21223525201433799</v>
      </c>
      <c r="H12" s="14">
        <v>0.14488794907203401</v>
      </c>
      <c r="I12" s="14">
        <v>0.11729576956031799</v>
      </c>
      <c r="J12" s="14">
        <v>0.10750436074226</v>
      </c>
      <c r="K12" s="14">
        <v>0.106085646301048</v>
      </c>
      <c r="L12" s="14">
        <v>0.11492790189837999</v>
      </c>
      <c r="M12" s="14"/>
      <c r="N12" s="14">
        <v>0.122335975612009</v>
      </c>
      <c r="O12" s="14">
        <v>0.12614208940289401</v>
      </c>
      <c r="P12" s="14"/>
      <c r="Q12" s="14">
        <v>0.15942617077708601</v>
      </c>
      <c r="R12" s="14">
        <v>0.14408059580385099</v>
      </c>
      <c r="S12" s="14">
        <v>0.118960210980405</v>
      </c>
      <c r="T12" s="14">
        <v>0.14597001604551901</v>
      </c>
      <c r="U12" s="14">
        <v>0.113735371628262</v>
      </c>
      <c r="V12" s="14">
        <v>0.107977474680268</v>
      </c>
      <c r="W12" s="14">
        <v>0.11137674350294501</v>
      </c>
      <c r="X12" s="14">
        <v>0.17650424472829601</v>
      </c>
      <c r="Y12" s="14">
        <v>0</v>
      </c>
      <c r="Z12" s="14">
        <v>0.108135694770724</v>
      </c>
      <c r="AA12" s="14"/>
      <c r="AB12" s="14">
        <v>0.12378151861973399</v>
      </c>
      <c r="AC12" s="14">
        <v>0.121679129221144</v>
      </c>
      <c r="AD12" s="14">
        <v>0.144631571113958</v>
      </c>
      <c r="AE12" s="14"/>
      <c r="AF12" s="14">
        <v>9.3333524584483907E-2</v>
      </c>
      <c r="AG12" s="14">
        <v>0.15389388361867201</v>
      </c>
      <c r="AH12" s="14">
        <v>0.143640385170233</v>
      </c>
      <c r="AI12" s="14">
        <v>7.1012615815083502E-2</v>
      </c>
      <c r="AJ12" s="14">
        <v>0.103923064088134</v>
      </c>
      <c r="AK12" s="14">
        <v>0.119030037522806</v>
      </c>
      <c r="AL12" s="14">
        <v>0.17689888812298199</v>
      </c>
      <c r="AM12" s="14">
        <v>0.127594604611174</v>
      </c>
      <c r="AN12" s="14"/>
      <c r="AO12" s="14">
        <v>9.1172938024175101E-2</v>
      </c>
      <c r="AP12" s="14">
        <v>0.105551590476254</v>
      </c>
      <c r="AQ12" s="14">
        <v>9.4541893059387899E-2</v>
      </c>
      <c r="AR12" s="14">
        <v>7.9391356519529305E-2</v>
      </c>
      <c r="AS12" s="14">
        <v>3.8567765486486501E-2</v>
      </c>
      <c r="AT12" s="14">
        <v>9.4665852735164494E-2</v>
      </c>
      <c r="AU12" s="14">
        <v>0.284853055501399</v>
      </c>
      <c r="AV12" s="14">
        <v>0.20788110879070301</v>
      </c>
      <c r="AW12" s="14"/>
      <c r="AX12" s="14">
        <v>0.11284225940829801</v>
      </c>
      <c r="AY12" s="14">
        <v>0.11779137683862601</v>
      </c>
      <c r="AZ12" s="14">
        <v>0.15025277637196999</v>
      </c>
      <c r="BA12" s="14"/>
      <c r="BB12" s="14">
        <v>9.0371177260338206E-2</v>
      </c>
      <c r="BC12" s="14">
        <v>9.7799394172145601E-2</v>
      </c>
      <c r="BD12" s="14">
        <v>0.230206030414082</v>
      </c>
      <c r="BE12" s="14"/>
      <c r="BF12" s="14">
        <v>6.3064235220705797E-2</v>
      </c>
      <c r="BG12" s="14">
        <v>0.116692890669807</v>
      </c>
      <c r="BH12" s="14">
        <v>0.152412580559976</v>
      </c>
      <c r="BI12" s="14"/>
      <c r="BJ12" s="14">
        <v>0.128796120355022</v>
      </c>
      <c r="BK12" s="14">
        <v>0.122645120569931</v>
      </c>
      <c r="BL12" s="14"/>
      <c r="BM12" s="14">
        <v>0.141118711038552</v>
      </c>
      <c r="BN12" s="14">
        <v>0.117528595730072</v>
      </c>
      <c r="BO12" s="14"/>
      <c r="BP12" s="14">
        <v>0.144079688431338</v>
      </c>
      <c r="BQ12" s="14">
        <v>0.127301946106671</v>
      </c>
      <c r="BR12" s="14">
        <v>7.0294495695613607E-2</v>
      </c>
      <c r="BS12" s="14">
        <v>9.8422495493810699E-2</v>
      </c>
      <c r="BT12" s="14">
        <v>0.12870132338343801</v>
      </c>
      <c r="BU12" s="14">
        <v>0.17033017954854501</v>
      </c>
      <c r="BV12" s="14">
        <v>0.11806681051828199</v>
      </c>
      <c r="BW12" s="14">
        <v>6.9165607835363893E-2</v>
      </c>
    </row>
    <row r="13" spans="2:75" x14ac:dyDescent="0.35">
      <c r="B13" s="15" t="s">
        <v>342</v>
      </c>
      <c r="C13" s="14">
        <v>6.9905914991273202E-2</v>
      </c>
      <c r="D13" s="14">
        <v>7.6926100816465795E-2</v>
      </c>
      <c r="E13" s="14">
        <v>6.3280587613466402E-2</v>
      </c>
      <c r="F13" s="14"/>
      <c r="G13" s="14">
        <v>8.6523244219224194E-2</v>
      </c>
      <c r="H13" s="14">
        <v>0.155833234731066</v>
      </c>
      <c r="I13" s="14">
        <v>0.110325850841414</v>
      </c>
      <c r="J13" s="14">
        <v>5.06481056220901E-2</v>
      </c>
      <c r="K13" s="14">
        <v>5.3147857228317698E-2</v>
      </c>
      <c r="L13" s="14">
        <v>3.7123265849278997E-2</v>
      </c>
      <c r="M13" s="14"/>
      <c r="N13" s="14">
        <v>6.6782127663746998E-2</v>
      </c>
      <c r="O13" s="14">
        <v>7.5751859847072306E-2</v>
      </c>
      <c r="P13" s="14"/>
      <c r="Q13" s="14">
        <v>8.2882925652921505E-2</v>
      </c>
      <c r="R13" s="14">
        <v>7.9603841137454001E-2</v>
      </c>
      <c r="S13" s="14">
        <v>0.102010115743368</v>
      </c>
      <c r="T13" s="14">
        <v>4.87213411900538E-2</v>
      </c>
      <c r="U13" s="14">
        <v>4.6492879150867701E-2</v>
      </c>
      <c r="V13" s="14">
        <v>6.9226861560320402E-2</v>
      </c>
      <c r="W13" s="14">
        <v>0.116458294755088</v>
      </c>
      <c r="X13" s="14">
        <v>0</v>
      </c>
      <c r="Y13" s="14">
        <v>0.42950760689330603</v>
      </c>
      <c r="Z13" s="14">
        <v>2.43353181846293E-2</v>
      </c>
      <c r="AA13" s="14"/>
      <c r="AB13" s="14">
        <v>7.7590600086368394E-2</v>
      </c>
      <c r="AC13" s="14">
        <v>5.9487304045692899E-2</v>
      </c>
      <c r="AD13" s="14">
        <v>0.116781725057023</v>
      </c>
      <c r="AE13" s="14"/>
      <c r="AF13" s="14">
        <v>1.46824864371831E-2</v>
      </c>
      <c r="AG13" s="14">
        <v>0.115586352206341</v>
      </c>
      <c r="AH13" s="14">
        <v>7.3875869107030201E-2</v>
      </c>
      <c r="AI13" s="14">
        <v>0</v>
      </c>
      <c r="AJ13" s="14">
        <v>4.2740008231762203E-2</v>
      </c>
      <c r="AK13" s="14">
        <v>5.3568013853172801E-2</v>
      </c>
      <c r="AL13" s="14">
        <v>0.153721956514349</v>
      </c>
      <c r="AM13" s="14">
        <v>0.1034288430783</v>
      </c>
      <c r="AN13" s="14"/>
      <c r="AO13" s="14">
        <v>2.1668415587613399E-2</v>
      </c>
      <c r="AP13" s="14">
        <v>0.12338224213443701</v>
      </c>
      <c r="AQ13" s="14">
        <v>8.6645030492290706E-2</v>
      </c>
      <c r="AR13" s="14">
        <v>0</v>
      </c>
      <c r="AS13" s="14">
        <v>1.5919994734511899E-2</v>
      </c>
      <c r="AT13" s="14">
        <v>6.57281883950777E-2</v>
      </c>
      <c r="AU13" s="14">
        <v>0.118283688882469</v>
      </c>
      <c r="AV13" s="14">
        <v>0.106537768473042</v>
      </c>
      <c r="AW13" s="14"/>
      <c r="AX13" s="14">
        <v>0</v>
      </c>
      <c r="AY13" s="14">
        <v>3.86171790308159E-2</v>
      </c>
      <c r="AZ13" s="14">
        <v>0.117917368532501</v>
      </c>
      <c r="BA13" s="14"/>
      <c r="BB13" s="14">
        <v>2.5633176742930901E-2</v>
      </c>
      <c r="BC13" s="14">
        <v>5.5776233473817001E-2</v>
      </c>
      <c r="BD13" s="14">
        <v>0.151089420616694</v>
      </c>
      <c r="BE13" s="14"/>
      <c r="BF13" s="14">
        <v>5.9807895420591499E-2</v>
      </c>
      <c r="BG13" s="14">
        <v>2.8856291777895299E-2</v>
      </c>
      <c r="BH13" s="14">
        <v>0.13058237539425399</v>
      </c>
      <c r="BI13" s="14"/>
      <c r="BJ13" s="14">
        <v>4.5430635087595997E-2</v>
      </c>
      <c r="BK13" s="14">
        <v>7.3954598360081905E-2</v>
      </c>
      <c r="BL13" s="14"/>
      <c r="BM13" s="14">
        <v>9.1083828543928796E-2</v>
      </c>
      <c r="BN13" s="14">
        <v>6.5590083259538703E-2</v>
      </c>
      <c r="BO13" s="14"/>
      <c r="BP13" s="14">
        <v>3.3695214618847003E-2</v>
      </c>
      <c r="BQ13" s="14">
        <v>5.5367017919090197E-2</v>
      </c>
      <c r="BR13" s="14">
        <v>3.6097045964803801E-2</v>
      </c>
      <c r="BS13" s="14">
        <v>9.8670326147901999E-2</v>
      </c>
      <c r="BT13" s="14">
        <v>7.7484012924838905E-2</v>
      </c>
      <c r="BU13" s="14">
        <v>8.2321921028871994E-2</v>
      </c>
      <c r="BV13" s="14">
        <v>5.0572232050687699E-2</v>
      </c>
      <c r="BW13" s="14">
        <v>6.6705247665901399E-2</v>
      </c>
    </row>
    <row r="14" spans="2:75" x14ac:dyDescent="0.35">
      <c r="B14" s="15" t="s">
        <v>92</v>
      </c>
      <c r="C14" s="20">
        <v>0.14138628073486101</v>
      </c>
      <c r="D14" s="20">
        <v>7.4832854064243906E-2</v>
      </c>
      <c r="E14" s="20">
        <v>0.20419633317326699</v>
      </c>
      <c r="F14" s="20"/>
      <c r="G14" s="20">
        <v>0.15618828896813</v>
      </c>
      <c r="H14" s="20">
        <v>0.10948585958609799</v>
      </c>
      <c r="I14" s="20">
        <v>0.18873393896356</v>
      </c>
      <c r="J14" s="20">
        <v>0.19998059314234201</v>
      </c>
      <c r="K14" s="20">
        <v>9.5695782609832997E-2</v>
      </c>
      <c r="L14" s="20">
        <v>0.121368963474607</v>
      </c>
      <c r="M14" s="20"/>
      <c r="N14" s="20">
        <v>0.10896353505732199</v>
      </c>
      <c r="O14" s="20">
        <v>0.202063133359969</v>
      </c>
      <c r="P14" s="20"/>
      <c r="Q14" s="20">
        <v>0.180026597729393</v>
      </c>
      <c r="R14" s="20">
        <v>0.25374761645728899</v>
      </c>
      <c r="S14" s="20">
        <v>0.171463481275553</v>
      </c>
      <c r="T14" s="20">
        <v>8.9424653590410796E-2</v>
      </c>
      <c r="U14" s="20">
        <v>0.109719300345908</v>
      </c>
      <c r="V14" s="20">
        <v>6.9682066404002402E-2</v>
      </c>
      <c r="W14" s="20">
        <v>7.7393634228222194E-2</v>
      </c>
      <c r="X14" s="20">
        <v>0</v>
      </c>
      <c r="Y14" s="20">
        <v>0</v>
      </c>
      <c r="Z14" s="20">
        <v>0.34555461313056601</v>
      </c>
      <c r="AA14" s="20"/>
      <c r="AB14" s="20">
        <v>5.2504188543577301E-2</v>
      </c>
      <c r="AC14" s="20">
        <v>0.181917044755007</v>
      </c>
      <c r="AD14" s="20">
        <v>4.0915726612882203E-2</v>
      </c>
      <c r="AE14" s="20"/>
      <c r="AF14" s="20">
        <v>7.4348010232828707E-2</v>
      </c>
      <c r="AG14" s="20">
        <v>7.7524836358203897E-2</v>
      </c>
      <c r="AH14" s="20">
        <v>0.14117265617695099</v>
      </c>
      <c r="AI14" s="20">
        <v>8.04019536327195E-2</v>
      </c>
      <c r="AJ14" s="20">
        <v>8.76966219825146E-2</v>
      </c>
      <c r="AK14" s="20">
        <v>9.0202743188935702E-2</v>
      </c>
      <c r="AL14" s="20">
        <v>0.17421487374960201</v>
      </c>
      <c r="AM14" s="20">
        <v>0.27138185028744399</v>
      </c>
      <c r="AN14" s="20"/>
      <c r="AO14" s="20">
        <v>8.5762648392297802E-2</v>
      </c>
      <c r="AP14" s="20">
        <v>7.1355221333676597E-2</v>
      </c>
      <c r="AQ14" s="20">
        <v>0.131528662228351</v>
      </c>
      <c r="AR14" s="20">
        <v>5.2927112111409699E-2</v>
      </c>
      <c r="AS14" s="20">
        <v>9.9349641898276803E-2</v>
      </c>
      <c r="AT14" s="20">
        <v>8.5055596795179197E-2</v>
      </c>
      <c r="AU14" s="20">
        <v>0.14111168024139001</v>
      </c>
      <c r="AV14" s="20">
        <v>0.210337083873711</v>
      </c>
      <c r="AW14" s="20"/>
      <c r="AX14" s="20">
        <v>4.94558452054112E-2</v>
      </c>
      <c r="AY14" s="20">
        <v>9.1708444048689303E-2</v>
      </c>
      <c r="AZ14" s="20">
        <v>0.12911761124302501</v>
      </c>
      <c r="BA14" s="20"/>
      <c r="BB14" s="20">
        <v>6.1873984691880997E-2</v>
      </c>
      <c r="BC14" s="20">
        <v>0.12771899047930699</v>
      </c>
      <c r="BD14" s="20">
        <v>9.4011913015140794E-2</v>
      </c>
      <c r="BE14" s="20"/>
      <c r="BF14" s="20">
        <v>9.3737926232677002E-2</v>
      </c>
      <c r="BG14" s="20">
        <v>0.10185970343719999</v>
      </c>
      <c r="BH14" s="20">
        <v>0.103321035599273</v>
      </c>
      <c r="BI14" s="20"/>
      <c r="BJ14" s="20">
        <v>6.3821995604215004E-2</v>
      </c>
      <c r="BK14" s="20">
        <v>0.158091848935939</v>
      </c>
      <c r="BL14" s="20"/>
      <c r="BM14" s="20">
        <v>4.6474752042537398E-2</v>
      </c>
      <c r="BN14" s="20">
        <v>0.18087363476971099</v>
      </c>
      <c r="BO14" s="20"/>
      <c r="BP14" s="20">
        <v>0.15171804743551401</v>
      </c>
      <c r="BQ14" s="20">
        <v>0.14758073719090301</v>
      </c>
      <c r="BR14" s="20">
        <v>0.15178426325883701</v>
      </c>
      <c r="BS14" s="20">
        <v>0.176841740912863</v>
      </c>
      <c r="BT14" s="20">
        <v>0.112558457828857</v>
      </c>
      <c r="BU14" s="20">
        <v>0.16118699100700201</v>
      </c>
      <c r="BV14" s="20">
        <v>0.136480835368916</v>
      </c>
      <c r="BW14" s="20">
        <v>0.12657766617056601</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439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338</v>
      </c>
      <c r="C9" s="14">
        <v>3.38156972549956E-2</v>
      </c>
      <c r="D9" s="14">
        <v>4.9116805300804298E-2</v>
      </c>
      <c r="E9" s="14">
        <v>1.93752176763946E-2</v>
      </c>
      <c r="F9" s="14"/>
      <c r="G9" s="14">
        <v>9.6813318839650594E-2</v>
      </c>
      <c r="H9" s="14">
        <v>7.2018317176964206E-2</v>
      </c>
      <c r="I9" s="14">
        <v>4.7353876535104797E-2</v>
      </c>
      <c r="J9" s="14">
        <v>1.8495349611979999E-2</v>
      </c>
      <c r="K9" s="14">
        <v>8.4212167666665502E-3</v>
      </c>
      <c r="L9" s="14">
        <v>1.9979565326137601E-2</v>
      </c>
      <c r="M9" s="14"/>
      <c r="N9" s="14">
        <v>4.0311930098870997E-2</v>
      </c>
      <c r="O9" s="14">
        <v>2.16584615043145E-2</v>
      </c>
      <c r="P9" s="14"/>
      <c r="Q9" s="14">
        <v>1.2554234655262E-2</v>
      </c>
      <c r="R9" s="14">
        <v>1.7979156823053202E-2</v>
      </c>
      <c r="S9" s="14">
        <v>1.36089013836225E-2</v>
      </c>
      <c r="T9" s="14">
        <v>3.2899585932729201E-2</v>
      </c>
      <c r="U9" s="14">
        <v>4.5931556493806501E-2</v>
      </c>
      <c r="V9" s="14">
        <v>1.06497232596236E-2</v>
      </c>
      <c r="W9" s="14">
        <v>8.4825372503778307E-2</v>
      </c>
      <c r="X9" s="14">
        <v>0</v>
      </c>
      <c r="Y9" s="14">
        <v>0</v>
      </c>
      <c r="Z9" s="14">
        <v>2.13654532070655E-2</v>
      </c>
      <c r="AA9" s="14"/>
      <c r="AB9" s="14">
        <v>7.7326216294376804E-2</v>
      </c>
      <c r="AC9" s="14">
        <v>8.9792039183074195E-3</v>
      </c>
      <c r="AD9" s="14">
        <v>7.5503052983300095E-2</v>
      </c>
      <c r="AE9" s="14"/>
      <c r="AF9" s="14">
        <v>1.5335045793229101E-2</v>
      </c>
      <c r="AG9" s="14">
        <v>6.2342833780801403E-2</v>
      </c>
      <c r="AH9" s="14">
        <v>4.3577200866961797E-2</v>
      </c>
      <c r="AI9" s="14">
        <v>1.02276054512757E-2</v>
      </c>
      <c r="AJ9" s="14">
        <v>0</v>
      </c>
      <c r="AK9" s="14">
        <v>5.8376617577493899E-2</v>
      </c>
      <c r="AL9" s="14">
        <v>7.1236099218088503E-2</v>
      </c>
      <c r="AM9" s="14">
        <v>3.2920259769936202E-3</v>
      </c>
      <c r="AN9" s="14"/>
      <c r="AO9" s="14">
        <v>3.4563538497285599E-2</v>
      </c>
      <c r="AP9" s="14">
        <v>6.4420754646138195E-2</v>
      </c>
      <c r="AQ9" s="14">
        <v>6.7492498060078898E-2</v>
      </c>
      <c r="AR9" s="14">
        <v>1.3305270570621299E-2</v>
      </c>
      <c r="AS9" s="14">
        <v>0</v>
      </c>
      <c r="AT9" s="14">
        <v>3.8818941593472399E-2</v>
      </c>
      <c r="AU9" s="14">
        <v>7.2599402177879802E-2</v>
      </c>
      <c r="AV9" s="14">
        <v>7.2407131240023797E-3</v>
      </c>
      <c r="AW9" s="14"/>
      <c r="AX9" s="14">
        <v>6.4518407731338004E-2</v>
      </c>
      <c r="AY9" s="14">
        <v>4.6361031190173201E-2</v>
      </c>
      <c r="AZ9" s="14">
        <v>2.62152418042307E-2</v>
      </c>
      <c r="BA9" s="14"/>
      <c r="BB9" s="14">
        <v>7.5916693488117207E-2</v>
      </c>
      <c r="BC9" s="14">
        <v>2.4655621018144998E-2</v>
      </c>
      <c r="BD9" s="14">
        <v>4.7123184561706499E-2</v>
      </c>
      <c r="BE9" s="14"/>
      <c r="BF9" s="14">
        <v>8.8428764441593505E-2</v>
      </c>
      <c r="BG9" s="14">
        <v>3.7332392677277899E-2</v>
      </c>
      <c r="BH9" s="14">
        <v>2.8227942196924701E-2</v>
      </c>
      <c r="BI9" s="14"/>
      <c r="BJ9" s="14">
        <v>0.102606268339536</v>
      </c>
      <c r="BK9" s="14">
        <v>1.6055322601118999E-2</v>
      </c>
      <c r="BL9" s="14"/>
      <c r="BM9" s="14">
        <v>8.19204062500931E-2</v>
      </c>
      <c r="BN9" s="14">
        <v>1.13182312227836E-2</v>
      </c>
      <c r="BO9" s="14"/>
      <c r="BP9" s="14">
        <v>6.0143529564953599E-2</v>
      </c>
      <c r="BQ9" s="14">
        <v>5.6743280673792203E-2</v>
      </c>
      <c r="BR9" s="14">
        <v>0</v>
      </c>
      <c r="BS9" s="14">
        <v>7.4159322476819002E-3</v>
      </c>
      <c r="BT9" s="14">
        <v>4.8243725722528101E-2</v>
      </c>
      <c r="BU9" s="14">
        <v>1.94352378529269E-2</v>
      </c>
      <c r="BV9" s="14">
        <v>0</v>
      </c>
      <c r="BW9" s="14">
        <v>4.9245840706332198E-3</v>
      </c>
    </row>
    <row r="10" spans="2:75" x14ac:dyDescent="0.35">
      <c r="B10" s="15" t="s">
        <v>339</v>
      </c>
      <c r="C10" s="14">
        <v>0.20472443938865301</v>
      </c>
      <c r="D10" s="14">
        <v>0.22742686264575099</v>
      </c>
      <c r="E10" s="14">
        <v>0.183298940107986</v>
      </c>
      <c r="F10" s="14"/>
      <c r="G10" s="14">
        <v>0.217930570761693</v>
      </c>
      <c r="H10" s="14">
        <v>0.12043355204539601</v>
      </c>
      <c r="I10" s="14">
        <v>0.211853884882377</v>
      </c>
      <c r="J10" s="14">
        <v>0.17886205037832201</v>
      </c>
      <c r="K10" s="14">
        <v>0.205718330967291</v>
      </c>
      <c r="L10" s="14">
        <v>0.240798679010823</v>
      </c>
      <c r="M10" s="14"/>
      <c r="N10" s="14">
        <v>0.21923983168967801</v>
      </c>
      <c r="O10" s="14">
        <v>0.17755991951102101</v>
      </c>
      <c r="P10" s="14"/>
      <c r="Q10" s="14">
        <v>0.17642927297005501</v>
      </c>
      <c r="R10" s="14">
        <v>0.11515888905383299</v>
      </c>
      <c r="S10" s="14">
        <v>0.193744300791383</v>
      </c>
      <c r="T10" s="14">
        <v>0.244642846341038</v>
      </c>
      <c r="U10" s="14">
        <v>0.224946230500574</v>
      </c>
      <c r="V10" s="14">
        <v>0.309830362915263</v>
      </c>
      <c r="W10" s="14">
        <v>0.16052187765725701</v>
      </c>
      <c r="X10" s="14">
        <v>0</v>
      </c>
      <c r="Y10" s="14">
        <v>0</v>
      </c>
      <c r="Z10" s="14">
        <v>0.149062618284376</v>
      </c>
      <c r="AA10" s="14"/>
      <c r="AB10" s="14">
        <v>0.31007621619544801</v>
      </c>
      <c r="AC10" s="14">
        <v>0.19643454810788499</v>
      </c>
      <c r="AD10" s="14">
        <v>0.167568034592329</v>
      </c>
      <c r="AE10" s="14"/>
      <c r="AF10" s="14">
        <v>0.34507048434965398</v>
      </c>
      <c r="AG10" s="14">
        <v>0.187722005838108</v>
      </c>
      <c r="AH10" s="14">
        <v>0.23290659728212801</v>
      </c>
      <c r="AI10" s="14">
        <v>0.18058780427585</v>
      </c>
      <c r="AJ10" s="14">
        <v>0.24578327687631901</v>
      </c>
      <c r="AK10" s="14">
        <v>0.20301598916914201</v>
      </c>
      <c r="AL10" s="14">
        <v>9.2316429874276906E-2</v>
      </c>
      <c r="AM10" s="14">
        <v>0.150004243785858</v>
      </c>
      <c r="AN10" s="14"/>
      <c r="AO10" s="14">
        <v>0.36479229533292701</v>
      </c>
      <c r="AP10" s="14">
        <v>0.197437082447597</v>
      </c>
      <c r="AQ10" s="14">
        <v>0.25605254403103</v>
      </c>
      <c r="AR10" s="14">
        <v>0.17431651633414399</v>
      </c>
      <c r="AS10" s="14">
        <v>0.37018589624398002</v>
      </c>
      <c r="AT10" s="14">
        <v>0.254915695796612</v>
      </c>
      <c r="AU10" s="14">
        <v>0.142680815817257</v>
      </c>
      <c r="AV10" s="14">
        <v>0.13497717719941901</v>
      </c>
      <c r="AW10" s="14"/>
      <c r="AX10" s="14">
        <v>0.28514387697112398</v>
      </c>
      <c r="AY10" s="14">
        <v>0.25559278034289101</v>
      </c>
      <c r="AZ10" s="14">
        <v>0.17532027724119401</v>
      </c>
      <c r="BA10" s="14"/>
      <c r="BB10" s="14">
        <v>0.38660892936441399</v>
      </c>
      <c r="BC10" s="14">
        <v>0.222133994009138</v>
      </c>
      <c r="BD10" s="14">
        <v>0.120237448592727</v>
      </c>
      <c r="BE10" s="14"/>
      <c r="BF10" s="14">
        <v>0.305306658712235</v>
      </c>
      <c r="BG10" s="14">
        <v>0.28289683303180202</v>
      </c>
      <c r="BH10" s="14">
        <v>0.151649243008871</v>
      </c>
      <c r="BI10" s="14"/>
      <c r="BJ10" s="14">
        <v>0.28295255793846802</v>
      </c>
      <c r="BK10" s="14">
        <v>0.18686890583778401</v>
      </c>
      <c r="BL10" s="14"/>
      <c r="BM10" s="14">
        <v>0.27134949325622398</v>
      </c>
      <c r="BN10" s="14">
        <v>0.18131867830027201</v>
      </c>
      <c r="BO10" s="14"/>
      <c r="BP10" s="14">
        <v>0.20686422186749101</v>
      </c>
      <c r="BQ10" s="14">
        <v>0.27114940481369898</v>
      </c>
      <c r="BR10" s="14">
        <v>0.20723266907976601</v>
      </c>
      <c r="BS10" s="14">
        <v>0.120619367563497</v>
      </c>
      <c r="BT10" s="14">
        <v>0.21536615259049899</v>
      </c>
      <c r="BU10" s="14">
        <v>0.24497424567480799</v>
      </c>
      <c r="BV10" s="14">
        <v>9.9827657138277903E-2</v>
      </c>
      <c r="BW10" s="14">
        <v>0.28467385397448502</v>
      </c>
    </row>
    <row r="11" spans="2:75" x14ac:dyDescent="0.35">
      <c r="B11" s="15" t="s">
        <v>340</v>
      </c>
      <c r="C11" s="14">
        <v>0.36963134854458601</v>
      </c>
      <c r="D11" s="14">
        <v>0.37902633140103198</v>
      </c>
      <c r="E11" s="14">
        <v>0.36076479733315497</v>
      </c>
      <c r="F11" s="14"/>
      <c r="G11" s="14">
        <v>0.26366513130441099</v>
      </c>
      <c r="H11" s="14">
        <v>0.27338777607368098</v>
      </c>
      <c r="I11" s="14">
        <v>0.36219569065638002</v>
      </c>
      <c r="J11" s="14">
        <v>0.34824713344899999</v>
      </c>
      <c r="K11" s="14">
        <v>0.41461991873663201</v>
      </c>
      <c r="L11" s="14">
        <v>0.42046358027286002</v>
      </c>
      <c r="M11" s="14"/>
      <c r="N11" s="14">
        <v>0.38503879877352198</v>
      </c>
      <c r="O11" s="14">
        <v>0.340797405973292</v>
      </c>
      <c r="P11" s="14"/>
      <c r="Q11" s="14">
        <v>0.35014965343981502</v>
      </c>
      <c r="R11" s="14">
        <v>0.40580518637038099</v>
      </c>
      <c r="S11" s="14">
        <v>0.35769176815751502</v>
      </c>
      <c r="T11" s="14">
        <v>0.38743116709144099</v>
      </c>
      <c r="U11" s="14">
        <v>0.34739084693325101</v>
      </c>
      <c r="V11" s="14">
        <v>0.34496226216970499</v>
      </c>
      <c r="W11" s="14">
        <v>0.33563573769983801</v>
      </c>
      <c r="X11" s="14">
        <v>0.49166757154015001</v>
      </c>
      <c r="Y11" s="14">
        <v>0.57049239310669397</v>
      </c>
      <c r="Z11" s="14">
        <v>0.42247794343554501</v>
      </c>
      <c r="AA11" s="14"/>
      <c r="AB11" s="14">
        <v>0.34468576567631698</v>
      </c>
      <c r="AC11" s="14">
        <v>0.38873610915772799</v>
      </c>
      <c r="AD11" s="14">
        <v>0.359190016486784</v>
      </c>
      <c r="AE11" s="14"/>
      <c r="AF11" s="14">
        <v>0.36974905093625599</v>
      </c>
      <c r="AG11" s="14">
        <v>0.29121838406999601</v>
      </c>
      <c r="AH11" s="14">
        <v>0.28478553138811502</v>
      </c>
      <c r="AI11" s="14">
        <v>0.54026812033039096</v>
      </c>
      <c r="AJ11" s="14">
        <v>0.49007683842017502</v>
      </c>
      <c r="AK11" s="14">
        <v>0.47500125529515402</v>
      </c>
      <c r="AL11" s="14">
        <v>0.24306168653585</v>
      </c>
      <c r="AM11" s="14">
        <v>0.31171970022934797</v>
      </c>
      <c r="AN11" s="14"/>
      <c r="AO11" s="14">
        <v>0.36205079558694198</v>
      </c>
      <c r="AP11" s="14">
        <v>0.30637396124056798</v>
      </c>
      <c r="AQ11" s="14">
        <v>0.27442660268077101</v>
      </c>
      <c r="AR11" s="14">
        <v>0.53544993066712998</v>
      </c>
      <c r="AS11" s="14">
        <v>0.46456457605828</v>
      </c>
      <c r="AT11" s="14">
        <v>0.42970574938281603</v>
      </c>
      <c r="AU11" s="14">
        <v>0.28309746680557601</v>
      </c>
      <c r="AV11" s="14">
        <v>0.310608420942727</v>
      </c>
      <c r="AW11" s="14"/>
      <c r="AX11" s="14">
        <v>0.46446189728482001</v>
      </c>
      <c r="AY11" s="14">
        <v>0.38459119625159799</v>
      </c>
      <c r="AZ11" s="14">
        <v>0.333125431112827</v>
      </c>
      <c r="BA11" s="14"/>
      <c r="BB11" s="14">
        <v>0.31081775429059799</v>
      </c>
      <c r="BC11" s="14">
        <v>0.41935872505263799</v>
      </c>
      <c r="BD11" s="14">
        <v>0.29611250600931399</v>
      </c>
      <c r="BE11" s="14"/>
      <c r="BF11" s="14">
        <v>0.32200915495219201</v>
      </c>
      <c r="BG11" s="14">
        <v>0.38420822060218801</v>
      </c>
      <c r="BH11" s="14">
        <v>0.36293755667765598</v>
      </c>
      <c r="BI11" s="14"/>
      <c r="BJ11" s="14">
        <v>0.32172542238358898</v>
      </c>
      <c r="BK11" s="14">
        <v>0.38359393934942598</v>
      </c>
      <c r="BL11" s="14"/>
      <c r="BM11" s="14">
        <v>0.36708816496449298</v>
      </c>
      <c r="BN11" s="14">
        <v>0.37175116460907198</v>
      </c>
      <c r="BO11" s="14"/>
      <c r="BP11" s="14">
        <v>0.37081873946449201</v>
      </c>
      <c r="BQ11" s="14">
        <v>0.27480786030355497</v>
      </c>
      <c r="BR11" s="14">
        <v>0.41772883596425398</v>
      </c>
      <c r="BS11" s="14">
        <v>0.40018200928249498</v>
      </c>
      <c r="BT11" s="14">
        <v>0.35746472030940402</v>
      </c>
      <c r="BU11" s="14">
        <v>0.34207293194931299</v>
      </c>
      <c r="BV11" s="14">
        <v>0.46965751677205902</v>
      </c>
      <c r="BW11" s="14">
        <v>0.40067043371341599</v>
      </c>
    </row>
    <row r="12" spans="2:75" x14ac:dyDescent="0.35">
      <c r="B12" s="15" t="s">
        <v>341</v>
      </c>
      <c r="C12" s="14">
        <v>0.172131708308987</v>
      </c>
      <c r="D12" s="14">
        <v>0.15834062448266401</v>
      </c>
      <c r="E12" s="14">
        <v>0.18514709672168</v>
      </c>
      <c r="F12" s="14"/>
      <c r="G12" s="14">
        <v>0.121263951748989</v>
      </c>
      <c r="H12" s="14">
        <v>0.30818501322181202</v>
      </c>
      <c r="I12" s="14">
        <v>0.12939286284165899</v>
      </c>
      <c r="J12" s="14">
        <v>0.18951571068553499</v>
      </c>
      <c r="K12" s="14">
        <v>0.172082313158162</v>
      </c>
      <c r="L12" s="14">
        <v>0.144518526515061</v>
      </c>
      <c r="M12" s="14"/>
      <c r="N12" s="14">
        <v>0.178938099514525</v>
      </c>
      <c r="O12" s="14">
        <v>0.15939403333862201</v>
      </c>
      <c r="P12" s="14"/>
      <c r="Q12" s="14">
        <v>0.166319587581989</v>
      </c>
      <c r="R12" s="14">
        <v>0.110628544788221</v>
      </c>
      <c r="S12" s="14">
        <v>0.167042690240116</v>
      </c>
      <c r="T12" s="14">
        <v>0.18991664852340201</v>
      </c>
      <c r="U12" s="14">
        <v>0.22618223938778001</v>
      </c>
      <c r="V12" s="14">
        <v>0.17407519429835799</v>
      </c>
      <c r="W12" s="14">
        <v>0.199528391237665</v>
      </c>
      <c r="X12" s="14">
        <v>0</v>
      </c>
      <c r="Y12" s="14">
        <v>0.11182982956972801</v>
      </c>
      <c r="Z12" s="14">
        <v>7.2102209580124907E-2</v>
      </c>
      <c r="AA12" s="14"/>
      <c r="AB12" s="14">
        <v>0.15944251075073601</v>
      </c>
      <c r="AC12" s="14">
        <v>0.163111030385552</v>
      </c>
      <c r="AD12" s="14">
        <v>0.19560903524557199</v>
      </c>
      <c r="AE12" s="14"/>
      <c r="AF12" s="14">
        <v>0.15269067044463699</v>
      </c>
      <c r="AG12" s="14">
        <v>0.29573376611135299</v>
      </c>
      <c r="AH12" s="14">
        <v>0.18801097934215799</v>
      </c>
      <c r="AI12" s="14">
        <v>0.18391572916167301</v>
      </c>
      <c r="AJ12" s="14">
        <v>0.138961027854237</v>
      </c>
      <c r="AK12" s="14">
        <v>0.10769041408603799</v>
      </c>
      <c r="AL12" s="14">
        <v>0.33444121910272101</v>
      </c>
      <c r="AM12" s="14">
        <v>0.16765793847629701</v>
      </c>
      <c r="AN12" s="14"/>
      <c r="AO12" s="14">
        <v>0.14116760845476301</v>
      </c>
      <c r="AP12" s="14">
        <v>0.26868341025505399</v>
      </c>
      <c r="AQ12" s="14">
        <v>0.173708899067963</v>
      </c>
      <c r="AR12" s="14">
        <v>0.16634933409265901</v>
      </c>
      <c r="AS12" s="14">
        <v>5.3093055996524099E-2</v>
      </c>
      <c r="AT12" s="14">
        <v>0.13475456177726899</v>
      </c>
      <c r="AU12" s="14">
        <v>0.30267616539755698</v>
      </c>
      <c r="AV12" s="14">
        <v>0.16706291608941901</v>
      </c>
      <c r="AW12" s="14"/>
      <c r="AX12" s="14">
        <v>3.8670013732105303E-2</v>
      </c>
      <c r="AY12" s="14">
        <v>0.17178699448722701</v>
      </c>
      <c r="AZ12" s="14">
        <v>0.20984508205932501</v>
      </c>
      <c r="BA12" s="14"/>
      <c r="BB12" s="14">
        <v>0.15857561917777999</v>
      </c>
      <c r="BC12" s="14">
        <v>0.149677995189023</v>
      </c>
      <c r="BD12" s="14">
        <v>0.26129205025055302</v>
      </c>
      <c r="BE12" s="14"/>
      <c r="BF12" s="14">
        <v>0.17540250922741599</v>
      </c>
      <c r="BG12" s="14">
        <v>0.133241772052795</v>
      </c>
      <c r="BH12" s="14">
        <v>0.22443222607959501</v>
      </c>
      <c r="BI12" s="14"/>
      <c r="BJ12" s="14">
        <v>0.14783456021952199</v>
      </c>
      <c r="BK12" s="14">
        <v>0.17812972231908999</v>
      </c>
      <c r="BL12" s="14"/>
      <c r="BM12" s="14">
        <v>0.14832731616310599</v>
      </c>
      <c r="BN12" s="14">
        <v>0.174161095796523</v>
      </c>
      <c r="BO12" s="14"/>
      <c r="BP12" s="14">
        <v>0.17658218170741599</v>
      </c>
      <c r="BQ12" s="14">
        <v>0.16181566587124499</v>
      </c>
      <c r="BR12" s="14">
        <v>8.8867483545341394E-2</v>
      </c>
      <c r="BS12" s="14">
        <v>0.19260781375886599</v>
      </c>
      <c r="BT12" s="14">
        <v>0.179431164667015</v>
      </c>
      <c r="BU12" s="14">
        <v>0.19489747337722599</v>
      </c>
      <c r="BV12" s="14">
        <v>0.27281598682029201</v>
      </c>
      <c r="BW12" s="14">
        <v>5.1043883892745702E-2</v>
      </c>
    </row>
    <row r="13" spans="2:75" x14ac:dyDescent="0.35">
      <c r="B13" s="15" t="s">
        <v>342</v>
      </c>
      <c r="C13" s="14">
        <v>8.6959195804309594E-2</v>
      </c>
      <c r="D13" s="14">
        <v>0.107577016018486</v>
      </c>
      <c r="E13" s="14">
        <v>6.75010486644603E-2</v>
      </c>
      <c r="F13" s="14"/>
      <c r="G13" s="14">
        <v>0.17521634767318001</v>
      </c>
      <c r="H13" s="14">
        <v>0.139475094589709</v>
      </c>
      <c r="I13" s="14">
        <v>0.116209749346076</v>
      </c>
      <c r="J13" s="14">
        <v>8.6694252553450493E-2</v>
      </c>
      <c r="K13" s="14">
        <v>7.8503376663465796E-2</v>
      </c>
      <c r="L13" s="14">
        <v>4.1077874350585998E-2</v>
      </c>
      <c r="M13" s="14"/>
      <c r="N13" s="14">
        <v>8.0432799151012799E-2</v>
      </c>
      <c r="O13" s="14">
        <v>9.9172880969764995E-2</v>
      </c>
      <c r="P13" s="14"/>
      <c r="Q13" s="14">
        <v>0.103764382264739</v>
      </c>
      <c r="R13" s="14">
        <v>7.0109394576614803E-2</v>
      </c>
      <c r="S13" s="14">
        <v>0.101883290862612</v>
      </c>
      <c r="T13" s="14">
        <v>7.3989559979246999E-2</v>
      </c>
      <c r="U13" s="14">
        <v>5.3892110808256802E-2</v>
      </c>
      <c r="V13" s="14">
        <v>0.107366201957244</v>
      </c>
      <c r="W13" s="14">
        <v>0.13220529462972999</v>
      </c>
      <c r="X13" s="14">
        <v>0.50833242845985005</v>
      </c>
      <c r="Y13" s="14">
        <v>0.31767777732357899</v>
      </c>
      <c r="Z13" s="14">
        <v>4.6246504090823697E-2</v>
      </c>
      <c r="AA13" s="14"/>
      <c r="AB13" s="14">
        <v>6.4028512256058698E-2</v>
      </c>
      <c r="AC13" s="14">
        <v>7.4318129113890102E-2</v>
      </c>
      <c r="AD13" s="14">
        <v>0.157287478355816</v>
      </c>
      <c r="AE13" s="14"/>
      <c r="AF13" s="14">
        <v>9.8741011399188505E-3</v>
      </c>
      <c r="AG13" s="14">
        <v>0.101052413583189</v>
      </c>
      <c r="AH13" s="14">
        <v>0.14703211792132101</v>
      </c>
      <c r="AI13" s="14">
        <v>0</v>
      </c>
      <c r="AJ13" s="14">
        <v>4.2740008231762203E-2</v>
      </c>
      <c r="AK13" s="14">
        <v>5.4908041853299602E-2</v>
      </c>
      <c r="AL13" s="14">
        <v>0.183066754513767</v>
      </c>
      <c r="AM13" s="14">
        <v>0.12725535763128401</v>
      </c>
      <c r="AN13" s="14"/>
      <c r="AO13" s="14">
        <v>8.9932817550428899E-3</v>
      </c>
      <c r="AP13" s="14">
        <v>0.121052151625115</v>
      </c>
      <c r="AQ13" s="14">
        <v>8.7316650178990401E-2</v>
      </c>
      <c r="AR13" s="14">
        <v>0</v>
      </c>
      <c r="AS13" s="14">
        <v>1.5919994734511899E-2</v>
      </c>
      <c r="AT13" s="14">
        <v>2.9168876209933501E-2</v>
      </c>
      <c r="AU13" s="14">
        <v>0.14941363294507101</v>
      </c>
      <c r="AV13" s="14">
        <v>0.16480557637302401</v>
      </c>
      <c r="AW13" s="14"/>
      <c r="AX13" s="14">
        <v>4.6217061834626497E-2</v>
      </c>
      <c r="AY13" s="14">
        <v>4.03936045910568E-2</v>
      </c>
      <c r="AZ13" s="14">
        <v>0.14881842249301599</v>
      </c>
      <c r="BA13" s="14"/>
      <c r="BB13" s="14">
        <v>2.2552919117442099E-2</v>
      </c>
      <c r="BC13" s="14">
        <v>6.4806968639451998E-2</v>
      </c>
      <c r="BD13" s="14">
        <v>0.19527293309605101</v>
      </c>
      <c r="BE13" s="14"/>
      <c r="BF13" s="14">
        <v>3.97757092439514E-2</v>
      </c>
      <c r="BG13" s="14">
        <v>4.8247761001121499E-2</v>
      </c>
      <c r="BH13" s="14">
        <v>0.15324515570097799</v>
      </c>
      <c r="BI13" s="14"/>
      <c r="BJ13" s="14">
        <v>8.3108647808028804E-2</v>
      </c>
      <c r="BK13" s="14">
        <v>8.8592914786463695E-2</v>
      </c>
      <c r="BL13" s="14"/>
      <c r="BM13" s="14">
        <v>0.10242309840310999</v>
      </c>
      <c r="BN13" s="14">
        <v>8.5467793552974403E-2</v>
      </c>
      <c r="BO13" s="14"/>
      <c r="BP13" s="14">
        <v>5.3427785897525698E-2</v>
      </c>
      <c r="BQ13" s="14">
        <v>0.10593554019050901</v>
      </c>
      <c r="BR13" s="14">
        <v>7.2481609882804596E-2</v>
      </c>
      <c r="BS13" s="14">
        <v>0.109432542087952</v>
      </c>
      <c r="BT13" s="14">
        <v>8.66651360116064E-2</v>
      </c>
      <c r="BU13" s="14">
        <v>8.8174462488555094E-2</v>
      </c>
      <c r="BV13" s="14">
        <v>3.2580373491063901E-2</v>
      </c>
      <c r="BW13" s="14">
        <v>0.125712838024572</v>
      </c>
    </row>
    <row r="14" spans="2:75" x14ac:dyDescent="0.35">
      <c r="B14" s="15" t="s">
        <v>92</v>
      </c>
      <c r="C14" s="20">
        <v>0.13273761069846901</v>
      </c>
      <c r="D14" s="20">
        <v>7.8512360151262894E-2</v>
      </c>
      <c r="E14" s="20">
        <v>0.183912899496324</v>
      </c>
      <c r="F14" s="20"/>
      <c r="G14" s="20">
        <v>0.12511067967207701</v>
      </c>
      <c r="H14" s="20">
        <v>8.6500246892437502E-2</v>
      </c>
      <c r="I14" s="20">
        <v>0.13299393573840401</v>
      </c>
      <c r="J14" s="20">
        <v>0.17818550332171099</v>
      </c>
      <c r="K14" s="20">
        <v>0.120654843707783</v>
      </c>
      <c r="L14" s="20">
        <v>0.13316177452453201</v>
      </c>
      <c r="M14" s="20"/>
      <c r="N14" s="20">
        <v>9.6038540772390699E-2</v>
      </c>
      <c r="O14" s="20">
        <v>0.201417298702986</v>
      </c>
      <c r="P14" s="20"/>
      <c r="Q14" s="20">
        <v>0.19078286908813999</v>
      </c>
      <c r="R14" s="20">
        <v>0.28031882838789801</v>
      </c>
      <c r="S14" s="20">
        <v>0.16602904856475201</v>
      </c>
      <c r="T14" s="20">
        <v>7.1120192132142698E-2</v>
      </c>
      <c r="U14" s="20">
        <v>0.101657015876331</v>
      </c>
      <c r="V14" s="20">
        <v>5.3116255399806502E-2</v>
      </c>
      <c r="W14" s="20">
        <v>8.7283326271732395E-2</v>
      </c>
      <c r="X14" s="20">
        <v>0</v>
      </c>
      <c r="Y14" s="20">
        <v>0</v>
      </c>
      <c r="Z14" s="20">
        <v>0.28874527140206502</v>
      </c>
      <c r="AA14" s="20"/>
      <c r="AB14" s="20">
        <v>4.4440778827063203E-2</v>
      </c>
      <c r="AC14" s="20">
        <v>0.16842097931663799</v>
      </c>
      <c r="AD14" s="20">
        <v>4.4842382336198798E-2</v>
      </c>
      <c r="AE14" s="20"/>
      <c r="AF14" s="20">
        <v>0.107280647336305</v>
      </c>
      <c r="AG14" s="20">
        <v>6.1930596616553299E-2</v>
      </c>
      <c r="AH14" s="20">
        <v>0.103687573199316</v>
      </c>
      <c r="AI14" s="20">
        <v>8.5000740780810796E-2</v>
      </c>
      <c r="AJ14" s="20">
        <v>8.2438848617506805E-2</v>
      </c>
      <c r="AK14" s="20">
        <v>0.101007682018872</v>
      </c>
      <c r="AL14" s="20">
        <v>7.5877810755296704E-2</v>
      </c>
      <c r="AM14" s="20">
        <v>0.24007073390021999</v>
      </c>
      <c r="AN14" s="20"/>
      <c r="AO14" s="20">
        <v>8.84324803730408E-2</v>
      </c>
      <c r="AP14" s="20">
        <v>4.2032639785527702E-2</v>
      </c>
      <c r="AQ14" s="20">
        <v>0.14100280598116699</v>
      </c>
      <c r="AR14" s="20">
        <v>0.110578948335446</v>
      </c>
      <c r="AS14" s="20">
        <v>9.6236476966704398E-2</v>
      </c>
      <c r="AT14" s="20">
        <v>0.112636175239897</v>
      </c>
      <c r="AU14" s="20">
        <v>4.9532516856659603E-2</v>
      </c>
      <c r="AV14" s="20">
        <v>0.21530519627140901</v>
      </c>
      <c r="AW14" s="20"/>
      <c r="AX14" s="20">
        <v>0.100988742445986</v>
      </c>
      <c r="AY14" s="20">
        <v>0.101274393137054</v>
      </c>
      <c r="AZ14" s="20">
        <v>0.10667554528940699</v>
      </c>
      <c r="BA14" s="20"/>
      <c r="BB14" s="20">
        <v>4.5528084561649203E-2</v>
      </c>
      <c r="BC14" s="20">
        <v>0.119366696091604</v>
      </c>
      <c r="BD14" s="20">
        <v>7.9961877489648198E-2</v>
      </c>
      <c r="BE14" s="20"/>
      <c r="BF14" s="20">
        <v>6.9077203422611796E-2</v>
      </c>
      <c r="BG14" s="20">
        <v>0.114073020634816</v>
      </c>
      <c r="BH14" s="20">
        <v>7.9507876335975405E-2</v>
      </c>
      <c r="BI14" s="20"/>
      <c r="BJ14" s="20">
        <v>6.1772543310855701E-2</v>
      </c>
      <c r="BK14" s="20">
        <v>0.14675919510611701</v>
      </c>
      <c r="BL14" s="20"/>
      <c r="BM14" s="20">
        <v>2.8891520962973798E-2</v>
      </c>
      <c r="BN14" s="20">
        <v>0.17598303651837399</v>
      </c>
      <c r="BO14" s="20"/>
      <c r="BP14" s="20">
        <v>0.13216354149812201</v>
      </c>
      <c r="BQ14" s="20">
        <v>0.12954824814719901</v>
      </c>
      <c r="BR14" s="20">
        <v>0.213689401527834</v>
      </c>
      <c r="BS14" s="20">
        <v>0.169742335059509</v>
      </c>
      <c r="BT14" s="20">
        <v>0.112829100698947</v>
      </c>
      <c r="BU14" s="20">
        <v>0.11044564865717101</v>
      </c>
      <c r="BV14" s="20">
        <v>0.12511846577830699</v>
      </c>
      <c r="BW14" s="20">
        <v>0.132974406324148</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440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338</v>
      </c>
      <c r="C9" s="14">
        <v>4.4086297745641399E-2</v>
      </c>
      <c r="D9" s="14">
        <v>4.5377698266698102E-2</v>
      </c>
      <c r="E9" s="14">
        <v>4.2867533536129099E-2</v>
      </c>
      <c r="F9" s="14"/>
      <c r="G9" s="14">
        <v>4.1196874721056501E-2</v>
      </c>
      <c r="H9" s="14">
        <v>6.5616100366226393E-2</v>
      </c>
      <c r="I9" s="14">
        <v>3.6795861851779403E-2</v>
      </c>
      <c r="J9" s="14">
        <v>3.2959268666864099E-2</v>
      </c>
      <c r="K9" s="14">
        <v>4.2311328920794498E-2</v>
      </c>
      <c r="L9" s="14">
        <v>4.6499900051406001E-2</v>
      </c>
      <c r="M9" s="14"/>
      <c r="N9" s="14">
        <v>4.7632143536290597E-2</v>
      </c>
      <c r="O9" s="14">
        <v>3.7450500623140801E-2</v>
      </c>
      <c r="P9" s="14"/>
      <c r="Q9" s="14">
        <v>0</v>
      </c>
      <c r="R9" s="14">
        <v>2.20014575923001E-2</v>
      </c>
      <c r="S9" s="14">
        <v>3.4995728360389597E-2</v>
      </c>
      <c r="T9" s="14">
        <v>4.3362220898771703E-2</v>
      </c>
      <c r="U9" s="14">
        <v>4.5758331577373502E-2</v>
      </c>
      <c r="V9" s="14">
        <v>7.2037263980855207E-2</v>
      </c>
      <c r="W9" s="14">
        <v>6.4016839566146705E-2</v>
      </c>
      <c r="X9" s="14">
        <v>0</v>
      </c>
      <c r="Y9" s="14">
        <v>0</v>
      </c>
      <c r="Z9" s="14">
        <v>3.0969927642820898E-2</v>
      </c>
      <c r="AA9" s="14"/>
      <c r="AB9" s="14">
        <v>9.1163450088932493E-2</v>
      </c>
      <c r="AC9" s="14">
        <v>3.1436749551860703E-2</v>
      </c>
      <c r="AD9" s="14">
        <v>4.8876094894900898E-2</v>
      </c>
      <c r="AE9" s="14"/>
      <c r="AF9" s="14">
        <v>9.3427645285297206E-2</v>
      </c>
      <c r="AG9" s="14">
        <v>4.3921268999100802E-2</v>
      </c>
      <c r="AH9" s="14">
        <v>6.2071451501940801E-2</v>
      </c>
      <c r="AI9" s="14">
        <v>9.7284394514845392E-3</v>
      </c>
      <c r="AJ9" s="14">
        <v>4.91386512071528E-2</v>
      </c>
      <c r="AK9" s="14">
        <v>4.90281413728344E-2</v>
      </c>
      <c r="AL9" s="14">
        <v>0</v>
      </c>
      <c r="AM9" s="14">
        <v>2.0141894614074E-2</v>
      </c>
      <c r="AN9" s="14"/>
      <c r="AO9" s="14">
        <v>8.3760693459054097E-2</v>
      </c>
      <c r="AP9" s="14">
        <v>5.1999113409349602E-2</v>
      </c>
      <c r="AQ9" s="14">
        <v>0.120800653067627</v>
      </c>
      <c r="AR9" s="14">
        <v>0</v>
      </c>
      <c r="AS9" s="14">
        <v>5.5668135105230603E-2</v>
      </c>
      <c r="AT9" s="14">
        <v>4.2281661418206003E-2</v>
      </c>
      <c r="AU9" s="14">
        <v>4.53247502271584E-2</v>
      </c>
      <c r="AV9" s="14">
        <v>2.3771455096319099E-2</v>
      </c>
      <c r="AW9" s="14"/>
      <c r="AX9" s="14">
        <v>0.16744891205593701</v>
      </c>
      <c r="AY9" s="14">
        <v>6.0344301063378701E-2</v>
      </c>
      <c r="AZ9" s="14">
        <v>2.3116959789398501E-2</v>
      </c>
      <c r="BA9" s="14"/>
      <c r="BB9" s="14">
        <v>0.13093295828011101</v>
      </c>
      <c r="BC9" s="14">
        <v>3.90711774887645E-2</v>
      </c>
      <c r="BD9" s="14">
        <v>2.3440080831710199E-2</v>
      </c>
      <c r="BE9" s="14"/>
      <c r="BF9" s="14">
        <v>0.106220179404331</v>
      </c>
      <c r="BG9" s="14">
        <v>5.3897895015647998E-2</v>
      </c>
      <c r="BH9" s="14">
        <v>3.7115986629717698E-2</v>
      </c>
      <c r="BI9" s="14"/>
      <c r="BJ9" s="14">
        <v>7.7184883003528507E-2</v>
      </c>
      <c r="BK9" s="14">
        <v>3.6599056318004898E-2</v>
      </c>
      <c r="BL9" s="14"/>
      <c r="BM9" s="14">
        <v>7.6076295259777105E-2</v>
      </c>
      <c r="BN9" s="14">
        <v>2.96177606675407E-2</v>
      </c>
      <c r="BO9" s="14"/>
      <c r="BP9" s="14">
        <v>5.23195171063561E-2</v>
      </c>
      <c r="BQ9" s="14">
        <v>3.3624973055249099E-2</v>
      </c>
      <c r="BR9" s="14">
        <v>1.8456204184334898E-2</v>
      </c>
      <c r="BS9" s="14">
        <v>1.36054321790323E-2</v>
      </c>
      <c r="BT9" s="14">
        <v>5.8681862119821702E-2</v>
      </c>
      <c r="BU9" s="14">
        <v>6.5897107794634494E-2</v>
      </c>
      <c r="BV9" s="14">
        <v>0</v>
      </c>
      <c r="BW9" s="14">
        <v>3.7401866077912002E-2</v>
      </c>
    </row>
    <row r="10" spans="2:75" x14ac:dyDescent="0.35">
      <c r="B10" s="15" t="s">
        <v>339</v>
      </c>
      <c r="C10" s="14">
        <v>0.26271677958012501</v>
      </c>
      <c r="D10" s="14">
        <v>0.30134578779246501</v>
      </c>
      <c r="E10" s="14">
        <v>0.22626050448149301</v>
      </c>
      <c r="F10" s="14"/>
      <c r="G10" s="14">
        <v>0.197175885280688</v>
      </c>
      <c r="H10" s="14">
        <v>0.16590883809309701</v>
      </c>
      <c r="I10" s="14">
        <v>0.22941649904874301</v>
      </c>
      <c r="J10" s="14">
        <v>0.23328988881339899</v>
      </c>
      <c r="K10" s="14">
        <v>0.28180041539751299</v>
      </c>
      <c r="L10" s="14">
        <v>0.33067799414979698</v>
      </c>
      <c r="M10" s="14"/>
      <c r="N10" s="14">
        <v>0.27753691017640397</v>
      </c>
      <c r="O10" s="14">
        <v>0.23498196374994701</v>
      </c>
      <c r="P10" s="14"/>
      <c r="Q10" s="14">
        <v>0.12574679373384201</v>
      </c>
      <c r="R10" s="14">
        <v>0.211088451803737</v>
      </c>
      <c r="S10" s="14">
        <v>0.21377726483009499</v>
      </c>
      <c r="T10" s="14">
        <v>0.33189039101935502</v>
      </c>
      <c r="U10" s="14">
        <v>0.32643314215886399</v>
      </c>
      <c r="V10" s="14">
        <v>0.26466339434007402</v>
      </c>
      <c r="W10" s="14">
        <v>0.27447531851163598</v>
      </c>
      <c r="X10" s="14">
        <v>0.42103943808722599</v>
      </c>
      <c r="Y10" s="14">
        <v>0</v>
      </c>
      <c r="Z10" s="14">
        <v>0.13038272583758201</v>
      </c>
      <c r="AA10" s="14"/>
      <c r="AB10" s="14">
        <v>0.39761264433025001</v>
      </c>
      <c r="AC10" s="14">
        <v>0.26059063277789202</v>
      </c>
      <c r="AD10" s="14">
        <v>0.22551501139833999</v>
      </c>
      <c r="AE10" s="14"/>
      <c r="AF10" s="14">
        <v>0.39390594838292597</v>
      </c>
      <c r="AG10" s="14">
        <v>0.20745706781935599</v>
      </c>
      <c r="AH10" s="14">
        <v>0.238696798932958</v>
      </c>
      <c r="AI10" s="14">
        <v>0.44287227130672502</v>
      </c>
      <c r="AJ10" s="14">
        <v>0.302090078780759</v>
      </c>
      <c r="AK10" s="14">
        <v>0.36004972630521298</v>
      </c>
      <c r="AL10" s="14">
        <v>0.120192791549095</v>
      </c>
      <c r="AM10" s="14">
        <v>0.15412128825119101</v>
      </c>
      <c r="AN10" s="14"/>
      <c r="AO10" s="14">
        <v>0.41468443912405201</v>
      </c>
      <c r="AP10" s="14">
        <v>0.18858211479676901</v>
      </c>
      <c r="AQ10" s="14">
        <v>0.20517902512552399</v>
      </c>
      <c r="AR10" s="14">
        <v>0.48719820086836502</v>
      </c>
      <c r="AS10" s="14">
        <v>0.34889554897126601</v>
      </c>
      <c r="AT10" s="14">
        <v>0.40148314898329501</v>
      </c>
      <c r="AU10" s="14">
        <v>0.186243397686915</v>
      </c>
      <c r="AV10" s="14">
        <v>0.17704324143869299</v>
      </c>
      <c r="AW10" s="14"/>
      <c r="AX10" s="14">
        <v>0.31564412930010299</v>
      </c>
      <c r="AY10" s="14">
        <v>0.33659092262927898</v>
      </c>
      <c r="AZ10" s="14">
        <v>0.223172522134159</v>
      </c>
      <c r="BA10" s="14"/>
      <c r="BB10" s="14">
        <v>0.44587535975607101</v>
      </c>
      <c r="BC10" s="14">
        <v>0.319538127611601</v>
      </c>
      <c r="BD10" s="14">
        <v>0.10474082203075601</v>
      </c>
      <c r="BE10" s="14"/>
      <c r="BF10" s="14">
        <v>0.329565882185894</v>
      </c>
      <c r="BG10" s="14">
        <v>0.368419078518603</v>
      </c>
      <c r="BH10" s="14">
        <v>0.20294196999099601</v>
      </c>
      <c r="BI10" s="14"/>
      <c r="BJ10" s="14">
        <v>0.39571441555612202</v>
      </c>
      <c r="BK10" s="14">
        <v>0.232433095069181</v>
      </c>
      <c r="BL10" s="14"/>
      <c r="BM10" s="14">
        <v>0.32853629565574199</v>
      </c>
      <c r="BN10" s="14">
        <v>0.24798584622587</v>
      </c>
      <c r="BO10" s="14"/>
      <c r="BP10" s="14">
        <v>0.27444040021094901</v>
      </c>
      <c r="BQ10" s="14">
        <v>0.26345765410260202</v>
      </c>
      <c r="BR10" s="14">
        <v>0.31101005502736101</v>
      </c>
      <c r="BS10" s="14">
        <v>0.18154009475052599</v>
      </c>
      <c r="BT10" s="14">
        <v>0.304779269744204</v>
      </c>
      <c r="BU10" s="14">
        <v>0.22802761610118999</v>
      </c>
      <c r="BV10" s="14">
        <v>8.8110821972995204E-2</v>
      </c>
      <c r="BW10" s="14">
        <v>0.33667769766879702</v>
      </c>
    </row>
    <row r="11" spans="2:75" x14ac:dyDescent="0.35">
      <c r="B11" s="15" t="s">
        <v>340</v>
      </c>
      <c r="C11" s="14">
        <v>0.32463376956712597</v>
      </c>
      <c r="D11" s="14">
        <v>0.318992763048563</v>
      </c>
      <c r="E11" s="14">
        <v>0.32995749116886902</v>
      </c>
      <c r="F11" s="14"/>
      <c r="G11" s="14">
        <v>0.24953490823977101</v>
      </c>
      <c r="H11" s="14">
        <v>0.265537168434891</v>
      </c>
      <c r="I11" s="14">
        <v>0.29796452415432201</v>
      </c>
      <c r="J11" s="14">
        <v>0.32422802243663201</v>
      </c>
      <c r="K11" s="14">
        <v>0.35723252248908699</v>
      </c>
      <c r="L11" s="14">
        <v>0.35836932991632597</v>
      </c>
      <c r="M11" s="14"/>
      <c r="N11" s="14">
        <v>0.32757105691612998</v>
      </c>
      <c r="O11" s="14">
        <v>0.319136846099706</v>
      </c>
      <c r="P11" s="14"/>
      <c r="Q11" s="14">
        <v>0.38571222518737203</v>
      </c>
      <c r="R11" s="14">
        <v>0.30220268819945001</v>
      </c>
      <c r="S11" s="14">
        <v>0.34673672548524898</v>
      </c>
      <c r="T11" s="14">
        <v>0.28253799225029802</v>
      </c>
      <c r="U11" s="14">
        <v>0.33619542460205398</v>
      </c>
      <c r="V11" s="14">
        <v>0.40345371941116898</v>
      </c>
      <c r="W11" s="14">
        <v>0.25493855835004497</v>
      </c>
      <c r="X11" s="14">
        <v>0.15728013285563799</v>
      </c>
      <c r="Y11" s="14">
        <v>0.57049239310669397</v>
      </c>
      <c r="Z11" s="14">
        <v>0.36989738310880999</v>
      </c>
      <c r="AA11" s="14"/>
      <c r="AB11" s="14">
        <v>0.26564969088684798</v>
      </c>
      <c r="AC11" s="14">
        <v>0.33306515977248602</v>
      </c>
      <c r="AD11" s="14">
        <v>0.32425154494832098</v>
      </c>
      <c r="AE11" s="14"/>
      <c r="AF11" s="14">
        <v>0.36085387695827897</v>
      </c>
      <c r="AG11" s="14">
        <v>0.32112811937318703</v>
      </c>
      <c r="AH11" s="14">
        <v>0.33757751069867897</v>
      </c>
      <c r="AI11" s="14">
        <v>0.281409798849028</v>
      </c>
      <c r="AJ11" s="14">
        <v>0.43408617515831999</v>
      </c>
      <c r="AK11" s="14">
        <v>0.26514160995698599</v>
      </c>
      <c r="AL11" s="14">
        <v>0.269473380883058</v>
      </c>
      <c r="AM11" s="14">
        <v>0.30855862919252502</v>
      </c>
      <c r="AN11" s="14"/>
      <c r="AO11" s="14">
        <v>0.32794762018382601</v>
      </c>
      <c r="AP11" s="14">
        <v>0.349353939633955</v>
      </c>
      <c r="AQ11" s="14">
        <v>0.35278224635878902</v>
      </c>
      <c r="AR11" s="14">
        <v>0.36357236439042501</v>
      </c>
      <c r="AS11" s="14">
        <v>0.441690398316129</v>
      </c>
      <c r="AT11" s="14">
        <v>0.27136874110505099</v>
      </c>
      <c r="AU11" s="14">
        <v>0.23809348725819701</v>
      </c>
      <c r="AV11" s="14">
        <v>0.31499869170136202</v>
      </c>
      <c r="AW11" s="14"/>
      <c r="AX11" s="14">
        <v>0.33083058625193201</v>
      </c>
      <c r="AY11" s="14">
        <v>0.32871582334163801</v>
      </c>
      <c r="AZ11" s="14">
        <v>0.30154586833760799</v>
      </c>
      <c r="BA11" s="14"/>
      <c r="BB11" s="14">
        <v>0.241093708149798</v>
      </c>
      <c r="BC11" s="14">
        <v>0.34489750953765402</v>
      </c>
      <c r="BD11" s="14">
        <v>0.30188873871819999</v>
      </c>
      <c r="BE11" s="14"/>
      <c r="BF11" s="14">
        <v>0.390961624781688</v>
      </c>
      <c r="BG11" s="14">
        <v>0.29807121765468902</v>
      </c>
      <c r="BH11" s="14">
        <v>0.31194706776078701</v>
      </c>
      <c r="BI11" s="14"/>
      <c r="BJ11" s="14">
        <v>0.23539383876210701</v>
      </c>
      <c r="BK11" s="14">
        <v>0.34706290699772202</v>
      </c>
      <c r="BL11" s="14"/>
      <c r="BM11" s="14">
        <v>0.26337497178748898</v>
      </c>
      <c r="BN11" s="14">
        <v>0.34855092489172401</v>
      </c>
      <c r="BO11" s="14"/>
      <c r="BP11" s="14">
        <v>0.341010215840019</v>
      </c>
      <c r="BQ11" s="14">
        <v>0.30608715140694598</v>
      </c>
      <c r="BR11" s="14">
        <v>0.292970125727958</v>
      </c>
      <c r="BS11" s="14">
        <v>0.34704626669395799</v>
      </c>
      <c r="BT11" s="14">
        <v>0.28315525852399698</v>
      </c>
      <c r="BU11" s="14">
        <v>0.34326308964355301</v>
      </c>
      <c r="BV11" s="14">
        <v>0.59600317893940502</v>
      </c>
      <c r="BW11" s="14">
        <v>0.31856276669708999</v>
      </c>
    </row>
    <row r="12" spans="2:75" x14ac:dyDescent="0.35">
      <c r="B12" s="15" t="s">
        <v>341</v>
      </c>
      <c r="C12" s="14">
        <v>0.15823387639848799</v>
      </c>
      <c r="D12" s="14">
        <v>0.163612140082906</v>
      </c>
      <c r="E12" s="14">
        <v>0.15315811935719101</v>
      </c>
      <c r="F12" s="14"/>
      <c r="G12" s="14">
        <v>0.207618942450956</v>
      </c>
      <c r="H12" s="14">
        <v>0.22898449072663901</v>
      </c>
      <c r="I12" s="14">
        <v>0.198935057916412</v>
      </c>
      <c r="J12" s="14">
        <v>0.17054777900983001</v>
      </c>
      <c r="K12" s="14">
        <v>0.148219880375797</v>
      </c>
      <c r="L12" s="14">
        <v>0.10450669055395601</v>
      </c>
      <c r="M12" s="14"/>
      <c r="N12" s="14">
        <v>0.16933629671873901</v>
      </c>
      <c r="O12" s="14">
        <v>0.137456489799162</v>
      </c>
      <c r="P12" s="14"/>
      <c r="Q12" s="14">
        <v>0.18295124780684899</v>
      </c>
      <c r="R12" s="14">
        <v>0.109000874498764</v>
      </c>
      <c r="S12" s="14">
        <v>0.13726486706624799</v>
      </c>
      <c r="T12" s="14">
        <v>0.21680827132911301</v>
      </c>
      <c r="U12" s="14">
        <v>0.12586784033294199</v>
      </c>
      <c r="V12" s="14">
        <v>0.119217530580508</v>
      </c>
      <c r="W12" s="14">
        <v>0.252004971442365</v>
      </c>
      <c r="X12" s="14">
        <v>0.24517618432884</v>
      </c>
      <c r="Y12" s="14">
        <v>0.11182982956972801</v>
      </c>
      <c r="Z12" s="14">
        <v>7.8895531202046107E-2</v>
      </c>
      <c r="AA12" s="14"/>
      <c r="AB12" s="14">
        <v>0.12563969757561999</v>
      </c>
      <c r="AC12" s="14">
        <v>0.14901863584772099</v>
      </c>
      <c r="AD12" s="14">
        <v>0.208471669220302</v>
      </c>
      <c r="AE12" s="14"/>
      <c r="AF12" s="14">
        <v>8.6071319623651193E-2</v>
      </c>
      <c r="AG12" s="14">
        <v>0.246104298983785</v>
      </c>
      <c r="AH12" s="14">
        <v>0.132771908362635</v>
      </c>
      <c r="AI12" s="14">
        <v>0.17616550198230599</v>
      </c>
      <c r="AJ12" s="14">
        <v>0.109036169876328</v>
      </c>
      <c r="AK12" s="14">
        <v>0.17774704952991999</v>
      </c>
      <c r="AL12" s="14">
        <v>0.38916231275423202</v>
      </c>
      <c r="AM12" s="14">
        <v>0.12307307955060701</v>
      </c>
      <c r="AN12" s="14"/>
      <c r="AO12" s="14">
        <v>0.100452381717321</v>
      </c>
      <c r="AP12" s="14">
        <v>0.24062396356334501</v>
      </c>
      <c r="AQ12" s="14">
        <v>0.12316774994709501</v>
      </c>
      <c r="AR12" s="14">
        <v>9.2598512454077603E-2</v>
      </c>
      <c r="AS12" s="14">
        <v>5.8627202416901003E-2</v>
      </c>
      <c r="AT12" s="14">
        <v>0.15447435960356401</v>
      </c>
      <c r="AU12" s="14">
        <v>0.336159188390519</v>
      </c>
      <c r="AV12" s="14">
        <v>0.117964186448762</v>
      </c>
      <c r="AW12" s="14"/>
      <c r="AX12" s="14">
        <v>6.5835136123182703E-2</v>
      </c>
      <c r="AY12" s="14">
        <v>0.147108914029869</v>
      </c>
      <c r="AZ12" s="14">
        <v>0.191405840453859</v>
      </c>
      <c r="BA12" s="14"/>
      <c r="BB12" s="14">
        <v>7.0507236133968199E-2</v>
      </c>
      <c r="BC12" s="14">
        <v>0.148210456102188</v>
      </c>
      <c r="BD12" s="14">
        <v>0.27215088977305402</v>
      </c>
      <c r="BE12" s="14"/>
      <c r="BF12" s="14">
        <v>6.7484537952654897E-2</v>
      </c>
      <c r="BG12" s="14">
        <v>0.14805897567679899</v>
      </c>
      <c r="BH12" s="14">
        <v>0.19464817333409501</v>
      </c>
      <c r="BI12" s="14"/>
      <c r="BJ12" s="14">
        <v>0.193209952020099</v>
      </c>
      <c r="BK12" s="14">
        <v>0.149293212462416</v>
      </c>
      <c r="BL12" s="14"/>
      <c r="BM12" s="14">
        <v>0.191535960897293</v>
      </c>
      <c r="BN12" s="14">
        <v>0.132470477332786</v>
      </c>
      <c r="BO12" s="14"/>
      <c r="BP12" s="14">
        <v>0.128946165724343</v>
      </c>
      <c r="BQ12" s="14">
        <v>0.15497832930281799</v>
      </c>
      <c r="BR12" s="14">
        <v>8.9373324561174902E-2</v>
      </c>
      <c r="BS12" s="14">
        <v>0.219995031759434</v>
      </c>
      <c r="BT12" s="14">
        <v>0.16055018208906499</v>
      </c>
      <c r="BU12" s="14">
        <v>0.18280885052420801</v>
      </c>
      <c r="BV12" s="14">
        <v>0.16441477938854801</v>
      </c>
      <c r="BW12" s="14">
        <v>6.1158667390672501E-2</v>
      </c>
    </row>
    <row r="13" spans="2:75" x14ac:dyDescent="0.35">
      <c r="B13" s="15" t="s">
        <v>342</v>
      </c>
      <c r="C13" s="14">
        <v>9.2575701718286704E-2</v>
      </c>
      <c r="D13" s="14">
        <v>0.109082838282675</v>
      </c>
      <c r="E13" s="14">
        <v>7.6997028085920502E-2</v>
      </c>
      <c r="F13" s="14"/>
      <c r="G13" s="14">
        <v>0.158328246317544</v>
      </c>
      <c r="H13" s="14">
        <v>0.18583278685347701</v>
      </c>
      <c r="I13" s="14">
        <v>9.7586874001866594E-2</v>
      </c>
      <c r="J13" s="14">
        <v>0.10205128462680001</v>
      </c>
      <c r="K13" s="14">
        <v>7.3145089911750893E-2</v>
      </c>
      <c r="L13" s="14">
        <v>4.7275583246361497E-2</v>
      </c>
      <c r="M13" s="14"/>
      <c r="N13" s="14">
        <v>9.5814974099199507E-2</v>
      </c>
      <c r="O13" s="14">
        <v>8.6513634834006994E-2</v>
      </c>
      <c r="P13" s="14"/>
      <c r="Q13" s="14">
        <v>0.144944241374827</v>
      </c>
      <c r="R13" s="14">
        <v>9.07438277497781E-2</v>
      </c>
      <c r="S13" s="14">
        <v>0.129719241234619</v>
      </c>
      <c r="T13" s="14">
        <v>7.2211527815288404E-2</v>
      </c>
      <c r="U13" s="14">
        <v>8.2596059344179004E-2</v>
      </c>
      <c r="V13" s="14">
        <v>0.11943239029538399</v>
      </c>
      <c r="W13" s="14">
        <v>9.0838979753279897E-2</v>
      </c>
      <c r="X13" s="14">
        <v>0.17650424472829601</v>
      </c>
      <c r="Y13" s="14">
        <v>0.31767777732357899</v>
      </c>
      <c r="Z13" s="14">
        <v>4.5526542161763897E-2</v>
      </c>
      <c r="AA13" s="14"/>
      <c r="AB13" s="14">
        <v>8.3574411602402796E-2</v>
      </c>
      <c r="AC13" s="14">
        <v>7.9147076024426305E-2</v>
      </c>
      <c r="AD13" s="14">
        <v>0.14897639308944099</v>
      </c>
      <c r="AE13" s="14"/>
      <c r="AF13" s="14">
        <v>1.8806538810158099E-3</v>
      </c>
      <c r="AG13" s="14">
        <v>0.125144000615863</v>
      </c>
      <c r="AH13" s="14">
        <v>0.15086975114490001</v>
      </c>
      <c r="AI13" s="14">
        <v>5.58115897256765E-2</v>
      </c>
      <c r="AJ13" s="14">
        <v>3.5739661928090902E-2</v>
      </c>
      <c r="AK13" s="14">
        <v>4.6563688304763602E-2</v>
      </c>
      <c r="AL13" s="14">
        <v>0.18107346002799801</v>
      </c>
      <c r="AM13" s="14">
        <v>0.15687927139173399</v>
      </c>
      <c r="AN13" s="14"/>
      <c r="AO13" s="14">
        <v>0</v>
      </c>
      <c r="AP13" s="14">
        <v>0.14023842340975601</v>
      </c>
      <c r="AQ13" s="14">
        <v>9.4182327822421405E-2</v>
      </c>
      <c r="AR13" s="14">
        <v>1.23835987652439E-2</v>
      </c>
      <c r="AS13" s="14">
        <v>1.5919994734511899E-2</v>
      </c>
      <c r="AT13" s="14">
        <v>2.66828309785564E-2</v>
      </c>
      <c r="AU13" s="14">
        <v>0.14464665958055001</v>
      </c>
      <c r="AV13" s="14">
        <v>0.20212166876549301</v>
      </c>
      <c r="AW13" s="14"/>
      <c r="AX13" s="14">
        <v>8.7739468775228802E-3</v>
      </c>
      <c r="AY13" s="14">
        <v>4.9283468213182198E-2</v>
      </c>
      <c r="AZ13" s="14">
        <v>0.157193188592993</v>
      </c>
      <c r="BA13" s="14"/>
      <c r="BB13" s="14">
        <v>5.7154097593939399E-2</v>
      </c>
      <c r="BC13" s="14">
        <v>5.6058739712136402E-2</v>
      </c>
      <c r="BD13" s="14">
        <v>0.21482790489342399</v>
      </c>
      <c r="BE13" s="14"/>
      <c r="BF13" s="14">
        <v>7.6028193102188807E-2</v>
      </c>
      <c r="BG13" s="14">
        <v>3.4330450284356898E-2</v>
      </c>
      <c r="BH13" s="14">
        <v>0.18464727085667901</v>
      </c>
      <c r="BI13" s="14"/>
      <c r="BJ13" s="14">
        <v>3.4153140901262098E-2</v>
      </c>
      <c r="BK13" s="14">
        <v>0.107639014733311</v>
      </c>
      <c r="BL13" s="14"/>
      <c r="BM13" s="14">
        <v>0.10243722013072901</v>
      </c>
      <c r="BN13" s="14">
        <v>9.0950864397527698E-2</v>
      </c>
      <c r="BO13" s="14"/>
      <c r="BP13" s="14">
        <v>5.2542880723723401E-2</v>
      </c>
      <c r="BQ13" s="14">
        <v>0.124476831127909</v>
      </c>
      <c r="BR13" s="14">
        <v>7.3515295349307105E-2</v>
      </c>
      <c r="BS13" s="14">
        <v>0.11708575518221399</v>
      </c>
      <c r="BT13" s="14">
        <v>9.9762887177387197E-2</v>
      </c>
      <c r="BU13" s="14">
        <v>7.4673809436423405E-2</v>
      </c>
      <c r="BV13" s="14">
        <v>6.9748489599049696E-2</v>
      </c>
      <c r="BW13" s="14">
        <v>0.114630482203464</v>
      </c>
    </row>
    <row r="14" spans="2:75" x14ac:dyDescent="0.35">
      <c r="B14" s="15" t="s">
        <v>92</v>
      </c>
      <c r="C14" s="20">
        <v>0.117753574990332</v>
      </c>
      <c r="D14" s="20">
        <v>6.15887725266928E-2</v>
      </c>
      <c r="E14" s="20">
        <v>0.17075932337039701</v>
      </c>
      <c r="F14" s="20"/>
      <c r="G14" s="20">
        <v>0.14614514298998599</v>
      </c>
      <c r="H14" s="20">
        <v>8.8120615525670007E-2</v>
      </c>
      <c r="I14" s="20">
        <v>0.139301183026876</v>
      </c>
      <c r="J14" s="20">
        <v>0.136923756446475</v>
      </c>
      <c r="K14" s="20">
        <v>9.7290762905058004E-2</v>
      </c>
      <c r="L14" s="20">
        <v>0.112670502082153</v>
      </c>
      <c r="M14" s="20"/>
      <c r="N14" s="20">
        <v>8.2108618553236798E-2</v>
      </c>
      <c r="O14" s="20">
        <v>0.184460564894037</v>
      </c>
      <c r="P14" s="20"/>
      <c r="Q14" s="20">
        <v>0.16064549189711</v>
      </c>
      <c r="R14" s="20">
        <v>0.26496270015597101</v>
      </c>
      <c r="S14" s="20">
        <v>0.13750617302340001</v>
      </c>
      <c r="T14" s="20">
        <v>5.3189596687174101E-2</v>
      </c>
      <c r="U14" s="20">
        <v>8.3149201984586696E-2</v>
      </c>
      <c r="V14" s="20">
        <v>2.11957013920098E-2</v>
      </c>
      <c r="W14" s="20">
        <v>6.3725332376527499E-2</v>
      </c>
      <c r="X14" s="20">
        <v>0</v>
      </c>
      <c r="Y14" s="20">
        <v>0</v>
      </c>
      <c r="Z14" s="20">
        <v>0.344327890046977</v>
      </c>
      <c r="AA14" s="20"/>
      <c r="AB14" s="20">
        <v>3.6360105515946803E-2</v>
      </c>
      <c r="AC14" s="20">
        <v>0.14674174602561299</v>
      </c>
      <c r="AD14" s="20">
        <v>4.3909286448695399E-2</v>
      </c>
      <c r="AE14" s="20"/>
      <c r="AF14" s="20">
        <v>6.3860555868830604E-2</v>
      </c>
      <c r="AG14" s="20">
        <v>5.6245244208708897E-2</v>
      </c>
      <c r="AH14" s="20">
        <v>7.8012579358887807E-2</v>
      </c>
      <c r="AI14" s="20">
        <v>3.4012398684779101E-2</v>
      </c>
      <c r="AJ14" s="20">
        <v>6.9909263049349898E-2</v>
      </c>
      <c r="AK14" s="20">
        <v>0.10146978453028301</v>
      </c>
      <c r="AL14" s="20">
        <v>4.0098054785616198E-2</v>
      </c>
      <c r="AM14" s="20">
        <v>0.23722583699986899</v>
      </c>
      <c r="AN14" s="20"/>
      <c r="AO14" s="20">
        <v>7.31548655157475E-2</v>
      </c>
      <c r="AP14" s="20">
        <v>2.9202445186825202E-2</v>
      </c>
      <c r="AQ14" s="20">
        <v>0.103887997678543</v>
      </c>
      <c r="AR14" s="20">
        <v>4.42473235218891E-2</v>
      </c>
      <c r="AS14" s="20">
        <v>7.9198720455962004E-2</v>
      </c>
      <c r="AT14" s="20">
        <v>0.103709257911327</v>
      </c>
      <c r="AU14" s="20">
        <v>4.9532516856659603E-2</v>
      </c>
      <c r="AV14" s="20">
        <v>0.16410075654937101</v>
      </c>
      <c r="AW14" s="20"/>
      <c r="AX14" s="20">
        <v>0.111467289391323</v>
      </c>
      <c r="AY14" s="20">
        <v>7.7956570722653398E-2</v>
      </c>
      <c r="AZ14" s="20">
        <v>0.103565620691983</v>
      </c>
      <c r="BA14" s="20"/>
      <c r="BB14" s="20">
        <v>5.4436640086112299E-2</v>
      </c>
      <c r="BC14" s="20">
        <v>9.2223989547657106E-2</v>
      </c>
      <c r="BD14" s="20">
        <v>8.2951563752856894E-2</v>
      </c>
      <c r="BE14" s="20"/>
      <c r="BF14" s="20">
        <v>2.9739582573243401E-2</v>
      </c>
      <c r="BG14" s="20">
        <v>9.7222382849904504E-2</v>
      </c>
      <c r="BH14" s="20">
        <v>6.8699531427726196E-2</v>
      </c>
      <c r="BI14" s="20"/>
      <c r="BJ14" s="20">
        <v>6.4343769756881095E-2</v>
      </c>
      <c r="BK14" s="20">
        <v>0.126972714419366</v>
      </c>
      <c r="BL14" s="20"/>
      <c r="BM14" s="20">
        <v>3.8039256268968799E-2</v>
      </c>
      <c r="BN14" s="20">
        <v>0.150424126484551</v>
      </c>
      <c r="BO14" s="20"/>
      <c r="BP14" s="20">
        <v>0.15074082039461001</v>
      </c>
      <c r="BQ14" s="20">
        <v>0.11737506100447601</v>
      </c>
      <c r="BR14" s="20">
        <v>0.21467499514986399</v>
      </c>
      <c r="BS14" s="20">
        <v>0.120727419434836</v>
      </c>
      <c r="BT14" s="20">
        <v>9.3070540345525699E-2</v>
      </c>
      <c r="BU14" s="20">
        <v>0.105329526499992</v>
      </c>
      <c r="BV14" s="20">
        <v>8.1722730100001903E-2</v>
      </c>
      <c r="BW14" s="20">
        <v>0.13156851996206501</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441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338</v>
      </c>
      <c r="C9" s="14">
        <v>3.5674360737481703E-2</v>
      </c>
      <c r="D9" s="14">
        <v>3.9693148146373598E-2</v>
      </c>
      <c r="E9" s="14">
        <v>3.1881614660851099E-2</v>
      </c>
      <c r="F9" s="14"/>
      <c r="G9" s="14">
        <v>6.1603297911647897E-2</v>
      </c>
      <c r="H9" s="14">
        <v>6.2735206409351998E-2</v>
      </c>
      <c r="I9" s="14">
        <v>4.6718778184861198E-2</v>
      </c>
      <c r="J9" s="14">
        <v>2.1514463962809698E-3</v>
      </c>
      <c r="K9" s="14">
        <v>6.1305345201150803E-3</v>
      </c>
      <c r="L9" s="14">
        <v>4.5971693186519301E-2</v>
      </c>
      <c r="M9" s="14"/>
      <c r="N9" s="14">
        <v>3.7146419609118797E-2</v>
      </c>
      <c r="O9" s="14">
        <v>3.2919507706275102E-2</v>
      </c>
      <c r="P9" s="14"/>
      <c r="Q9" s="14">
        <v>1.2554234655262E-2</v>
      </c>
      <c r="R9" s="14">
        <v>6.0287513529443899E-2</v>
      </c>
      <c r="S9" s="14">
        <v>1.3579841798391799E-2</v>
      </c>
      <c r="T9" s="14">
        <v>4.0084954718322401E-2</v>
      </c>
      <c r="U9" s="14">
        <v>4.1635374472876401E-2</v>
      </c>
      <c r="V9" s="14">
        <v>3.87165479026257E-2</v>
      </c>
      <c r="W9" s="14">
        <v>4.6290104107630799E-2</v>
      </c>
      <c r="X9" s="14">
        <v>0</v>
      </c>
      <c r="Y9" s="14">
        <v>0</v>
      </c>
      <c r="Z9" s="14">
        <v>6.53955039171182E-3</v>
      </c>
      <c r="AA9" s="14"/>
      <c r="AB9" s="14">
        <v>6.3104472878667106E-2</v>
      </c>
      <c r="AC9" s="14">
        <v>2.31101240165341E-2</v>
      </c>
      <c r="AD9" s="14">
        <v>6.8217718398575405E-2</v>
      </c>
      <c r="AE9" s="14"/>
      <c r="AF9" s="14">
        <v>4.7461819633297701E-2</v>
      </c>
      <c r="AG9" s="14">
        <v>6.0573356820314603E-2</v>
      </c>
      <c r="AH9" s="14">
        <v>4.71532942579568E-2</v>
      </c>
      <c r="AI9" s="14">
        <v>0</v>
      </c>
      <c r="AJ9" s="14">
        <v>0</v>
      </c>
      <c r="AK9" s="14">
        <v>4.0802230353453199E-2</v>
      </c>
      <c r="AL9" s="14">
        <v>1.9606189026815799E-2</v>
      </c>
      <c r="AM9" s="14">
        <v>3.3300813356123497E-2</v>
      </c>
      <c r="AN9" s="14"/>
      <c r="AO9" s="14">
        <v>3.1370990537354503E-2</v>
      </c>
      <c r="AP9" s="14">
        <v>7.4925232522476695E-2</v>
      </c>
      <c r="AQ9" s="14">
        <v>7.8465075163276193E-2</v>
      </c>
      <c r="AR9" s="14">
        <v>0</v>
      </c>
      <c r="AS9" s="14">
        <v>0</v>
      </c>
      <c r="AT9" s="14">
        <v>4.0756510524249903E-2</v>
      </c>
      <c r="AU9" s="14">
        <v>2.8626129256776899E-2</v>
      </c>
      <c r="AV9" s="14">
        <v>4.8559678951304502E-2</v>
      </c>
      <c r="AW9" s="14"/>
      <c r="AX9" s="14">
        <v>7.4815381010498005E-2</v>
      </c>
      <c r="AY9" s="14">
        <v>4.7151984435324402E-2</v>
      </c>
      <c r="AZ9" s="14">
        <v>2.5229915754177799E-2</v>
      </c>
      <c r="BA9" s="14"/>
      <c r="BB9" s="14">
        <v>8.9573029628847001E-2</v>
      </c>
      <c r="BC9" s="14">
        <v>3.06880860272064E-2</v>
      </c>
      <c r="BD9" s="14">
        <v>2.7119492968957899E-2</v>
      </c>
      <c r="BE9" s="14"/>
      <c r="BF9" s="14">
        <v>0.132743298647093</v>
      </c>
      <c r="BG9" s="14">
        <v>4.9236087473026102E-2</v>
      </c>
      <c r="BH9" s="14">
        <v>2.0592314406132E-2</v>
      </c>
      <c r="BI9" s="14"/>
      <c r="BJ9" s="14">
        <v>6.0677871807544803E-2</v>
      </c>
      <c r="BK9" s="14">
        <v>3.0108484674643402E-2</v>
      </c>
      <c r="BL9" s="14"/>
      <c r="BM9" s="14">
        <v>7.1649126025645396E-2</v>
      </c>
      <c r="BN9" s="14">
        <v>2.3871797849403902E-2</v>
      </c>
      <c r="BO9" s="14"/>
      <c r="BP9" s="14">
        <v>4.9153745836994799E-2</v>
      </c>
      <c r="BQ9" s="14">
        <v>5.6118840878218897E-2</v>
      </c>
      <c r="BR9" s="14">
        <v>0</v>
      </c>
      <c r="BS9" s="14">
        <v>1.29006753999203E-2</v>
      </c>
      <c r="BT9" s="14">
        <v>5.3061081026701797E-2</v>
      </c>
      <c r="BU9" s="14">
        <v>7.5371320267170402E-3</v>
      </c>
      <c r="BV9" s="14">
        <v>1.85712615926285E-2</v>
      </c>
      <c r="BW9" s="14">
        <v>3.1978552118462497E-2</v>
      </c>
    </row>
    <row r="10" spans="2:75" x14ac:dyDescent="0.35">
      <c r="B10" s="15" t="s">
        <v>339</v>
      </c>
      <c r="C10" s="14">
        <v>0.24159885566088499</v>
      </c>
      <c r="D10" s="14">
        <v>0.272075567840318</v>
      </c>
      <c r="E10" s="14">
        <v>0.21283634130359599</v>
      </c>
      <c r="F10" s="14"/>
      <c r="G10" s="14">
        <v>0.17085418837675301</v>
      </c>
      <c r="H10" s="14">
        <v>0.15314654054937399</v>
      </c>
      <c r="I10" s="14">
        <v>0.223250997675145</v>
      </c>
      <c r="J10" s="14">
        <v>0.225841751616499</v>
      </c>
      <c r="K10" s="14">
        <v>0.28255935053117798</v>
      </c>
      <c r="L10" s="14">
        <v>0.28519751789351899</v>
      </c>
      <c r="M10" s="14"/>
      <c r="N10" s="14">
        <v>0.25663428666494997</v>
      </c>
      <c r="O10" s="14">
        <v>0.213461120496135</v>
      </c>
      <c r="P10" s="14"/>
      <c r="Q10" s="14">
        <v>0.12691014786459701</v>
      </c>
      <c r="R10" s="14">
        <v>0.139429112468935</v>
      </c>
      <c r="S10" s="14">
        <v>0.22497889304308299</v>
      </c>
      <c r="T10" s="14">
        <v>0.27716728831673398</v>
      </c>
      <c r="U10" s="14">
        <v>0.30183751324649399</v>
      </c>
      <c r="V10" s="14">
        <v>0.273978654562893</v>
      </c>
      <c r="W10" s="14">
        <v>0.250460983031767</v>
      </c>
      <c r="X10" s="14">
        <v>0.33054401142170298</v>
      </c>
      <c r="Y10" s="14">
        <v>0</v>
      </c>
      <c r="Z10" s="14">
        <v>0.16517519271686401</v>
      </c>
      <c r="AA10" s="14"/>
      <c r="AB10" s="14">
        <v>0.36853980564413902</v>
      </c>
      <c r="AC10" s="14">
        <v>0.21704815986831499</v>
      </c>
      <c r="AD10" s="14">
        <v>0.236731796180841</v>
      </c>
      <c r="AE10" s="14"/>
      <c r="AF10" s="14">
        <v>0.36787317249300899</v>
      </c>
      <c r="AG10" s="14">
        <v>0.195285736998248</v>
      </c>
      <c r="AH10" s="14">
        <v>0.24717353019338101</v>
      </c>
      <c r="AI10" s="14">
        <v>0.31530334098134399</v>
      </c>
      <c r="AJ10" s="14">
        <v>0.32433240021555598</v>
      </c>
      <c r="AK10" s="14">
        <v>0.32213617516628101</v>
      </c>
      <c r="AL10" s="14">
        <v>0.135023183800667</v>
      </c>
      <c r="AM10" s="14">
        <v>0.13353888042714901</v>
      </c>
      <c r="AN10" s="14"/>
      <c r="AO10" s="14">
        <v>0.418914233839003</v>
      </c>
      <c r="AP10" s="14">
        <v>0.191961568558944</v>
      </c>
      <c r="AQ10" s="14">
        <v>0.25060042706147501</v>
      </c>
      <c r="AR10" s="14">
        <v>0.360654058528525</v>
      </c>
      <c r="AS10" s="14">
        <v>0.43205733804727903</v>
      </c>
      <c r="AT10" s="14">
        <v>0.369511080269735</v>
      </c>
      <c r="AU10" s="14">
        <v>0.132422801330847</v>
      </c>
      <c r="AV10" s="14">
        <v>8.2397999010133699E-2</v>
      </c>
      <c r="AW10" s="14"/>
      <c r="AX10" s="14">
        <v>0.36090022466592397</v>
      </c>
      <c r="AY10" s="14">
        <v>0.335206749946589</v>
      </c>
      <c r="AZ10" s="14">
        <v>0.161403749311541</v>
      </c>
      <c r="BA10" s="14"/>
      <c r="BB10" s="14">
        <v>0.45287780383704301</v>
      </c>
      <c r="BC10" s="14">
        <v>0.28500998714860398</v>
      </c>
      <c r="BD10" s="14">
        <v>7.70276578611407E-2</v>
      </c>
      <c r="BE10" s="14"/>
      <c r="BF10" s="14">
        <v>0.37425707266450198</v>
      </c>
      <c r="BG10" s="14">
        <v>0.34701048867280898</v>
      </c>
      <c r="BH10" s="14">
        <v>0.161352182630006</v>
      </c>
      <c r="BI10" s="14"/>
      <c r="BJ10" s="14">
        <v>0.38568581927513401</v>
      </c>
      <c r="BK10" s="14">
        <v>0.20335646079170699</v>
      </c>
      <c r="BL10" s="14"/>
      <c r="BM10" s="14">
        <v>0.33474577422129298</v>
      </c>
      <c r="BN10" s="14">
        <v>0.20144575493888101</v>
      </c>
      <c r="BO10" s="14"/>
      <c r="BP10" s="14">
        <v>0.28192600577883897</v>
      </c>
      <c r="BQ10" s="14">
        <v>0.24277844951982899</v>
      </c>
      <c r="BR10" s="14">
        <v>0.25590349164179799</v>
      </c>
      <c r="BS10" s="14">
        <v>0.198882960968291</v>
      </c>
      <c r="BT10" s="14">
        <v>0.24296526902138299</v>
      </c>
      <c r="BU10" s="14">
        <v>0.28860354038439501</v>
      </c>
      <c r="BV10" s="14">
        <v>0.160229769676558</v>
      </c>
      <c r="BW10" s="14">
        <v>0.19666146982371099</v>
      </c>
    </row>
    <row r="11" spans="2:75" x14ac:dyDescent="0.35">
      <c r="B11" s="15" t="s">
        <v>340</v>
      </c>
      <c r="C11" s="14">
        <v>0.36936649897143897</v>
      </c>
      <c r="D11" s="14">
        <v>0.36673537881233598</v>
      </c>
      <c r="E11" s="14">
        <v>0.37184962874299698</v>
      </c>
      <c r="F11" s="14"/>
      <c r="G11" s="14">
        <v>0.27725774657009</v>
      </c>
      <c r="H11" s="14">
        <v>0.34459885580737398</v>
      </c>
      <c r="I11" s="14">
        <v>0.36239303060924999</v>
      </c>
      <c r="J11" s="14">
        <v>0.36543020623523798</v>
      </c>
      <c r="K11" s="14">
        <v>0.42290648783053603</v>
      </c>
      <c r="L11" s="14">
        <v>0.37943257857037099</v>
      </c>
      <c r="M11" s="14"/>
      <c r="N11" s="14">
        <v>0.38133576416182102</v>
      </c>
      <c r="O11" s="14">
        <v>0.34696687411515298</v>
      </c>
      <c r="P11" s="14"/>
      <c r="Q11" s="14">
        <v>0.277698749088509</v>
      </c>
      <c r="R11" s="14">
        <v>0.386808962509128</v>
      </c>
      <c r="S11" s="14">
        <v>0.37133665397218801</v>
      </c>
      <c r="T11" s="14">
        <v>0.39210893891417897</v>
      </c>
      <c r="U11" s="14">
        <v>0.36919328577680999</v>
      </c>
      <c r="V11" s="14">
        <v>0.378236082653301</v>
      </c>
      <c r="W11" s="14">
        <v>0.356518109698995</v>
      </c>
      <c r="X11" s="14">
        <v>8.66519994027138E-2</v>
      </c>
      <c r="Y11" s="14">
        <v>0.11182982956972801</v>
      </c>
      <c r="Z11" s="14">
        <v>0.36044425465368801</v>
      </c>
      <c r="AA11" s="14"/>
      <c r="AB11" s="14">
        <v>0.32000428344779802</v>
      </c>
      <c r="AC11" s="14">
        <v>0.41335040434046599</v>
      </c>
      <c r="AD11" s="14">
        <v>0.26320501977316302</v>
      </c>
      <c r="AE11" s="14"/>
      <c r="AF11" s="14">
        <v>0.43939571577784198</v>
      </c>
      <c r="AG11" s="14">
        <v>0.29348004875510803</v>
      </c>
      <c r="AH11" s="14">
        <v>0.331371622410431</v>
      </c>
      <c r="AI11" s="14">
        <v>0.39625651453995198</v>
      </c>
      <c r="AJ11" s="14">
        <v>0.44839043161155701</v>
      </c>
      <c r="AK11" s="14">
        <v>0.35470469810891397</v>
      </c>
      <c r="AL11" s="14">
        <v>0.44017437906062101</v>
      </c>
      <c r="AM11" s="14">
        <v>0.34211373645774001</v>
      </c>
      <c r="AN11" s="14"/>
      <c r="AO11" s="14">
        <v>0.40668003865258401</v>
      </c>
      <c r="AP11" s="14">
        <v>0.32690095654054002</v>
      </c>
      <c r="AQ11" s="14">
        <v>0.42315461321060499</v>
      </c>
      <c r="AR11" s="14">
        <v>0.41868282178452998</v>
      </c>
      <c r="AS11" s="14">
        <v>0.44510944570273298</v>
      </c>
      <c r="AT11" s="14">
        <v>0.30277061674359201</v>
      </c>
      <c r="AU11" s="14">
        <v>0.46081708639081498</v>
      </c>
      <c r="AV11" s="14">
        <v>0.37261291806722002</v>
      </c>
      <c r="AW11" s="14"/>
      <c r="AX11" s="14">
        <v>0.340132376291642</v>
      </c>
      <c r="AY11" s="14">
        <v>0.36498113691291401</v>
      </c>
      <c r="AZ11" s="14">
        <v>0.35592398063171199</v>
      </c>
      <c r="BA11" s="14"/>
      <c r="BB11" s="14">
        <v>0.328123058491605</v>
      </c>
      <c r="BC11" s="14">
        <v>0.39799500255901199</v>
      </c>
      <c r="BD11" s="14">
        <v>0.33682187990224199</v>
      </c>
      <c r="BE11" s="14"/>
      <c r="BF11" s="14">
        <v>0.34561863648164998</v>
      </c>
      <c r="BG11" s="14">
        <v>0.374527692963598</v>
      </c>
      <c r="BH11" s="14">
        <v>0.35860632098532602</v>
      </c>
      <c r="BI11" s="14"/>
      <c r="BJ11" s="14">
        <v>0.325208700857817</v>
      </c>
      <c r="BK11" s="14">
        <v>0.38151511480551697</v>
      </c>
      <c r="BL11" s="14"/>
      <c r="BM11" s="14">
        <v>0.32494803496994701</v>
      </c>
      <c r="BN11" s="14">
        <v>0.38671019155849501</v>
      </c>
      <c r="BO11" s="14"/>
      <c r="BP11" s="14">
        <v>0.35730098161722601</v>
      </c>
      <c r="BQ11" s="14">
        <v>0.29403931046075299</v>
      </c>
      <c r="BR11" s="14">
        <v>0.42342710996428501</v>
      </c>
      <c r="BS11" s="14">
        <v>0.38159406132139501</v>
      </c>
      <c r="BT11" s="14">
        <v>0.35857975710609802</v>
      </c>
      <c r="BU11" s="14">
        <v>0.34722622214627202</v>
      </c>
      <c r="BV11" s="14">
        <v>0.394401565623825</v>
      </c>
      <c r="BW11" s="14">
        <v>0.47542773826805801</v>
      </c>
    </row>
    <row r="12" spans="2:75" x14ac:dyDescent="0.35">
      <c r="B12" s="15" t="s">
        <v>341</v>
      </c>
      <c r="C12" s="14">
        <v>0.158856571806511</v>
      </c>
      <c r="D12" s="14">
        <v>0.172072272799797</v>
      </c>
      <c r="E12" s="14">
        <v>0.14638420315588099</v>
      </c>
      <c r="F12" s="14"/>
      <c r="G12" s="14">
        <v>0.217714210668771</v>
      </c>
      <c r="H12" s="14">
        <v>0.19504179620784201</v>
      </c>
      <c r="I12" s="14">
        <v>0.152650404310469</v>
      </c>
      <c r="J12" s="14">
        <v>0.20656193940071699</v>
      </c>
      <c r="K12" s="14">
        <v>0.13154084855752099</v>
      </c>
      <c r="L12" s="14">
        <v>0.123927384548151</v>
      </c>
      <c r="M12" s="14"/>
      <c r="N12" s="14">
        <v>0.17008548842676999</v>
      </c>
      <c r="O12" s="14">
        <v>0.137842456417169</v>
      </c>
      <c r="P12" s="14"/>
      <c r="Q12" s="14">
        <v>0.30213660838022299</v>
      </c>
      <c r="R12" s="14">
        <v>0.106537504349556</v>
      </c>
      <c r="S12" s="14">
        <v>0.17370503209438201</v>
      </c>
      <c r="T12" s="14">
        <v>0.18178250227718801</v>
      </c>
      <c r="U12" s="14">
        <v>0.168223002946812</v>
      </c>
      <c r="V12" s="14">
        <v>0.155099394292468</v>
      </c>
      <c r="W12" s="14">
        <v>0.124004264645763</v>
      </c>
      <c r="X12" s="14">
        <v>0.406299744447288</v>
      </c>
      <c r="Y12" s="14">
        <v>0.57049239310669397</v>
      </c>
      <c r="Z12" s="14">
        <v>0.108510313617566</v>
      </c>
      <c r="AA12" s="14"/>
      <c r="AB12" s="14">
        <v>0.158868773819865</v>
      </c>
      <c r="AC12" s="14">
        <v>0.13467638258074499</v>
      </c>
      <c r="AD12" s="14">
        <v>0.23939600171582701</v>
      </c>
      <c r="AE12" s="14"/>
      <c r="AF12" s="14">
        <v>9.4413832437969497E-2</v>
      </c>
      <c r="AG12" s="14">
        <v>0.31124567433603001</v>
      </c>
      <c r="AH12" s="14">
        <v>9.2664825806492296E-2</v>
      </c>
      <c r="AI12" s="14">
        <v>0.178775991871051</v>
      </c>
      <c r="AJ12" s="14">
        <v>0.13270344556573499</v>
      </c>
      <c r="AK12" s="14">
        <v>0.14107482258919499</v>
      </c>
      <c r="AL12" s="14">
        <v>0.13746570400890701</v>
      </c>
      <c r="AM12" s="14">
        <v>0.154425397573658</v>
      </c>
      <c r="AN12" s="14"/>
      <c r="AO12" s="14">
        <v>7.1335424474528106E-2</v>
      </c>
      <c r="AP12" s="14">
        <v>0.266761052834251</v>
      </c>
      <c r="AQ12" s="14">
        <v>5.2487028984745603E-2</v>
      </c>
      <c r="AR12" s="14">
        <v>0.14418245917848399</v>
      </c>
      <c r="AS12" s="14">
        <v>4.4392488727376098E-2</v>
      </c>
      <c r="AT12" s="14">
        <v>0.14248847847684001</v>
      </c>
      <c r="AU12" s="14">
        <v>0.147201328491916</v>
      </c>
      <c r="AV12" s="14">
        <v>0.16408889281832301</v>
      </c>
      <c r="AW12" s="14"/>
      <c r="AX12" s="14">
        <v>6.7963248936509305E-2</v>
      </c>
      <c r="AY12" s="14">
        <v>0.13155618018276999</v>
      </c>
      <c r="AZ12" s="14">
        <v>0.217058325889987</v>
      </c>
      <c r="BA12" s="14"/>
      <c r="BB12" s="14">
        <v>5.52056095966032E-2</v>
      </c>
      <c r="BC12" s="14">
        <v>0.14214405128598601</v>
      </c>
      <c r="BD12" s="14">
        <v>0.279482412085304</v>
      </c>
      <c r="BE12" s="14"/>
      <c r="BF12" s="14">
        <v>9.7831394950991801E-2</v>
      </c>
      <c r="BG12" s="14">
        <v>0.10581386635921899</v>
      </c>
      <c r="BH12" s="14">
        <v>0.22151073334815599</v>
      </c>
      <c r="BI12" s="14"/>
      <c r="BJ12" s="14">
        <v>0.10304448930393301</v>
      </c>
      <c r="BK12" s="14">
        <v>0.17396417650534601</v>
      </c>
      <c r="BL12" s="14"/>
      <c r="BM12" s="14">
        <v>0.14085465580509399</v>
      </c>
      <c r="BN12" s="14">
        <v>0.16423997318323799</v>
      </c>
      <c r="BO12" s="14"/>
      <c r="BP12" s="14">
        <v>0.12945855533103401</v>
      </c>
      <c r="BQ12" s="14">
        <v>0.12766741250650601</v>
      </c>
      <c r="BR12" s="14">
        <v>0.114811637592139</v>
      </c>
      <c r="BS12" s="14">
        <v>0.20310120291074399</v>
      </c>
      <c r="BT12" s="14">
        <v>0.17003799165059699</v>
      </c>
      <c r="BU12" s="14">
        <v>0.15778267110423799</v>
      </c>
      <c r="BV12" s="14">
        <v>0.230539977279963</v>
      </c>
      <c r="BW12" s="14">
        <v>8.52340986627078E-2</v>
      </c>
    </row>
    <row r="13" spans="2:75" x14ac:dyDescent="0.35">
      <c r="B13" s="15" t="s">
        <v>342</v>
      </c>
      <c r="C13" s="14">
        <v>8.9039586288737704E-2</v>
      </c>
      <c r="D13" s="14">
        <v>0.101827740822817</v>
      </c>
      <c r="E13" s="14">
        <v>7.6970716253671995E-2</v>
      </c>
      <c r="F13" s="14"/>
      <c r="G13" s="14">
        <v>0.136585777262446</v>
      </c>
      <c r="H13" s="14">
        <v>0.17008168658522799</v>
      </c>
      <c r="I13" s="14">
        <v>0.11484686627740801</v>
      </c>
      <c r="J13" s="14">
        <v>6.3115865740253893E-2</v>
      </c>
      <c r="K13" s="14">
        <v>8.7333318381466102E-2</v>
      </c>
      <c r="L13" s="14">
        <v>5.3500447574076702E-2</v>
      </c>
      <c r="M13" s="14"/>
      <c r="N13" s="14">
        <v>8.3055067125686E-2</v>
      </c>
      <c r="O13" s="14">
        <v>0.100239186436735</v>
      </c>
      <c r="P13" s="14"/>
      <c r="Q13" s="14">
        <v>0.12005476811430001</v>
      </c>
      <c r="R13" s="14">
        <v>0.102716200987756</v>
      </c>
      <c r="S13" s="14">
        <v>9.4715992268741403E-2</v>
      </c>
      <c r="T13" s="14">
        <v>4.1540524362918198E-2</v>
      </c>
      <c r="U13" s="14">
        <v>4.9793801406033497E-2</v>
      </c>
      <c r="V13" s="14">
        <v>0.13002019436974299</v>
      </c>
      <c r="W13" s="14">
        <v>0.17629597218437501</v>
      </c>
      <c r="X13" s="14">
        <v>0.17650424472829601</v>
      </c>
      <c r="Y13" s="14">
        <v>0.31767777732357899</v>
      </c>
      <c r="Z13" s="14">
        <v>4.0387495442521203E-2</v>
      </c>
      <c r="AA13" s="14"/>
      <c r="AB13" s="14">
        <v>6.1323399769770699E-2</v>
      </c>
      <c r="AC13" s="14">
        <v>7.3239822829786597E-2</v>
      </c>
      <c r="AD13" s="14">
        <v>0.16683679216451999</v>
      </c>
      <c r="AE13" s="14"/>
      <c r="AF13" s="14">
        <v>1.1657466059087599E-2</v>
      </c>
      <c r="AG13" s="14">
        <v>9.2330025783393804E-2</v>
      </c>
      <c r="AH13" s="14">
        <v>0.20138581753119</v>
      </c>
      <c r="AI13" s="14">
        <v>8.0304861267150598E-2</v>
      </c>
      <c r="AJ13" s="14">
        <v>3.93862356205191E-2</v>
      </c>
      <c r="AK13" s="14">
        <v>4.1273950157754598E-2</v>
      </c>
      <c r="AL13" s="14">
        <v>0.213628160307404</v>
      </c>
      <c r="AM13" s="14">
        <v>0.149464475753502</v>
      </c>
      <c r="AN13" s="14"/>
      <c r="AO13" s="14">
        <v>1.8318166615263001E-2</v>
      </c>
      <c r="AP13" s="14">
        <v>0.101569855051121</v>
      </c>
      <c r="AQ13" s="14">
        <v>0.102041232849573</v>
      </c>
      <c r="AR13" s="14">
        <v>3.8286645603597402E-2</v>
      </c>
      <c r="AS13" s="14">
        <v>1.5919994734511899E-2</v>
      </c>
      <c r="AT13" s="14">
        <v>4.14899544231353E-2</v>
      </c>
      <c r="AU13" s="14">
        <v>0.191504048227982</v>
      </c>
      <c r="AV13" s="14">
        <v>0.175286567616526</v>
      </c>
      <c r="AW13" s="14"/>
      <c r="AX13" s="14">
        <v>4.4721479704103298E-2</v>
      </c>
      <c r="AY13" s="14">
        <v>5.2298318735187102E-2</v>
      </c>
      <c r="AZ13" s="14">
        <v>0.145168939923008</v>
      </c>
      <c r="BA13" s="14"/>
      <c r="BB13" s="14">
        <v>3.2376711420827702E-2</v>
      </c>
      <c r="BC13" s="14">
        <v>5.09098513720809E-2</v>
      </c>
      <c r="BD13" s="14">
        <v>0.21229510335761101</v>
      </c>
      <c r="BE13" s="14"/>
      <c r="BF13" s="14">
        <v>3.0449254810160701E-2</v>
      </c>
      <c r="BG13" s="14">
        <v>4.13218471784466E-2</v>
      </c>
      <c r="BH13" s="14">
        <v>0.16779403836339801</v>
      </c>
      <c r="BI13" s="14"/>
      <c r="BJ13" s="14">
        <v>8.27016263032158E-2</v>
      </c>
      <c r="BK13" s="14">
        <v>9.26307859480483E-2</v>
      </c>
      <c r="BL13" s="14"/>
      <c r="BM13" s="14">
        <v>9.4809183659677707E-2</v>
      </c>
      <c r="BN13" s="14">
        <v>9.04462821416218E-2</v>
      </c>
      <c r="BO13" s="14"/>
      <c r="BP13" s="14">
        <v>6.4048882749868405E-2</v>
      </c>
      <c r="BQ13" s="14">
        <v>0.11834350968852</v>
      </c>
      <c r="BR13" s="14">
        <v>7.3515295349307105E-2</v>
      </c>
      <c r="BS13" s="14">
        <v>8.9925096498316398E-2</v>
      </c>
      <c r="BT13" s="14">
        <v>9.3051406325602007E-2</v>
      </c>
      <c r="BU13" s="14">
        <v>0.11298205509333099</v>
      </c>
      <c r="BV13" s="14">
        <v>9.5153839169677595E-2</v>
      </c>
      <c r="BW13" s="14">
        <v>7.1326994649331801E-2</v>
      </c>
    </row>
    <row r="14" spans="2:75" x14ac:dyDescent="0.35">
      <c r="B14" s="15" t="s">
        <v>92</v>
      </c>
      <c r="C14" s="20">
        <v>0.105464126534946</v>
      </c>
      <c r="D14" s="20">
        <v>4.75958915783595E-2</v>
      </c>
      <c r="E14" s="20">
        <v>0.16007749588300299</v>
      </c>
      <c r="F14" s="20"/>
      <c r="G14" s="20">
        <v>0.13598477921029201</v>
      </c>
      <c r="H14" s="20">
        <v>7.4395914440830005E-2</v>
      </c>
      <c r="I14" s="20">
        <v>0.100139922942867</v>
      </c>
      <c r="J14" s="20">
        <v>0.13689879061101201</v>
      </c>
      <c r="K14" s="20">
        <v>6.9529460179183697E-2</v>
      </c>
      <c r="L14" s="20">
        <v>0.111970378227363</v>
      </c>
      <c r="M14" s="20"/>
      <c r="N14" s="20">
        <v>7.1742974011654997E-2</v>
      </c>
      <c r="O14" s="20">
        <v>0.16857085482853401</v>
      </c>
      <c r="P14" s="20"/>
      <c r="Q14" s="20">
        <v>0.16064549189711</v>
      </c>
      <c r="R14" s="20">
        <v>0.20422070615518001</v>
      </c>
      <c r="S14" s="20">
        <v>0.12168358682321399</v>
      </c>
      <c r="T14" s="20">
        <v>6.7315791410659104E-2</v>
      </c>
      <c r="U14" s="20">
        <v>6.9317022150974003E-2</v>
      </c>
      <c r="V14" s="20">
        <v>2.3949126218968799E-2</v>
      </c>
      <c r="W14" s="20">
        <v>4.6430566331470302E-2</v>
      </c>
      <c r="X14" s="20">
        <v>0</v>
      </c>
      <c r="Y14" s="20">
        <v>0</v>
      </c>
      <c r="Z14" s="20">
        <v>0.31894319317765002</v>
      </c>
      <c r="AA14" s="20"/>
      <c r="AB14" s="20">
        <v>2.8159264439761099E-2</v>
      </c>
      <c r="AC14" s="20">
        <v>0.13857510636415299</v>
      </c>
      <c r="AD14" s="20">
        <v>2.5612671767073599E-2</v>
      </c>
      <c r="AE14" s="20"/>
      <c r="AF14" s="20">
        <v>3.9197993598794799E-2</v>
      </c>
      <c r="AG14" s="20">
        <v>4.7085157306904803E-2</v>
      </c>
      <c r="AH14" s="20">
        <v>8.0250909800548706E-2</v>
      </c>
      <c r="AI14" s="20">
        <v>2.9359291340502702E-2</v>
      </c>
      <c r="AJ14" s="20">
        <v>5.5187486986633102E-2</v>
      </c>
      <c r="AK14" s="20">
        <v>0.10000812362440201</v>
      </c>
      <c r="AL14" s="20">
        <v>5.4102383795584498E-2</v>
      </c>
      <c r="AM14" s="20">
        <v>0.187156696431828</v>
      </c>
      <c r="AN14" s="20"/>
      <c r="AO14" s="20">
        <v>5.3381145881267703E-2</v>
      </c>
      <c r="AP14" s="20">
        <v>3.7881334492666799E-2</v>
      </c>
      <c r="AQ14" s="20">
        <v>9.3251622730324904E-2</v>
      </c>
      <c r="AR14" s="20">
        <v>3.8194014904863703E-2</v>
      </c>
      <c r="AS14" s="20">
        <v>6.2520732788099997E-2</v>
      </c>
      <c r="AT14" s="20">
        <v>0.102983359562447</v>
      </c>
      <c r="AU14" s="20">
        <v>3.94286063016639E-2</v>
      </c>
      <c r="AV14" s="20">
        <v>0.15705394353649299</v>
      </c>
      <c r="AW14" s="20"/>
      <c r="AX14" s="20">
        <v>0.111467289391323</v>
      </c>
      <c r="AY14" s="20">
        <v>6.8805629787215397E-2</v>
      </c>
      <c r="AZ14" s="20">
        <v>9.5215088489573704E-2</v>
      </c>
      <c r="BA14" s="20"/>
      <c r="BB14" s="20">
        <v>4.1843787025074901E-2</v>
      </c>
      <c r="BC14" s="20">
        <v>9.3253021607110798E-2</v>
      </c>
      <c r="BD14" s="20">
        <v>6.7253453824744999E-2</v>
      </c>
      <c r="BE14" s="20"/>
      <c r="BF14" s="20">
        <v>1.9100342445603002E-2</v>
      </c>
      <c r="BG14" s="20">
        <v>8.2090017352900696E-2</v>
      </c>
      <c r="BH14" s="20">
        <v>7.0144410266982302E-2</v>
      </c>
      <c r="BI14" s="20"/>
      <c r="BJ14" s="20">
        <v>4.2681492452356799E-2</v>
      </c>
      <c r="BK14" s="20">
        <v>0.118424977274738</v>
      </c>
      <c r="BL14" s="20"/>
      <c r="BM14" s="20">
        <v>3.2993225318343103E-2</v>
      </c>
      <c r="BN14" s="20">
        <v>0.13328600032835999</v>
      </c>
      <c r="BO14" s="20"/>
      <c r="BP14" s="20">
        <v>0.11811182868603801</v>
      </c>
      <c r="BQ14" s="20">
        <v>0.161052476946172</v>
      </c>
      <c r="BR14" s="20">
        <v>0.132342465452472</v>
      </c>
      <c r="BS14" s="20">
        <v>0.113596002901333</v>
      </c>
      <c r="BT14" s="20">
        <v>8.2304494869618897E-2</v>
      </c>
      <c r="BU14" s="20">
        <v>8.5868379245047602E-2</v>
      </c>
      <c r="BV14" s="20">
        <v>0.101103586657348</v>
      </c>
      <c r="BW14" s="20">
        <v>0.139371146477729</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442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338</v>
      </c>
      <c r="C9" s="14">
        <v>3.8124290682232997E-2</v>
      </c>
      <c r="D9" s="14">
        <v>3.7263992213697902E-2</v>
      </c>
      <c r="E9" s="14">
        <v>3.8936200671312801E-2</v>
      </c>
      <c r="F9" s="14"/>
      <c r="G9" s="14">
        <v>7.3928021867044101E-3</v>
      </c>
      <c r="H9" s="14">
        <v>5.6088822660971399E-2</v>
      </c>
      <c r="I9" s="14">
        <v>3.5799356272505398E-2</v>
      </c>
      <c r="J9" s="14">
        <v>1.37841995061711E-2</v>
      </c>
      <c r="K9" s="14">
        <v>3.4588761609047301E-2</v>
      </c>
      <c r="L9" s="14">
        <v>5.3410877082304499E-2</v>
      </c>
      <c r="M9" s="14"/>
      <c r="N9" s="14">
        <v>3.90594671065881E-2</v>
      </c>
      <c r="O9" s="14">
        <v>3.6374174802368299E-2</v>
      </c>
      <c r="P9" s="14"/>
      <c r="Q9" s="14">
        <v>0</v>
      </c>
      <c r="R9" s="14">
        <v>5.0718449146646E-2</v>
      </c>
      <c r="S9" s="14">
        <v>5.4473232669772297E-2</v>
      </c>
      <c r="T9" s="14">
        <v>1.80898539531936E-2</v>
      </c>
      <c r="U9" s="14">
        <v>2.3042516030955799E-2</v>
      </c>
      <c r="V9" s="14">
        <v>5.0535984014354898E-2</v>
      </c>
      <c r="W9" s="14">
        <v>7.4199303852279505E-2</v>
      </c>
      <c r="X9" s="14">
        <v>0</v>
      </c>
      <c r="Y9" s="14">
        <v>0</v>
      </c>
      <c r="Z9" s="14">
        <v>2.1814497129939801E-2</v>
      </c>
      <c r="AA9" s="14"/>
      <c r="AB9" s="14">
        <v>7.1038545985938395E-2</v>
      </c>
      <c r="AC9" s="14">
        <v>1.7167968168128801E-2</v>
      </c>
      <c r="AD9" s="14">
        <v>7.4937561519114904E-2</v>
      </c>
      <c r="AE9" s="14"/>
      <c r="AF9" s="14">
        <v>4.5399469675541398E-2</v>
      </c>
      <c r="AG9" s="14">
        <v>4.5141130526409598E-2</v>
      </c>
      <c r="AH9" s="14">
        <v>6.1640088435127902E-2</v>
      </c>
      <c r="AI9" s="14">
        <v>0</v>
      </c>
      <c r="AJ9" s="14">
        <v>2.8075022782452601E-2</v>
      </c>
      <c r="AK9" s="14">
        <v>6.2216645445937302E-2</v>
      </c>
      <c r="AL9" s="14">
        <v>0</v>
      </c>
      <c r="AM9" s="14">
        <v>1.1753436550322099E-2</v>
      </c>
      <c r="AN9" s="14"/>
      <c r="AO9" s="14">
        <v>5.7043957051803103E-2</v>
      </c>
      <c r="AP9" s="14">
        <v>3.8770510789570799E-2</v>
      </c>
      <c r="AQ9" s="14">
        <v>9.4524465333272606E-2</v>
      </c>
      <c r="AR9" s="14">
        <v>0</v>
      </c>
      <c r="AS9" s="14">
        <v>3.1805597486739702E-2</v>
      </c>
      <c r="AT9" s="14">
        <v>7.0587463982320006E-2</v>
      </c>
      <c r="AU9" s="14">
        <v>2.8626129256776899E-2</v>
      </c>
      <c r="AV9" s="14">
        <v>7.2407131240023797E-3</v>
      </c>
      <c r="AW9" s="14"/>
      <c r="AX9" s="14">
        <v>0.104706173383691</v>
      </c>
      <c r="AY9" s="14">
        <v>5.1870639014345798E-2</v>
      </c>
      <c r="AZ9" s="14">
        <v>2.6172241818481101E-2</v>
      </c>
      <c r="BA9" s="14"/>
      <c r="BB9" s="14">
        <v>0.135955647718843</v>
      </c>
      <c r="BC9" s="14">
        <v>2.4783242843010801E-2</v>
      </c>
      <c r="BD9" s="14">
        <v>2.2714968370310101E-2</v>
      </c>
      <c r="BE9" s="14"/>
      <c r="BF9" s="14">
        <v>7.0885868416981093E-2</v>
      </c>
      <c r="BG9" s="14">
        <v>5.2455911171250202E-2</v>
      </c>
      <c r="BH9" s="14">
        <v>2.2600664322168899E-2</v>
      </c>
      <c r="BI9" s="14"/>
      <c r="BJ9" s="14">
        <v>8.9221022846157502E-2</v>
      </c>
      <c r="BK9" s="14">
        <v>2.54269047982679E-2</v>
      </c>
      <c r="BL9" s="14"/>
      <c r="BM9" s="14">
        <v>6.78800671971026E-2</v>
      </c>
      <c r="BN9" s="14">
        <v>2.37131812357201E-2</v>
      </c>
      <c r="BO9" s="14"/>
      <c r="BP9" s="14">
        <v>2.9950786439815101E-2</v>
      </c>
      <c r="BQ9" s="14">
        <v>5.1634537745347597E-2</v>
      </c>
      <c r="BR9" s="14">
        <v>8.5229746744624704E-2</v>
      </c>
      <c r="BS9" s="14">
        <v>3.07174829722625E-2</v>
      </c>
      <c r="BT9" s="14">
        <v>5.5684294383878501E-2</v>
      </c>
      <c r="BU9" s="14">
        <v>1.50130094647077E-2</v>
      </c>
      <c r="BV9" s="14">
        <v>0</v>
      </c>
      <c r="BW9" s="14">
        <v>6.6027383629410699E-3</v>
      </c>
    </row>
    <row r="10" spans="2:75" x14ac:dyDescent="0.35">
      <c r="B10" s="15" t="s">
        <v>339</v>
      </c>
      <c r="C10" s="14">
        <v>0.28884241011594602</v>
      </c>
      <c r="D10" s="14">
        <v>0.32212669646084702</v>
      </c>
      <c r="E10" s="14">
        <v>0.25743023683980898</v>
      </c>
      <c r="F10" s="14"/>
      <c r="G10" s="14">
        <v>0.21110413618568999</v>
      </c>
      <c r="H10" s="14">
        <v>0.21875905537250501</v>
      </c>
      <c r="I10" s="14">
        <v>0.27264371632200302</v>
      </c>
      <c r="J10" s="14">
        <v>0.25731305174682101</v>
      </c>
      <c r="K10" s="14">
        <v>0.32621402656743198</v>
      </c>
      <c r="L10" s="14">
        <v>0.33622348829522403</v>
      </c>
      <c r="M10" s="14"/>
      <c r="N10" s="14">
        <v>0.31697809744955602</v>
      </c>
      <c r="O10" s="14">
        <v>0.23618848096304801</v>
      </c>
      <c r="P10" s="14"/>
      <c r="Q10" s="14">
        <v>0.26162473270023001</v>
      </c>
      <c r="R10" s="14">
        <v>0.20453529645204299</v>
      </c>
      <c r="S10" s="14">
        <v>0.23127683958112999</v>
      </c>
      <c r="T10" s="14">
        <v>0.37100953034954698</v>
      </c>
      <c r="U10" s="14">
        <v>0.35737532449604198</v>
      </c>
      <c r="V10" s="14">
        <v>0.22692319382932399</v>
      </c>
      <c r="W10" s="14">
        <v>0.30585369577281502</v>
      </c>
      <c r="X10" s="14">
        <v>0.33438743868451198</v>
      </c>
      <c r="Y10" s="14">
        <v>0</v>
      </c>
      <c r="Z10" s="14">
        <v>0.21813378242811901</v>
      </c>
      <c r="AA10" s="14"/>
      <c r="AB10" s="14">
        <v>0.33221735144139902</v>
      </c>
      <c r="AC10" s="14">
        <v>0.29424222661782601</v>
      </c>
      <c r="AD10" s="14">
        <v>0.25279727506454602</v>
      </c>
      <c r="AE10" s="14"/>
      <c r="AF10" s="14">
        <v>0.45015855168399299</v>
      </c>
      <c r="AG10" s="14">
        <v>0.242178368677084</v>
      </c>
      <c r="AH10" s="14">
        <v>0.31923468438826502</v>
      </c>
      <c r="AI10" s="14">
        <v>0.20463665473357301</v>
      </c>
      <c r="AJ10" s="14">
        <v>0.32863355977766501</v>
      </c>
      <c r="AK10" s="14">
        <v>0.36944884267954298</v>
      </c>
      <c r="AL10" s="14">
        <v>0.18159063104717801</v>
      </c>
      <c r="AM10" s="14">
        <v>0.20092362459822599</v>
      </c>
      <c r="AN10" s="14"/>
      <c r="AO10" s="14">
        <v>0.45457628579961901</v>
      </c>
      <c r="AP10" s="14">
        <v>0.241837801066907</v>
      </c>
      <c r="AQ10" s="14">
        <v>0.29519067592588899</v>
      </c>
      <c r="AR10" s="14">
        <v>0.28242134187481699</v>
      </c>
      <c r="AS10" s="14">
        <v>0.394146212429896</v>
      </c>
      <c r="AT10" s="14">
        <v>0.415338730636168</v>
      </c>
      <c r="AU10" s="14">
        <v>0.262641047148368</v>
      </c>
      <c r="AV10" s="14">
        <v>0.16089755702798</v>
      </c>
      <c r="AW10" s="14"/>
      <c r="AX10" s="14">
        <v>0.42202385730688702</v>
      </c>
      <c r="AY10" s="14">
        <v>0.392679654388356</v>
      </c>
      <c r="AZ10" s="14">
        <v>0.212036572688625</v>
      </c>
      <c r="BA10" s="14"/>
      <c r="BB10" s="14">
        <v>0.52082924905594497</v>
      </c>
      <c r="BC10" s="14">
        <v>0.31340471953308802</v>
      </c>
      <c r="BD10" s="14">
        <v>0.17756965547804901</v>
      </c>
      <c r="BE10" s="14"/>
      <c r="BF10" s="14">
        <v>0.42034121297921301</v>
      </c>
      <c r="BG10" s="14">
        <v>0.37474937568438199</v>
      </c>
      <c r="BH10" s="14">
        <v>0.23042033785691299</v>
      </c>
      <c r="BI10" s="14"/>
      <c r="BJ10" s="14">
        <v>0.390085653283539</v>
      </c>
      <c r="BK10" s="14">
        <v>0.26839284337053398</v>
      </c>
      <c r="BL10" s="14"/>
      <c r="BM10" s="14">
        <v>0.32039036193146497</v>
      </c>
      <c r="BN10" s="14">
        <v>0.27887800291949799</v>
      </c>
      <c r="BO10" s="14"/>
      <c r="BP10" s="14">
        <v>0.33561201644980398</v>
      </c>
      <c r="BQ10" s="14">
        <v>0.29916879835454602</v>
      </c>
      <c r="BR10" s="14">
        <v>0.47034667580314998</v>
      </c>
      <c r="BS10" s="14">
        <v>0.19382213775500701</v>
      </c>
      <c r="BT10" s="14">
        <v>0.286480494157202</v>
      </c>
      <c r="BU10" s="14">
        <v>0.27153338092078599</v>
      </c>
      <c r="BV10" s="14">
        <v>0.33208298748242798</v>
      </c>
      <c r="BW10" s="14">
        <v>0.32644483958907999</v>
      </c>
    </row>
    <row r="11" spans="2:75" x14ac:dyDescent="0.35">
      <c r="B11" s="15" t="s">
        <v>340</v>
      </c>
      <c r="C11" s="14">
        <v>0.35675470505885398</v>
      </c>
      <c r="D11" s="14">
        <v>0.36699234876152897</v>
      </c>
      <c r="E11" s="14">
        <v>0.34709288943224198</v>
      </c>
      <c r="F11" s="14"/>
      <c r="G11" s="14">
        <v>0.30922104745050599</v>
      </c>
      <c r="H11" s="14">
        <v>0.34584703198105299</v>
      </c>
      <c r="I11" s="14">
        <v>0.30770604542394397</v>
      </c>
      <c r="J11" s="14">
        <v>0.37921323908620702</v>
      </c>
      <c r="K11" s="14">
        <v>0.405649052956221</v>
      </c>
      <c r="L11" s="14">
        <v>0.357769649711837</v>
      </c>
      <c r="M11" s="14"/>
      <c r="N11" s="14">
        <v>0.364371180442632</v>
      </c>
      <c r="O11" s="14">
        <v>0.34250101541207001</v>
      </c>
      <c r="P11" s="14"/>
      <c r="Q11" s="14">
        <v>0.30917617515811002</v>
      </c>
      <c r="R11" s="14">
        <v>0.33382483946146302</v>
      </c>
      <c r="S11" s="14">
        <v>0.34290793464611202</v>
      </c>
      <c r="T11" s="14">
        <v>0.351323953680381</v>
      </c>
      <c r="U11" s="14">
        <v>0.35101364724840101</v>
      </c>
      <c r="V11" s="14">
        <v>0.45906716570783601</v>
      </c>
      <c r="W11" s="14">
        <v>0.31629015679821398</v>
      </c>
      <c r="X11" s="14">
        <v>0.402456317184478</v>
      </c>
      <c r="Y11" s="14">
        <v>0.11182982956972801</v>
      </c>
      <c r="Z11" s="14">
        <v>0.37321978833369501</v>
      </c>
      <c r="AA11" s="14"/>
      <c r="AB11" s="14">
        <v>0.30793887926025199</v>
      </c>
      <c r="AC11" s="14">
        <v>0.388410925855254</v>
      </c>
      <c r="AD11" s="14">
        <v>0.29198435971350301</v>
      </c>
      <c r="AE11" s="14"/>
      <c r="AF11" s="14">
        <v>0.35868383213608002</v>
      </c>
      <c r="AG11" s="14">
        <v>0.33389329259970801</v>
      </c>
      <c r="AH11" s="14">
        <v>0.33261197351210903</v>
      </c>
      <c r="AI11" s="14">
        <v>0.55139717722474002</v>
      </c>
      <c r="AJ11" s="14">
        <v>0.33009047779468798</v>
      </c>
      <c r="AK11" s="14">
        <v>0.328379603232201</v>
      </c>
      <c r="AL11" s="14">
        <v>0.37141594893082303</v>
      </c>
      <c r="AM11" s="14">
        <v>0.351307025776532</v>
      </c>
      <c r="AN11" s="14"/>
      <c r="AO11" s="14">
        <v>0.31581012837279099</v>
      </c>
      <c r="AP11" s="14">
        <v>0.40445059738877998</v>
      </c>
      <c r="AQ11" s="14">
        <v>0.35813029410140601</v>
      </c>
      <c r="AR11" s="14">
        <v>0.54401851203295504</v>
      </c>
      <c r="AS11" s="14">
        <v>0.362451403051123</v>
      </c>
      <c r="AT11" s="14">
        <v>0.30185754797110897</v>
      </c>
      <c r="AU11" s="14">
        <v>0.31422670755785798</v>
      </c>
      <c r="AV11" s="14">
        <v>0.44723108094951403</v>
      </c>
      <c r="AW11" s="14"/>
      <c r="AX11" s="14">
        <v>0.41676763124493799</v>
      </c>
      <c r="AY11" s="14">
        <v>0.32152466538628699</v>
      </c>
      <c r="AZ11" s="14">
        <v>0.37332832410558803</v>
      </c>
      <c r="BA11" s="14"/>
      <c r="BB11" s="14">
        <v>0.232722725184551</v>
      </c>
      <c r="BC11" s="14">
        <v>0.380080266624716</v>
      </c>
      <c r="BD11" s="14">
        <v>0.32822297536526002</v>
      </c>
      <c r="BE11" s="14"/>
      <c r="BF11" s="14">
        <v>0.31215265581597401</v>
      </c>
      <c r="BG11" s="14">
        <v>0.35028054617421001</v>
      </c>
      <c r="BH11" s="14">
        <v>0.361131852884229</v>
      </c>
      <c r="BI11" s="14"/>
      <c r="BJ11" s="14">
        <v>0.287213550215974</v>
      </c>
      <c r="BK11" s="14">
        <v>0.37710236643793899</v>
      </c>
      <c r="BL11" s="14"/>
      <c r="BM11" s="14">
        <v>0.35904030756497202</v>
      </c>
      <c r="BN11" s="14">
        <v>0.35206270717652</v>
      </c>
      <c r="BO11" s="14"/>
      <c r="BP11" s="14">
        <v>0.40782658189909698</v>
      </c>
      <c r="BQ11" s="14">
        <v>0.29188570701178101</v>
      </c>
      <c r="BR11" s="14">
        <v>0.19707620490366501</v>
      </c>
      <c r="BS11" s="14">
        <v>0.36358577253595997</v>
      </c>
      <c r="BT11" s="14">
        <v>0.342513615314888</v>
      </c>
      <c r="BU11" s="14">
        <v>0.40059834828451601</v>
      </c>
      <c r="BV11" s="14">
        <v>0.412604969573308</v>
      </c>
      <c r="BW11" s="14">
        <v>0.335819486127656</v>
      </c>
    </row>
    <row r="12" spans="2:75" x14ac:dyDescent="0.35">
      <c r="B12" s="15" t="s">
        <v>341</v>
      </c>
      <c r="C12" s="14">
        <v>0.14123870658645701</v>
      </c>
      <c r="D12" s="14">
        <v>0.14425930656858499</v>
      </c>
      <c r="E12" s="14">
        <v>0.138388003733666</v>
      </c>
      <c r="F12" s="14"/>
      <c r="G12" s="14">
        <v>0.206788557891807</v>
      </c>
      <c r="H12" s="14">
        <v>0.176811072095998</v>
      </c>
      <c r="I12" s="14">
        <v>0.16968122472522301</v>
      </c>
      <c r="J12" s="14">
        <v>0.144995009194784</v>
      </c>
      <c r="K12" s="14">
        <v>0.116929452951989</v>
      </c>
      <c r="L12" s="14">
        <v>0.11175338194038099</v>
      </c>
      <c r="M12" s="14"/>
      <c r="N12" s="14">
        <v>0.14613120966870399</v>
      </c>
      <c r="O12" s="14">
        <v>0.13208273653253599</v>
      </c>
      <c r="P12" s="14"/>
      <c r="Q12" s="14">
        <v>0.13499311516408</v>
      </c>
      <c r="R12" s="14">
        <v>0.11494746180386101</v>
      </c>
      <c r="S12" s="14">
        <v>0.127072345898847</v>
      </c>
      <c r="T12" s="14">
        <v>0.14619222764772799</v>
      </c>
      <c r="U12" s="14">
        <v>0.16752068120246699</v>
      </c>
      <c r="V12" s="14">
        <v>0.13373875339206501</v>
      </c>
      <c r="W12" s="14">
        <v>0.16561395901840201</v>
      </c>
      <c r="X12" s="14">
        <v>0</v>
      </c>
      <c r="Y12" s="14">
        <v>0.57049239310669397</v>
      </c>
      <c r="Z12" s="14">
        <v>9.0002876055698997E-2</v>
      </c>
      <c r="AA12" s="14"/>
      <c r="AB12" s="14">
        <v>0.179077895159756</v>
      </c>
      <c r="AC12" s="14">
        <v>0.10458654867452</v>
      </c>
      <c r="AD12" s="14">
        <v>0.24857752609896699</v>
      </c>
      <c r="AE12" s="14"/>
      <c r="AF12" s="14">
        <v>8.4482515370359001E-2</v>
      </c>
      <c r="AG12" s="14">
        <v>0.22103927669151599</v>
      </c>
      <c r="AH12" s="14">
        <v>0.11640489511529301</v>
      </c>
      <c r="AI12" s="14">
        <v>0.157297872731164</v>
      </c>
      <c r="AJ12" s="14">
        <v>0.18423094114706301</v>
      </c>
      <c r="AK12" s="14">
        <v>0.1494084476849</v>
      </c>
      <c r="AL12" s="14">
        <v>0.26042403494691002</v>
      </c>
      <c r="AM12" s="14">
        <v>0.105896156506011</v>
      </c>
      <c r="AN12" s="14"/>
      <c r="AO12" s="14">
        <v>8.36144688287669E-2</v>
      </c>
      <c r="AP12" s="14">
        <v>0.186149995005507</v>
      </c>
      <c r="AQ12" s="14">
        <v>5.5723591264453302E-2</v>
      </c>
      <c r="AR12" s="14">
        <v>0.10498211121932099</v>
      </c>
      <c r="AS12" s="14">
        <v>0.11027302123358999</v>
      </c>
      <c r="AT12" s="14">
        <v>0.11921235528466401</v>
      </c>
      <c r="AU12" s="14">
        <v>0.246074732426566</v>
      </c>
      <c r="AV12" s="14">
        <v>0.11950356608770001</v>
      </c>
      <c r="AW12" s="14"/>
      <c r="AX12" s="14">
        <v>1.7971618195886701E-2</v>
      </c>
      <c r="AY12" s="14">
        <v>0.12934583504878699</v>
      </c>
      <c r="AZ12" s="14">
        <v>0.17723962414376801</v>
      </c>
      <c r="BA12" s="14"/>
      <c r="BB12" s="14">
        <v>4.6838423968053801E-2</v>
      </c>
      <c r="BC12" s="14">
        <v>0.14353143918800601</v>
      </c>
      <c r="BD12" s="14">
        <v>0.24851201121494501</v>
      </c>
      <c r="BE12" s="14"/>
      <c r="BF12" s="14">
        <v>0.152624866267423</v>
      </c>
      <c r="BG12" s="14">
        <v>0.117984444078166</v>
      </c>
      <c r="BH12" s="14">
        <v>0.178262675117041</v>
      </c>
      <c r="BI12" s="14"/>
      <c r="BJ12" s="14">
        <v>0.13843044005171301</v>
      </c>
      <c r="BK12" s="14">
        <v>0.138100729306359</v>
      </c>
      <c r="BL12" s="14"/>
      <c r="BM12" s="14">
        <v>0.16137900182548401</v>
      </c>
      <c r="BN12" s="14">
        <v>0.13821329310522201</v>
      </c>
      <c r="BO12" s="14"/>
      <c r="BP12" s="14">
        <v>0.103153688868886</v>
      </c>
      <c r="BQ12" s="14">
        <v>0.105087231515315</v>
      </c>
      <c r="BR12" s="14">
        <v>1.90606688527666E-2</v>
      </c>
      <c r="BS12" s="14">
        <v>0.19496766377765601</v>
      </c>
      <c r="BT12" s="14">
        <v>0.15356638431470701</v>
      </c>
      <c r="BU12" s="14">
        <v>0.17913802359585601</v>
      </c>
      <c r="BV12" s="14">
        <v>0.123017080793575</v>
      </c>
      <c r="BW12" s="14">
        <v>8.2986805598648905E-2</v>
      </c>
    </row>
    <row r="13" spans="2:75" x14ac:dyDescent="0.35">
      <c r="B13" s="15" t="s">
        <v>342</v>
      </c>
      <c r="C13" s="14">
        <v>6.3709788278243501E-2</v>
      </c>
      <c r="D13" s="14">
        <v>7.6929524797664697E-2</v>
      </c>
      <c r="E13" s="14">
        <v>5.1233611084299899E-2</v>
      </c>
      <c r="F13" s="14"/>
      <c r="G13" s="14">
        <v>0.14064656631421499</v>
      </c>
      <c r="H13" s="14">
        <v>0.13600187464179</v>
      </c>
      <c r="I13" s="14">
        <v>7.83039133923807E-2</v>
      </c>
      <c r="J13" s="14">
        <v>5.62431147889925E-2</v>
      </c>
      <c r="K13" s="14">
        <v>3.0498112257582501E-2</v>
      </c>
      <c r="L13" s="14">
        <v>3.4009961686403502E-2</v>
      </c>
      <c r="M13" s="14"/>
      <c r="N13" s="14">
        <v>5.7240188982205203E-2</v>
      </c>
      <c r="O13" s="14">
        <v>7.5817181246544005E-2</v>
      </c>
      <c r="P13" s="14"/>
      <c r="Q13" s="14">
        <v>0.117893359867974</v>
      </c>
      <c r="R13" s="14">
        <v>8.9040909245618194E-2</v>
      </c>
      <c r="S13" s="14">
        <v>0.109598508252266</v>
      </c>
      <c r="T13" s="14">
        <v>3.7033700995066803E-2</v>
      </c>
      <c r="U13" s="14">
        <v>2.12780373809997E-2</v>
      </c>
      <c r="V13" s="14">
        <v>7.7952924226330003E-2</v>
      </c>
      <c r="W13" s="14">
        <v>8.3786091883312597E-2</v>
      </c>
      <c r="X13" s="14">
        <v>0.26315624413100902</v>
      </c>
      <c r="Y13" s="14">
        <v>0.31767777732357899</v>
      </c>
      <c r="Z13" s="14">
        <v>2.86777649994562E-2</v>
      </c>
      <c r="AA13" s="14"/>
      <c r="AB13" s="14">
        <v>6.7706242531147806E-2</v>
      </c>
      <c r="AC13" s="14">
        <v>4.8133020519454499E-2</v>
      </c>
      <c r="AD13" s="14">
        <v>0.110691447805495</v>
      </c>
      <c r="AE13" s="14"/>
      <c r="AF13" s="14">
        <v>4.3973165249078204E-3</v>
      </c>
      <c r="AG13" s="14">
        <v>0.110886987836835</v>
      </c>
      <c r="AH13" s="14">
        <v>6.5436337437186007E-2</v>
      </c>
      <c r="AI13" s="14">
        <v>5.6520068033647203E-2</v>
      </c>
      <c r="AJ13" s="14">
        <v>1.08434857577607E-2</v>
      </c>
      <c r="AK13" s="14">
        <v>1.09984936170967E-2</v>
      </c>
      <c r="AL13" s="14">
        <v>0.14647133028947301</v>
      </c>
      <c r="AM13" s="14">
        <v>0.11463632185886199</v>
      </c>
      <c r="AN13" s="14"/>
      <c r="AO13" s="14">
        <v>7.7086270791287296E-3</v>
      </c>
      <c r="AP13" s="14">
        <v>0.104239450731061</v>
      </c>
      <c r="AQ13" s="14">
        <v>6.1983333320604697E-2</v>
      </c>
      <c r="AR13" s="14">
        <v>4.7278792899332997E-2</v>
      </c>
      <c r="AS13" s="14">
        <v>0</v>
      </c>
      <c r="AT13" s="14">
        <v>1.09321869124092E-2</v>
      </c>
      <c r="AU13" s="14">
        <v>9.8898866753772102E-2</v>
      </c>
      <c r="AV13" s="14">
        <v>0.12762255401714601</v>
      </c>
      <c r="AW13" s="14"/>
      <c r="AX13" s="14">
        <v>1.0556861916737201E-2</v>
      </c>
      <c r="AY13" s="14">
        <v>2.7767198080820898E-2</v>
      </c>
      <c r="AZ13" s="14">
        <v>0.117346759785667</v>
      </c>
      <c r="BA13" s="14"/>
      <c r="BB13" s="14">
        <v>1.71044104498028E-2</v>
      </c>
      <c r="BC13" s="14">
        <v>3.8834066624835802E-2</v>
      </c>
      <c r="BD13" s="14">
        <v>0.150519024740596</v>
      </c>
      <c r="BE13" s="14"/>
      <c r="BF13" s="14">
        <v>2.4556973166122199E-2</v>
      </c>
      <c r="BG13" s="14">
        <v>1.99831695837423E-2</v>
      </c>
      <c r="BH13" s="14">
        <v>0.12967250717388201</v>
      </c>
      <c r="BI13" s="14"/>
      <c r="BJ13" s="14">
        <v>4.0421619355096097E-2</v>
      </c>
      <c r="BK13" s="14">
        <v>7.0277699573299907E-2</v>
      </c>
      <c r="BL13" s="14"/>
      <c r="BM13" s="14">
        <v>6.9167686667235495E-2</v>
      </c>
      <c r="BN13" s="14">
        <v>6.13818387942189E-2</v>
      </c>
      <c r="BO13" s="14"/>
      <c r="BP13" s="14">
        <v>3.28193735311079E-2</v>
      </c>
      <c r="BQ13" s="14">
        <v>9.5314671524772202E-2</v>
      </c>
      <c r="BR13" s="14">
        <v>5.9299094896675099E-2</v>
      </c>
      <c r="BS13" s="14">
        <v>7.1856099799160897E-2</v>
      </c>
      <c r="BT13" s="14">
        <v>6.8648258322935696E-2</v>
      </c>
      <c r="BU13" s="14">
        <v>5.1527101038084201E-2</v>
      </c>
      <c r="BV13" s="14">
        <v>6.9143493643316206E-2</v>
      </c>
      <c r="BW13" s="14">
        <v>8.6969485961637505E-2</v>
      </c>
    </row>
    <row r="14" spans="2:75" x14ac:dyDescent="0.35">
      <c r="B14" s="15" t="s">
        <v>92</v>
      </c>
      <c r="C14" s="20">
        <v>0.111330099278266</v>
      </c>
      <c r="D14" s="20">
        <v>5.2428131197676302E-2</v>
      </c>
      <c r="E14" s="20">
        <v>0.16691905823867101</v>
      </c>
      <c r="F14" s="20"/>
      <c r="G14" s="20">
        <v>0.124846889971077</v>
      </c>
      <c r="H14" s="20">
        <v>6.6492143247682697E-2</v>
      </c>
      <c r="I14" s="20">
        <v>0.13586574386394401</v>
      </c>
      <c r="J14" s="20">
        <v>0.14845138567702501</v>
      </c>
      <c r="K14" s="20">
        <v>8.6120593657728894E-2</v>
      </c>
      <c r="L14" s="20">
        <v>0.106832641283851</v>
      </c>
      <c r="M14" s="20"/>
      <c r="N14" s="20">
        <v>7.6219856350314294E-2</v>
      </c>
      <c r="O14" s="20">
        <v>0.17703641104343401</v>
      </c>
      <c r="P14" s="20"/>
      <c r="Q14" s="20">
        <v>0.176312617109606</v>
      </c>
      <c r="R14" s="20">
        <v>0.20693304389036801</v>
      </c>
      <c r="S14" s="20">
        <v>0.13467113895187199</v>
      </c>
      <c r="T14" s="20">
        <v>7.6350733374083699E-2</v>
      </c>
      <c r="U14" s="20">
        <v>7.9769793641134804E-2</v>
      </c>
      <c r="V14" s="20">
        <v>5.1781978830090003E-2</v>
      </c>
      <c r="W14" s="20">
        <v>5.4256792674976503E-2</v>
      </c>
      <c r="X14" s="20">
        <v>0</v>
      </c>
      <c r="Y14" s="20">
        <v>0</v>
      </c>
      <c r="Z14" s="20">
        <v>0.26815129105309199</v>
      </c>
      <c r="AA14" s="20"/>
      <c r="AB14" s="20">
        <v>4.2021085621506998E-2</v>
      </c>
      <c r="AC14" s="20">
        <v>0.147459310164817</v>
      </c>
      <c r="AD14" s="20">
        <v>2.1011829798374199E-2</v>
      </c>
      <c r="AE14" s="20"/>
      <c r="AF14" s="20">
        <v>5.6878314609118803E-2</v>
      </c>
      <c r="AG14" s="20">
        <v>4.6860943668448798E-2</v>
      </c>
      <c r="AH14" s="20">
        <v>0.104672021112018</v>
      </c>
      <c r="AI14" s="20">
        <v>3.0148227276877E-2</v>
      </c>
      <c r="AJ14" s="20">
        <v>0.118126512740371</v>
      </c>
      <c r="AK14" s="20">
        <v>7.9547967340322503E-2</v>
      </c>
      <c r="AL14" s="20">
        <v>4.0098054785616198E-2</v>
      </c>
      <c r="AM14" s="20">
        <v>0.215483434710046</v>
      </c>
      <c r="AN14" s="20"/>
      <c r="AO14" s="20">
        <v>8.1246532867891103E-2</v>
      </c>
      <c r="AP14" s="20">
        <v>2.4551645018174899E-2</v>
      </c>
      <c r="AQ14" s="20">
        <v>0.13444764005437401</v>
      </c>
      <c r="AR14" s="20">
        <v>2.1299241973573298E-2</v>
      </c>
      <c r="AS14" s="20">
        <v>0.101323765798652</v>
      </c>
      <c r="AT14" s="20">
        <v>8.2071715213329399E-2</v>
      </c>
      <c r="AU14" s="20">
        <v>4.9532516856659603E-2</v>
      </c>
      <c r="AV14" s="20">
        <v>0.13750452879365699</v>
      </c>
      <c r="AW14" s="20"/>
      <c r="AX14" s="20">
        <v>2.79738579518591E-2</v>
      </c>
      <c r="AY14" s="20">
        <v>7.6812008081402997E-2</v>
      </c>
      <c r="AZ14" s="20">
        <v>9.3876477457872004E-2</v>
      </c>
      <c r="BA14" s="20"/>
      <c r="BB14" s="20">
        <v>4.6549543622804702E-2</v>
      </c>
      <c r="BC14" s="20">
        <v>9.9366265186343103E-2</v>
      </c>
      <c r="BD14" s="20">
        <v>7.2461364830839606E-2</v>
      </c>
      <c r="BE14" s="20"/>
      <c r="BF14" s="20">
        <v>1.9438423354286999E-2</v>
      </c>
      <c r="BG14" s="20">
        <v>8.45465533082497E-2</v>
      </c>
      <c r="BH14" s="20">
        <v>7.7911962645764499E-2</v>
      </c>
      <c r="BI14" s="20"/>
      <c r="BJ14" s="20">
        <v>5.4627714247520297E-2</v>
      </c>
      <c r="BK14" s="20">
        <v>0.12069945651360001</v>
      </c>
      <c r="BL14" s="20"/>
      <c r="BM14" s="20">
        <v>2.21425748137405E-2</v>
      </c>
      <c r="BN14" s="20">
        <v>0.14575097676882001</v>
      </c>
      <c r="BO14" s="20"/>
      <c r="BP14" s="20">
        <v>9.0637552811290198E-2</v>
      </c>
      <c r="BQ14" s="20">
        <v>0.156909053848238</v>
      </c>
      <c r="BR14" s="20">
        <v>0.16898760879911801</v>
      </c>
      <c r="BS14" s="20">
        <v>0.14505084315995301</v>
      </c>
      <c r="BT14" s="20">
        <v>9.3106953506388604E-2</v>
      </c>
      <c r="BU14" s="20">
        <v>8.2190136696050603E-2</v>
      </c>
      <c r="BV14" s="20">
        <v>6.3151468507373396E-2</v>
      </c>
      <c r="BW14" s="20">
        <v>0.16117664436003701</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444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ht="29" x14ac:dyDescent="0.35">
      <c r="B9" s="15" t="s">
        <v>443</v>
      </c>
      <c r="C9" s="14">
        <v>2.8050038072349501E-2</v>
      </c>
      <c r="D9" s="14">
        <v>2.6242945700715802E-2</v>
      </c>
      <c r="E9" s="14">
        <v>2.9755488449609499E-2</v>
      </c>
      <c r="F9" s="14"/>
      <c r="G9" s="14">
        <v>5.57470517225459E-3</v>
      </c>
      <c r="H9" s="14">
        <v>1.20259356392797E-2</v>
      </c>
      <c r="I9" s="14">
        <v>2.7178525370629598E-2</v>
      </c>
      <c r="J9" s="14">
        <v>1.6997270522832501E-2</v>
      </c>
      <c r="K9" s="14">
        <v>2.93696361402489E-2</v>
      </c>
      <c r="L9" s="14">
        <v>4.3952023367747298E-2</v>
      </c>
      <c r="M9" s="14"/>
      <c r="N9" s="14">
        <v>2.4671914522902599E-2</v>
      </c>
      <c r="O9" s="14">
        <v>3.4371955000600099E-2</v>
      </c>
      <c r="P9" s="14"/>
      <c r="Q9" s="14">
        <v>2.89383095158341E-2</v>
      </c>
      <c r="R9" s="14">
        <v>1.4812294718010099E-2</v>
      </c>
      <c r="S9" s="14">
        <v>6.8320552236712795E-2</v>
      </c>
      <c r="T9" s="14">
        <v>2.6801663136291402E-2</v>
      </c>
      <c r="U9" s="14">
        <v>7.2892283251580802E-3</v>
      </c>
      <c r="V9" s="14">
        <v>2.92939594192391E-2</v>
      </c>
      <c r="W9" s="14">
        <v>3.3806913167325099E-2</v>
      </c>
      <c r="X9" s="14">
        <v>0.24517618432884</v>
      </c>
      <c r="Y9" s="14">
        <v>0</v>
      </c>
      <c r="Z9" s="14">
        <v>1.1485244853706099E-2</v>
      </c>
      <c r="AA9" s="14"/>
      <c r="AB9" s="14">
        <v>6.3674326838310605E-2</v>
      </c>
      <c r="AC9" s="14">
        <v>1.38569775881836E-2</v>
      </c>
      <c r="AD9" s="14">
        <v>5.26372387905173E-2</v>
      </c>
      <c r="AE9" s="14"/>
      <c r="AF9" s="14">
        <v>5.8267648066566598E-2</v>
      </c>
      <c r="AG9" s="14">
        <v>1.910505861842E-2</v>
      </c>
      <c r="AH9" s="14">
        <v>1.13402062142531E-2</v>
      </c>
      <c r="AI9" s="14">
        <v>2.2018179758943601E-2</v>
      </c>
      <c r="AJ9" s="14">
        <v>3.94342272151385E-2</v>
      </c>
      <c r="AK9" s="14">
        <v>4.4343092296757598E-2</v>
      </c>
      <c r="AL9" s="14">
        <v>1.9606189026815799E-2</v>
      </c>
      <c r="AM9" s="14">
        <v>0</v>
      </c>
      <c r="AN9" s="14"/>
      <c r="AO9" s="14">
        <v>7.5063762316057006E-2</v>
      </c>
      <c r="AP9" s="14">
        <v>1.9113076379108002E-2</v>
      </c>
      <c r="AQ9" s="14">
        <v>0</v>
      </c>
      <c r="AR9" s="14">
        <v>2.8643834625902798E-2</v>
      </c>
      <c r="AS9" s="14">
        <v>1.8352866835661199E-2</v>
      </c>
      <c r="AT9" s="14">
        <v>4.4807887027787298E-2</v>
      </c>
      <c r="AU9" s="14">
        <v>2.8626129256776899E-2</v>
      </c>
      <c r="AV9" s="14">
        <v>0</v>
      </c>
      <c r="AW9" s="14"/>
      <c r="AX9" s="14">
        <v>5.6083201518167002E-2</v>
      </c>
      <c r="AY9" s="14">
        <v>3.4397516283236701E-2</v>
      </c>
      <c r="AZ9" s="14">
        <v>2.5184754356392999E-2</v>
      </c>
      <c r="BA9" s="14"/>
      <c r="BB9" s="14">
        <v>8.5650690665019805E-2</v>
      </c>
      <c r="BC9" s="14">
        <v>2.8858188493283799E-2</v>
      </c>
      <c r="BD9" s="14">
        <v>3.9222273300395004E-3</v>
      </c>
      <c r="BE9" s="14"/>
      <c r="BF9" s="14">
        <v>0.13474403382734601</v>
      </c>
      <c r="BG9" s="14">
        <v>3.5621964480910602E-2</v>
      </c>
      <c r="BH9" s="14">
        <v>1.5081928339681401E-2</v>
      </c>
      <c r="BI9" s="14"/>
      <c r="BJ9" s="14">
        <v>8.4192891235875894E-2</v>
      </c>
      <c r="BK9" s="14">
        <v>1.35722368975555E-2</v>
      </c>
      <c r="BL9" s="14"/>
      <c r="BM9" s="14">
        <v>5.0665824324197598E-2</v>
      </c>
      <c r="BN9" s="14">
        <v>2.1157592477525002E-2</v>
      </c>
      <c r="BO9" s="14"/>
      <c r="BP9" s="14">
        <v>3.7456528795364701E-2</v>
      </c>
      <c r="BQ9" s="14">
        <v>0</v>
      </c>
      <c r="BR9" s="14">
        <v>7.2463233708665795E-2</v>
      </c>
      <c r="BS9" s="14">
        <v>3.7945513013995603E-2</v>
      </c>
      <c r="BT9" s="14">
        <v>1.27978361917128E-2</v>
      </c>
      <c r="BU9" s="14">
        <v>4.31475207589717E-2</v>
      </c>
      <c r="BV9" s="14">
        <v>1.7991858559623802E-2</v>
      </c>
      <c r="BW9" s="14">
        <v>3.2592644368083699E-2</v>
      </c>
    </row>
    <row r="10" spans="2:75" x14ac:dyDescent="0.35">
      <c r="B10" s="15" t="s">
        <v>290</v>
      </c>
      <c r="C10" s="14">
        <v>0.248705276659796</v>
      </c>
      <c r="D10" s="14">
        <v>0.270384928508349</v>
      </c>
      <c r="E10" s="14">
        <v>0.22824502183034601</v>
      </c>
      <c r="F10" s="14"/>
      <c r="G10" s="14">
        <v>0.16203927638971399</v>
      </c>
      <c r="H10" s="14">
        <v>0.214160146122681</v>
      </c>
      <c r="I10" s="14">
        <v>0.26443062603120998</v>
      </c>
      <c r="J10" s="14">
        <v>0.192057714542298</v>
      </c>
      <c r="K10" s="14">
        <v>0.27280262393937599</v>
      </c>
      <c r="L10" s="14">
        <v>0.291375511249304</v>
      </c>
      <c r="M10" s="14"/>
      <c r="N10" s="14">
        <v>0.27861513452688802</v>
      </c>
      <c r="O10" s="14">
        <v>0.192731114079953</v>
      </c>
      <c r="P10" s="14"/>
      <c r="Q10" s="14">
        <v>0.14827691435749299</v>
      </c>
      <c r="R10" s="14">
        <v>0.16021902113275799</v>
      </c>
      <c r="S10" s="14">
        <v>0.16697504520756401</v>
      </c>
      <c r="T10" s="14">
        <v>0.211634645932197</v>
      </c>
      <c r="U10" s="14">
        <v>0.30475521462891297</v>
      </c>
      <c r="V10" s="14">
        <v>0.35625145865508301</v>
      </c>
      <c r="W10" s="14">
        <v>0.302513565423843</v>
      </c>
      <c r="X10" s="14">
        <v>0.26315624413100902</v>
      </c>
      <c r="Y10" s="14">
        <v>0</v>
      </c>
      <c r="Z10" s="14">
        <v>0.247892615455413</v>
      </c>
      <c r="AA10" s="14"/>
      <c r="AB10" s="14">
        <v>0.45315526705911402</v>
      </c>
      <c r="AC10" s="14">
        <v>0.20666125719092801</v>
      </c>
      <c r="AD10" s="14">
        <v>0.250885959340235</v>
      </c>
      <c r="AE10" s="14"/>
      <c r="AF10" s="14">
        <v>0.35482403149482</v>
      </c>
      <c r="AG10" s="14">
        <v>0.28633465191637503</v>
      </c>
      <c r="AH10" s="14">
        <v>0.25415941425924699</v>
      </c>
      <c r="AI10" s="14">
        <v>0.29005489987907501</v>
      </c>
      <c r="AJ10" s="14">
        <v>0.21183145435981099</v>
      </c>
      <c r="AK10" s="14">
        <v>0.25303428605595502</v>
      </c>
      <c r="AL10" s="14">
        <v>0.320386483605137</v>
      </c>
      <c r="AM10" s="14">
        <v>0.12887461022248001</v>
      </c>
      <c r="AN10" s="14"/>
      <c r="AO10" s="14">
        <v>0.36462315067783002</v>
      </c>
      <c r="AP10" s="14">
        <v>0.29169778517568501</v>
      </c>
      <c r="AQ10" s="14">
        <v>0.27584938327543601</v>
      </c>
      <c r="AR10" s="14">
        <v>0.29393941274134999</v>
      </c>
      <c r="AS10" s="14">
        <v>0.28499482470197202</v>
      </c>
      <c r="AT10" s="14">
        <v>0.27014013483130001</v>
      </c>
      <c r="AU10" s="14">
        <v>0.29755301833113601</v>
      </c>
      <c r="AV10" s="14">
        <v>0.13187844000378099</v>
      </c>
      <c r="AW10" s="14"/>
      <c r="AX10" s="14">
        <v>0.45935918994906499</v>
      </c>
      <c r="AY10" s="14">
        <v>0.28065670175091201</v>
      </c>
      <c r="AZ10" s="14">
        <v>0.22397992070997599</v>
      </c>
      <c r="BA10" s="14"/>
      <c r="BB10" s="14">
        <v>0.42508100746140198</v>
      </c>
      <c r="BC10" s="14">
        <v>0.26640459938859701</v>
      </c>
      <c r="BD10" s="14">
        <v>0.18677147745992601</v>
      </c>
      <c r="BE10" s="14"/>
      <c r="BF10" s="14">
        <v>0.25974725884648198</v>
      </c>
      <c r="BG10" s="14">
        <v>0.313481473250314</v>
      </c>
      <c r="BH10" s="14">
        <v>0.24089769908915801</v>
      </c>
      <c r="BI10" s="14"/>
      <c r="BJ10" s="14">
        <v>0.34034862906631502</v>
      </c>
      <c r="BK10" s="14">
        <v>0.22589291795013899</v>
      </c>
      <c r="BL10" s="14"/>
      <c r="BM10" s="14">
        <v>0.30647404951556001</v>
      </c>
      <c r="BN10" s="14">
        <v>0.22276405541255601</v>
      </c>
      <c r="BO10" s="14"/>
      <c r="BP10" s="14">
        <v>0.26020333257842099</v>
      </c>
      <c r="BQ10" s="14">
        <v>0.33278338458719198</v>
      </c>
      <c r="BR10" s="14">
        <v>0.20403455605859999</v>
      </c>
      <c r="BS10" s="14">
        <v>0.22135531098595199</v>
      </c>
      <c r="BT10" s="14">
        <v>0.28343600023876597</v>
      </c>
      <c r="BU10" s="14">
        <v>0.171269148565386</v>
      </c>
      <c r="BV10" s="14">
        <v>0.246806126343564</v>
      </c>
      <c r="BW10" s="14">
        <v>0.20237921385330401</v>
      </c>
    </row>
    <row r="11" spans="2:75" x14ac:dyDescent="0.35">
      <c r="B11" s="15" t="s">
        <v>291</v>
      </c>
      <c r="C11" s="14">
        <v>0.38106287370441</v>
      </c>
      <c r="D11" s="14">
        <v>0.41902308109270298</v>
      </c>
      <c r="E11" s="14">
        <v>0.34523778195621901</v>
      </c>
      <c r="F11" s="14"/>
      <c r="G11" s="14">
        <v>0.24506328102451</v>
      </c>
      <c r="H11" s="14">
        <v>0.368903549573453</v>
      </c>
      <c r="I11" s="14">
        <v>0.31798432625948297</v>
      </c>
      <c r="J11" s="14">
        <v>0.39199359525257299</v>
      </c>
      <c r="K11" s="14">
        <v>0.44366188202613399</v>
      </c>
      <c r="L11" s="14">
        <v>0.40756463046054497</v>
      </c>
      <c r="M11" s="14"/>
      <c r="N11" s="14">
        <v>0.38088588381864902</v>
      </c>
      <c r="O11" s="14">
        <v>0.38139409763347798</v>
      </c>
      <c r="P11" s="14"/>
      <c r="Q11" s="14">
        <v>0.24812160148482201</v>
      </c>
      <c r="R11" s="14">
        <v>0.382947462293177</v>
      </c>
      <c r="S11" s="14">
        <v>0.41098854308331101</v>
      </c>
      <c r="T11" s="14">
        <v>0.45010529953760398</v>
      </c>
      <c r="U11" s="14">
        <v>0.42056255174134299</v>
      </c>
      <c r="V11" s="14">
        <v>0.29728000092446299</v>
      </c>
      <c r="W11" s="14">
        <v>0.36254812993737401</v>
      </c>
      <c r="X11" s="14">
        <v>0.49166757154015001</v>
      </c>
      <c r="Y11" s="14">
        <v>0.88817017043027202</v>
      </c>
      <c r="Z11" s="14">
        <v>0.25458399950275601</v>
      </c>
      <c r="AA11" s="14"/>
      <c r="AB11" s="14">
        <v>0.26432800642381399</v>
      </c>
      <c r="AC11" s="14">
        <v>0.41395556012090701</v>
      </c>
      <c r="AD11" s="14">
        <v>0.37956510445022701</v>
      </c>
      <c r="AE11" s="14"/>
      <c r="AF11" s="14">
        <v>0.44272813496834601</v>
      </c>
      <c r="AG11" s="14">
        <v>0.427783996765146</v>
      </c>
      <c r="AH11" s="14">
        <v>0.42915477056576701</v>
      </c>
      <c r="AI11" s="14">
        <v>0.353895756780918</v>
      </c>
      <c r="AJ11" s="14">
        <v>0.40903110876960103</v>
      </c>
      <c r="AK11" s="14">
        <v>0.43024539191977401</v>
      </c>
      <c r="AL11" s="14">
        <v>0.28396246290499</v>
      </c>
      <c r="AM11" s="14">
        <v>0.33267687777682697</v>
      </c>
      <c r="AN11" s="14"/>
      <c r="AO11" s="14">
        <v>0.38830862712271202</v>
      </c>
      <c r="AP11" s="14">
        <v>0.41599794508096499</v>
      </c>
      <c r="AQ11" s="14">
        <v>0.355540300192693</v>
      </c>
      <c r="AR11" s="14">
        <v>0.36805454875917898</v>
      </c>
      <c r="AS11" s="14">
        <v>0.412378596957235</v>
      </c>
      <c r="AT11" s="14">
        <v>0.41473036296041499</v>
      </c>
      <c r="AU11" s="14">
        <v>0.30352226631533902</v>
      </c>
      <c r="AV11" s="14">
        <v>0.372023761196768</v>
      </c>
      <c r="AW11" s="14"/>
      <c r="AX11" s="14">
        <v>0.29110244649101202</v>
      </c>
      <c r="AY11" s="14">
        <v>0.46724858463582097</v>
      </c>
      <c r="AZ11" s="14">
        <v>0.33757132598692802</v>
      </c>
      <c r="BA11" s="14"/>
      <c r="BB11" s="14">
        <v>0.32172348029648401</v>
      </c>
      <c r="BC11" s="14">
        <v>0.45355166335279401</v>
      </c>
      <c r="BD11" s="14">
        <v>0.31299586376988198</v>
      </c>
      <c r="BE11" s="14"/>
      <c r="BF11" s="14">
        <v>0.37293420594457799</v>
      </c>
      <c r="BG11" s="14">
        <v>0.43008597403399101</v>
      </c>
      <c r="BH11" s="14">
        <v>0.357076656673117</v>
      </c>
      <c r="BI11" s="14"/>
      <c r="BJ11" s="14">
        <v>0.32565574399686398</v>
      </c>
      <c r="BK11" s="14">
        <v>0.40367300576635701</v>
      </c>
      <c r="BL11" s="14"/>
      <c r="BM11" s="14">
        <v>0.38018748510877998</v>
      </c>
      <c r="BN11" s="14">
        <v>0.38664687916947299</v>
      </c>
      <c r="BO11" s="14"/>
      <c r="BP11" s="14">
        <v>0.349004382231626</v>
      </c>
      <c r="BQ11" s="14">
        <v>0.35304805336118</v>
      </c>
      <c r="BR11" s="14">
        <v>0.41509894243654399</v>
      </c>
      <c r="BS11" s="14">
        <v>0.29753823441562899</v>
      </c>
      <c r="BT11" s="14">
        <v>0.40608757711243099</v>
      </c>
      <c r="BU11" s="14">
        <v>0.468708247255196</v>
      </c>
      <c r="BV11" s="14">
        <v>0.46724920806147902</v>
      </c>
      <c r="BW11" s="14">
        <v>0.37495288086886502</v>
      </c>
    </row>
    <row r="12" spans="2:75" x14ac:dyDescent="0.35">
      <c r="B12" s="15" t="s">
        <v>292</v>
      </c>
      <c r="C12" s="14">
        <v>0.12523544907513001</v>
      </c>
      <c r="D12" s="14">
        <v>0.12097333217536201</v>
      </c>
      <c r="E12" s="14">
        <v>0.12925783829481699</v>
      </c>
      <c r="F12" s="14"/>
      <c r="G12" s="14">
        <v>0.234001118577711</v>
      </c>
      <c r="H12" s="14">
        <v>0.12582403311092299</v>
      </c>
      <c r="I12" s="14">
        <v>0.16706830076652901</v>
      </c>
      <c r="J12" s="14">
        <v>0.128307266259964</v>
      </c>
      <c r="K12" s="14">
        <v>0.11733532833636</v>
      </c>
      <c r="L12" s="14">
        <v>8.5920224571025106E-2</v>
      </c>
      <c r="M12" s="14"/>
      <c r="N12" s="14">
        <v>0.14087825029456</v>
      </c>
      <c r="O12" s="14">
        <v>9.5961063935910695E-2</v>
      </c>
      <c r="P12" s="14"/>
      <c r="Q12" s="14">
        <v>0.14435432084342001</v>
      </c>
      <c r="R12" s="14">
        <v>0.13484383942414099</v>
      </c>
      <c r="S12" s="14">
        <v>0.14398526990629201</v>
      </c>
      <c r="T12" s="14">
        <v>0.1198762594287</v>
      </c>
      <c r="U12" s="14">
        <v>0.129191209839086</v>
      </c>
      <c r="V12" s="14">
        <v>0.13570882235878801</v>
      </c>
      <c r="W12" s="14">
        <v>0.14790490402582601</v>
      </c>
      <c r="X12" s="14">
        <v>0</v>
      </c>
      <c r="Y12" s="14">
        <v>0.11182982956972801</v>
      </c>
      <c r="Z12" s="14">
        <v>4.73687189811723E-2</v>
      </c>
      <c r="AA12" s="14"/>
      <c r="AB12" s="14">
        <v>0.118380490158842</v>
      </c>
      <c r="AC12" s="14">
        <v>0.120909236715496</v>
      </c>
      <c r="AD12" s="14">
        <v>0.148183519593203</v>
      </c>
      <c r="AE12" s="14"/>
      <c r="AF12" s="14">
        <v>5.1175948019422199E-2</v>
      </c>
      <c r="AG12" s="14">
        <v>9.8912351529633596E-2</v>
      </c>
      <c r="AH12" s="14">
        <v>0.194754591431131</v>
      </c>
      <c r="AI12" s="14">
        <v>6.5595421794062095E-2</v>
      </c>
      <c r="AJ12" s="14">
        <v>0.14030133813352799</v>
      </c>
      <c r="AK12" s="14">
        <v>0.122017847619554</v>
      </c>
      <c r="AL12" s="14">
        <v>0.117170776421783</v>
      </c>
      <c r="AM12" s="14">
        <v>0.15334000907328399</v>
      </c>
      <c r="AN12" s="14"/>
      <c r="AO12" s="14">
        <v>5.7781392850184202E-2</v>
      </c>
      <c r="AP12" s="14">
        <v>0.12728283079986399</v>
      </c>
      <c r="AQ12" s="14">
        <v>0.22467255166420799</v>
      </c>
      <c r="AR12" s="14">
        <v>2.7794224043359399E-2</v>
      </c>
      <c r="AS12" s="14">
        <v>0.111271718852297</v>
      </c>
      <c r="AT12" s="14">
        <v>0.12203272394959</v>
      </c>
      <c r="AU12" s="14">
        <v>5.7370466106355503E-2</v>
      </c>
      <c r="AV12" s="14">
        <v>0.14843485972463</v>
      </c>
      <c r="AW12" s="14"/>
      <c r="AX12" s="14">
        <v>4.1023850448599498E-2</v>
      </c>
      <c r="AY12" s="14">
        <v>0.114677228222509</v>
      </c>
      <c r="AZ12" s="14">
        <v>0.15882204149510001</v>
      </c>
      <c r="BA12" s="14"/>
      <c r="BB12" s="14">
        <v>4.4863215428166903E-2</v>
      </c>
      <c r="BC12" s="14">
        <v>9.3397876525979903E-2</v>
      </c>
      <c r="BD12" s="14">
        <v>0.24333309161543601</v>
      </c>
      <c r="BE12" s="14"/>
      <c r="BF12" s="14">
        <v>0.12900698636229499</v>
      </c>
      <c r="BG12" s="14">
        <v>9.6313757338135395E-2</v>
      </c>
      <c r="BH12" s="14">
        <v>0.15772736959768499</v>
      </c>
      <c r="BI12" s="14"/>
      <c r="BJ12" s="14">
        <v>0.12942251514651101</v>
      </c>
      <c r="BK12" s="14">
        <v>0.12201444027880499</v>
      </c>
      <c r="BL12" s="14"/>
      <c r="BM12" s="14">
        <v>0.134083565833433</v>
      </c>
      <c r="BN12" s="14">
        <v>0.12122445199750401</v>
      </c>
      <c r="BO12" s="14"/>
      <c r="BP12" s="14">
        <v>0.15249214022586399</v>
      </c>
      <c r="BQ12" s="14">
        <v>9.83871415256279E-2</v>
      </c>
      <c r="BR12" s="14">
        <v>0.14550010441564801</v>
      </c>
      <c r="BS12" s="14">
        <v>0.166999356900146</v>
      </c>
      <c r="BT12" s="14">
        <v>8.8776697385655606E-2</v>
      </c>
      <c r="BU12" s="14">
        <v>0.12896128304398599</v>
      </c>
      <c r="BV12" s="14">
        <v>9.0110806263186599E-2</v>
      </c>
      <c r="BW12" s="14">
        <v>0.15075650972731</v>
      </c>
    </row>
    <row r="13" spans="2:75" x14ac:dyDescent="0.35">
      <c r="B13" s="15" t="s">
        <v>293</v>
      </c>
      <c r="C13" s="14">
        <v>5.9988031585922599E-2</v>
      </c>
      <c r="D13" s="14">
        <v>7.95158426673373E-2</v>
      </c>
      <c r="E13" s="14">
        <v>4.1558584758168801E-2</v>
      </c>
      <c r="F13" s="14"/>
      <c r="G13" s="14">
        <v>8.8558442333352305E-2</v>
      </c>
      <c r="H13" s="14">
        <v>0.12787104557403001</v>
      </c>
      <c r="I13" s="14">
        <v>5.6302819623968402E-2</v>
      </c>
      <c r="J13" s="14">
        <v>7.4472054445639299E-2</v>
      </c>
      <c r="K13" s="14">
        <v>4.7614786419062902E-2</v>
      </c>
      <c r="L13" s="14">
        <v>2.9686374561616501E-2</v>
      </c>
      <c r="M13" s="14"/>
      <c r="N13" s="14">
        <v>5.7567546447726499E-2</v>
      </c>
      <c r="O13" s="14">
        <v>6.4517796630260804E-2</v>
      </c>
      <c r="P13" s="14"/>
      <c r="Q13" s="14">
        <v>0.115082596873846</v>
      </c>
      <c r="R13" s="14">
        <v>7.4562565725296001E-2</v>
      </c>
      <c r="S13" s="14">
        <v>6.4039177063888203E-2</v>
      </c>
      <c r="T13" s="14">
        <v>7.7185442061162401E-2</v>
      </c>
      <c r="U13" s="14">
        <v>3.9317707214476999E-2</v>
      </c>
      <c r="V13" s="14">
        <v>6.1818817304243601E-2</v>
      </c>
      <c r="W13" s="14">
        <v>4.3421146952031697E-2</v>
      </c>
      <c r="X13" s="14">
        <v>0</v>
      </c>
      <c r="Y13" s="14">
        <v>0</v>
      </c>
      <c r="Z13" s="14">
        <v>5.3155495496731202E-2</v>
      </c>
      <c r="AA13" s="14"/>
      <c r="AB13" s="14">
        <v>5.72122475351158E-2</v>
      </c>
      <c r="AC13" s="14">
        <v>4.9692317162670099E-2</v>
      </c>
      <c r="AD13" s="14">
        <v>8.8542624364206193E-2</v>
      </c>
      <c r="AE13" s="14"/>
      <c r="AF13" s="14">
        <v>2.05889901683728E-2</v>
      </c>
      <c r="AG13" s="14">
        <v>6.2824903080905797E-2</v>
      </c>
      <c r="AH13" s="14">
        <v>4.0620581293325297E-2</v>
      </c>
      <c r="AI13" s="14">
        <v>6.9318834771671403E-2</v>
      </c>
      <c r="AJ13" s="14">
        <v>8.3931718850914494E-2</v>
      </c>
      <c r="AK13" s="14">
        <v>3.5443466035314099E-2</v>
      </c>
      <c r="AL13" s="14">
        <v>0.13099274448905099</v>
      </c>
      <c r="AM13" s="14">
        <v>9.6191995313136006E-2</v>
      </c>
      <c r="AN13" s="14"/>
      <c r="AO13" s="14">
        <v>2.6198003048470999E-2</v>
      </c>
      <c r="AP13" s="14">
        <v>6.1388752964548501E-2</v>
      </c>
      <c r="AQ13" s="14">
        <v>6.1123227655981598E-2</v>
      </c>
      <c r="AR13" s="14">
        <v>0.121787361259011</v>
      </c>
      <c r="AS13" s="14">
        <v>5.4472662151212402E-2</v>
      </c>
      <c r="AT13" s="14">
        <v>2.7876271133595702E-2</v>
      </c>
      <c r="AU13" s="14">
        <v>0.20596676180556001</v>
      </c>
      <c r="AV13" s="14">
        <v>0.105546434358711</v>
      </c>
      <c r="AW13" s="14"/>
      <c r="AX13" s="14">
        <v>4.0964022201834302E-2</v>
      </c>
      <c r="AY13" s="14">
        <v>4.2335103024082998E-2</v>
      </c>
      <c r="AZ13" s="14">
        <v>8.4341628889147896E-2</v>
      </c>
      <c r="BA13" s="14"/>
      <c r="BB13" s="14">
        <v>4.8909070507513801E-2</v>
      </c>
      <c r="BC13" s="14">
        <v>3.1909048736897101E-2</v>
      </c>
      <c r="BD13" s="14">
        <v>0.13261771525867699</v>
      </c>
      <c r="BE13" s="14"/>
      <c r="BF13" s="14">
        <v>7.3158721050681205E-2</v>
      </c>
      <c r="BG13" s="14">
        <v>4.1156539517631402E-2</v>
      </c>
      <c r="BH13" s="14">
        <v>8.8695464861101095E-2</v>
      </c>
      <c r="BI13" s="14"/>
      <c r="BJ13" s="14">
        <v>4.3275939495038697E-2</v>
      </c>
      <c r="BK13" s="14">
        <v>5.9325564120018701E-2</v>
      </c>
      <c r="BL13" s="14"/>
      <c r="BM13" s="14">
        <v>6.0482055895819099E-2</v>
      </c>
      <c r="BN13" s="14">
        <v>5.0454596324946401E-2</v>
      </c>
      <c r="BO13" s="14"/>
      <c r="BP13" s="14">
        <v>1.56081902505407E-2</v>
      </c>
      <c r="BQ13" s="14">
        <v>2.8044256993662101E-2</v>
      </c>
      <c r="BR13" s="14">
        <v>4.3327210964030097E-2</v>
      </c>
      <c r="BS13" s="14">
        <v>7.1282682223012303E-2</v>
      </c>
      <c r="BT13" s="14">
        <v>6.2779210941505501E-2</v>
      </c>
      <c r="BU13" s="14">
        <v>9.0375007964449097E-2</v>
      </c>
      <c r="BV13" s="14">
        <v>0.11469053226477301</v>
      </c>
      <c r="BW13" s="14">
        <v>8.8256991334922694E-2</v>
      </c>
    </row>
    <row r="14" spans="2:75" x14ac:dyDescent="0.35">
      <c r="B14" s="15" t="s">
        <v>92</v>
      </c>
      <c r="C14" s="20">
        <v>0.156958330902391</v>
      </c>
      <c r="D14" s="20">
        <v>8.3859869855534105E-2</v>
      </c>
      <c r="E14" s="20">
        <v>0.22594528471083999</v>
      </c>
      <c r="F14" s="20"/>
      <c r="G14" s="20">
        <v>0.26476317650245701</v>
      </c>
      <c r="H14" s="20">
        <v>0.15121528997963299</v>
      </c>
      <c r="I14" s="20">
        <v>0.16703540194818001</v>
      </c>
      <c r="J14" s="20">
        <v>0.19617209897669399</v>
      </c>
      <c r="K14" s="20">
        <v>8.9215743138817596E-2</v>
      </c>
      <c r="L14" s="20">
        <v>0.14150123578976101</v>
      </c>
      <c r="M14" s="20"/>
      <c r="N14" s="20">
        <v>0.117381270389273</v>
      </c>
      <c r="O14" s="20">
        <v>0.23102397271979699</v>
      </c>
      <c r="P14" s="20"/>
      <c r="Q14" s="20">
        <v>0.315226256924584</v>
      </c>
      <c r="R14" s="20">
        <v>0.23261481670661799</v>
      </c>
      <c r="S14" s="20">
        <v>0.145691412502232</v>
      </c>
      <c r="T14" s="20">
        <v>0.114396689904044</v>
      </c>
      <c r="U14" s="20">
        <v>9.8884088251022503E-2</v>
      </c>
      <c r="V14" s="20">
        <v>0.119646941338184</v>
      </c>
      <c r="W14" s="20">
        <v>0.1098053404936</v>
      </c>
      <c r="X14" s="20">
        <v>0</v>
      </c>
      <c r="Y14" s="20">
        <v>0</v>
      </c>
      <c r="Z14" s="20">
        <v>0.38551392571022203</v>
      </c>
      <c r="AA14" s="20"/>
      <c r="AB14" s="20">
        <v>4.3249661984803602E-2</v>
      </c>
      <c r="AC14" s="20">
        <v>0.19492465122181499</v>
      </c>
      <c r="AD14" s="20">
        <v>8.01855534616117E-2</v>
      </c>
      <c r="AE14" s="20"/>
      <c r="AF14" s="20">
        <v>7.2415247282472395E-2</v>
      </c>
      <c r="AG14" s="20">
        <v>0.10503903808952</v>
      </c>
      <c r="AH14" s="20">
        <v>6.9970436236277106E-2</v>
      </c>
      <c r="AI14" s="20">
        <v>0.19911690701533</v>
      </c>
      <c r="AJ14" s="20">
        <v>0.11547015267100801</v>
      </c>
      <c r="AK14" s="20">
        <v>0.11491591607264499</v>
      </c>
      <c r="AL14" s="20">
        <v>0.127881343552223</v>
      </c>
      <c r="AM14" s="20">
        <v>0.28891650761427201</v>
      </c>
      <c r="AN14" s="20"/>
      <c r="AO14" s="20">
        <v>8.8025063984746202E-2</v>
      </c>
      <c r="AP14" s="20">
        <v>8.4519609599829001E-2</v>
      </c>
      <c r="AQ14" s="20">
        <v>8.2814537211682193E-2</v>
      </c>
      <c r="AR14" s="20">
        <v>0.15978061857119699</v>
      </c>
      <c r="AS14" s="20">
        <v>0.118529330501623</v>
      </c>
      <c r="AT14" s="20">
        <v>0.120412620097311</v>
      </c>
      <c r="AU14" s="20">
        <v>0.106961358184833</v>
      </c>
      <c r="AV14" s="20">
        <v>0.24211650471610899</v>
      </c>
      <c r="AW14" s="20"/>
      <c r="AX14" s="20">
        <v>0.111467289391323</v>
      </c>
      <c r="AY14" s="20">
        <v>6.0684866083437601E-2</v>
      </c>
      <c r="AZ14" s="20">
        <v>0.17010032856245499</v>
      </c>
      <c r="BA14" s="20"/>
      <c r="BB14" s="20">
        <v>7.3772535641412701E-2</v>
      </c>
      <c r="BC14" s="20">
        <v>0.12587862350244799</v>
      </c>
      <c r="BD14" s="20">
        <v>0.12035962456604</v>
      </c>
      <c r="BE14" s="20"/>
      <c r="BF14" s="20">
        <v>3.0408793968618199E-2</v>
      </c>
      <c r="BG14" s="20">
        <v>8.3340291379017398E-2</v>
      </c>
      <c r="BH14" s="20">
        <v>0.14052088143925701</v>
      </c>
      <c r="BI14" s="20"/>
      <c r="BJ14" s="20">
        <v>7.7104281059396207E-2</v>
      </c>
      <c r="BK14" s="20">
        <v>0.17552183498712501</v>
      </c>
      <c r="BL14" s="20"/>
      <c r="BM14" s="20">
        <v>6.8107019322209805E-2</v>
      </c>
      <c r="BN14" s="20">
        <v>0.197752424617996</v>
      </c>
      <c r="BO14" s="20"/>
      <c r="BP14" s="20">
        <v>0.18523542591818401</v>
      </c>
      <c r="BQ14" s="20">
        <v>0.18773716353233799</v>
      </c>
      <c r="BR14" s="20">
        <v>0.119575952416513</v>
      </c>
      <c r="BS14" s="20">
        <v>0.204878902461266</v>
      </c>
      <c r="BT14" s="20">
        <v>0.14612267812992899</v>
      </c>
      <c r="BU14" s="20">
        <v>9.75387924120103E-2</v>
      </c>
      <c r="BV14" s="20">
        <v>6.3151468507373396E-2</v>
      </c>
      <c r="BW14" s="20">
        <v>0.15106175984751399</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W17"/>
  <sheetViews>
    <sheetView showGridLines="0" topLeftCell="A9" workbookViewId="0">
      <pane xSplit="2" topLeftCell="C1" activePane="topRight" state="frozen"/>
      <selection pane="topRight" activeCell="B17" sqref="B17"/>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174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ht="116" x14ac:dyDescent="0.35">
      <c r="B9" s="15" t="s">
        <v>445</v>
      </c>
      <c r="C9" s="14">
        <v>0.41947592150697699</v>
      </c>
      <c r="D9" s="14">
        <v>0.43421523475542001</v>
      </c>
      <c r="E9" s="14">
        <v>0.40556563792950501</v>
      </c>
      <c r="F9" s="14"/>
      <c r="G9" s="14">
        <v>0.34031665647612303</v>
      </c>
      <c r="H9" s="14">
        <v>0.35040504657534899</v>
      </c>
      <c r="I9" s="14">
        <v>0.41402092463238299</v>
      </c>
      <c r="J9" s="14">
        <v>0.43001094215309299</v>
      </c>
      <c r="K9" s="14">
        <v>0.48069036816362198</v>
      </c>
      <c r="L9" s="14">
        <v>0.43082704233410901</v>
      </c>
      <c r="M9" s="14"/>
      <c r="N9" s="14">
        <v>0.43528270440889499</v>
      </c>
      <c r="O9" s="14">
        <v>0.38989465636195902</v>
      </c>
      <c r="P9" s="14"/>
      <c r="Q9" s="14">
        <v>0.40146888621178201</v>
      </c>
      <c r="R9" s="14">
        <v>0.33054582883079803</v>
      </c>
      <c r="S9" s="14">
        <v>0.40256046557840802</v>
      </c>
      <c r="T9" s="14">
        <v>0.40464762830773898</v>
      </c>
      <c r="U9" s="14">
        <v>0.44780616183161498</v>
      </c>
      <c r="V9" s="14">
        <v>0.47440416164584798</v>
      </c>
      <c r="W9" s="14">
        <v>0.475400026121303</v>
      </c>
      <c r="X9" s="14">
        <v>0.17650424472829601</v>
      </c>
      <c r="Y9" s="14">
        <v>0.57049239310669397</v>
      </c>
      <c r="Z9" s="14">
        <v>0.375861380761361</v>
      </c>
      <c r="AA9" s="14"/>
      <c r="AB9" s="14">
        <v>0.58429264729038899</v>
      </c>
      <c r="AC9" s="14">
        <v>0.38761760620661301</v>
      </c>
      <c r="AD9" s="14">
        <v>0.46223531588392403</v>
      </c>
      <c r="AE9" s="14"/>
      <c r="AF9" s="14">
        <v>0.44028716518448602</v>
      </c>
      <c r="AG9" s="14">
        <v>0.45129216032641101</v>
      </c>
      <c r="AH9" s="14">
        <v>0.500401770926446</v>
      </c>
      <c r="AI9" s="14">
        <v>0.49103675911825001</v>
      </c>
      <c r="AJ9" s="14">
        <v>0.54761763122529905</v>
      </c>
      <c r="AK9" s="14">
        <v>0.47516950541784497</v>
      </c>
      <c r="AL9" s="14">
        <v>0.47802600462230599</v>
      </c>
      <c r="AM9" s="14">
        <v>0.30373450614916903</v>
      </c>
      <c r="AN9" s="14"/>
      <c r="AO9" s="14">
        <v>0.419852688974509</v>
      </c>
      <c r="AP9" s="14">
        <v>0.475948832482331</v>
      </c>
      <c r="AQ9" s="14">
        <v>0.45087651127310002</v>
      </c>
      <c r="AR9" s="14">
        <v>0.50890955609461697</v>
      </c>
      <c r="AS9" s="14">
        <v>0.54654688493055803</v>
      </c>
      <c r="AT9" s="14">
        <v>0.52495922508011394</v>
      </c>
      <c r="AU9" s="14">
        <v>0.57731943367634597</v>
      </c>
      <c r="AV9" s="14">
        <v>0.19506415289508</v>
      </c>
      <c r="AW9" s="14"/>
      <c r="AX9" s="14">
        <v>0.52118279156514402</v>
      </c>
      <c r="AY9" s="14">
        <v>0.4450518117333</v>
      </c>
      <c r="AZ9" s="14">
        <v>0.42933507631644702</v>
      </c>
      <c r="BA9" s="14"/>
      <c r="BB9" s="14">
        <v>0.49829404117379</v>
      </c>
      <c r="BC9" s="14">
        <v>0.48918848522203701</v>
      </c>
      <c r="BD9" s="14">
        <v>0.33362320822408997</v>
      </c>
      <c r="BE9" s="14"/>
      <c r="BF9" s="14">
        <v>0.53597948104064497</v>
      </c>
      <c r="BG9" s="14">
        <v>0.52008379918844605</v>
      </c>
      <c r="BH9" s="14">
        <v>0.374772452019003</v>
      </c>
      <c r="BI9" s="14"/>
      <c r="BJ9" s="14">
        <v>0.42484051614201201</v>
      </c>
      <c r="BK9" s="14">
        <v>0.419992755539074</v>
      </c>
      <c r="BL9" s="14"/>
      <c r="BM9" s="14">
        <v>0.51703507532542703</v>
      </c>
      <c r="BN9" s="14">
        <v>0.38569623756672</v>
      </c>
      <c r="BO9" s="14"/>
      <c r="BP9" s="14">
        <v>0.438018773534745</v>
      </c>
      <c r="BQ9" s="14">
        <v>0.46739625880327301</v>
      </c>
      <c r="BR9" s="14">
        <v>0.38617182371726</v>
      </c>
      <c r="BS9" s="14">
        <v>0.49989608801266</v>
      </c>
      <c r="BT9" s="14">
        <v>0.396743547032952</v>
      </c>
      <c r="BU9" s="14">
        <v>0.39279948491635402</v>
      </c>
      <c r="BV9" s="14">
        <v>0.44352840463325199</v>
      </c>
      <c r="BW9" s="14">
        <v>0.29437883583458502</v>
      </c>
    </row>
    <row r="10" spans="2:75" ht="116" x14ac:dyDescent="0.35">
      <c r="B10" s="15" t="s">
        <v>446</v>
      </c>
      <c r="C10" s="14">
        <v>0.32152441707356999</v>
      </c>
      <c r="D10" s="14">
        <v>0.35275729062132299</v>
      </c>
      <c r="E10" s="14">
        <v>0.29204827251612397</v>
      </c>
      <c r="F10" s="14"/>
      <c r="G10" s="14">
        <v>0.36938606316179501</v>
      </c>
      <c r="H10" s="14">
        <v>0.37951847915982201</v>
      </c>
      <c r="I10" s="14">
        <v>0.29146045735749998</v>
      </c>
      <c r="J10" s="14">
        <v>0.26119130219568598</v>
      </c>
      <c r="K10" s="14">
        <v>0.33280109177087303</v>
      </c>
      <c r="L10" s="14">
        <v>0.32774893163208801</v>
      </c>
      <c r="M10" s="14"/>
      <c r="N10" s="14">
        <v>0.353769762336691</v>
      </c>
      <c r="O10" s="14">
        <v>0.26117955665258602</v>
      </c>
      <c r="P10" s="14"/>
      <c r="Q10" s="14">
        <v>0.13870537905389799</v>
      </c>
      <c r="R10" s="14">
        <v>0.31505805487480598</v>
      </c>
      <c r="S10" s="14">
        <v>0.34442438197436498</v>
      </c>
      <c r="T10" s="14">
        <v>0.35290841443304199</v>
      </c>
      <c r="U10" s="14">
        <v>0.34106388213238598</v>
      </c>
      <c r="V10" s="14">
        <v>0.31594921371615697</v>
      </c>
      <c r="W10" s="14">
        <v>0.369670929167845</v>
      </c>
      <c r="X10" s="14">
        <v>0.82349575527170404</v>
      </c>
      <c r="Y10" s="14">
        <v>0.11182982956972801</v>
      </c>
      <c r="Z10" s="14">
        <v>0.160642631059426</v>
      </c>
      <c r="AA10" s="14"/>
      <c r="AB10" s="14">
        <v>0.32145512058763498</v>
      </c>
      <c r="AC10" s="14">
        <v>0.296157284032461</v>
      </c>
      <c r="AD10" s="14">
        <v>0.39029680888156998</v>
      </c>
      <c r="AE10" s="14"/>
      <c r="AF10" s="14">
        <v>0.39922438522534398</v>
      </c>
      <c r="AG10" s="14">
        <v>0.40098102869188701</v>
      </c>
      <c r="AH10" s="14">
        <v>0.38171251166411602</v>
      </c>
      <c r="AI10" s="14">
        <v>0.322308747308656</v>
      </c>
      <c r="AJ10" s="14">
        <v>0.17908086145065299</v>
      </c>
      <c r="AK10" s="14">
        <v>0.33477630793226998</v>
      </c>
      <c r="AL10" s="14">
        <v>0.26831877402764198</v>
      </c>
      <c r="AM10" s="14">
        <v>0.18607070088264099</v>
      </c>
      <c r="AN10" s="14"/>
      <c r="AO10" s="14">
        <v>0.43106356816399699</v>
      </c>
      <c r="AP10" s="14">
        <v>0.37188003879380199</v>
      </c>
      <c r="AQ10" s="14">
        <v>0.406376056374183</v>
      </c>
      <c r="AR10" s="14">
        <v>0.29813438701631401</v>
      </c>
      <c r="AS10" s="14">
        <v>0.247026044693098</v>
      </c>
      <c r="AT10" s="14">
        <v>0.328850793286318</v>
      </c>
      <c r="AU10" s="14">
        <v>0.185570440782205</v>
      </c>
      <c r="AV10" s="14">
        <v>0.22380557077547</v>
      </c>
      <c r="AW10" s="14"/>
      <c r="AX10" s="14">
        <v>0.30784069555034999</v>
      </c>
      <c r="AY10" s="14">
        <v>0.425012780704278</v>
      </c>
      <c r="AZ10" s="14">
        <v>0.26215792377884301</v>
      </c>
      <c r="BA10" s="14"/>
      <c r="BB10" s="14">
        <v>0.40830166461474099</v>
      </c>
      <c r="BC10" s="14">
        <v>0.32635627294185798</v>
      </c>
      <c r="BD10" s="14">
        <v>0.32650705571615202</v>
      </c>
      <c r="BE10" s="14"/>
      <c r="BF10" s="14">
        <v>0.335968161583652</v>
      </c>
      <c r="BG10" s="14">
        <v>0.34410994829800401</v>
      </c>
      <c r="BH10" s="14">
        <v>0.34677178791824598</v>
      </c>
      <c r="BI10" s="14"/>
      <c r="BJ10" s="14">
        <v>0.43256682200572799</v>
      </c>
      <c r="BK10" s="14">
        <v>0.29811104724161802</v>
      </c>
      <c r="BL10" s="14"/>
      <c r="BM10" s="14">
        <v>0.35290829157959103</v>
      </c>
      <c r="BN10" s="14">
        <v>0.30641507639673199</v>
      </c>
      <c r="BO10" s="14"/>
      <c r="BP10" s="14">
        <v>0.33220929861218501</v>
      </c>
      <c r="BQ10" s="14">
        <v>0.26808727506174901</v>
      </c>
      <c r="BR10" s="14">
        <v>0.33766783871942402</v>
      </c>
      <c r="BS10" s="14">
        <v>0.24412763261940301</v>
      </c>
      <c r="BT10" s="14">
        <v>0.348127286777489</v>
      </c>
      <c r="BU10" s="14">
        <v>0.33035354733151701</v>
      </c>
      <c r="BV10" s="14">
        <v>0.33469237616164599</v>
      </c>
      <c r="BW10" s="14">
        <v>0.37711313829760701</v>
      </c>
    </row>
    <row r="11" spans="2:75" ht="29" x14ac:dyDescent="0.35">
      <c r="B11" s="15" t="s">
        <v>447</v>
      </c>
      <c r="C11" s="14">
        <v>7.5240617447500199E-2</v>
      </c>
      <c r="D11" s="14">
        <v>7.8931720986421303E-2</v>
      </c>
      <c r="E11" s="14">
        <v>7.1757124283690299E-2</v>
      </c>
      <c r="F11" s="14"/>
      <c r="G11" s="14">
        <v>0.100396034583618</v>
      </c>
      <c r="H11" s="14">
        <v>0.12627834679046199</v>
      </c>
      <c r="I11" s="14">
        <v>0.101835774960952</v>
      </c>
      <c r="J11" s="14">
        <v>9.9814169182328494E-2</v>
      </c>
      <c r="K11" s="14">
        <v>7.3323684913517595E-2</v>
      </c>
      <c r="L11" s="14">
        <v>2.9719090077008199E-2</v>
      </c>
      <c r="M11" s="14"/>
      <c r="N11" s="14">
        <v>7.5385257980095793E-2</v>
      </c>
      <c r="O11" s="14">
        <v>7.4969933022214205E-2</v>
      </c>
      <c r="P11" s="14"/>
      <c r="Q11" s="14">
        <v>0.12674159670124599</v>
      </c>
      <c r="R11" s="14">
        <v>7.9827740042069301E-2</v>
      </c>
      <c r="S11" s="14">
        <v>2.8185528581562199E-2</v>
      </c>
      <c r="T11" s="14">
        <v>0.101176777542514</v>
      </c>
      <c r="U11" s="14">
        <v>7.5166237699808597E-2</v>
      </c>
      <c r="V11" s="14">
        <v>9.7578895880356301E-2</v>
      </c>
      <c r="W11" s="14">
        <v>5.8381257553660602E-2</v>
      </c>
      <c r="X11" s="14">
        <v>0</v>
      </c>
      <c r="Y11" s="14">
        <v>0.31767777732357899</v>
      </c>
      <c r="Z11" s="14">
        <v>4.8941931036721897E-2</v>
      </c>
      <c r="AA11" s="14"/>
      <c r="AB11" s="14">
        <v>4.5884531598775001E-2</v>
      </c>
      <c r="AC11" s="14">
        <v>6.4449679959267897E-2</v>
      </c>
      <c r="AD11" s="14">
        <v>9.0909429556501706E-2</v>
      </c>
      <c r="AE11" s="14"/>
      <c r="AF11" s="14">
        <v>3.0313502989623101E-2</v>
      </c>
      <c r="AG11" s="14">
        <v>8.1367273775322699E-2</v>
      </c>
      <c r="AH11" s="14">
        <v>4.4888203263638002E-2</v>
      </c>
      <c r="AI11" s="14">
        <v>7.56426697063214E-2</v>
      </c>
      <c r="AJ11" s="14">
        <v>4.2955812405219999E-2</v>
      </c>
      <c r="AK11" s="14">
        <v>2.6435884945119E-2</v>
      </c>
      <c r="AL11" s="14">
        <v>0.17840752102188701</v>
      </c>
      <c r="AM11" s="14">
        <v>0.15517686290902599</v>
      </c>
      <c r="AN11" s="14"/>
      <c r="AO11" s="14">
        <v>3.66816167501735E-2</v>
      </c>
      <c r="AP11" s="14">
        <v>8.3967609589262193E-2</v>
      </c>
      <c r="AQ11" s="14">
        <v>4.26751814744286E-2</v>
      </c>
      <c r="AR11" s="14">
        <v>2.55907546997921E-2</v>
      </c>
      <c r="AS11" s="14">
        <v>2.79522800471191E-2</v>
      </c>
      <c r="AT11" s="14">
        <v>7.1393621355330499E-3</v>
      </c>
      <c r="AU11" s="14">
        <v>0.15052637143060599</v>
      </c>
      <c r="AV11" s="14">
        <v>0.257407076303171</v>
      </c>
      <c r="AW11" s="14"/>
      <c r="AX11" s="14">
        <v>7.6581366473583001E-3</v>
      </c>
      <c r="AY11" s="14">
        <v>3.6839721520875501E-2</v>
      </c>
      <c r="AZ11" s="14">
        <v>0.13231735672421399</v>
      </c>
      <c r="BA11" s="14"/>
      <c r="BB11" s="14">
        <v>2.82857280892891E-2</v>
      </c>
      <c r="BC11" s="14">
        <v>4.4385925367015501E-2</v>
      </c>
      <c r="BD11" s="14">
        <v>0.196062945814034</v>
      </c>
      <c r="BE11" s="14"/>
      <c r="BF11" s="14">
        <v>8.2609890287386606E-2</v>
      </c>
      <c r="BG11" s="14">
        <v>2.4566415801231398E-2</v>
      </c>
      <c r="BH11" s="14">
        <v>0.142078265887184</v>
      </c>
      <c r="BI11" s="14"/>
      <c r="BJ11" s="14">
        <v>4.4203157330860603E-2</v>
      </c>
      <c r="BK11" s="14">
        <v>8.6038946257223803E-2</v>
      </c>
      <c r="BL11" s="14"/>
      <c r="BM11" s="14">
        <v>6.1771505575111602E-2</v>
      </c>
      <c r="BN11" s="14">
        <v>6.8980413333987606E-2</v>
      </c>
      <c r="BO11" s="14"/>
      <c r="BP11" s="14">
        <v>4.64910443386293E-2</v>
      </c>
      <c r="BQ11" s="14">
        <v>6.9838366893006903E-2</v>
      </c>
      <c r="BR11" s="14">
        <v>3.4484397424764501E-2</v>
      </c>
      <c r="BS11" s="14">
        <v>9.5774072530324994E-2</v>
      </c>
      <c r="BT11" s="14">
        <v>7.8198505602795496E-2</v>
      </c>
      <c r="BU11" s="14">
        <v>0.106111510602362</v>
      </c>
      <c r="BV11" s="14">
        <v>3.7720526014016702E-2</v>
      </c>
      <c r="BW11" s="14">
        <v>7.2076231731187296E-2</v>
      </c>
    </row>
    <row r="12" spans="2:75" x14ac:dyDescent="0.35">
      <c r="B12" s="15" t="s">
        <v>448</v>
      </c>
      <c r="C12" s="20">
        <v>0.183759043971953</v>
      </c>
      <c r="D12" s="20">
        <v>0.13409575363683601</v>
      </c>
      <c r="E12" s="20">
        <v>0.23062896527068</v>
      </c>
      <c r="F12" s="20"/>
      <c r="G12" s="20">
        <v>0.18990124577846301</v>
      </c>
      <c r="H12" s="20">
        <v>0.14379812747436699</v>
      </c>
      <c r="I12" s="20">
        <v>0.192682843049164</v>
      </c>
      <c r="J12" s="20">
        <v>0.20898358646889301</v>
      </c>
      <c r="K12" s="20">
        <v>0.11318485515198699</v>
      </c>
      <c r="L12" s="20">
        <v>0.21170493595679399</v>
      </c>
      <c r="M12" s="20"/>
      <c r="N12" s="20">
        <v>0.135562275274317</v>
      </c>
      <c r="O12" s="20">
        <v>0.27395585396324101</v>
      </c>
      <c r="P12" s="20"/>
      <c r="Q12" s="20">
        <v>0.33308413803307402</v>
      </c>
      <c r="R12" s="20">
        <v>0.274568376252327</v>
      </c>
      <c r="S12" s="20">
        <v>0.22482962386566499</v>
      </c>
      <c r="T12" s="20">
        <v>0.14126717971670499</v>
      </c>
      <c r="U12" s="20">
        <v>0.13596371833619</v>
      </c>
      <c r="V12" s="20">
        <v>0.112067728757639</v>
      </c>
      <c r="W12" s="20">
        <v>9.6547787157191797E-2</v>
      </c>
      <c r="X12" s="20">
        <v>0</v>
      </c>
      <c r="Y12" s="20">
        <v>0</v>
      </c>
      <c r="Z12" s="20">
        <v>0.41455405714249099</v>
      </c>
      <c r="AA12" s="20"/>
      <c r="AB12" s="20">
        <v>4.83677005232016E-2</v>
      </c>
      <c r="AC12" s="20">
        <v>0.25177542980165801</v>
      </c>
      <c r="AD12" s="20">
        <v>5.6558445678003999E-2</v>
      </c>
      <c r="AE12" s="20"/>
      <c r="AF12" s="20">
        <v>0.13017494660054699</v>
      </c>
      <c r="AG12" s="20">
        <v>6.6359537206378993E-2</v>
      </c>
      <c r="AH12" s="20">
        <v>7.2997514145800094E-2</v>
      </c>
      <c r="AI12" s="20">
        <v>0.111011823866773</v>
      </c>
      <c r="AJ12" s="20">
        <v>0.230345694918828</v>
      </c>
      <c r="AK12" s="20">
        <v>0.16361830170476499</v>
      </c>
      <c r="AL12" s="20">
        <v>7.5247700328164496E-2</v>
      </c>
      <c r="AM12" s="20">
        <v>0.35501793005916399</v>
      </c>
      <c r="AN12" s="20"/>
      <c r="AO12" s="20">
        <v>0.112402126111321</v>
      </c>
      <c r="AP12" s="20">
        <v>6.8203519134604096E-2</v>
      </c>
      <c r="AQ12" s="20">
        <v>0.100072250878289</v>
      </c>
      <c r="AR12" s="20">
        <v>0.167365302189277</v>
      </c>
      <c r="AS12" s="20">
        <v>0.178474790329225</v>
      </c>
      <c r="AT12" s="20">
        <v>0.13905061949803599</v>
      </c>
      <c r="AU12" s="20">
        <v>8.6583754110843195E-2</v>
      </c>
      <c r="AV12" s="20">
        <v>0.32372320002627902</v>
      </c>
      <c r="AW12" s="20"/>
      <c r="AX12" s="20">
        <v>0.16331837623714801</v>
      </c>
      <c r="AY12" s="20">
        <v>9.3095686041546694E-2</v>
      </c>
      <c r="AZ12" s="20">
        <v>0.17618964318049701</v>
      </c>
      <c r="BA12" s="20"/>
      <c r="BB12" s="20">
        <v>6.5118566122180296E-2</v>
      </c>
      <c r="BC12" s="20">
        <v>0.14006931646908899</v>
      </c>
      <c r="BD12" s="20">
        <v>0.14380679024572399</v>
      </c>
      <c r="BE12" s="20"/>
      <c r="BF12" s="20">
        <v>4.5442467088316597E-2</v>
      </c>
      <c r="BG12" s="20">
        <v>0.111239836712319</v>
      </c>
      <c r="BH12" s="20">
        <v>0.13637749417556799</v>
      </c>
      <c r="BI12" s="20"/>
      <c r="BJ12" s="20">
        <v>9.8389504521399301E-2</v>
      </c>
      <c r="BK12" s="20">
        <v>0.19585725096208401</v>
      </c>
      <c r="BL12" s="20"/>
      <c r="BM12" s="20">
        <v>6.8285127519870495E-2</v>
      </c>
      <c r="BN12" s="20">
        <v>0.23890827270255999</v>
      </c>
      <c r="BO12" s="20"/>
      <c r="BP12" s="20">
        <v>0.18328088351444</v>
      </c>
      <c r="BQ12" s="20">
        <v>0.19467809924197099</v>
      </c>
      <c r="BR12" s="20">
        <v>0.24167594013855201</v>
      </c>
      <c r="BS12" s="20">
        <v>0.16020220683761199</v>
      </c>
      <c r="BT12" s="20">
        <v>0.17693066058676399</v>
      </c>
      <c r="BU12" s="20">
        <v>0.17073545714976601</v>
      </c>
      <c r="BV12" s="20">
        <v>0.184058693191085</v>
      </c>
      <c r="BW12" s="20">
        <v>0.25643179413662098</v>
      </c>
    </row>
    <row r="13" spans="2:75" x14ac:dyDescent="0.35">
      <c r="B13" s="16"/>
    </row>
    <row r="14" spans="2:75" x14ac:dyDescent="0.35">
      <c r="B14" t="s">
        <v>94</v>
      </c>
    </row>
    <row r="15" spans="2:75" x14ac:dyDescent="0.35">
      <c r="B15" t="s">
        <v>95</v>
      </c>
    </row>
    <row r="17" spans="2:2" x14ac:dyDescent="0.35">
      <c r="B17"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M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13" width="20.6328125" customWidth="1"/>
  </cols>
  <sheetData>
    <row r="2" spans="2:13" ht="40" customHeight="1" x14ac:dyDescent="0.35">
      <c r="D2" s="28" t="s">
        <v>464</v>
      </c>
      <c r="E2" s="25"/>
      <c r="F2" s="25"/>
      <c r="G2" s="25"/>
      <c r="H2" s="25"/>
      <c r="I2" s="25"/>
      <c r="J2" s="25"/>
      <c r="K2" s="25"/>
      <c r="L2" s="25"/>
      <c r="M2" s="25"/>
    </row>
    <row r="6" spans="2:13" ht="50" customHeight="1" x14ac:dyDescent="0.35">
      <c r="B6" s="17" t="s">
        <v>14</v>
      </c>
      <c r="C6" s="17" t="s">
        <v>449</v>
      </c>
      <c r="D6" s="17" t="s">
        <v>450</v>
      </c>
      <c r="E6" s="17" t="s">
        <v>451</v>
      </c>
      <c r="F6" s="17" t="s">
        <v>452</v>
      </c>
      <c r="G6" s="17" t="s">
        <v>453</v>
      </c>
      <c r="H6" s="17" t="s">
        <v>454</v>
      </c>
      <c r="I6" s="17" t="s">
        <v>455</v>
      </c>
      <c r="J6" s="17" t="s">
        <v>456</v>
      </c>
      <c r="K6" s="17" t="s">
        <v>457</v>
      </c>
      <c r="L6" s="17" t="s">
        <v>458</v>
      </c>
    </row>
    <row r="7" spans="2:13" x14ac:dyDescent="0.35">
      <c r="B7" s="15" t="s">
        <v>459</v>
      </c>
      <c r="C7" s="14">
        <v>4.0593704190762601E-2</v>
      </c>
      <c r="D7" s="14">
        <v>4.4929593493353702E-2</v>
      </c>
      <c r="E7" s="14">
        <v>4.70637714531865E-2</v>
      </c>
      <c r="F7" s="14">
        <v>5.3649430895123897E-2</v>
      </c>
      <c r="G7" s="14">
        <v>1.68790435887789E-2</v>
      </c>
      <c r="H7" s="14">
        <v>2.2661583153143702E-2</v>
      </c>
      <c r="I7" s="14">
        <v>7.5803761297877498E-3</v>
      </c>
      <c r="J7" s="14">
        <v>1.3174016393343001E-2</v>
      </c>
      <c r="K7" s="14">
        <v>2.3517657710543101E-2</v>
      </c>
      <c r="L7" s="14">
        <v>1.2205573526774999E-2</v>
      </c>
    </row>
    <row r="8" spans="2:13" x14ac:dyDescent="0.35">
      <c r="B8" s="15" t="s">
        <v>460</v>
      </c>
      <c r="C8" s="14">
        <v>0.387711054537834</v>
      </c>
      <c r="D8" s="14">
        <v>0.37520190053748598</v>
      </c>
      <c r="E8" s="14">
        <v>0.32886760940785698</v>
      </c>
      <c r="F8" s="14">
        <v>0.22042600571988</v>
      </c>
      <c r="G8" s="14">
        <v>0.17747229722824601</v>
      </c>
      <c r="H8" s="14">
        <v>0.16281122532030101</v>
      </c>
      <c r="I8" s="14">
        <v>6.6224832337202097E-2</v>
      </c>
      <c r="J8" s="14">
        <v>0.115855933279575</v>
      </c>
      <c r="K8" s="14">
        <v>0.14705701415800401</v>
      </c>
      <c r="L8" s="14">
        <v>0.12650078232192399</v>
      </c>
    </row>
    <row r="9" spans="2:13" x14ac:dyDescent="0.35">
      <c r="B9" s="15" t="s">
        <v>461</v>
      </c>
      <c r="C9" s="14">
        <v>0.29847286729566602</v>
      </c>
      <c r="D9" s="14">
        <v>0.29020033360902597</v>
      </c>
      <c r="E9" s="14">
        <v>0.31688816368010703</v>
      </c>
      <c r="F9" s="14">
        <v>0.36176872930347798</v>
      </c>
      <c r="G9" s="14">
        <v>0.38919256601605801</v>
      </c>
      <c r="H9" s="14">
        <v>0.35017377524262999</v>
      </c>
      <c r="I9" s="14">
        <v>0.55776795681048597</v>
      </c>
      <c r="J9" s="14">
        <v>0.55852785147510597</v>
      </c>
      <c r="K9" s="14">
        <v>0.53122825005254204</v>
      </c>
      <c r="L9" s="14">
        <v>0.45181214576970602</v>
      </c>
    </row>
    <row r="10" spans="2:13" x14ac:dyDescent="0.35">
      <c r="B10" s="15" t="s">
        <v>462</v>
      </c>
      <c r="C10" s="14">
        <v>7.1965642928082496E-2</v>
      </c>
      <c r="D10" s="14">
        <v>7.2612804124184901E-2</v>
      </c>
      <c r="E10" s="14">
        <v>7.1823858785947006E-2</v>
      </c>
      <c r="F10" s="14">
        <v>0.10710481891383899</v>
      </c>
      <c r="G10" s="14">
        <v>0.108499769963327</v>
      </c>
      <c r="H10" s="14">
        <v>0.201491355333136</v>
      </c>
      <c r="I10" s="14">
        <v>0.12791166774402399</v>
      </c>
      <c r="J10" s="14">
        <v>8.8607079180757206E-2</v>
      </c>
      <c r="K10" s="14">
        <v>0.100262033509529</v>
      </c>
      <c r="L10" s="14">
        <v>0.16359492909742501</v>
      </c>
    </row>
    <row r="11" spans="2:13" x14ac:dyDescent="0.35">
      <c r="B11" s="15" t="s">
        <v>463</v>
      </c>
      <c r="C11" s="14">
        <v>3.4441546559918101E-2</v>
      </c>
      <c r="D11" s="14">
        <v>3.5679081759611597E-2</v>
      </c>
      <c r="E11" s="14">
        <v>4.6810939654055299E-2</v>
      </c>
      <c r="F11" s="14">
        <v>4.9496053935092703E-2</v>
      </c>
      <c r="G11" s="14">
        <v>4.9923035517735102E-2</v>
      </c>
      <c r="H11" s="14">
        <v>7.20322840606165E-2</v>
      </c>
      <c r="I11" s="14">
        <v>6.8742304105113006E-2</v>
      </c>
      <c r="J11" s="14">
        <v>4.8496888486883202E-2</v>
      </c>
      <c r="K11" s="14">
        <v>4.1797768121044798E-2</v>
      </c>
      <c r="L11" s="14">
        <v>5.5600340760813403E-2</v>
      </c>
    </row>
    <row r="12" spans="2:13" x14ac:dyDescent="0.35">
      <c r="B12" s="15" t="s">
        <v>92</v>
      </c>
      <c r="C12" s="14">
        <v>0.16681518448773699</v>
      </c>
      <c r="D12" s="14">
        <v>0.181376286476337</v>
      </c>
      <c r="E12" s="14">
        <v>0.18854565701884801</v>
      </c>
      <c r="F12" s="14">
        <v>0.20755496123258599</v>
      </c>
      <c r="G12" s="14">
        <v>0.25803328768585498</v>
      </c>
      <c r="H12" s="14">
        <v>0.190829776890173</v>
      </c>
      <c r="I12" s="14">
        <v>0.171772862873387</v>
      </c>
      <c r="J12" s="14">
        <v>0.175338231184335</v>
      </c>
      <c r="K12" s="14">
        <v>0.156137276448337</v>
      </c>
      <c r="L12" s="14">
        <v>0.190286228523356</v>
      </c>
    </row>
    <row r="13" spans="2:13" x14ac:dyDescent="0.35">
      <c r="B13" s="16"/>
      <c r="C13" s="16"/>
      <c r="D13" s="16"/>
      <c r="E13" s="16"/>
      <c r="F13" s="16"/>
      <c r="G13" s="16"/>
      <c r="H13" s="16"/>
      <c r="I13" s="16"/>
      <c r="J13" s="16"/>
      <c r="K13" s="16"/>
      <c r="L13" s="16"/>
    </row>
    <row r="14" spans="2:13" x14ac:dyDescent="0.35">
      <c r="B14" t="s">
        <v>94</v>
      </c>
    </row>
    <row r="15" spans="2:13" x14ac:dyDescent="0.35">
      <c r="B15" t="s">
        <v>95</v>
      </c>
    </row>
    <row r="19" spans="2:2" x14ac:dyDescent="0.35">
      <c r="B19"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465</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459</v>
      </c>
      <c r="C9" s="14">
        <v>4.0593704190762601E-2</v>
      </c>
      <c r="D9" s="14">
        <v>5.2285919430118399E-2</v>
      </c>
      <c r="E9" s="14">
        <v>2.9559131080956098E-2</v>
      </c>
      <c r="F9" s="14"/>
      <c r="G9" s="14">
        <v>4.95905082919324E-2</v>
      </c>
      <c r="H9" s="14">
        <v>1.29191920120795E-2</v>
      </c>
      <c r="I9" s="14">
        <v>9.0080398572024906E-2</v>
      </c>
      <c r="J9" s="14">
        <v>1.7842897129030599E-2</v>
      </c>
      <c r="K9" s="14">
        <v>1.9720312350833401E-2</v>
      </c>
      <c r="L9" s="14">
        <v>4.9098905246361103E-2</v>
      </c>
      <c r="M9" s="14"/>
      <c r="N9" s="14">
        <v>4.2594051539418899E-2</v>
      </c>
      <c r="O9" s="14">
        <v>3.68501970097058E-2</v>
      </c>
      <c r="P9" s="14"/>
      <c r="Q9" s="14">
        <v>2.89383095158341E-2</v>
      </c>
      <c r="R9" s="14">
        <v>1.4251178373398499E-2</v>
      </c>
      <c r="S9" s="14">
        <v>6.4917213293578704E-2</v>
      </c>
      <c r="T9" s="14">
        <v>3.3722950474494397E-2</v>
      </c>
      <c r="U9" s="14">
        <v>5.22938500485918E-2</v>
      </c>
      <c r="V9" s="14">
        <v>3.2468010225963503E-2</v>
      </c>
      <c r="W9" s="14">
        <v>4.8892226252303203E-2</v>
      </c>
      <c r="X9" s="14">
        <v>0</v>
      </c>
      <c r="Y9" s="14">
        <v>0</v>
      </c>
      <c r="Z9" s="14">
        <v>3.5745235896090202E-2</v>
      </c>
      <c r="AA9" s="14"/>
      <c r="AB9" s="14">
        <v>0.14090962595198001</v>
      </c>
      <c r="AC9" s="14">
        <v>1.3376860194306299E-2</v>
      </c>
      <c r="AD9" s="14">
        <v>1.5266992176097E-2</v>
      </c>
      <c r="AE9" s="14"/>
      <c r="AF9" s="14">
        <v>7.1610597439087695E-2</v>
      </c>
      <c r="AG9" s="14">
        <v>2.6897676982711199E-2</v>
      </c>
      <c r="AH9" s="14">
        <v>4.7957474748982099E-2</v>
      </c>
      <c r="AI9" s="14">
        <v>5.9279276402728197E-2</v>
      </c>
      <c r="AJ9" s="14">
        <v>3.7955799689498602E-2</v>
      </c>
      <c r="AK9" s="14">
        <v>4.0443389020037503E-2</v>
      </c>
      <c r="AL9" s="14">
        <v>5.6726413110013002E-2</v>
      </c>
      <c r="AM9" s="14">
        <v>3.85403206265768E-2</v>
      </c>
      <c r="AN9" s="14"/>
      <c r="AO9" s="14">
        <v>8.6669796588197401E-2</v>
      </c>
      <c r="AP9" s="14">
        <v>3.0542589152721698E-2</v>
      </c>
      <c r="AQ9" s="14">
        <v>4.5066218427987401E-2</v>
      </c>
      <c r="AR9" s="14">
        <v>7.7117446065595993E-2</v>
      </c>
      <c r="AS9" s="14">
        <v>1.6677987667862E-2</v>
      </c>
      <c r="AT9" s="14">
        <v>4.0297535205582803E-2</v>
      </c>
      <c r="AU9" s="14">
        <v>6.5012593167518395E-2</v>
      </c>
      <c r="AV9" s="14">
        <v>2.44680640893256E-2</v>
      </c>
      <c r="AW9" s="14"/>
      <c r="AX9" s="14">
        <v>0.18167356102106799</v>
      </c>
      <c r="AY9" s="14">
        <v>2.66455197497171E-2</v>
      </c>
      <c r="AZ9" s="14">
        <v>3.8875536329771601E-2</v>
      </c>
      <c r="BA9" s="14"/>
      <c r="BB9" s="14">
        <v>0.14144724682991</v>
      </c>
      <c r="BC9" s="14">
        <v>3.0586698327471001E-2</v>
      </c>
      <c r="BD9" s="14">
        <v>2.0210379499361698E-2</v>
      </c>
      <c r="BE9" s="14"/>
      <c r="BF9" s="14">
        <v>0.125310360633961</v>
      </c>
      <c r="BG9" s="14">
        <v>4.9610771786912401E-2</v>
      </c>
      <c r="BH9" s="14">
        <v>2.99822887880145E-2</v>
      </c>
      <c r="BI9" s="14"/>
      <c r="BJ9" s="14">
        <v>6.5376046294733106E-2</v>
      </c>
      <c r="BK9" s="14">
        <v>3.5276205771750599E-2</v>
      </c>
      <c r="BL9" s="14"/>
      <c r="BM9" s="14">
        <v>6.6998243886638401E-2</v>
      </c>
      <c r="BN9" s="14">
        <v>2.0514670590812401E-2</v>
      </c>
      <c r="BO9" s="14"/>
      <c r="BP9" s="14">
        <v>6.2573067782536101E-2</v>
      </c>
      <c r="BQ9" s="14">
        <v>5.8507753103638302E-2</v>
      </c>
      <c r="BR9" s="14">
        <v>1.2766513035959E-2</v>
      </c>
      <c r="BS9" s="14">
        <v>1.86459461833468E-2</v>
      </c>
      <c r="BT9" s="14">
        <v>4.35167906894783E-2</v>
      </c>
      <c r="BU9" s="14">
        <v>3.2272898155820601E-2</v>
      </c>
      <c r="BV9" s="14">
        <v>0</v>
      </c>
      <c r="BW9" s="14">
        <v>6.0576623276637903E-2</v>
      </c>
    </row>
    <row r="10" spans="2:75" x14ac:dyDescent="0.35">
      <c r="B10" s="15" t="s">
        <v>460</v>
      </c>
      <c r="C10" s="14">
        <v>0.387711054537834</v>
      </c>
      <c r="D10" s="14">
        <v>0.392936140628876</v>
      </c>
      <c r="E10" s="14">
        <v>0.38277985943952803</v>
      </c>
      <c r="F10" s="14"/>
      <c r="G10" s="14">
        <v>0.340581554611254</v>
      </c>
      <c r="H10" s="14">
        <v>0.28846441420074698</v>
      </c>
      <c r="I10" s="14">
        <v>0.32139932129346399</v>
      </c>
      <c r="J10" s="14">
        <v>0.346429409652173</v>
      </c>
      <c r="K10" s="14">
        <v>0.48582921374391502</v>
      </c>
      <c r="L10" s="14">
        <v>0.43621748833697699</v>
      </c>
      <c r="M10" s="14"/>
      <c r="N10" s="14">
        <v>0.42469239965188799</v>
      </c>
      <c r="O10" s="14">
        <v>0.31850310868153298</v>
      </c>
      <c r="P10" s="14"/>
      <c r="Q10" s="14">
        <v>0.268736355103665</v>
      </c>
      <c r="R10" s="14">
        <v>0.30667287703439799</v>
      </c>
      <c r="S10" s="14">
        <v>0.33197921134775099</v>
      </c>
      <c r="T10" s="14">
        <v>0.34792385324973801</v>
      </c>
      <c r="U10" s="14">
        <v>0.47205807881809098</v>
      </c>
      <c r="V10" s="14">
        <v>0.42164430734944702</v>
      </c>
      <c r="W10" s="14">
        <v>0.50493199129005395</v>
      </c>
      <c r="X10" s="14">
        <v>0.67070004064878597</v>
      </c>
      <c r="Y10" s="14">
        <v>0.57049239310669397</v>
      </c>
      <c r="Z10" s="14">
        <v>0.26517916965223498</v>
      </c>
      <c r="AA10" s="14"/>
      <c r="AB10" s="14">
        <v>0.456225010577054</v>
      </c>
      <c r="AC10" s="14">
        <v>0.38543168326740601</v>
      </c>
      <c r="AD10" s="14">
        <v>0.438944117430973</v>
      </c>
      <c r="AE10" s="14"/>
      <c r="AF10" s="14">
        <v>0.55179318153217205</v>
      </c>
      <c r="AG10" s="14">
        <v>0.41397975928583303</v>
      </c>
      <c r="AH10" s="14">
        <v>0.36363828854072</v>
      </c>
      <c r="AI10" s="14">
        <v>0.41335418943227398</v>
      </c>
      <c r="AJ10" s="14">
        <v>0.317844311378776</v>
      </c>
      <c r="AK10" s="14">
        <v>0.50222642686791397</v>
      </c>
      <c r="AL10" s="14">
        <v>0.29164856522453098</v>
      </c>
      <c r="AM10" s="14">
        <v>0.212253689567627</v>
      </c>
      <c r="AN10" s="14"/>
      <c r="AO10" s="14">
        <v>0.55770787938569399</v>
      </c>
      <c r="AP10" s="14">
        <v>0.42812468885467397</v>
      </c>
      <c r="AQ10" s="14">
        <v>0.40317623633919902</v>
      </c>
      <c r="AR10" s="14">
        <v>0.41170529209662698</v>
      </c>
      <c r="AS10" s="14">
        <v>0.31940479762521501</v>
      </c>
      <c r="AT10" s="14">
        <v>0.48929421461808398</v>
      </c>
      <c r="AU10" s="14">
        <v>0.293184675407273</v>
      </c>
      <c r="AV10" s="14">
        <v>0.24134179510137699</v>
      </c>
      <c r="AW10" s="14"/>
      <c r="AX10" s="14">
        <v>0.31436013464547502</v>
      </c>
      <c r="AY10" s="14">
        <v>0.53861380275822701</v>
      </c>
      <c r="AZ10" s="14">
        <v>0.27718157898865098</v>
      </c>
      <c r="BA10" s="14"/>
      <c r="BB10" s="14">
        <v>0.53309193211537298</v>
      </c>
      <c r="BC10" s="14">
        <v>0.45861631882401899</v>
      </c>
      <c r="BD10" s="14">
        <v>0.239587733630058</v>
      </c>
      <c r="BE10" s="14"/>
      <c r="BF10" s="14">
        <v>0.405568347482759</v>
      </c>
      <c r="BG10" s="14">
        <v>0.50910277618705602</v>
      </c>
      <c r="BH10" s="14">
        <v>0.32935675343181398</v>
      </c>
      <c r="BI10" s="14"/>
      <c r="BJ10" s="14">
        <v>0.47572310283074098</v>
      </c>
      <c r="BK10" s="14">
        <v>0.36925825786212702</v>
      </c>
      <c r="BL10" s="14"/>
      <c r="BM10" s="14">
        <v>0.46979433614120097</v>
      </c>
      <c r="BN10" s="14">
        <v>0.374602310047844</v>
      </c>
      <c r="BO10" s="14"/>
      <c r="BP10" s="14">
        <v>0.38824187707187902</v>
      </c>
      <c r="BQ10" s="14">
        <v>0.50399539777096103</v>
      </c>
      <c r="BR10" s="14">
        <v>0.45034308271282902</v>
      </c>
      <c r="BS10" s="14">
        <v>0.32236581698894001</v>
      </c>
      <c r="BT10" s="14">
        <v>0.42575777982719898</v>
      </c>
      <c r="BU10" s="14">
        <v>0.35902746023794102</v>
      </c>
      <c r="BV10" s="14">
        <v>0.35214829838549</v>
      </c>
      <c r="BW10" s="14">
        <v>0.29724145233748001</v>
      </c>
    </row>
    <row r="11" spans="2:75" x14ac:dyDescent="0.35">
      <c r="B11" s="15" t="s">
        <v>461</v>
      </c>
      <c r="C11" s="14">
        <v>0.29847286729566602</v>
      </c>
      <c r="D11" s="14">
        <v>0.33519344178363197</v>
      </c>
      <c r="E11" s="14">
        <v>0.26381768386578403</v>
      </c>
      <c r="F11" s="14"/>
      <c r="G11" s="14">
        <v>0.31988205497712002</v>
      </c>
      <c r="H11" s="14">
        <v>0.36515940399258601</v>
      </c>
      <c r="I11" s="14">
        <v>0.35007704671072398</v>
      </c>
      <c r="J11" s="14">
        <v>0.30925363308606602</v>
      </c>
      <c r="K11" s="14">
        <v>0.31338494421714502</v>
      </c>
      <c r="L11" s="14">
        <v>0.23766892302863299</v>
      </c>
      <c r="M11" s="14"/>
      <c r="N11" s="14">
        <v>0.30845142862388603</v>
      </c>
      <c r="O11" s="14">
        <v>0.27979870252428402</v>
      </c>
      <c r="P11" s="14"/>
      <c r="Q11" s="14">
        <v>0.267388960864131</v>
      </c>
      <c r="R11" s="14">
        <v>0.29423752379891699</v>
      </c>
      <c r="S11" s="14">
        <v>0.33946625188067697</v>
      </c>
      <c r="T11" s="14">
        <v>0.34078799787394398</v>
      </c>
      <c r="U11" s="14">
        <v>0.23197709957901599</v>
      </c>
      <c r="V11" s="14">
        <v>0.36265858199694501</v>
      </c>
      <c r="W11" s="14">
        <v>0.28533673477135102</v>
      </c>
      <c r="X11" s="14">
        <v>8.53678270928626E-2</v>
      </c>
      <c r="Y11" s="14">
        <v>0.31767777732357899</v>
      </c>
      <c r="Z11" s="14">
        <v>0.24311711860187499</v>
      </c>
      <c r="AA11" s="14"/>
      <c r="AB11" s="14">
        <v>0.21972974881664201</v>
      </c>
      <c r="AC11" s="14">
        <v>0.29956603809976201</v>
      </c>
      <c r="AD11" s="14">
        <v>0.33754603265507699</v>
      </c>
      <c r="AE11" s="14"/>
      <c r="AF11" s="14">
        <v>0.23428616296867399</v>
      </c>
      <c r="AG11" s="14">
        <v>0.32309397295902698</v>
      </c>
      <c r="AH11" s="14">
        <v>0.36590393434961099</v>
      </c>
      <c r="AI11" s="14">
        <v>0.27026382321668002</v>
      </c>
      <c r="AJ11" s="14">
        <v>0.35315627285032503</v>
      </c>
      <c r="AK11" s="14">
        <v>0.25285936017741301</v>
      </c>
      <c r="AL11" s="14">
        <v>0.327651811978659</v>
      </c>
      <c r="AM11" s="14">
        <v>0.32731703174858701</v>
      </c>
      <c r="AN11" s="14"/>
      <c r="AO11" s="14">
        <v>0.21390099504149801</v>
      </c>
      <c r="AP11" s="14">
        <v>0.328625463899405</v>
      </c>
      <c r="AQ11" s="14">
        <v>0.33164339809730098</v>
      </c>
      <c r="AR11" s="14">
        <v>0.230022788486761</v>
      </c>
      <c r="AS11" s="14">
        <v>0.472206655945827</v>
      </c>
      <c r="AT11" s="14">
        <v>0.30493606039632898</v>
      </c>
      <c r="AU11" s="14">
        <v>0.30425014306078302</v>
      </c>
      <c r="AV11" s="14">
        <v>0.34084996606823098</v>
      </c>
      <c r="AW11" s="14"/>
      <c r="AX11" s="14">
        <v>0.25520608733623901</v>
      </c>
      <c r="AY11" s="14">
        <v>0.235435816629153</v>
      </c>
      <c r="AZ11" s="14">
        <v>0.38302858843331899</v>
      </c>
      <c r="BA11" s="14"/>
      <c r="BB11" s="14">
        <v>0.15448133426423899</v>
      </c>
      <c r="BC11" s="14">
        <v>0.280302327180943</v>
      </c>
      <c r="BD11" s="14">
        <v>0.43143690549925401</v>
      </c>
      <c r="BE11" s="14"/>
      <c r="BF11" s="14">
        <v>0.16727355209844699</v>
      </c>
      <c r="BG11" s="14">
        <v>0.24335076660034899</v>
      </c>
      <c r="BH11" s="14">
        <v>0.360471416477048</v>
      </c>
      <c r="BI11" s="14"/>
      <c r="BJ11" s="14">
        <v>0.28080907917258902</v>
      </c>
      <c r="BK11" s="14">
        <v>0.30067797895752502</v>
      </c>
      <c r="BL11" s="14"/>
      <c r="BM11" s="14">
        <v>0.26698956412314101</v>
      </c>
      <c r="BN11" s="14">
        <v>0.301208112139837</v>
      </c>
      <c r="BO11" s="14"/>
      <c r="BP11" s="14">
        <v>0.263841920222389</v>
      </c>
      <c r="BQ11" s="14">
        <v>0.23468889044937399</v>
      </c>
      <c r="BR11" s="14">
        <v>0.29531910226851799</v>
      </c>
      <c r="BS11" s="14">
        <v>0.36440320553680799</v>
      </c>
      <c r="BT11" s="14">
        <v>0.25512162409788602</v>
      </c>
      <c r="BU11" s="14">
        <v>0.37716562340308601</v>
      </c>
      <c r="BV11" s="14">
        <v>0.22035932654866699</v>
      </c>
      <c r="BW11" s="14">
        <v>0.38686623327361003</v>
      </c>
    </row>
    <row r="12" spans="2:75" x14ac:dyDescent="0.35">
      <c r="B12" s="15" t="s">
        <v>462</v>
      </c>
      <c r="C12" s="14">
        <v>7.1965642928082496E-2</v>
      </c>
      <c r="D12" s="14">
        <v>6.8761374173311907E-2</v>
      </c>
      <c r="E12" s="14">
        <v>7.4989683891592093E-2</v>
      </c>
      <c r="F12" s="14"/>
      <c r="G12" s="14">
        <v>8.5080604779840502E-2</v>
      </c>
      <c r="H12" s="14">
        <v>0.108548589625269</v>
      </c>
      <c r="I12" s="14">
        <v>6.5818016012915495E-2</v>
      </c>
      <c r="J12" s="14">
        <v>8.4721304315545296E-2</v>
      </c>
      <c r="K12" s="14">
        <v>4.1156781652486797E-2</v>
      </c>
      <c r="L12" s="14">
        <v>6.6137863054461302E-2</v>
      </c>
      <c r="M12" s="14"/>
      <c r="N12" s="14">
        <v>6.5538770673517099E-2</v>
      </c>
      <c r="O12" s="14">
        <v>8.3993075290197505E-2</v>
      </c>
      <c r="P12" s="14"/>
      <c r="Q12" s="14">
        <v>1.49207069165497E-2</v>
      </c>
      <c r="R12" s="14">
        <v>8.7144636270391901E-2</v>
      </c>
      <c r="S12" s="14">
        <v>7.6351782012231001E-2</v>
      </c>
      <c r="T12" s="14">
        <v>9.2319242272744295E-2</v>
      </c>
      <c r="U12" s="14">
        <v>9.1364593872207203E-2</v>
      </c>
      <c r="V12" s="14">
        <v>4.6481340211165803E-2</v>
      </c>
      <c r="W12" s="14">
        <v>4.7533684124923897E-2</v>
      </c>
      <c r="X12" s="14">
        <v>0.15728013285563799</v>
      </c>
      <c r="Y12" s="14">
        <v>0</v>
      </c>
      <c r="Z12" s="14">
        <v>5.0524735117569698E-2</v>
      </c>
      <c r="AA12" s="14"/>
      <c r="AB12" s="14">
        <v>8.2575129061973507E-2</v>
      </c>
      <c r="AC12" s="14">
        <v>7.2207843875674901E-2</v>
      </c>
      <c r="AD12" s="14">
        <v>6.8133119769827305E-2</v>
      </c>
      <c r="AE12" s="14"/>
      <c r="AF12" s="14">
        <v>4.3226716887604898E-2</v>
      </c>
      <c r="AG12" s="14">
        <v>0.11267559010334501</v>
      </c>
      <c r="AH12" s="14">
        <v>7.7886340769113604E-2</v>
      </c>
      <c r="AI12" s="14">
        <v>0</v>
      </c>
      <c r="AJ12" s="14">
        <v>0.119648998980868</v>
      </c>
      <c r="AK12" s="14">
        <v>5.8083898424288002E-2</v>
      </c>
      <c r="AL12" s="14">
        <v>0.165681500770988</v>
      </c>
      <c r="AM12" s="14">
        <v>9.2576007218619902E-2</v>
      </c>
      <c r="AN12" s="14"/>
      <c r="AO12" s="14">
        <v>5.7612840624475699E-2</v>
      </c>
      <c r="AP12" s="14">
        <v>9.5197213098808506E-2</v>
      </c>
      <c r="AQ12" s="14">
        <v>8.2421643923552002E-2</v>
      </c>
      <c r="AR12" s="14">
        <v>0</v>
      </c>
      <c r="AS12" s="14">
        <v>8.8280277612628605E-2</v>
      </c>
      <c r="AT12" s="14">
        <v>2.9559771364775202E-2</v>
      </c>
      <c r="AU12" s="14">
        <v>0.18436607952718201</v>
      </c>
      <c r="AV12" s="14">
        <v>9.5052018614201594E-2</v>
      </c>
      <c r="AW12" s="14"/>
      <c r="AX12" s="14">
        <v>5.0596701312247201E-2</v>
      </c>
      <c r="AY12" s="14">
        <v>8.5030816244491103E-2</v>
      </c>
      <c r="AZ12" s="14">
        <v>7.31319709528018E-2</v>
      </c>
      <c r="BA12" s="14"/>
      <c r="BB12" s="14">
        <v>6.4853409205391704E-2</v>
      </c>
      <c r="BC12" s="14">
        <v>7.5516028362189097E-2</v>
      </c>
      <c r="BD12" s="14">
        <v>9.0671459055714596E-2</v>
      </c>
      <c r="BE12" s="14"/>
      <c r="BF12" s="14">
        <v>0.16656019102456199</v>
      </c>
      <c r="BG12" s="14">
        <v>5.4454966990093799E-2</v>
      </c>
      <c r="BH12" s="14">
        <v>8.1334230227857907E-2</v>
      </c>
      <c r="BI12" s="14"/>
      <c r="BJ12" s="14">
        <v>6.05006726971185E-2</v>
      </c>
      <c r="BK12" s="14">
        <v>7.3723043502941593E-2</v>
      </c>
      <c r="BL12" s="14"/>
      <c r="BM12" s="14">
        <v>8.7811191510227898E-2</v>
      </c>
      <c r="BN12" s="14">
        <v>6.5948914208112705E-2</v>
      </c>
      <c r="BO12" s="14"/>
      <c r="BP12" s="14">
        <v>6.7116613400599601E-2</v>
      </c>
      <c r="BQ12" s="14">
        <v>1.8032489043703699E-2</v>
      </c>
      <c r="BR12" s="14">
        <v>3.2125254623638702E-2</v>
      </c>
      <c r="BS12" s="14">
        <v>7.9094535438416894E-2</v>
      </c>
      <c r="BT12" s="14">
        <v>8.66726941866173E-2</v>
      </c>
      <c r="BU12" s="14">
        <v>6.4128433707066307E-2</v>
      </c>
      <c r="BV12" s="14">
        <v>0.190402382612916</v>
      </c>
      <c r="BW12" s="14">
        <v>2.3273379161064901E-2</v>
      </c>
    </row>
    <row r="13" spans="2:75" x14ac:dyDescent="0.35">
      <c r="B13" s="15" t="s">
        <v>463</v>
      </c>
      <c r="C13" s="14">
        <v>3.4441546559918101E-2</v>
      </c>
      <c r="D13" s="14">
        <v>2.8276824529376299E-2</v>
      </c>
      <c r="E13" s="14">
        <v>4.0259526690721401E-2</v>
      </c>
      <c r="F13" s="14"/>
      <c r="G13" s="14">
        <v>8.4055834890698705E-2</v>
      </c>
      <c r="H13" s="14">
        <v>7.1397623699190199E-2</v>
      </c>
      <c r="I13" s="14">
        <v>3.0845406583446699E-2</v>
      </c>
      <c r="J13" s="14">
        <v>4.5397970299642501E-2</v>
      </c>
      <c r="K13" s="14">
        <v>2.6360506734751901E-2</v>
      </c>
      <c r="L13" s="14">
        <v>1.00288304861657E-2</v>
      </c>
      <c r="M13" s="14"/>
      <c r="N13" s="14">
        <v>3.41027718207614E-2</v>
      </c>
      <c r="O13" s="14">
        <v>3.50755392860541E-2</v>
      </c>
      <c r="P13" s="14"/>
      <c r="Q13" s="14">
        <v>5.70353475587441E-2</v>
      </c>
      <c r="R13" s="14">
        <v>4.2978998598683003E-2</v>
      </c>
      <c r="S13" s="14">
        <v>2.3932808206020301E-2</v>
      </c>
      <c r="T13" s="14">
        <v>3.6417319530622903E-2</v>
      </c>
      <c r="U13" s="14">
        <v>2.6704755007853302E-2</v>
      </c>
      <c r="V13" s="14">
        <v>4.5468991332924799E-2</v>
      </c>
      <c r="W13" s="14">
        <v>5.1948727773504302E-2</v>
      </c>
      <c r="X13" s="14">
        <v>0</v>
      </c>
      <c r="Y13" s="14">
        <v>0</v>
      </c>
      <c r="Z13" s="14">
        <v>6.0672490132813797E-3</v>
      </c>
      <c r="AA13" s="14"/>
      <c r="AB13" s="14">
        <v>3.2550364086257999E-2</v>
      </c>
      <c r="AC13" s="14">
        <v>2.3725408752696801E-2</v>
      </c>
      <c r="AD13" s="14">
        <v>6.8445811357580794E-2</v>
      </c>
      <c r="AE13" s="14"/>
      <c r="AF13" s="14">
        <v>0</v>
      </c>
      <c r="AG13" s="14">
        <v>4.5259201086973899E-2</v>
      </c>
      <c r="AH13" s="14">
        <v>4.0853893153811702E-2</v>
      </c>
      <c r="AI13" s="14">
        <v>4.6292462582371498E-2</v>
      </c>
      <c r="AJ13" s="14">
        <v>5.2844950343083598E-2</v>
      </c>
      <c r="AK13" s="14">
        <v>2.3668214255070399E-2</v>
      </c>
      <c r="AL13" s="14">
        <v>1.40043290099683E-2</v>
      </c>
      <c r="AM13" s="14">
        <v>5.6027773756748202E-2</v>
      </c>
      <c r="AN13" s="14"/>
      <c r="AO13" s="14">
        <v>0</v>
      </c>
      <c r="AP13" s="14">
        <v>4.5278194875503497E-2</v>
      </c>
      <c r="AQ13" s="14">
        <v>4.52771697307984E-2</v>
      </c>
      <c r="AR13" s="14">
        <v>1.6205943474070301E-2</v>
      </c>
      <c r="AS13" s="14">
        <v>3.5298212962063598E-2</v>
      </c>
      <c r="AT13" s="14">
        <v>2.0510276495538101E-2</v>
      </c>
      <c r="AU13" s="14">
        <v>7.2211006884623802E-3</v>
      </c>
      <c r="AV13" s="14">
        <v>8.0221180004127896E-2</v>
      </c>
      <c r="AW13" s="14"/>
      <c r="AX13" s="14">
        <v>2.89157859309652E-2</v>
      </c>
      <c r="AY13" s="14">
        <v>1.93257927551173E-2</v>
      </c>
      <c r="AZ13" s="14">
        <v>5.8925803588754197E-2</v>
      </c>
      <c r="BA13" s="14"/>
      <c r="BB13" s="14">
        <v>2.65832599398261E-2</v>
      </c>
      <c r="BC13" s="14">
        <v>1.2246121332734301E-2</v>
      </c>
      <c r="BD13" s="14">
        <v>0.10122871438320701</v>
      </c>
      <c r="BE13" s="14"/>
      <c r="BF13" s="14">
        <v>6.0904880846031399E-2</v>
      </c>
      <c r="BG13" s="14">
        <v>1.5646889639026398E-2</v>
      </c>
      <c r="BH13" s="14">
        <v>6.1172540510119097E-2</v>
      </c>
      <c r="BI13" s="14"/>
      <c r="BJ13" s="14">
        <v>2.04000404475396E-2</v>
      </c>
      <c r="BK13" s="14">
        <v>3.9008769970415101E-2</v>
      </c>
      <c r="BL13" s="14"/>
      <c r="BM13" s="14">
        <v>4.6084591861983201E-2</v>
      </c>
      <c r="BN13" s="14">
        <v>2.9789427599431501E-2</v>
      </c>
      <c r="BO13" s="14"/>
      <c r="BP13" s="14">
        <v>2.0167360893022599E-2</v>
      </c>
      <c r="BQ13" s="14">
        <v>0</v>
      </c>
      <c r="BR13" s="14">
        <v>0</v>
      </c>
      <c r="BS13" s="14">
        <v>5.5519589393672901E-2</v>
      </c>
      <c r="BT13" s="14">
        <v>3.5792899833230599E-2</v>
      </c>
      <c r="BU13" s="14">
        <v>3.8995703271079103E-2</v>
      </c>
      <c r="BV13" s="14">
        <v>3.7720526014016702E-2</v>
      </c>
      <c r="BW13" s="14">
        <v>4.7836140826624803E-2</v>
      </c>
    </row>
    <row r="14" spans="2:75" x14ac:dyDescent="0.35">
      <c r="B14" s="15" t="s">
        <v>92</v>
      </c>
      <c r="C14" s="20">
        <v>0.16681518448773699</v>
      </c>
      <c r="D14" s="20">
        <v>0.12254629945468599</v>
      </c>
      <c r="E14" s="20">
        <v>0.208594115031418</v>
      </c>
      <c r="F14" s="20"/>
      <c r="G14" s="20">
        <v>0.12080944244915399</v>
      </c>
      <c r="H14" s="20">
        <v>0.15351077647012901</v>
      </c>
      <c r="I14" s="20">
        <v>0.141779810827425</v>
      </c>
      <c r="J14" s="20">
        <v>0.19635478551754301</v>
      </c>
      <c r="K14" s="20">
        <v>0.11354824130086701</v>
      </c>
      <c r="L14" s="20">
        <v>0.20084798984740301</v>
      </c>
      <c r="M14" s="20"/>
      <c r="N14" s="20">
        <v>0.12462057769052901</v>
      </c>
      <c r="O14" s="20">
        <v>0.24577937720822601</v>
      </c>
      <c r="P14" s="20"/>
      <c r="Q14" s="20">
        <v>0.362980320041076</v>
      </c>
      <c r="R14" s="20">
        <v>0.25471478592421098</v>
      </c>
      <c r="S14" s="20">
        <v>0.16335273325974201</v>
      </c>
      <c r="T14" s="20">
        <v>0.14882863659845599</v>
      </c>
      <c r="U14" s="20">
        <v>0.12560162267424099</v>
      </c>
      <c r="V14" s="20">
        <v>9.1278768883554504E-2</v>
      </c>
      <c r="W14" s="20">
        <v>6.1356635787863101E-2</v>
      </c>
      <c r="X14" s="20">
        <v>8.66519994027138E-2</v>
      </c>
      <c r="Y14" s="20">
        <v>0.11182982956972801</v>
      </c>
      <c r="Z14" s="20">
        <v>0.399366491718949</v>
      </c>
      <c r="AA14" s="20"/>
      <c r="AB14" s="20">
        <v>6.8010121506091994E-2</v>
      </c>
      <c r="AC14" s="20">
        <v>0.20569216581015401</v>
      </c>
      <c r="AD14" s="20">
        <v>7.1663926610444906E-2</v>
      </c>
      <c r="AE14" s="20"/>
      <c r="AF14" s="20">
        <v>9.90833411724618E-2</v>
      </c>
      <c r="AG14" s="20">
        <v>7.8093799582110004E-2</v>
      </c>
      <c r="AH14" s="20">
        <v>0.103760068437762</v>
      </c>
      <c r="AI14" s="20">
        <v>0.210810248365947</v>
      </c>
      <c r="AJ14" s="20">
        <v>0.11854966675745</v>
      </c>
      <c r="AK14" s="20">
        <v>0.122718711255278</v>
      </c>
      <c r="AL14" s="20">
        <v>0.14428737990584101</v>
      </c>
      <c r="AM14" s="20">
        <v>0.27328517708184102</v>
      </c>
      <c r="AN14" s="20"/>
      <c r="AO14" s="20">
        <v>8.4108488360135306E-2</v>
      </c>
      <c r="AP14" s="20">
        <v>7.2231850118887206E-2</v>
      </c>
      <c r="AQ14" s="20">
        <v>9.2415333481162001E-2</v>
      </c>
      <c r="AR14" s="20">
        <v>0.264948529876946</v>
      </c>
      <c r="AS14" s="20">
        <v>6.8132068186403605E-2</v>
      </c>
      <c r="AT14" s="20">
        <v>0.115402141919691</v>
      </c>
      <c r="AU14" s="20">
        <v>0.14596540814878101</v>
      </c>
      <c r="AV14" s="20">
        <v>0.21806697612273701</v>
      </c>
      <c r="AW14" s="20"/>
      <c r="AX14" s="20">
        <v>0.16924772975400601</v>
      </c>
      <c r="AY14" s="20">
        <v>9.49482518632946E-2</v>
      </c>
      <c r="AZ14" s="20">
        <v>0.16885652170670201</v>
      </c>
      <c r="BA14" s="20"/>
      <c r="BB14" s="20">
        <v>7.9542817645259903E-2</v>
      </c>
      <c r="BC14" s="20">
        <v>0.142732505972643</v>
      </c>
      <c r="BD14" s="20">
        <v>0.116864807932405</v>
      </c>
      <c r="BE14" s="20"/>
      <c r="BF14" s="20">
        <v>7.4382667914239198E-2</v>
      </c>
      <c r="BG14" s="20">
        <v>0.12783382879656199</v>
      </c>
      <c r="BH14" s="20">
        <v>0.13768277056514699</v>
      </c>
      <c r="BI14" s="20"/>
      <c r="BJ14" s="20">
        <v>9.71910585572789E-2</v>
      </c>
      <c r="BK14" s="20">
        <v>0.18205574393523999</v>
      </c>
      <c r="BL14" s="20"/>
      <c r="BM14" s="20">
        <v>6.2322072476808099E-2</v>
      </c>
      <c r="BN14" s="20">
        <v>0.20793656541396199</v>
      </c>
      <c r="BO14" s="20"/>
      <c r="BP14" s="20">
        <v>0.19805916062957399</v>
      </c>
      <c r="BQ14" s="20">
        <v>0.184775469632323</v>
      </c>
      <c r="BR14" s="20">
        <v>0.209446047359056</v>
      </c>
      <c r="BS14" s="20">
        <v>0.15997090645881601</v>
      </c>
      <c r="BT14" s="20">
        <v>0.153138211365589</v>
      </c>
      <c r="BU14" s="20">
        <v>0.12840988122500699</v>
      </c>
      <c r="BV14" s="20">
        <v>0.19936946643891101</v>
      </c>
      <c r="BW14" s="20">
        <v>0.18420617112458201</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466</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459</v>
      </c>
      <c r="C9" s="14">
        <v>4.4929593493353702E-2</v>
      </c>
      <c r="D9" s="14">
        <v>5.80788867705299E-2</v>
      </c>
      <c r="E9" s="14">
        <v>3.2519897380260003E-2</v>
      </c>
      <c r="F9" s="14"/>
      <c r="G9" s="14">
        <v>6.7094854399817397E-2</v>
      </c>
      <c r="H9" s="14">
        <v>4.6139303866723498E-2</v>
      </c>
      <c r="I9" s="14">
        <v>5.1203241326858703E-2</v>
      </c>
      <c r="J9" s="14">
        <v>9.0794758974397597E-3</v>
      </c>
      <c r="K9" s="14">
        <v>6.5658816173883694E-2</v>
      </c>
      <c r="L9" s="14">
        <v>4.5679255801405597E-2</v>
      </c>
      <c r="M9" s="14"/>
      <c r="N9" s="14">
        <v>4.7553853240617901E-2</v>
      </c>
      <c r="O9" s="14">
        <v>4.0018478823473501E-2</v>
      </c>
      <c r="P9" s="14"/>
      <c r="Q9" s="14">
        <v>0</v>
      </c>
      <c r="R9" s="14">
        <v>2.38500009038073E-2</v>
      </c>
      <c r="S9" s="14">
        <v>3.6010721746811199E-2</v>
      </c>
      <c r="T9" s="14">
        <v>5.5090965211967297E-2</v>
      </c>
      <c r="U9" s="14">
        <v>1.7854452707248499E-2</v>
      </c>
      <c r="V9" s="14">
        <v>5.1991164004323E-2</v>
      </c>
      <c r="W9" s="14">
        <v>6.7209787749574701E-2</v>
      </c>
      <c r="X9" s="14">
        <v>0</v>
      </c>
      <c r="Y9" s="14">
        <v>0</v>
      </c>
      <c r="Z9" s="14">
        <v>8.8540259884234307E-2</v>
      </c>
      <c r="AA9" s="14"/>
      <c r="AB9" s="14">
        <v>7.1359494197305806E-2</v>
      </c>
      <c r="AC9" s="14">
        <v>3.7421987526655501E-2</v>
      </c>
      <c r="AD9" s="14">
        <v>3.7627632299136703E-2</v>
      </c>
      <c r="AE9" s="14"/>
      <c r="AF9" s="14">
        <v>7.7880651248013605E-2</v>
      </c>
      <c r="AG9" s="14">
        <v>2.9435933563349701E-2</v>
      </c>
      <c r="AH9" s="14">
        <v>5.1533568139977101E-2</v>
      </c>
      <c r="AI9" s="14">
        <v>1.2986813820356701E-2</v>
      </c>
      <c r="AJ9" s="14">
        <v>8.9576038387471496E-2</v>
      </c>
      <c r="AK9" s="14">
        <v>4.5028138335749202E-2</v>
      </c>
      <c r="AL9" s="14">
        <v>8.3478875103451006E-2</v>
      </c>
      <c r="AM9" s="14">
        <v>2.8230715025604002E-2</v>
      </c>
      <c r="AN9" s="14"/>
      <c r="AO9" s="14">
        <v>4.89003556815669E-2</v>
      </c>
      <c r="AP9" s="14">
        <v>3.3081910955626001E-2</v>
      </c>
      <c r="AQ9" s="14">
        <v>6.7491204939136601E-2</v>
      </c>
      <c r="AR9" s="14">
        <v>1.6894772931290401E-2</v>
      </c>
      <c r="AS9" s="14">
        <v>0.101478792857449</v>
      </c>
      <c r="AT9" s="14">
        <v>5.15017320513892E-2</v>
      </c>
      <c r="AU9" s="14">
        <v>0.104496326647116</v>
      </c>
      <c r="AV9" s="14">
        <v>3.9008838578523997E-2</v>
      </c>
      <c r="AW9" s="14"/>
      <c r="AX9" s="14">
        <v>0.14302362967013299</v>
      </c>
      <c r="AY9" s="14">
        <v>5.3285182418979497E-2</v>
      </c>
      <c r="AZ9" s="14">
        <v>3.6449643138380498E-2</v>
      </c>
      <c r="BA9" s="14"/>
      <c r="BB9" s="14">
        <v>0.15024816347262801</v>
      </c>
      <c r="BC9" s="14">
        <v>4.4223142039592302E-2</v>
      </c>
      <c r="BD9" s="14">
        <v>3.8538689689271801E-3</v>
      </c>
      <c r="BE9" s="14"/>
      <c r="BF9" s="14">
        <v>0.119880518489709</v>
      </c>
      <c r="BG9" s="14">
        <v>6.4132260469286106E-2</v>
      </c>
      <c r="BH9" s="14">
        <v>2.3081371758758601E-2</v>
      </c>
      <c r="BI9" s="14"/>
      <c r="BJ9" s="14">
        <v>8.4904906252198195E-2</v>
      </c>
      <c r="BK9" s="14">
        <v>3.5570399347064803E-2</v>
      </c>
      <c r="BL9" s="14"/>
      <c r="BM9" s="14">
        <v>6.0245598341243899E-2</v>
      </c>
      <c r="BN9" s="14">
        <v>3.5376392449710199E-2</v>
      </c>
      <c r="BO9" s="14"/>
      <c r="BP9" s="14">
        <v>6.6564853604901206E-2</v>
      </c>
      <c r="BQ9" s="14">
        <v>7.3876256316986799E-2</v>
      </c>
      <c r="BR9" s="14">
        <v>9.8284071612963694E-3</v>
      </c>
      <c r="BS9" s="14">
        <v>1.5623897197213301E-2</v>
      </c>
      <c r="BT9" s="14">
        <v>5.8863606546390203E-2</v>
      </c>
      <c r="BU9" s="14">
        <v>3.0549729692588901E-2</v>
      </c>
      <c r="BV9" s="14">
        <v>0</v>
      </c>
      <c r="BW9" s="14">
        <v>3.74972896107819E-2</v>
      </c>
    </row>
    <row r="10" spans="2:75" x14ac:dyDescent="0.35">
      <c r="B10" s="15" t="s">
        <v>460</v>
      </c>
      <c r="C10" s="14">
        <v>0.37520190053748598</v>
      </c>
      <c r="D10" s="14">
        <v>0.38037149226096201</v>
      </c>
      <c r="E10" s="14">
        <v>0.37032307846204798</v>
      </c>
      <c r="F10" s="14"/>
      <c r="G10" s="14">
        <v>0.362612287826377</v>
      </c>
      <c r="H10" s="14">
        <v>0.31867696324434702</v>
      </c>
      <c r="I10" s="14">
        <v>0.337439113811841</v>
      </c>
      <c r="J10" s="14">
        <v>0.369614487781879</v>
      </c>
      <c r="K10" s="14">
        <v>0.42283534021343899</v>
      </c>
      <c r="L10" s="14">
        <v>0.39436879733115598</v>
      </c>
      <c r="M10" s="14"/>
      <c r="N10" s="14">
        <v>0.41158419187995299</v>
      </c>
      <c r="O10" s="14">
        <v>0.30711504102515502</v>
      </c>
      <c r="P10" s="14"/>
      <c r="Q10" s="14">
        <v>0.29724080349153598</v>
      </c>
      <c r="R10" s="14">
        <v>0.322288488189241</v>
      </c>
      <c r="S10" s="14">
        <v>0.38636385800349399</v>
      </c>
      <c r="T10" s="14">
        <v>0.36370673058539399</v>
      </c>
      <c r="U10" s="14">
        <v>0.41861843001040999</v>
      </c>
      <c r="V10" s="14">
        <v>0.44329031318919998</v>
      </c>
      <c r="W10" s="14">
        <v>0.35640575511760703</v>
      </c>
      <c r="X10" s="14">
        <v>0.58084779532320396</v>
      </c>
      <c r="Y10" s="14">
        <v>0.68232222267642095</v>
      </c>
      <c r="Z10" s="14">
        <v>0.293803105049536</v>
      </c>
      <c r="AA10" s="14"/>
      <c r="AB10" s="14">
        <v>0.58287628434443095</v>
      </c>
      <c r="AC10" s="14">
        <v>0.34071374574543201</v>
      </c>
      <c r="AD10" s="14">
        <v>0.39448039867805401</v>
      </c>
      <c r="AE10" s="14"/>
      <c r="AF10" s="14">
        <v>0.47796829073396002</v>
      </c>
      <c r="AG10" s="14">
        <v>0.391449709840691</v>
      </c>
      <c r="AH10" s="14">
        <v>0.34361730021328002</v>
      </c>
      <c r="AI10" s="14">
        <v>0.37873415349063499</v>
      </c>
      <c r="AJ10" s="14">
        <v>0.315177322759502</v>
      </c>
      <c r="AK10" s="14">
        <v>0.50642046876293201</v>
      </c>
      <c r="AL10" s="14">
        <v>0.39355268945615401</v>
      </c>
      <c r="AM10" s="14">
        <v>0.25680488644595001</v>
      </c>
      <c r="AN10" s="14"/>
      <c r="AO10" s="14">
        <v>0.55040307444358805</v>
      </c>
      <c r="AP10" s="14">
        <v>0.40298693344353098</v>
      </c>
      <c r="AQ10" s="14">
        <v>0.404462085833734</v>
      </c>
      <c r="AR10" s="14">
        <v>0.52252361117138002</v>
      </c>
      <c r="AS10" s="14">
        <v>0.294086361213242</v>
      </c>
      <c r="AT10" s="14">
        <v>0.505569295815822</v>
      </c>
      <c r="AU10" s="14">
        <v>0.40915696518973199</v>
      </c>
      <c r="AV10" s="14">
        <v>0.225225266461197</v>
      </c>
      <c r="AW10" s="14"/>
      <c r="AX10" s="14">
        <v>0.35756952405147102</v>
      </c>
      <c r="AY10" s="14">
        <v>0.46962839336583601</v>
      </c>
      <c r="AZ10" s="14">
        <v>0.31902878138413099</v>
      </c>
      <c r="BA10" s="14"/>
      <c r="BB10" s="14">
        <v>0.44449938081964702</v>
      </c>
      <c r="BC10" s="14">
        <v>0.43680222895042498</v>
      </c>
      <c r="BD10" s="14">
        <v>0.26473716990846802</v>
      </c>
      <c r="BE10" s="14"/>
      <c r="BF10" s="14">
        <v>0.42826477165517901</v>
      </c>
      <c r="BG10" s="14">
        <v>0.49206314387867101</v>
      </c>
      <c r="BH10" s="14">
        <v>0.30789993343486199</v>
      </c>
      <c r="BI10" s="14"/>
      <c r="BJ10" s="14">
        <v>0.45269164941713003</v>
      </c>
      <c r="BK10" s="14">
        <v>0.35893997757762103</v>
      </c>
      <c r="BL10" s="14"/>
      <c r="BM10" s="14">
        <v>0.41884916399599698</v>
      </c>
      <c r="BN10" s="14">
        <v>0.36959845725014001</v>
      </c>
      <c r="BO10" s="14"/>
      <c r="BP10" s="14">
        <v>0.42723570617914702</v>
      </c>
      <c r="BQ10" s="14">
        <v>0.327963850624025</v>
      </c>
      <c r="BR10" s="14">
        <v>0.501913010847717</v>
      </c>
      <c r="BS10" s="14">
        <v>0.341543101563551</v>
      </c>
      <c r="BT10" s="14">
        <v>0.35870134785915803</v>
      </c>
      <c r="BU10" s="14">
        <v>0.37784990708462901</v>
      </c>
      <c r="BV10" s="14">
        <v>0.47091755022398601</v>
      </c>
      <c r="BW10" s="14">
        <v>0.33795917004258602</v>
      </c>
    </row>
    <row r="11" spans="2:75" x14ac:dyDescent="0.35">
      <c r="B11" s="15" t="s">
        <v>461</v>
      </c>
      <c r="C11" s="14">
        <v>0.29020033360902597</v>
      </c>
      <c r="D11" s="14">
        <v>0.33824660634796799</v>
      </c>
      <c r="E11" s="14">
        <v>0.24485647888703899</v>
      </c>
      <c r="F11" s="14"/>
      <c r="G11" s="14">
        <v>0.24918654957965999</v>
      </c>
      <c r="H11" s="14">
        <v>0.28862023260472502</v>
      </c>
      <c r="I11" s="14">
        <v>0.29762380346190098</v>
      </c>
      <c r="J11" s="14">
        <v>0.32354609705329102</v>
      </c>
      <c r="K11" s="14">
        <v>0.308630938074825</v>
      </c>
      <c r="L11" s="14">
        <v>0.27204228808467301</v>
      </c>
      <c r="M11" s="14"/>
      <c r="N11" s="14">
        <v>0.29466495425254702</v>
      </c>
      <c r="O11" s="14">
        <v>0.281845114976152</v>
      </c>
      <c r="P11" s="14"/>
      <c r="Q11" s="14">
        <v>0.212581993891994</v>
      </c>
      <c r="R11" s="14">
        <v>0.20727155495131</v>
      </c>
      <c r="S11" s="14">
        <v>0.31837702099565102</v>
      </c>
      <c r="T11" s="14">
        <v>0.315591612128933</v>
      </c>
      <c r="U11" s="14">
        <v>0.360709813372319</v>
      </c>
      <c r="V11" s="14">
        <v>0.24980169571862401</v>
      </c>
      <c r="W11" s="14">
        <v>0.33305977644606499</v>
      </c>
      <c r="X11" s="14">
        <v>0.41915220467679598</v>
      </c>
      <c r="Y11" s="14">
        <v>0</v>
      </c>
      <c r="Z11" s="14">
        <v>0.16783919376874301</v>
      </c>
      <c r="AA11" s="14"/>
      <c r="AB11" s="14">
        <v>0.182097245172442</v>
      </c>
      <c r="AC11" s="14">
        <v>0.29829021320239102</v>
      </c>
      <c r="AD11" s="14">
        <v>0.33536153508412397</v>
      </c>
      <c r="AE11" s="14"/>
      <c r="AF11" s="14">
        <v>0.28193168348827302</v>
      </c>
      <c r="AG11" s="14">
        <v>0.31418216835747298</v>
      </c>
      <c r="AH11" s="14">
        <v>0.34074228012573798</v>
      </c>
      <c r="AI11" s="14">
        <v>0.29224598735270002</v>
      </c>
      <c r="AJ11" s="14">
        <v>0.28601753087341297</v>
      </c>
      <c r="AK11" s="14">
        <v>0.221664072901265</v>
      </c>
      <c r="AL11" s="14">
        <v>0.23140538265031399</v>
      </c>
      <c r="AM11" s="14">
        <v>0.30450880524893398</v>
      </c>
      <c r="AN11" s="14"/>
      <c r="AO11" s="14">
        <v>0.25638056975194501</v>
      </c>
      <c r="AP11" s="14">
        <v>0.31746852924926999</v>
      </c>
      <c r="AQ11" s="14">
        <v>0.33901774973224802</v>
      </c>
      <c r="AR11" s="14">
        <v>0.20959363059007599</v>
      </c>
      <c r="AS11" s="14">
        <v>0.40496872638092601</v>
      </c>
      <c r="AT11" s="14">
        <v>0.205575050880101</v>
      </c>
      <c r="AU11" s="14">
        <v>0.213539377656735</v>
      </c>
      <c r="AV11" s="14">
        <v>0.31280535027568601</v>
      </c>
      <c r="AW11" s="14"/>
      <c r="AX11" s="14">
        <v>0.27991166940142098</v>
      </c>
      <c r="AY11" s="14">
        <v>0.29183930753281601</v>
      </c>
      <c r="AZ11" s="14">
        <v>0.292460994791925</v>
      </c>
      <c r="BA11" s="14"/>
      <c r="BB11" s="14">
        <v>0.21656290530252501</v>
      </c>
      <c r="BC11" s="14">
        <v>0.27219569873775201</v>
      </c>
      <c r="BD11" s="14">
        <v>0.40028955137057198</v>
      </c>
      <c r="BE11" s="14"/>
      <c r="BF11" s="14">
        <v>0.141932522490857</v>
      </c>
      <c r="BG11" s="14">
        <v>0.25181768305646901</v>
      </c>
      <c r="BH11" s="14">
        <v>0.34714749363709801</v>
      </c>
      <c r="BI11" s="14"/>
      <c r="BJ11" s="14">
        <v>0.270434132229666</v>
      </c>
      <c r="BK11" s="14">
        <v>0.29359842924045099</v>
      </c>
      <c r="BL11" s="14"/>
      <c r="BM11" s="14">
        <v>0.30377651485627699</v>
      </c>
      <c r="BN11" s="14">
        <v>0.27582996502032298</v>
      </c>
      <c r="BO11" s="14"/>
      <c r="BP11" s="14">
        <v>0.21153825112482499</v>
      </c>
      <c r="BQ11" s="14">
        <v>0.272603123110432</v>
      </c>
      <c r="BR11" s="14">
        <v>0.23572092809957601</v>
      </c>
      <c r="BS11" s="14">
        <v>0.32851572651279698</v>
      </c>
      <c r="BT11" s="14">
        <v>0.31519729379156097</v>
      </c>
      <c r="BU11" s="14">
        <v>0.27992432985471</v>
      </c>
      <c r="BV11" s="14">
        <v>0.33911375460389398</v>
      </c>
      <c r="BW11" s="14">
        <v>0.30158929796686501</v>
      </c>
    </row>
    <row r="12" spans="2:75" x14ac:dyDescent="0.35">
      <c r="B12" s="15" t="s">
        <v>462</v>
      </c>
      <c r="C12" s="14">
        <v>7.2612804124184901E-2</v>
      </c>
      <c r="D12" s="14">
        <v>7.8064787109520598E-2</v>
      </c>
      <c r="E12" s="14">
        <v>6.7467474209062406E-2</v>
      </c>
      <c r="F12" s="14"/>
      <c r="G12" s="14">
        <v>8.8961235871897207E-2</v>
      </c>
      <c r="H12" s="14">
        <v>0.114209628123411</v>
      </c>
      <c r="I12" s="14">
        <v>0.102849112113418</v>
      </c>
      <c r="J12" s="14">
        <v>6.2883083556681499E-2</v>
      </c>
      <c r="K12" s="14">
        <v>4.2744105638089502E-2</v>
      </c>
      <c r="L12" s="14">
        <v>6.0540861899954397E-2</v>
      </c>
      <c r="M12" s="14"/>
      <c r="N12" s="14">
        <v>7.20390435729686E-2</v>
      </c>
      <c r="O12" s="14">
        <v>7.3686556012889606E-2</v>
      </c>
      <c r="P12" s="14"/>
      <c r="Q12" s="14">
        <v>2.7674142143918098E-2</v>
      </c>
      <c r="R12" s="14">
        <v>0.100616396257362</v>
      </c>
      <c r="S12" s="14">
        <v>4.9461221041838803E-2</v>
      </c>
      <c r="T12" s="14">
        <v>7.4956559490098398E-2</v>
      </c>
      <c r="U12" s="14">
        <v>6.9866358746506999E-2</v>
      </c>
      <c r="V12" s="14">
        <v>7.8567717153252503E-2</v>
      </c>
      <c r="W12" s="14">
        <v>0.104906051714239</v>
      </c>
      <c r="X12" s="14">
        <v>0</v>
      </c>
      <c r="Y12" s="14">
        <v>0</v>
      </c>
      <c r="Z12" s="14">
        <v>3.7414206262506598E-2</v>
      </c>
      <c r="AA12" s="14"/>
      <c r="AB12" s="14">
        <v>9.7176179123225598E-2</v>
      </c>
      <c r="AC12" s="14">
        <v>5.9206593468253597E-2</v>
      </c>
      <c r="AD12" s="14">
        <v>0.104846971696698</v>
      </c>
      <c r="AE12" s="14"/>
      <c r="AF12" s="14">
        <v>4.0051583785923897E-2</v>
      </c>
      <c r="AG12" s="14">
        <v>0.10114268328538099</v>
      </c>
      <c r="AH12" s="14">
        <v>0.12887818952862401</v>
      </c>
      <c r="AI12" s="14">
        <v>2.9530564662966202E-2</v>
      </c>
      <c r="AJ12" s="14">
        <v>0.105422124604775</v>
      </c>
      <c r="AK12" s="14">
        <v>5.9492000529185303E-2</v>
      </c>
      <c r="AL12" s="14">
        <v>0.14463712991666799</v>
      </c>
      <c r="AM12" s="14">
        <v>8.1224702147737596E-2</v>
      </c>
      <c r="AN12" s="14"/>
      <c r="AO12" s="14">
        <v>4.0737051305268203E-2</v>
      </c>
      <c r="AP12" s="14">
        <v>9.6421155114093299E-2</v>
      </c>
      <c r="AQ12" s="14">
        <v>7.7324845570022005E-2</v>
      </c>
      <c r="AR12" s="14">
        <v>2.5760930558699199E-2</v>
      </c>
      <c r="AS12" s="14">
        <v>6.3340827196858795E-2</v>
      </c>
      <c r="AT12" s="14">
        <v>7.7644376920142297E-2</v>
      </c>
      <c r="AU12" s="14">
        <v>0.11561568514005</v>
      </c>
      <c r="AV12" s="14">
        <v>8.9354218102737207E-2</v>
      </c>
      <c r="AW12" s="14"/>
      <c r="AX12" s="14">
        <v>0</v>
      </c>
      <c r="AY12" s="14">
        <v>5.8651475566080899E-2</v>
      </c>
      <c r="AZ12" s="14">
        <v>0.109679860730526</v>
      </c>
      <c r="BA12" s="14"/>
      <c r="BB12" s="14">
        <v>4.55838312756345E-2</v>
      </c>
      <c r="BC12" s="14">
        <v>6.57738815400081E-2</v>
      </c>
      <c r="BD12" s="14">
        <v>0.120525800304172</v>
      </c>
      <c r="BE12" s="14"/>
      <c r="BF12" s="14">
        <v>0.17984628413839401</v>
      </c>
      <c r="BG12" s="14">
        <v>4.2161514431368501E-2</v>
      </c>
      <c r="BH12" s="14">
        <v>0.108488344975604</v>
      </c>
      <c r="BI12" s="14"/>
      <c r="BJ12" s="14">
        <v>7.9843541042692104E-2</v>
      </c>
      <c r="BK12" s="14">
        <v>6.9207015068145195E-2</v>
      </c>
      <c r="BL12" s="14"/>
      <c r="BM12" s="14">
        <v>7.9684680463127697E-2</v>
      </c>
      <c r="BN12" s="14">
        <v>7.1125093500944897E-2</v>
      </c>
      <c r="BO12" s="14"/>
      <c r="BP12" s="14">
        <v>7.7481747614987301E-2</v>
      </c>
      <c r="BQ12" s="14">
        <v>8.1478384595167597E-2</v>
      </c>
      <c r="BR12" s="14">
        <v>5.4505158304666998E-2</v>
      </c>
      <c r="BS12" s="14">
        <v>6.5137630151928999E-2</v>
      </c>
      <c r="BT12" s="14">
        <v>6.9326581552699607E-2</v>
      </c>
      <c r="BU12" s="14">
        <v>8.4108777017842307E-2</v>
      </c>
      <c r="BV12" s="14">
        <v>0.100286939109693</v>
      </c>
      <c r="BW12" s="14">
        <v>6.8692929231838104E-2</v>
      </c>
    </row>
    <row r="13" spans="2:75" x14ac:dyDescent="0.35">
      <c r="B13" s="15" t="s">
        <v>463</v>
      </c>
      <c r="C13" s="14">
        <v>3.5679081759611597E-2</v>
      </c>
      <c r="D13" s="14">
        <v>3.5814751771836198E-2</v>
      </c>
      <c r="E13" s="14">
        <v>3.55510426636787E-2</v>
      </c>
      <c r="F13" s="14"/>
      <c r="G13" s="14">
        <v>7.6010987408018704E-2</v>
      </c>
      <c r="H13" s="14">
        <v>6.6290465105332999E-2</v>
      </c>
      <c r="I13" s="14">
        <v>4.8810922727723999E-2</v>
      </c>
      <c r="J13" s="14">
        <v>4.5606680282267401E-2</v>
      </c>
      <c r="K13" s="14">
        <v>1.7319159007636E-2</v>
      </c>
      <c r="L13" s="14">
        <v>1.3960513734476401E-2</v>
      </c>
      <c r="M13" s="14"/>
      <c r="N13" s="14">
        <v>3.2579485878456403E-2</v>
      </c>
      <c r="O13" s="14">
        <v>4.1479754051487801E-2</v>
      </c>
      <c r="P13" s="14"/>
      <c r="Q13" s="14">
        <v>7.52341785627028E-2</v>
      </c>
      <c r="R13" s="14">
        <v>4.9649123594053199E-2</v>
      </c>
      <c r="S13" s="14">
        <v>4.2128116580994503E-2</v>
      </c>
      <c r="T13" s="14">
        <v>2.14101012037737E-2</v>
      </c>
      <c r="U13" s="14">
        <v>2.3951275439078299E-2</v>
      </c>
      <c r="V13" s="14">
        <v>5.80896759930506E-2</v>
      </c>
      <c r="W13" s="14">
        <v>3.8163497749535501E-2</v>
      </c>
      <c r="X13" s="14">
        <v>0</v>
      </c>
      <c r="Y13" s="14">
        <v>0.31767777732357899</v>
      </c>
      <c r="Z13" s="14">
        <v>9.75926123782196E-3</v>
      </c>
      <c r="AA13" s="14"/>
      <c r="AB13" s="14">
        <v>1.8382703599089199E-2</v>
      </c>
      <c r="AC13" s="14">
        <v>2.4685481171824099E-2</v>
      </c>
      <c r="AD13" s="14">
        <v>7.3501909606579402E-2</v>
      </c>
      <c r="AE13" s="14"/>
      <c r="AF13" s="14">
        <v>5.3141020021346798E-3</v>
      </c>
      <c r="AG13" s="14">
        <v>6.2046280953431301E-2</v>
      </c>
      <c r="AH13" s="14">
        <v>1.66173911004113E-2</v>
      </c>
      <c r="AI13" s="14">
        <v>6.6374666960123896E-2</v>
      </c>
      <c r="AJ13" s="14">
        <v>3.53012333697343E-2</v>
      </c>
      <c r="AK13" s="14">
        <v>1.7010416407519002E-2</v>
      </c>
      <c r="AL13" s="14">
        <v>2.8438743100688699E-2</v>
      </c>
      <c r="AM13" s="14">
        <v>4.1356893341391102E-2</v>
      </c>
      <c r="AN13" s="14"/>
      <c r="AO13" s="14">
        <v>4.80798949528328E-3</v>
      </c>
      <c r="AP13" s="14">
        <v>6.2072319723696298E-2</v>
      </c>
      <c r="AQ13" s="14">
        <v>2.5737064664435198E-2</v>
      </c>
      <c r="AR13" s="14">
        <v>1.31350947117142E-2</v>
      </c>
      <c r="AS13" s="14">
        <v>1.54233083253206E-2</v>
      </c>
      <c r="AT13" s="14">
        <v>1.22906280487731E-2</v>
      </c>
      <c r="AU13" s="14">
        <v>2.89674834209354E-2</v>
      </c>
      <c r="AV13" s="14">
        <v>9.1959747716871404E-2</v>
      </c>
      <c r="AW13" s="14"/>
      <c r="AX13" s="14">
        <v>2.89157859309652E-2</v>
      </c>
      <c r="AY13" s="14">
        <v>1.7903625745154899E-2</v>
      </c>
      <c r="AZ13" s="14">
        <v>6.3266887937057398E-2</v>
      </c>
      <c r="BA13" s="14"/>
      <c r="BB13" s="14">
        <v>2.65832599398261E-2</v>
      </c>
      <c r="BC13" s="14">
        <v>1.51710597419409E-2</v>
      </c>
      <c r="BD13" s="14">
        <v>0.100173988721647</v>
      </c>
      <c r="BE13" s="14"/>
      <c r="BF13" s="14">
        <v>4.7165049026271597E-2</v>
      </c>
      <c r="BG13" s="14">
        <v>1.31728147669131E-2</v>
      </c>
      <c r="BH13" s="14">
        <v>6.55042171770812E-2</v>
      </c>
      <c r="BI13" s="14"/>
      <c r="BJ13" s="14">
        <v>1.7744597933495702E-2</v>
      </c>
      <c r="BK13" s="14">
        <v>4.2002087405828101E-2</v>
      </c>
      <c r="BL13" s="14"/>
      <c r="BM13" s="14">
        <v>4.9828764960046498E-2</v>
      </c>
      <c r="BN13" s="14">
        <v>2.7305602039726099E-2</v>
      </c>
      <c r="BO13" s="14"/>
      <c r="BP13" s="14">
        <v>2.7663853593705399E-2</v>
      </c>
      <c r="BQ13" s="14">
        <v>2.2493867822969801E-2</v>
      </c>
      <c r="BR13" s="14">
        <v>1.31776410108381E-2</v>
      </c>
      <c r="BS13" s="14">
        <v>6.1778258255346601E-2</v>
      </c>
      <c r="BT13" s="14">
        <v>2.4506701968163701E-2</v>
      </c>
      <c r="BU13" s="14">
        <v>4.3958912287286801E-2</v>
      </c>
      <c r="BV13" s="14">
        <v>3.7720526014016702E-2</v>
      </c>
      <c r="BW13" s="14">
        <v>5.26113737136783E-2</v>
      </c>
    </row>
    <row r="14" spans="2:75" x14ac:dyDescent="0.35">
      <c r="B14" s="15" t="s">
        <v>92</v>
      </c>
      <c r="C14" s="20">
        <v>0.181376286476337</v>
      </c>
      <c r="D14" s="20">
        <v>0.109423475739183</v>
      </c>
      <c r="E14" s="20">
        <v>0.249282028397912</v>
      </c>
      <c r="F14" s="20"/>
      <c r="G14" s="20">
        <v>0.15613408491423</v>
      </c>
      <c r="H14" s="20">
        <v>0.16606340705546099</v>
      </c>
      <c r="I14" s="20">
        <v>0.16207380655825701</v>
      </c>
      <c r="J14" s="20">
        <v>0.18927017542844099</v>
      </c>
      <c r="K14" s="20">
        <v>0.142811640892126</v>
      </c>
      <c r="L14" s="20">
        <v>0.21340828314833499</v>
      </c>
      <c r="M14" s="20"/>
      <c r="N14" s="20">
        <v>0.14157847117545699</v>
      </c>
      <c r="O14" s="20">
        <v>0.255855055110842</v>
      </c>
      <c r="P14" s="20"/>
      <c r="Q14" s="20">
        <v>0.38726888190984898</v>
      </c>
      <c r="R14" s="20">
        <v>0.29632443610422499</v>
      </c>
      <c r="S14" s="20">
        <v>0.167659061631211</v>
      </c>
      <c r="T14" s="20">
        <v>0.16924403137983299</v>
      </c>
      <c r="U14" s="20">
        <v>0.108999669724437</v>
      </c>
      <c r="V14" s="20">
        <v>0.11825943394155</v>
      </c>
      <c r="W14" s="20">
        <v>0.10025513122297899</v>
      </c>
      <c r="X14" s="20">
        <v>0</v>
      </c>
      <c r="Y14" s="20">
        <v>0</v>
      </c>
      <c r="Z14" s="20">
        <v>0.40264397379715799</v>
      </c>
      <c r="AA14" s="20"/>
      <c r="AB14" s="20">
        <v>4.8108093563506399E-2</v>
      </c>
      <c r="AC14" s="20">
        <v>0.23968197888544401</v>
      </c>
      <c r="AD14" s="20">
        <v>5.4181552635408303E-2</v>
      </c>
      <c r="AE14" s="20"/>
      <c r="AF14" s="20">
        <v>0.11685368874169499</v>
      </c>
      <c r="AG14" s="20">
        <v>0.101743223999675</v>
      </c>
      <c r="AH14" s="20">
        <v>0.11861127089197</v>
      </c>
      <c r="AI14" s="20">
        <v>0.22012781371321799</v>
      </c>
      <c r="AJ14" s="20">
        <v>0.16850575000510401</v>
      </c>
      <c r="AK14" s="20">
        <v>0.15038490306335001</v>
      </c>
      <c r="AL14" s="20">
        <v>0.11848717977272399</v>
      </c>
      <c r="AM14" s="20">
        <v>0.28787399779038297</v>
      </c>
      <c r="AN14" s="20"/>
      <c r="AO14" s="20">
        <v>9.8770959322347904E-2</v>
      </c>
      <c r="AP14" s="20">
        <v>8.7969151513783705E-2</v>
      </c>
      <c r="AQ14" s="20">
        <v>8.59670492604242E-2</v>
      </c>
      <c r="AR14" s="20">
        <v>0.212091960036841</v>
      </c>
      <c r="AS14" s="20">
        <v>0.120701984026204</v>
      </c>
      <c r="AT14" s="20">
        <v>0.14741891628377199</v>
      </c>
      <c r="AU14" s="20">
        <v>0.12822416194543099</v>
      </c>
      <c r="AV14" s="20">
        <v>0.241646578864985</v>
      </c>
      <c r="AW14" s="20"/>
      <c r="AX14" s="20">
        <v>0.19057939094601001</v>
      </c>
      <c r="AY14" s="20">
        <v>0.108692015371133</v>
      </c>
      <c r="AZ14" s="20">
        <v>0.17911383201797901</v>
      </c>
      <c r="BA14" s="20"/>
      <c r="BB14" s="20">
        <v>0.116522459189739</v>
      </c>
      <c r="BC14" s="20">
        <v>0.16583398899028301</v>
      </c>
      <c r="BD14" s="20">
        <v>0.110419620726213</v>
      </c>
      <c r="BE14" s="20"/>
      <c r="BF14" s="20">
        <v>8.2910854199589101E-2</v>
      </c>
      <c r="BG14" s="20">
        <v>0.136652583397292</v>
      </c>
      <c r="BH14" s="20">
        <v>0.14787863901659601</v>
      </c>
      <c r="BI14" s="20"/>
      <c r="BJ14" s="20">
        <v>9.4381173124817697E-2</v>
      </c>
      <c r="BK14" s="20">
        <v>0.20068209136088999</v>
      </c>
      <c r="BL14" s="20"/>
      <c r="BM14" s="20">
        <v>8.7615277383307696E-2</v>
      </c>
      <c r="BN14" s="20">
        <v>0.22076448973915599</v>
      </c>
      <c r="BO14" s="20"/>
      <c r="BP14" s="20">
        <v>0.189515587882435</v>
      </c>
      <c r="BQ14" s="20">
        <v>0.221584517530418</v>
      </c>
      <c r="BR14" s="20">
        <v>0.184854854575906</v>
      </c>
      <c r="BS14" s="20">
        <v>0.187401386319163</v>
      </c>
      <c r="BT14" s="20">
        <v>0.17340446828202699</v>
      </c>
      <c r="BU14" s="20">
        <v>0.18360834406294399</v>
      </c>
      <c r="BV14" s="20">
        <v>5.1961230048410197E-2</v>
      </c>
      <c r="BW14" s="20">
        <v>0.201649939434251</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467</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459</v>
      </c>
      <c r="C9" s="14">
        <v>4.70637714531865E-2</v>
      </c>
      <c r="D9" s="14">
        <v>6.8357451265630795E-2</v>
      </c>
      <c r="E9" s="14">
        <v>2.69677792175721E-2</v>
      </c>
      <c r="F9" s="14"/>
      <c r="G9" s="14">
        <v>3.7749053835267998E-2</v>
      </c>
      <c r="H9" s="14">
        <v>3.4559899853713397E-2</v>
      </c>
      <c r="I9" s="14">
        <v>5.1491193771016297E-2</v>
      </c>
      <c r="J9" s="14">
        <v>2.7057725059495899E-2</v>
      </c>
      <c r="K9" s="14">
        <v>4.9475376061802502E-2</v>
      </c>
      <c r="L9" s="14">
        <v>6.0654827597428997E-2</v>
      </c>
      <c r="M9" s="14"/>
      <c r="N9" s="14">
        <v>5.2070935635584799E-2</v>
      </c>
      <c r="O9" s="14">
        <v>3.7693221340412503E-2</v>
      </c>
      <c r="P9" s="14"/>
      <c r="Q9" s="14">
        <v>2.89383095158341E-2</v>
      </c>
      <c r="R9" s="14">
        <v>4.3401424653239602E-2</v>
      </c>
      <c r="S9" s="14">
        <v>5.2684199224212899E-2</v>
      </c>
      <c r="T9" s="14">
        <v>3.8265080494404503E-2</v>
      </c>
      <c r="U9" s="14">
        <v>4.1840732546281699E-2</v>
      </c>
      <c r="V9" s="14">
        <v>3.07998391594239E-2</v>
      </c>
      <c r="W9" s="14">
        <v>8.8017430231954102E-2</v>
      </c>
      <c r="X9" s="14">
        <v>0</v>
      </c>
      <c r="Y9" s="14">
        <v>0</v>
      </c>
      <c r="Z9" s="14">
        <v>4.4570438977899002E-2</v>
      </c>
      <c r="AA9" s="14"/>
      <c r="AB9" s="14">
        <v>0.100851356162177</v>
      </c>
      <c r="AC9" s="14">
        <v>3.7384027390872099E-2</v>
      </c>
      <c r="AD9" s="14">
        <v>3.9603486460446001E-2</v>
      </c>
      <c r="AE9" s="14"/>
      <c r="AF9" s="14">
        <v>9.8666583132561603E-2</v>
      </c>
      <c r="AG9" s="14">
        <v>3.13141414032959E-2</v>
      </c>
      <c r="AH9" s="14">
        <v>1.8494250634979101E-2</v>
      </c>
      <c r="AI9" s="14">
        <v>1.2986813820356701E-2</v>
      </c>
      <c r="AJ9" s="14">
        <v>8.8572878422291307E-2</v>
      </c>
      <c r="AK9" s="14">
        <v>5.93444068529329E-2</v>
      </c>
      <c r="AL9" s="14">
        <v>5.6726413110013002E-2</v>
      </c>
      <c r="AM9" s="14">
        <v>1.5856269991837799E-2</v>
      </c>
      <c r="AN9" s="14"/>
      <c r="AO9" s="14">
        <v>9.7285191285625405E-2</v>
      </c>
      <c r="AP9" s="14">
        <v>4.1051921955331E-2</v>
      </c>
      <c r="AQ9" s="14">
        <v>2.86439502829628E-2</v>
      </c>
      <c r="AR9" s="14">
        <v>1.6894772931290401E-2</v>
      </c>
      <c r="AS9" s="14">
        <v>7.4021001940891798E-2</v>
      </c>
      <c r="AT9" s="14">
        <v>6.2371803545167699E-2</v>
      </c>
      <c r="AU9" s="14">
        <v>8.1711214137899904E-2</v>
      </c>
      <c r="AV9" s="14">
        <v>2.9869381958167199E-2</v>
      </c>
      <c r="AW9" s="14"/>
      <c r="AX9" s="14">
        <v>0.17164116161972001</v>
      </c>
      <c r="AY9" s="14">
        <v>6.3588450866234894E-2</v>
      </c>
      <c r="AZ9" s="14">
        <v>2.35270459565056E-2</v>
      </c>
      <c r="BA9" s="14"/>
      <c r="BB9" s="14">
        <v>0.15330100184532</v>
      </c>
      <c r="BC9" s="14">
        <v>3.8655743583179303E-2</v>
      </c>
      <c r="BD9" s="14">
        <v>1.99313839199881E-2</v>
      </c>
      <c r="BE9" s="14"/>
      <c r="BF9" s="14">
        <v>0.170618566495923</v>
      </c>
      <c r="BG9" s="14">
        <v>5.6810387070588497E-2</v>
      </c>
      <c r="BH9" s="14">
        <v>2.85009771166083E-2</v>
      </c>
      <c r="BI9" s="14"/>
      <c r="BJ9" s="14">
        <v>6.4454593883377306E-2</v>
      </c>
      <c r="BK9" s="14">
        <v>4.4038974587984198E-2</v>
      </c>
      <c r="BL9" s="14"/>
      <c r="BM9" s="14">
        <v>6.6562199248694803E-2</v>
      </c>
      <c r="BN9" s="14">
        <v>4.2220251866067503E-2</v>
      </c>
      <c r="BO9" s="14"/>
      <c r="BP9" s="14">
        <v>4.9196909254399401E-2</v>
      </c>
      <c r="BQ9" s="14">
        <v>5.7527156172424397E-2</v>
      </c>
      <c r="BR9" s="14">
        <v>0</v>
      </c>
      <c r="BS9" s="14">
        <v>1.92257874818039E-2</v>
      </c>
      <c r="BT9" s="14">
        <v>6.7774457685356601E-2</v>
      </c>
      <c r="BU9" s="14">
        <v>4.6452493228854502E-2</v>
      </c>
      <c r="BV9" s="14">
        <v>1.7991858559623802E-2</v>
      </c>
      <c r="BW9" s="14">
        <v>4.3017117577893699E-2</v>
      </c>
    </row>
    <row r="10" spans="2:75" x14ac:dyDescent="0.35">
      <c r="B10" s="15" t="s">
        <v>460</v>
      </c>
      <c r="C10" s="14">
        <v>0.32886760940785698</v>
      </c>
      <c r="D10" s="14">
        <v>0.31742682231555402</v>
      </c>
      <c r="E10" s="14">
        <v>0.339664896236687</v>
      </c>
      <c r="F10" s="14"/>
      <c r="G10" s="14">
        <v>0.28264296158570901</v>
      </c>
      <c r="H10" s="14">
        <v>0.209053235331533</v>
      </c>
      <c r="I10" s="14">
        <v>0.27284074379800399</v>
      </c>
      <c r="J10" s="14">
        <v>0.286594217572609</v>
      </c>
      <c r="K10" s="14">
        <v>0.39342773742743598</v>
      </c>
      <c r="L10" s="14">
        <v>0.39572744594966602</v>
      </c>
      <c r="M10" s="14"/>
      <c r="N10" s="14">
        <v>0.36374126809776403</v>
      </c>
      <c r="O10" s="14">
        <v>0.26360404814531702</v>
      </c>
      <c r="P10" s="14"/>
      <c r="Q10" s="14">
        <v>0.111031059038698</v>
      </c>
      <c r="R10" s="14">
        <v>0.24441991464958401</v>
      </c>
      <c r="S10" s="14">
        <v>0.25223618555635402</v>
      </c>
      <c r="T10" s="14">
        <v>0.36079535045808803</v>
      </c>
      <c r="U10" s="14">
        <v>0.39806380125692298</v>
      </c>
      <c r="V10" s="14">
        <v>0.40043753247224501</v>
      </c>
      <c r="W10" s="14">
        <v>0.36531011055803497</v>
      </c>
      <c r="X10" s="14">
        <v>0.65147592877612803</v>
      </c>
      <c r="Y10" s="14">
        <v>0</v>
      </c>
      <c r="Z10" s="14">
        <v>0.23193816606488701</v>
      </c>
      <c r="AA10" s="14"/>
      <c r="AB10" s="14">
        <v>0.48815155887012801</v>
      </c>
      <c r="AC10" s="14">
        <v>0.31135235328357402</v>
      </c>
      <c r="AD10" s="14">
        <v>0.31111757551138203</v>
      </c>
      <c r="AE10" s="14"/>
      <c r="AF10" s="14">
        <v>0.42063727491344999</v>
      </c>
      <c r="AG10" s="14">
        <v>0.268931552318253</v>
      </c>
      <c r="AH10" s="14">
        <v>0.40119962628492301</v>
      </c>
      <c r="AI10" s="14">
        <v>0.43688697674648902</v>
      </c>
      <c r="AJ10" s="14">
        <v>0.31940036890742401</v>
      </c>
      <c r="AK10" s="14">
        <v>0.45707120049460997</v>
      </c>
      <c r="AL10" s="14">
        <v>0.204888925813587</v>
      </c>
      <c r="AM10" s="14">
        <v>0.19651004348295201</v>
      </c>
      <c r="AN10" s="14"/>
      <c r="AO10" s="14">
        <v>0.44442424320977902</v>
      </c>
      <c r="AP10" s="14">
        <v>0.29701379882416201</v>
      </c>
      <c r="AQ10" s="14">
        <v>0.34360867691519398</v>
      </c>
      <c r="AR10" s="14">
        <v>0.38560028993780898</v>
      </c>
      <c r="AS10" s="14">
        <v>0.31908545922125098</v>
      </c>
      <c r="AT10" s="14">
        <v>0.46586870852217099</v>
      </c>
      <c r="AU10" s="14">
        <v>0.198922671706416</v>
      </c>
      <c r="AV10" s="14">
        <v>0.20138480138756401</v>
      </c>
      <c r="AW10" s="14"/>
      <c r="AX10" s="14">
        <v>0.48233442492468098</v>
      </c>
      <c r="AY10" s="14">
        <v>0.40002203300238498</v>
      </c>
      <c r="AZ10" s="14">
        <v>0.26188625318044501</v>
      </c>
      <c r="BA10" s="14"/>
      <c r="BB10" s="14">
        <v>0.46385627543706198</v>
      </c>
      <c r="BC10" s="14">
        <v>0.403459908633024</v>
      </c>
      <c r="BD10" s="14">
        <v>0.162768069264353</v>
      </c>
      <c r="BE10" s="14"/>
      <c r="BF10" s="14">
        <v>0.450365222045431</v>
      </c>
      <c r="BG10" s="14">
        <v>0.43495077772186502</v>
      </c>
      <c r="BH10" s="14">
        <v>0.25672941723077602</v>
      </c>
      <c r="BI10" s="14"/>
      <c r="BJ10" s="14">
        <v>0.43817858868371401</v>
      </c>
      <c r="BK10" s="14">
        <v>0.30680272241710799</v>
      </c>
      <c r="BL10" s="14"/>
      <c r="BM10" s="14">
        <v>0.409141310190061</v>
      </c>
      <c r="BN10" s="14">
        <v>0.30093736332754301</v>
      </c>
      <c r="BO10" s="14"/>
      <c r="BP10" s="14">
        <v>0.38879364968957902</v>
      </c>
      <c r="BQ10" s="14">
        <v>0.377371632806909</v>
      </c>
      <c r="BR10" s="14">
        <v>0.39810150414107698</v>
      </c>
      <c r="BS10" s="14">
        <v>0.25566069561444399</v>
      </c>
      <c r="BT10" s="14">
        <v>0.29479378934445</v>
      </c>
      <c r="BU10" s="14">
        <v>0.38118255672263601</v>
      </c>
      <c r="BV10" s="14">
        <v>0.36388782906993999</v>
      </c>
      <c r="BW10" s="14">
        <v>0.35835591603127098</v>
      </c>
    </row>
    <row r="11" spans="2:75" x14ac:dyDescent="0.35">
      <c r="B11" s="15" t="s">
        <v>461</v>
      </c>
      <c r="C11" s="14">
        <v>0.31688816368010703</v>
      </c>
      <c r="D11" s="14">
        <v>0.372398285427326</v>
      </c>
      <c r="E11" s="14">
        <v>0.26450027274459098</v>
      </c>
      <c r="F11" s="14"/>
      <c r="G11" s="14">
        <v>0.33072370586935901</v>
      </c>
      <c r="H11" s="14">
        <v>0.38829853204685899</v>
      </c>
      <c r="I11" s="14">
        <v>0.34353284084117502</v>
      </c>
      <c r="J11" s="14">
        <v>0.35740338980747999</v>
      </c>
      <c r="K11" s="14">
        <v>0.33941312322293699</v>
      </c>
      <c r="L11" s="14">
        <v>0.24787306594681899</v>
      </c>
      <c r="M11" s="14"/>
      <c r="N11" s="14">
        <v>0.32512352671089201</v>
      </c>
      <c r="O11" s="14">
        <v>0.30147627000820898</v>
      </c>
      <c r="P11" s="14"/>
      <c r="Q11" s="14">
        <v>0.313218478678217</v>
      </c>
      <c r="R11" s="14">
        <v>0.26380952570359101</v>
      </c>
      <c r="S11" s="14">
        <v>0.39303872666884399</v>
      </c>
      <c r="T11" s="14">
        <v>0.29365792335977198</v>
      </c>
      <c r="U11" s="14">
        <v>0.32070570349692001</v>
      </c>
      <c r="V11" s="14">
        <v>0.35038622755690402</v>
      </c>
      <c r="W11" s="14">
        <v>0.33391758789522502</v>
      </c>
      <c r="X11" s="14">
        <v>0.34852407122387202</v>
      </c>
      <c r="Y11" s="14">
        <v>0.11182982956972801</v>
      </c>
      <c r="Z11" s="14">
        <v>0.25769276227290899</v>
      </c>
      <c r="AA11" s="14"/>
      <c r="AB11" s="14">
        <v>0.22895554601398099</v>
      </c>
      <c r="AC11" s="14">
        <v>0.31822618496358801</v>
      </c>
      <c r="AD11" s="14">
        <v>0.37908233914031497</v>
      </c>
      <c r="AE11" s="14"/>
      <c r="AF11" s="14">
        <v>0.312000501946119</v>
      </c>
      <c r="AG11" s="14">
        <v>0.46057952315790601</v>
      </c>
      <c r="AH11" s="14">
        <v>0.30346723290507199</v>
      </c>
      <c r="AI11" s="14">
        <v>0.201861623008804</v>
      </c>
      <c r="AJ11" s="14">
        <v>0.20224225662363299</v>
      </c>
      <c r="AK11" s="14">
        <v>0.27541273392650001</v>
      </c>
      <c r="AL11" s="14">
        <v>0.32961753204722799</v>
      </c>
      <c r="AM11" s="14">
        <v>0.304990268363802</v>
      </c>
      <c r="AN11" s="14"/>
      <c r="AO11" s="14">
        <v>0.29168169652268</v>
      </c>
      <c r="AP11" s="14">
        <v>0.43740226958528999</v>
      </c>
      <c r="AQ11" s="14">
        <v>0.42082979012834398</v>
      </c>
      <c r="AR11" s="14">
        <v>0.197756387706818</v>
      </c>
      <c r="AS11" s="14">
        <v>0.27731297978873298</v>
      </c>
      <c r="AT11" s="14">
        <v>0.29081971100461301</v>
      </c>
      <c r="AU11" s="14">
        <v>0.33701911706693399</v>
      </c>
      <c r="AV11" s="14">
        <v>0.28565725571193101</v>
      </c>
      <c r="AW11" s="14"/>
      <c r="AX11" s="14">
        <v>0.21662650544519901</v>
      </c>
      <c r="AY11" s="14">
        <v>0.30517487802836302</v>
      </c>
      <c r="AZ11" s="14">
        <v>0.36138017832769898</v>
      </c>
      <c r="BA11" s="14"/>
      <c r="BB11" s="14">
        <v>0.19999138677117101</v>
      </c>
      <c r="BC11" s="14">
        <v>0.31575080573035502</v>
      </c>
      <c r="BD11" s="14">
        <v>0.43210552501190402</v>
      </c>
      <c r="BE11" s="14"/>
      <c r="BF11" s="14">
        <v>0.21912481121263599</v>
      </c>
      <c r="BG11" s="14">
        <v>0.28282731691222202</v>
      </c>
      <c r="BH11" s="14">
        <v>0.37526204542132102</v>
      </c>
      <c r="BI11" s="14"/>
      <c r="BJ11" s="14">
        <v>0.31749228459323597</v>
      </c>
      <c r="BK11" s="14">
        <v>0.31182627969028398</v>
      </c>
      <c r="BL11" s="14"/>
      <c r="BM11" s="14">
        <v>0.29714950744620999</v>
      </c>
      <c r="BN11" s="14">
        <v>0.31731680409289997</v>
      </c>
      <c r="BO11" s="14"/>
      <c r="BP11" s="14">
        <v>0.259613003104118</v>
      </c>
      <c r="BQ11" s="14">
        <v>0.36793990837608398</v>
      </c>
      <c r="BR11" s="14">
        <v>0.24384843538942599</v>
      </c>
      <c r="BS11" s="14">
        <v>0.40460919869043599</v>
      </c>
      <c r="BT11" s="14">
        <v>0.30857814280138701</v>
      </c>
      <c r="BU11" s="14">
        <v>0.30203419283537603</v>
      </c>
      <c r="BV11" s="14">
        <v>0.233793481051185</v>
      </c>
      <c r="BW11" s="14">
        <v>0.33133430553190202</v>
      </c>
    </row>
    <row r="12" spans="2:75" x14ac:dyDescent="0.35">
      <c r="B12" s="15" t="s">
        <v>462</v>
      </c>
      <c r="C12" s="14">
        <v>7.1823858785947006E-2</v>
      </c>
      <c r="D12" s="14">
        <v>7.1083124448480195E-2</v>
      </c>
      <c r="E12" s="14">
        <v>7.25229296663914E-2</v>
      </c>
      <c r="F12" s="14"/>
      <c r="G12" s="14">
        <v>0.109686173496114</v>
      </c>
      <c r="H12" s="14">
        <v>0.106251475199776</v>
      </c>
      <c r="I12" s="14">
        <v>9.9388877464657896E-2</v>
      </c>
      <c r="J12" s="14">
        <v>5.7863807379784603E-2</v>
      </c>
      <c r="K12" s="14">
        <v>5.6779188400425298E-2</v>
      </c>
      <c r="L12" s="14">
        <v>5.3995105528985801E-2</v>
      </c>
      <c r="M12" s="14"/>
      <c r="N12" s="14">
        <v>7.4056301961976795E-2</v>
      </c>
      <c r="O12" s="14">
        <v>6.7646000842234003E-2</v>
      </c>
      <c r="P12" s="14"/>
      <c r="Q12" s="14">
        <v>4.3530157294446301E-2</v>
      </c>
      <c r="R12" s="14">
        <v>0.11170660386675001</v>
      </c>
      <c r="S12" s="14">
        <v>0.11026633003117001</v>
      </c>
      <c r="T12" s="14">
        <v>7.6866336267709195E-2</v>
      </c>
      <c r="U12" s="14">
        <v>6.5805610374381596E-2</v>
      </c>
      <c r="V12" s="14">
        <v>6.2295823154632703E-2</v>
      </c>
      <c r="W12" s="14">
        <v>4.7176021970294399E-2</v>
      </c>
      <c r="X12" s="14">
        <v>0</v>
      </c>
      <c r="Y12" s="14">
        <v>0.57049239310669397</v>
      </c>
      <c r="Z12" s="14">
        <v>1.42096309041366E-2</v>
      </c>
      <c r="AA12" s="14"/>
      <c r="AB12" s="14">
        <v>7.6136125881329494E-2</v>
      </c>
      <c r="AC12" s="14">
        <v>5.4172529727143197E-2</v>
      </c>
      <c r="AD12" s="14">
        <v>0.11764935328724101</v>
      </c>
      <c r="AE12" s="14"/>
      <c r="AF12" s="14">
        <v>4.4239310758015703E-2</v>
      </c>
      <c r="AG12" s="14">
        <v>6.9989944271994106E-2</v>
      </c>
      <c r="AH12" s="14">
        <v>7.8720313097579098E-2</v>
      </c>
      <c r="AI12" s="14">
        <v>1.98021252114817E-2</v>
      </c>
      <c r="AJ12" s="14">
        <v>0.11256703886488099</v>
      </c>
      <c r="AK12" s="14">
        <v>5.33441734013584E-2</v>
      </c>
      <c r="AL12" s="14">
        <v>0.19802144976112099</v>
      </c>
      <c r="AM12" s="14">
        <v>9.8991353917893099E-2</v>
      </c>
      <c r="AN12" s="14"/>
      <c r="AO12" s="14">
        <v>3.8575977524175999E-2</v>
      </c>
      <c r="AP12" s="14">
        <v>7.6463742270407795E-2</v>
      </c>
      <c r="AQ12" s="14">
        <v>8.0231752945973303E-2</v>
      </c>
      <c r="AR12" s="14">
        <v>4.1966874032769497E-2</v>
      </c>
      <c r="AS12" s="14">
        <v>0.104183665248194</v>
      </c>
      <c r="AT12" s="14">
        <v>5.5442138877393798E-2</v>
      </c>
      <c r="AU12" s="14">
        <v>0.21200886792064899</v>
      </c>
      <c r="AV12" s="14">
        <v>9.72036805722266E-2</v>
      </c>
      <c r="AW12" s="14"/>
      <c r="AX12" s="14">
        <v>0</v>
      </c>
      <c r="AY12" s="14">
        <v>8.0249532133019705E-2</v>
      </c>
      <c r="AZ12" s="14">
        <v>8.3390067871797702E-2</v>
      </c>
      <c r="BA12" s="14"/>
      <c r="BB12" s="14">
        <v>3.22293990712492E-2</v>
      </c>
      <c r="BC12" s="14">
        <v>6.4555520442131004E-2</v>
      </c>
      <c r="BD12" s="14">
        <v>0.131918658678018</v>
      </c>
      <c r="BE12" s="14"/>
      <c r="BF12" s="14">
        <v>7.2878728634153594E-2</v>
      </c>
      <c r="BG12" s="14">
        <v>5.2347404619476401E-2</v>
      </c>
      <c r="BH12" s="14">
        <v>9.8045405157481197E-2</v>
      </c>
      <c r="BI12" s="14"/>
      <c r="BJ12" s="14">
        <v>5.5683318357813601E-2</v>
      </c>
      <c r="BK12" s="14">
        <v>7.5536020636955303E-2</v>
      </c>
      <c r="BL12" s="14"/>
      <c r="BM12" s="14">
        <v>8.5222994858951906E-2</v>
      </c>
      <c r="BN12" s="14">
        <v>6.5776297795183403E-2</v>
      </c>
      <c r="BO12" s="14"/>
      <c r="BP12" s="14">
        <v>4.53395969653307E-2</v>
      </c>
      <c r="BQ12" s="14">
        <v>4.0526356866673503E-2</v>
      </c>
      <c r="BR12" s="14">
        <v>4.22160922904566E-2</v>
      </c>
      <c r="BS12" s="14">
        <v>8.6582909018888099E-2</v>
      </c>
      <c r="BT12" s="14">
        <v>9.5626398915814398E-2</v>
      </c>
      <c r="BU12" s="14">
        <v>5.9407118299069403E-2</v>
      </c>
      <c r="BV12" s="14">
        <v>0.15502513390134801</v>
      </c>
      <c r="BW12" s="14">
        <v>9.5504657741070104E-3</v>
      </c>
    </row>
    <row r="13" spans="2:75" x14ac:dyDescent="0.35">
      <c r="B13" s="15" t="s">
        <v>463</v>
      </c>
      <c r="C13" s="14">
        <v>4.6810939654055299E-2</v>
      </c>
      <c r="D13" s="14">
        <v>5.4976423421046298E-2</v>
      </c>
      <c r="E13" s="14">
        <v>3.9104732937939098E-2</v>
      </c>
      <c r="F13" s="14"/>
      <c r="G13" s="14">
        <v>7.3913962948088399E-2</v>
      </c>
      <c r="H13" s="14">
        <v>0.10517770802694799</v>
      </c>
      <c r="I13" s="14">
        <v>6.8658165022713893E-2</v>
      </c>
      <c r="J13" s="14">
        <v>5.5706788652790398E-2</v>
      </c>
      <c r="K13" s="14">
        <v>1.95842556305021E-2</v>
      </c>
      <c r="L13" s="14">
        <v>1.93557434762608E-2</v>
      </c>
      <c r="M13" s="14"/>
      <c r="N13" s="14">
        <v>4.2908600426136298E-2</v>
      </c>
      <c r="O13" s="14">
        <v>5.4113888780589398E-2</v>
      </c>
      <c r="P13" s="14"/>
      <c r="Q13" s="14">
        <v>8.9994489777071598E-2</v>
      </c>
      <c r="R13" s="14">
        <v>7.3425460303992704E-2</v>
      </c>
      <c r="S13" s="14">
        <v>1.60364725511941E-2</v>
      </c>
      <c r="T13" s="14">
        <v>4.61364389778363E-2</v>
      </c>
      <c r="U13" s="14">
        <v>3.7478487565489799E-2</v>
      </c>
      <c r="V13" s="14">
        <v>6.2794060843280194E-2</v>
      </c>
      <c r="W13" s="14">
        <v>6.1946195141865501E-2</v>
      </c>
      <c r="X13" s="14">
        <v>0</v>
      </c>
      <c r="Y13" s="14">
        <v>0.31767777732357899</v>
      </c>
      <c r="Z13" s="14">
        <v>1.1375556808333E-2</v>
      </c>
      <c r="AA13" s="14"/>
      <c r="AB13" s="14">
        <v>5.7577668897401402E-2</v>
      </c>
      <c r="AC13" s="14">
        <v>3.3576822705899199E-2</v>
      </c>
      <c r="AD13" s="14">
        <v>8.35218934369171E-2</v>
      </c>
      <c r="AE13" s="14"/>
      <c r="AF13" s="14">
        <v>7.7164746247299501E-3</v>
      </c>
      <c r="AG13" s="14">
        <v>6.90460881109419E-2</v>
      </c>
      <c r="AH13" s="14">
        <v>3.56319922257455E-2</v>
      </c>
      <c r="AI13" s="14">
        <v>0.102486299071767</v>
      </c>
      <c r="AJ13" s="14">
        <v>4.4772240681774898E-2</v>
      </c>
      <c r="AK13" s="14">
        <v>2.0249251620107E-2</v>
      </c>
      <c r="AL13" s="14">
        <v>8.1268247388603804E-2</v>
      </c>
      <c r="AM13" s="14">
        <v>5.8322043194135302E-2</v>
      </c>
      <c r="AN13" s="14"/>
      <c r="AO13" s="14">
        <v>1.08056762844669E-2</v>
      </c>
      <c r="AP13" s="14">
        <v>7.1194042556580406E-2</v>
      </c>
      <c r="AQ13" s="14">
        <v>2.5737064664435198E-2</v>
      </c>
      <c r="AR13" s="14">
        <v>4.0857257532239601E-2</v>
      </c>
      <c r="AS13" s="14">
        <v>5.0721521287384198E-2</v>
      </c>
      <c r="AT13" s="14">
        <v>1.23274221694011E-2</v>
      </c>
      <c r="AU13" s="14">
        <v>4.3474379538222301E-2</v>
      </c>
      <c r="AV13" s="14">
        <v>0.123970145640676</v>
      </c>
      <c r="AW13" s="14"/>
      <c r="AX13" s="14">
        <v>2.89157859309652E-2</v>
      </c>
      <c r="AY13" s="14">
        <v>2.3151353204601301E-2</v>
      </c>
      <c r="AZ13" s="14">
        <v>8.20577060547623E-2</v>
      </c>
      <c r="BA13" s="14"/>
      <c r="BB13" s="14">
        <v>3.3894194627925499E-2</v>
      </c>
      <c r="BC13" s="14">
        <v>2.3757535134834602E-2</v>
      </c>
      <c r="BD13" s="14">
        <v>0.11254026630611</v>
      </c>
      <c r="BE13" s="14"/>
      <c r="BF13" s="14">
        <v>3.7919833024936699E-2</v>
      </c>
      <c r="BG13" s="14">
        <v>1.7643882574177799E-2</v>
      </c>
      <c r="BH13" s="14">
        <v>8.9879720212811196E-2</v>
      </c>
      <c r="BI13" s="14"/>
      <c r="BJ13" s="14">
        <v>3.8458571993056502E-2</v>
      </c>
      <c r="BK13" s="14">
        <v>5.01514318251794E-2</v>
      </c>
      <c r="BL13" s="14"/>
      <c r="BM13" s="14">
        <v>8.4488493327563502E-2</v>
      </c>
      <c r="BN13" s="14">
        <v>3.0676271435482402E-2</v>
      </c>
      <c r="BO13" s="14"/>
      <c r="BP13" s="14">
        <v>3.29881349876733E-2</v>
      </c>
      <c r="BQ13" s="14">
        <v>2.2493867822969801E-2</v>
      </c>
      <c r="BR13" s="14">
        <v>3.67581548301242E-2</v>
      </c>
      <c r="BS13" s="14">
        <v>4.5835236401227601E-2</v>
      </c>
      <c r="BT13" s="14">
        <v>4.3676456086858002E-2</v>
      </c>
      <c r="BU13" s="14">
        <v>7.8098849719503205E-2</v>
      </c>
      <c r="BV13" s="14">
        <v>3.7720526014016702E-2</v>
      </c>
      <c r="BW13" s="14">
        <v>7.7129123635872404E-2</v>
      </c>
    </row>
    <row r="14" spans="2:75" x14ac:dyDescent="0.35">
      <c r="B14" s="15" t="s">
        <v>92</v>
      </c>
      <c r="C14" s="20">
        <v>0.18854565701884801</v>
      </c>
      <c r="D14" s="20">
        <v>0.115757893121963</v>
      </c>
      <c r="E14" s="20">
        <v>0.25723938919681899</v>
      </c>
      <c r="F14" s="20"/>
      <c r="G14" s="20">
        <v>0.16528414226546101</v>
      </c>
      <c r="H14" s="20">
        <v>0.15665914954117099</v>
      </c>
      <c r="I14" s="20">
        <v>0.16408817910243301</v>
      </c>
      <c r="J14" s="20">
        <v>0.21537407152783999</v>
      </c>
      <c r="K14" s="20">
        <v>0.141320319256897</v>
      </c>
      <c r="L14" s="20">
        <v>0.22239381150083901</v>
      </c>
      <c r="M14" s="20"/>
      <c r="N14" s="20">
        <v>0.14209936716764701</v>
      </c>
      <c r="O14" s="20">
        <v>0.275466570883238</v>
      </c>
      <c r="P14" s="20"/>
      <c r="Q14" s="20">
        <v>0.41328750569573303</v>
      </c>
      <c r="R14" s="20">
        <v>0.26323707082284298</v>
      </c>
      <c r="S14" s="20">
        <v>0.17573808596822399</v>
      </c>
      <c r="T14" s="20">
        <v>0.18427887044218999</v>
      </c>
      <c r="U14" s="20">
        <v>0.13610566476000399</v>
      </c>
      <c r="V14" s="20">
        <v>9.3286516813513895E-2</v>
      </c>
      <c r="W14" s="20">
        <v>0.103632654202626</v>
      </c>
      <c r="X14" s="20">
        <v>0</v>
      </c>
      <c r="Y14" s="20">
        <v>0</v>
      </c>
      <c r="Z14" s="20">
        <v>0.44021344497183501</v>
      </c>
      <c r="AA14" s="20"/>
      <c r="AB14" s="20">
        <v>4.8327744174982902E-2</v>
      </c>
      <c r="AC14" s="20">
        <v>0.24528808192892301</v>
      </c>
      <c r="AD14" s="20">
        <v>6.9025352163699094E-2</v>
      </c>
      <c r="AE14" s="20"/>
      <c r="AF14" s="20">
        <v>0.116739854625124</v>
      </c>
      <c r="AG14" s="20">
        <v>0.100138750737609</v>
      </c>
      <c r="AH14" s="20">
        <v>0.162486584851701</v>
      </c>
      <c r="AI14" s="20">
        <v>0.225976162141102</v>
      </c>
      <c r="AJ14" s="20">
        <v>0.232445216499996</v>
      </c>
      <c r="AK14" s="20">
        <v>0.13457823370449201</v>
      </c>
      <c r="AL14" s="20">
        <v>0.12947743187944699</v>
      </c>
      <c r="AM14" s="20">
        <v>0.32533002104938002</v>
      </c>
      <c r="AN14" s="20"/>
      <c r="AO14" s="20">
        <v>0.117227215173273</v>
      </c>
      <c r="AP14" s="20">
        <v>7.6874224808228406E-2</v>
      </c>
      <c r="AQ14" s="20">
        <v>0.10094876506309</v>
      </c>
      <c r="AR14" s="20">
        <v>0.31692441785907299</v>
      </c>
      <c r="AS14" s="20">
        <v>0.17467537251354601</v>
      </c>
      <c r="AT14" s="20">
        <v>0.11317021588125301</v>
      </c>
      <c r="AU14" s="20">
        <v>0.12686374962987901</v>
      </c>
      <c r="AV14" s="20">
        <v>0.26191473472943499</v>
      </c>
      <c r="AW14" s="20"/>
      <c r="AX14" s="20">
        <v>0.10048212207943499</v>
      </c>
      <c r="AY14" s="20">
        <v>0.127813752765396</v>
      </c>
      <c r="AZ14" s="20">
        <v>0.18775874860878999</v>
      </c>
      <c r="BA14" s="20"/>
      <c r="BB14" s="20">
        <v>0.116727742247272</v>
      </c>
      <c r="BC14" s="20">
        <v>0.153820486476477</v>
      </c>
      <c r="BD14" s="20">
        <v>0.14073609681962601</v>
      </c>
      <c r="BE14" s="20"/>
      <c r="BF14" s="20">
        <v>4.9092838586919402E-2</v>
      </c>
      <c r="BG14" s="20">
        <v>0.15542023110167</v>
      </c>
      <c r="BH14" s="20">
        <v>0.15158243486100201</v>
      </c>
      <c r="BI14" s="20"/>
      <c r="BJ14" s="20">
        <v>8.5732642488802996E-2</v>
      </c>
      <c r="BK14" s="20">
        <v>0.211644570842489</v>
      </c>
      <c r="BL14" s="20"/>
      <c r="BM14" s="20">
        <v>5.7435494928518703E-2</v>
      </c>
      <c r="BN14" s="20">
        <v>0.24307301148282301</v>
      </c>
      <c r="BO14" s="20"/>
      <c r="BP14" s="20">
        <v>0.2240687059989</v>
      </c>
      <c r="BQ14" s="20">
        <v>0.13414107795493899</v>
      </c>
      <c r="BR14" s="20">
        <v>0.27907581334891601</v>
      </c>
      <c r="BS14" s="20">
        <v>0.1880861727932</v>
      </c>
      <c r="BT14" s="20">
        <v>0.18955075516613401</v>
      </c>
      <c r="BU14" s="20">
        <v>0.132824789194562</v>
      </c>
      <c r="BV14" s="20">
        <v>0.191581171403886</v>
      </c>
      <c r="BW14" s="20">
        <v>0.180613071448953</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468</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459</v>
      </c>
      <c r="C9" s="14">
        <v>5.3649430895123897E-2</v>
      </c>
      <c r="D9" s="14">
        <v>6.0399810718851803E-2</v>
      </c>
      <c r="E9" s="14">
        <v>4.7278733969090297E-2</v>
      </c>
      <c r="F9" s="14"/>
      <c r="G9" s="14">
        <v>9.3365616078923894E-2</v>
      </c>
      <c r="H9" s="14">
        <v>5.9485221090928797E-2</v>
      </c>
      <c r="I9" s="14">
        <v>6.12865621417642E-2</v>
      </c>
      <c r="J9" s="14">
        <v>3.15254440264542E-2</v>
      </c>
      <c r="K9" s="14">
        <v>2.1711269881180301E-2</v>
      </c>
      <c r="L9" s="14">
        <v>6.5006966753919607E-2</v>
      </c>
      <c r="M9" s="14"/>
      <c r="N9" s="14">
        <v>6.12711028886124E-2</v>
      </c>
      <c r="O9" s="14">
        <v>3.9386016164452697E-2</v>
      </c>
      <c r="P9" s="14"/>
      <c r="Q9" s="14">
        <v>2.89383095158341E-2</v>
      </c>
      <c r="R9" s="14">
        <v>8.9391707779555105E-3</v>
      </c>
      <c r="S9" s="14">
        <v>7.7598463404771501E-2</v>
      </c>
      <c r="T9" s="14">
        <v>5.7079626905588501E-2</v>
      </c>
      <c r="U9" s="14">
        <v>8.3546728981547205E-2</v>
      </c>
      <c r="V9" s="14">
        <v>2.44167884351973E-2</v>
      </c>
      <c r="W9" s="14">
        <v>6.1822458994612701E-2</v>
      </c>
      <c r="X9" s="14">
        <v>0</v>
      </c>
      <c r="Y9" s="14">
        <v>0</v>
      </c>
      <c r="Z9" s="14">
        <v>4.4279796982573699E-2</v>
      </c>
      <c r="AA9" s="14"/>
      <c r="AB9" s="14">
        <v>0.15666983899920001</v>
      </c>
      <c r="AC9" s="14">
        <v>3.3030810828316298E-2</v>
      </c>
      <c r="AD9" s="14">
        <v>3.0483141123301801E-2</v>
      </c>
      <c r="AE9" s="14"/>
      <c r="AF9" s="14">
        <v>8.67613597213302E-2</v>
      </c>
      <c r="AG9" s="14">
        <v>5.9031151730384701E-2</v>
      </c>
      <c r="AH9" s="14">
        <v>9.39389066650958E-2</v>
      </c>
      <c r="AI9" s="14">
        <v>8.9068552347659494E-2</v>
      </c>
      <c r="AJ9" s="14">
        <v>3.6587270346517597E-2</v>
      </c>
      <c r="AK9" s="14">
        <v>5.56520585712134E-2</v>
      </c>
      <c r="AL9" s="14">
        <v>7.3028983715964502E-2</v>
      </c>
      <c r="AM9" s="14">
        <v>1.44090989678892E-2</v>
      </c>
      <c r="AN9" s="14"/>
      <c r="AO9" s="14">
        <v>0.13352686798493199</v>
      </c>
      <c r="AP9" s="14">
        <v>5.9055925150721403E-2</v>
      </c>
      <c r="AQ9" s="14">
        <v>6.0910404420103301E-2</v>
      </c>
      <c r="AR9" s="14">
        <v>1.5338564055281501E-2</v>
      </c>
      <c r="AS9" s="14">
        <v>1.51276098188777E-2</v>
      </c>
      <c r="AT9" s="14">
        <v>6.29414374085117E-2</v>
      </c>
      <c r="AU9" s="14">
        <v>9.5596138281971596E-2</v>
      </c>
      <c r="AV9" s="14">
        <v>1.9173634703597099E-2</v>
      </c>
      <c r="AW9" s="14"/>
      <c r="AX9" s="14">
        <v>0.13802155320773199</v>
      </c>
      <c r="AY9" s="14">
        <v>6.6230058588524598E-2</v>
      </c>
      <c r="AZ9" s="14">
        <v>3.5140834876312303E-2</v>
      </c>
      <c r="BA9" s="14"/>
      <c r="BB9" s="14">
        <v>0.18386725097443099</v>
      </c>
      <c r="BC9" s="14">
        <v>3.9295832995079299E-2</v>
      </c>
      <c r="BD9" s="14">
        <v>3.1897347656398303E-2</v>
      </c>
      <c r="BE9" s="14"/>
      <c r="BF9" s="14">
        <v>0.13511799481533299</v>
      </c>
      <c r="BG9" s="14">
        <v>7.7188881246205501E-2</v>
      </c>
      <c r="BH9" s="14">
        <v>2.72565587174683E-2</v>
      </c>
      <c r="BI9" s="14"/>
      <c r="BJ9" s="14">
        <v>0.10204599653655801</v>
      </c>
      <c r="BK9" s="14">
        <v>3.9206644567866197E-2</v>
      </c>
      <c r="BL9" s="14"/>
      <c r="BM9" s="14">
        <v>9.2750356893260694E-2</v>
      </c>
      <c r="BN9" s="14">
        <v>3.5395573660367101E-2</v>
      </c>
      <c r="BO9" s="14"/>
      <c r="BP9" s="14">
        <v>7.8966765410147396E-2</v>
      </c>
      <c r="BQ9" s="14">
        <v>6.8849426737965999E-2</v>
      </c>
      <c r="BR9" s="14">
        <v>0</v>
      </c>
      <c r="BS9" s="14">
        <v>3.3348314986512799E-2</v>
      </c>
      <c r="BT9" s="14">
        <v>6.6499226517102702E-2</v>
      </c>
      <c r="BU9" s="14">
        <v>4.4929216521764098E-2</v>
      </c>
      <c r="BV9" s="14">
        <v>0</v>
      </c>
      <c r="BW9" s="14">
        <v>3.6308150504135099E-2</v>
      </c>
    </row>
    <row r="10" spans="2:75" x14ac:dyDescent="0.35">
      <c r="B10" s="15" t="s">
        <v>460</v>
      </c>
      <c r="C10" s="14">
        <v>0.22042600571988</v>
      </c>
      <c r="D10" s="14">
        <v>0.24659990802246101</v>
      </c>
      <c r="E10" s="14">
        <v>0.195724284735938</v>
      </c>
      <c r="F10" s="14"/>
      <c r="G10" s="14">
        <v>0.13579739832441901</v>
      </c>
      <c r="H10" s="14">
        <v>8.2697806002843099E-2</v>
      </c>
      <c r="I10" s="14">
        <v>0.14867038540871499</v>
      </c>
      <c r="J10" s="14">
        <v>0.175972944020685</v>
      </c>
      <c r="K10" s="14">
        <v>0.27119820236523401</v>
      </c>
      <c r="L10" s="14">
        <v>0.31569027646306203</v>
      </c>
      <c r="M10" s="14"/>
      <c r="N10" s="14">
        <v>0.23335664173432499</v>
      </c>
      <c r="O10" s="14">
        <v>0.19622724403570399</v>
      </c>
      <c r="P10" s="14"/>
      <c r="Q10" s="14">
        <v>5.1450180751577E-2</v>
      </c>
      <c r="R10" s="14">
        <v>0.130925444575161</v>
      </c>
      <c r="S10" s="14">
        <v>0.24487175505988201</v>
      </c>
      <c r="T10" s="14">
        <v>0.251998126330716</v>
      </c>
      <c r="U10" s="14">
        <v>0.24528447253274799</v>
      </c>
      <c r="V10" s="14">
        <v>0.214725260115225</v>
      </c>
      <c r="W10" s="14">
        <v>0.26858618738055701</v>
      </c>
      <c r="X10" s="14">
        <v>0.24517618432884</v>
      </c>
      <c r="Y10" s="14">
        <v>0</v>
      </c>
      <c r="Z10" s="14">
        <v>0.16518106397229401</v>
      </c>
      <c r="AA10" s="14"/>
      <c r="AB10" s="14">
        <v>0.26068160085310099</v>
      </c>
      <c r="AC10" s="14">
        <v>0.21376744365410899</v>
      </c>
      <c r="AD10" s="14">
        <v>0.257284042027838</v>
      </c>
      <c r="AE10" s="14"/>
      <c r="AF10" s="14">
        <v>0.350570519768935</v>
      </c>
      <c r="AG10" s="14">
        <v>0.168055209824199</v>
      </c>
      <c r="AH10" s="14">
        <v>0.225054626149126</v>
      </c>
      <c r="AI10" s="14">
        <v>0.17067223572367499</v>
      </c>
      <c r="AJ10" s="14">
        <v>0.26640308309868099</v>
      </c>
      <c r="AK10" s="14">
        <v>0.29605411840724799</v>
      </c>
      <c r="AL10" s="14">
        <v>9.3695027949411994E-2</v>
      </c>
      <c r="AM10" s="14">
        <v>0.12969307542690001</v>
      </c>
      <c r="AN10" s="14"/>
      <c r="AO10" s="14">
        <v>0.33876504874794</v>
      </c>
      <c r="AP10" s="14">
        <v>0.16803568893349699</v>
      </c>
      <c r="AQ10" s="14">
        <v>0.32387843603864302</v>
      </c>
      <c r="AR10" s="14">
        <v>0.210000389365566</v>
      </c>
      <c r="AS10" s="14">
        <v>0.23374377138316099</v>
      </c>
      <c r="AT10" s="14">
        <v>0.31457179793628798</v>
      </c>
      <c r="AU10" s="14">
        <v>0.10602368095032901</v>
      </c>
      <c r="AV10" s="14">
        <v>0.153545027868149</v>
      </c>
      <c r="AW10" s="14"/>
      <c r="AX10" s="14">
        <v>0.199786822239263</v>
      </c>
      <c r="AY10" s="14">
        <v>0.296046643049937</v>
      </c>
      <c r="AZ10" s="14">
        <v>0.159454128106922</v>
      </c>
      <c r="BA10" s="14"/>
      <c r="BB10" s="14">
        <v>0.32007639175789399</v>
      </c>
      <c r="BC10" s="14">
        <v>0.26315113201634999</v>
      </c>
      <c r="BD10" s="14">
        <v>0.11291584053659</v>
      </c>
      <c r="BE10" s="14"/>
      <c r="BF10" s="14">
        <v>0.325111920610821</v>
      </c>
      <c r="BG10" s="14">
        <v>0.26511998483218302</v>
      </c>
      <c r="BH10" s="14">
        <v>0.19871119317581301</v>
      </c>
      <c r="BI10" s="14"/>
      <c r="BJ10" s="14">
        <v>0.31260364236648103</v>
      </c>
      <c r="BK10" s="14">
        <v>0.20117843193789101</v>
      </c>
      <c r="BL10" s="14"/>
      <c r="BM10" s="14">
        <v>0.27166500554662998</v>
      </c>
      <c r="BN10" s="14">
        <v>0.21212732036493701</v>
      </c>
      <c r="BO10" s="14"/>
      <c r="BP10" s="14">
        <v>0.20443684151876301</v>
      </c>
      <c r="BQ10" s="14">
        <v>0.28011447670029099</v>
      </c>
      <c r="BR10" s="14">
        <v>0.24159832762394901</v>
      </c>
      <c r="BS10" s="14">
        <v>0.13614096035508599</v>
      </c>
      <c r="BT10" s="14">
        <v>0.225836337468794</v>
      </c>
      <c r="BU10" s="14">
        <v>0.29828103346851098</v>
      </c>
      <c r="BV10" s="14">
        <v>0.32012033480045698</v>
      </c>
      <c r="BW10" s="14">
        <v>0.21827189884618001</v>
      </c>
    </row>
    <row r="11" spans="2:75" x14ac:dyDescent="0.35">
      <c r="B11" s="15" t="s">
        <v>461</v>
      </c>
      <c r="C11" s="14">
        <v>0.36176872930347798</v>
      </c>
      <c r="D11" s="14">
        <v>0.40876161346268602</v>
      </c>
      <c r="E11" s="14">
        <v>0.31741901410579298</v>
      </c>
      <c r="F11" s="14"/>
      <c r="G11" s="14">
        <v>0.393637392936452</v>
      </c>
      <c r="H11" s="14">
        <v>0.40010335304413103</v>
      </c>
      <c r="I11" s="14">
        <v>0.39807810472635602</v>
      </c>
      <c r="J11" s="14">
        <v>0.39280951461177599</v>
      </c>
      <c r="K11" s="14">
        <v>0.39503046388382701</v>
      </c>
      <c r="L11" s="14">
        <v>0.296316101780422</v>
      </c>
      <c r="M11" s="14"/>
      <c r="N11" s="14">
        <v>0.38000209381240502</v>
      </c>
      <c r="O11" s="14">
        <v>0.327646290008199</v>
      </c>
      <c r="P11" s="14"/>
      <c r="Q11" s="14">
        <v>0.39310202762917201</v>
      </c>
      <c r="R11" s="14">
        <v>0.46405101926128001</v>
      </c>
      <c r="S11" s="14">
        <v>0.37084461157700199</v>
      </c>
      <c r="T11" s="14">
        <v>0.30083180801464199</v>
      </c>
      <c r="U11" s="14">
        <v>0.36963457548357198</v>
      </c>
      <c r="V11" s="14">
        <v>0.386241322662425</v>
      </c>
      <c r="W11" s="14">
        <v>0.37791847969244902</v>
      </c>
      <c r="X11" s="14">
        <v>0.512175855722659</v>
      </c>
      <c r="Y11" s="14">
        <v>0.88817017043027202</v>
      </c>
      <c r="Z11" s="14">
        <v>0.253044450485155</v>
      </c>
      <c r="AA11" s="14"/>
      <c r="AB11" s="14">
        <v>0.31830512766449898</v>
      </c>
      <c r="AC11" s="14">
        <v>0.34711845768170801</v>
      </c>
      <c r="AD11" s="14">
        <v>0.43176304117547298</v>
      </c>
      <c r="AE11" s="14"/>
      <c r="AF11" s="14">
        <v>0.32356550278832802</v>
      </c>
      <c r="AG11" s="14">
        <v>0.45894204417462903</v>
      </c>
      <c r="AH11" s="14">
        <v>0.33317023499514198</v>
      </c>
      <c r="AI11" s="14">
        <v>0.34274619245400201</v>
      </c>
      <c r="AJ11" s="14">
        <v>0.35693276285544401</v>
      </c>
      <c r="AK11" s="14">
        <v>0.38659762483678101</v>
      </c>
      <c r="AL11" s="14">
        <v>0.32083245793393</v>
      </c>
      <c r="AM11" s="14">
        <v>0.32247271413059297</v>
      </c>
      <c r="AN11" s="14"/>
      <c r="AO11" s="14">
        <v>0.30296788039134998</v>
      </c>
      <c r="AP11" s="14">
        <v>0.45503531613891401</v>
      </c>
      <c r="AQ11" s="14">
        <v>0.31786790566853801</v>
      </c>
      <c r="AR11" s="14">
        <v>0.32566501455435998</v>
      </c>
      <c r="AS11" s="14">
        <v>0.33806900014274699</v>
      </c>
      <c r="AT11" s="14">
        <v>0.40302779353629098</v>
      </c>
      <c r="AU11" s="14">
        <v>0.37704333515265198</v>
      </c>
      <c r="AV11" s="14">
        <v>0.290246466723729</v>
      </c>
      <c r="AW11" s="14"/>
      <c r="AX11" s="14">
        <v>0.41771285175666301</v>
      </c>
      <c r="AY11" s="14">
        <v>0.34957204336085901</v>
      </c>
      <c r="AZ11" s="14">
        <v>0.39608555710492199</v>
      </c>
      <c r="BA11" s="14"/>
      <c r="BB11" s="14">
        <v>0.291955818639896</v>
      </c>
      <c r="BC11" s="14">
        <v>0.37592975658446498</v>
      </c>
      <c r="BD11" s="14">
        <v>0.43600501977205203</v>
      </c>
      <c r="BE11" s="14"/>
      <c r="BF11" s="14">
        <v>0.114013020213802</v>
      </c>
      <c r="BG11" s="14">
        <v>0.37610769453841297</v>
      </c>
      <c r="BH11" s="14">
        <v>0.37396812071564001</v>
      </c>
      <c r="BI11" s="14"/>
      <c r="BJ11" s="14">
        <v>0.29580872043106199</v>
      </c>
      <c r="BK11" s="14">
        <v>0.38397753728977801</v>
      </c>
      <c r="BL11" s="14"/>
      <c r="BM11" s="14">
        <v>0.37107345517692403</v>
      </c>
      <c r="BN11" s="14">
        <v>0.34457291422084901</v>
      </c>
      <c r="BO11" s="14"/>
      <c r="BP11" s="14">
        <v>0.28758840269056002</v>
      </c>
      <c r="BQ11" s="14">
        <v>0.339080977877389</v>
      </c>
      <c r="BR11" s="14">
        <v>0.39323574227042102</v>
      </c>
      <c r="BS11" s="14">
        <v>0.404944619352748</v>
      </c>
      <c r="BT11" s="14">
        <v>0.35971719947466002</v>
      </c>
      <c r="BU11" s="14">
        <v>0.39067786967837898</v>
      </c>
      <c r="BV11" s="14">
        <v>0.36446354796798502</v>
      </c>
      <c r="BW11" s="14">
        <v>0.394131098046825</v>
      </c>
    </row>
    <row r="12" spans="2:75" x14ac:dyDescent="0.35">
      <c r="B12" s="15" t="s">
        <v>462</v>
      </c>
      <c r="C12" s="14">
        <v>0.10710481891383899</v>
      </c>
      <c r="D12" s="14">
        <v>0.111838126634725</v>
      </c>
      <c r="E12" s="14">
        <v>0.102637741544145</v>
      </c>
      <c r="F12" s="14"/>
      <c r="G12" s="14">
        <v>0.143420490479607</v>
      </c>
      <c r="H12" s="14">
        <v>0.15217325119618599</v>
      </c>
      <c r="I12" s="14">
        <v>0.13810018177824901</v>
      </c>
      <c r="J12" s="14">
        <v>8.0285714446880693E-2</v>
      </c>
      <c r="K12" s="14">
        <v>7.0116458147362504E-2</v>
      </c>
      <c r="L12" s="14">
        <v>0.10077536086932599</v>
      </c>
      <c r="M12" s="14"/>
      <c r="N12" s="14">
        <v>0.10963591031551601</v>
      </c>
      <c r="O12" s="14">
        <v>0.102368062147845</v>
      </c>
      <c r="P12" s="14"/>
      <c r="Q12" s="14">
        <v>3.5781721285875E-2</v>
      </c>
      <c r="R12" s="14">
        <v>9.6420669361540506E-2</v>
      </c>
      <c r="S12" s="14">
        <v>9.3687400977637697E-2</v>
      </c>
      <c r="T12" s="14">
        <v>0.14907161987429199</v>
      </c>
      <c r="U12" s="14">
        <v>0.130937006435138</v>
      </c>
      <c r="V12" s="14">
        <v>0.119643385900585</v>
      </c>
      <c r="W12" s="14">
        <v>7.7553690506366096E-2</v>
      </c>
      <c r="X12" s="14">
        <v>0.2426479599485</v>
      </c>
      <c r="Y12" s="14">
        <v>0.11182982956972801</v>
      </c>
      <c r="Z12" s="14">
        <v>3.7276782152315301E-2</v>
      </c>
      <c r="AA12" s="14"/>
      <c r="AB12" s="14">
        <v>0.137131056955208</v>
      </c>
      <c r="AC12" s="14">
        <v>0.10313423568458401</v>
      </c>
      <c r="AD12" s="14">
        <v>9.0113379865445306E-2</v>
      </c>
      <c r="AE12" s="14"/>
      <c r="AF12" s="14">
        <v>9.8374742810645593E-2</v>
      </c>
      <c r="AG12" s="14">
        <v>0.1136400657673</v>
      </c>
      <c r="AH12" s="14">
        <v>0.132616466504338</v>
      </c>
      <c r="AI12" s="14">
        <v>3.9209458762454297E-2</v>
      </c>
      <c r="AJ12" s="14">
        <v>8.0296298482230299E-2</v>
      </c>
      <c r="AK12" s="14">
        <v>8.3763395378145103E-2</v>
      </c>
      <c r="AL12" s="14">
        <v>0.23851855119402299</v>
      </c>
      <c r="AM12" s="14">
        <v>0.15201367479025901</v>
      </c>
      <c r="AN12" s="14"/>
      <c r="AO12" s="14">
        <v>0.10628283103510899</v>
      </c>
      <c r="AP12" s="14">
        <v>0.11747054405832399</v>
      </c>
      <c r="AQ12" s="14">
        <v>0.15231899579486799</v>
      </c>
      <c r="AR12" s="14">
        <v>6.9425180213059198E-2</v>
      </c>
      <c r="AS12" s="14">
        <v>0.105555843250575</v>
      </c>
      <c r="AT12" s="14">
        <v>6.0828859265911098E-2</v>
      </c>
      <c r="AU12" s="14">
        <v>0.21267550978543501</v>
      </c>
      <c r="AV12" s="14">
        <v>0.189424640343969</v>
      </c>
      <c r="AW12" s="14"/>
      <c r="AX12" s="14">
        <v>7.9446700906829398E-2</v>
      </c>
      <c r="AY12" s="14">
        <v>9.9487971057826696E-2</v>
      </c>
      <c r="AZ12" s="14">
        <v>0.13098850931872499</v>
      </c>
      <c r="BA12" s="14"/>
      <c r="BB12" s="14">
        <v>9.8438920065104199E-2</v>
      </c>
      <c r="BC12" s="14">
        <v>0.104071536729714</v>
      </c>
      <c r="BD12" s="14">
        <v>0.15612273870169899</v>
      </c>
      <c r="BE12" s="14"/>
      <c r="BF12" s="14">
        <v>0.24322090868992199</v>
      </c>
      <c r="BG12" s="14">
        <v>6.4788431727697104E-2</v>
      </c>
      <c r="BH12" s="14">
        <v>0.15661170360784499</v>
      </c>
      <c r="BI12" s="14"/>
      <c r="BJ12" s="14">
        <v>0.137604404540937</v>
      </c>
      <c r="BK12" s="14">
        <v>9.9917399183047706E-2</v>
      </c>
      <c r="BL12" s="14"/>
      <c r="BM12" s="14">
        <v>9.8545831230915898E-2</v>
      </c>
      <c r="BN12" s="14">
        <v>0.108272871316928</v>
      </c>
      <c r="BO12" s="14"/>
      <c r="BP12" s="14">
        <v>0.12171925004211299</v>
      </c>
      <c r="BQ12" s="14">
        <v>0.107477395931112</v>
      </c>
      <c r="BR12" s="14">
        <v>4.0753051646677203E-2</v>
      </c>
      <c r="BS12" s="14">
        <v>0.145118557058356</v>
      </c>
      <c r="BT12" s="14">
        <v>0.12834129930405599</v>
      </c>
      <c r="BU12" s="14">
        <v>4.4146495747225997E-2</v>
      </c>
      <c r="BV12" s="14">
        <v>0.104336470304992</v>
      </c>
      <c r="BW12" s="14">
        <v>1.1823822312581E-2</v>
      </c>
    </row>
    <row r="13" spans="2:75" x14ac:dyDescent="0.35">
      <c r="B13" s="15" t="s">
        <v>463</v>
      </c>
      <c r="C13" s="14">
        <v>4.9496053935092703E-2</v>
      </c>
      <c r="D13" s="14">
        <v>4.8137691199009298E-2</v>
      </c>
      <c r="E13" s="14">
        <v>5.07780139926272E-2</v>
      </c>
      <c r="F13" s="14"/>
      <c r="G13" s="14">
        <v>7.0465486748032005E-2</v>
      </c>
      <c r="H13" s="14">
        <v>8.6026752833716996E-2</v>
      </c>
      <c r="I13" s="14">
        <v>5.3433241771337701E-2</v>
      </c>
      <c r="J13" s="14">
        <v>8.62155713822855E-2</v>
      </c>
      <c r="K13" s="14">
        <v>4.0427492635970702E-2</v>
      </c>
      <c r="L13" s="14">
        <v>1.6185471417967601E-2</v>
      </c>
      <c r="M13" s="14"/>
      <c r="N13" s="14">
        <v>5.2065595001998498E-2</v>
      </c>
      <c r="O13" s="14">
        <v>4.4687341367026297E-2</v>
      </c>
      <c r="P13" s="14"/>
      <c r="Q13" s="14">
        <v>7.2367082140070996E-2</v>
      </c>
      <c r="R13" s="14">
        <v>4.9826492528889398E-2</v>
      </c>
      <c r="S13" s="14">
        <v>2.2808475782178501E-2</v>
      </c>
      <c r="T13" s="14">
        <v>3.7522791411354901E-2</v>
      </c>
      <c r="U13" s="14">
        <v>2.8950305848147E-2</v>
      </c>
      <c r="V13" s="14">
        <v>0.115622127430104</v>
      </c>
      <c r="W13" s="14">
        <v>6.5351334443965403E-2</v>
      </c>
      <c r="X13" s="14">
        <v>0</v>
      </c>
      <c r="Y13" s="14">
        <v>0</v>
      </c>
      <c r="Z13" s="14">
        <v>3.99515781487607E-2</v>
      </c>
      <c r="AA13" s="14"/>
      <c r="AB13" s="14">
        <v>3.1020095007422501E-2</v>
      </c>
      <c r="AC13" s="14">
        <v>3.9451681853045199E-2</v>
      </c>
      <c r="AD13" s="14">
        <v>0.108234451093514</v>
      </c>
      <c r="AE13" s="14"/>
      <c r="AF13" s="14">
        <v>2.68132276090223E-3</v>
      </c>
      <c r="AG13" s="14">
        <v>8.5051497203113793E-2</v>
      </c>
      <c r="AH13" s="14">
        <v>3.9303995097130798E-2</v>
      </c>
      <c r="AI13" s="14">
        <v>1.68508818823906E-2</v>
      </c>
      <c r="AJ13" s="14">
        <v>4.4772240681774898E-2</v>
      </c>
      <c r="AK13" s="14">
        <v>5.6486905698374501E-2</v>
      </c>
      <c r="AL13" s="14">
        <v>5.5236509394562303E-2</v>
      </c>
      <c r="AM13" s="14">
        <v>5.2945306208816899E-2</v>
      </c>
      <c r="AN13" s="14"/>
      <c r="AO13" s="14">
        <v>3.75475941767857E-3</v>
      </c>
      <c r="AP13" s="14">
        <v>7.9074887733435004E-2</v>
      </c>
      <c r="AQ13" s="14">
        <v>3.7189474072387201E-2</v>
      </c>
      <c r="AR13" s="14">
        <v>2.1921606564401001E-2</v>
      </c>
      <c r="AS13" s="14">
        <v>5.0721521287384198E-2</v>
      </c>
      <c r="AT13" s="14">
        <v>4.7481916223840702E-2</v>
      </c>
      <c r="AU13" s="14">
        <v>3.2902738057277198E-2</v>
      </c>
      <c r="AV13" s="14">
        <v>9.4964741421886198E-2</v>
      </c>
      <c r="AW13" s="14"/>
      <c r="AX13" s="14">
        <v>6.3080403718331193E-2</v>
      </c>
      <c r="AY13" s="14">
        <v>3.42136905995871E-2</v>
      </c>
      <c r="AZ13" s="14">
        <v>7.35685157692412E-2</v>
      </c>
      <c r="BA13" s="14"/>
      <c r="BB13" s="14">
        <v>4.1620168143668E-2</v>
      </c>
      <c r="BC13" s="14">
        <v>2.6576612912666199E-2</v>
      </c>
      <c r="BD13" s="14">
        <v>0.11361783563535401</v>
      </c>
      <c r="BE13" s="14"/>
      <c r="BF13" s="14">
        <v>0.101863924024237</v>
      </c>
      <c r="BG13" s="14">
        <v>3.5243211206549399E-2</v>
      </c>
      <c r="BH13" s="14">
        <v>7.3360893080533396E-2</v>
      </c>
      <c r="BI13" s="14"/>
      <c r="BJ13" s="14">
        <v>4.94432429630303E-2</v>
      </c>
      <c r="BK13" s="14">
        <v>4.9136793389074097E-2</v>
      </c>
      <c r="BL13" s="14"/>
      <c r="BM13" s="14">
        <v>8.0376974079416103E-2</v>
      </c>
      <c r="BN13" s="14">
        <v>3.8148088618534699E-2</v>
      </c>
      <c r="BO13" s="14"/>
      <c r="BP13" s="14">
        <v>4.54513260034691E-2</v>
      </c>
      <c r="BQ13" s="14">
        <v>2.3582878214395999E-2</v>
      </c>
      <c r="BR13" s="14">
        <v>9.8284071612963694E-3</v>
      </c>
      <c r="BS13" s="14">
        <v>7.8223099347109901E-2</v>
      </c>
      <c r="BT13" s="14">
        <v>2.4454297582220501E-2</v>
      </c>
      <c r="BU13" s="14">
        <v>7.7898221026813902E-2</v>
      </c>
      <c r="BV13" s="14">
        <v>3.7720526014016702E-2</v>
      </c>
      <c r="BW13" s="14">
        <v>0.11137842273172199</v>
      </c>
    </row>
    <row r="14" spans="2:75" x14ac:dyDescent="0.35">
      <c r="B14" s="15" t="s">
        <v>92</v>
      </c>
      <c r="C14" s="20">
        <v>0.20755496123258599</v>
      </c>
      <c r="D14" s="20">
        <v>0.124262849962267</v>
      </c>
      <c r="E14" s="20">
        <v>0.28616221165240602</v>
      </c>
      <c r="F14" s="20"/>
      <c r="G14" s="20">
        <v>0.16331361543256601</v>
      </c>
      <c r="H14" s="20">
        <v>0.219513615832195</v>
      </c>
      <c r="I14" s="20">
        <v>0.20043152417357901</v>
      </c>
      <c r="J14" s="20">
        <v>0.23319081151191901</v>
      </c>
      <c r="K14" s="20">
        <v>0.201516113086426</v>
      </c>
      <c r="L14" s="20">
        <v>0.20602582271530401</v>
      </c>
      <c r="M14" s="20"/>
      <c r="N14" s="20">
        <v>0.163668656247143</v>
      </c>
      <c r="O14" s="20">
        <v>0.289685046276773</v>
      </c>
      <c r="P14" s="20"/>
      <c r="Q14" s="20">
        <v>0.41836067867747101</v>
      </c>
      <c r="R14" s="20">
        <v>0.24983720349517399</v>
      </c>
      <c r="S14" s="20">
        <v>0.19018929319852801</v>
      </c>
      <c r="T14" s="20">
        <v>0.203496027463406</v>
      </c>
      <c r="U14" s="20">
        <v>0.141646910718848</v>
      </c>
      <c r="V14" s="20">
        <v>0.139351115456464</v>
      </c>
      <c r="W14" s="20">
        <v>0.148767848982051</v>
      </c>
      <c r="X14" s="20">
        <v>0</v>
      </c>
      <c r="Y14" s="20">
        <v>0</v>
      </c>
      <c r="Z14" s="20">
        <v>0.46026632825890101</v>
      </c>
      <c r="AA14" s="20"/>
      <c r="AB14" s="20">
        <v>9.6192280520569995E-2</v>
      </c>
      <c r="AC14" s="20">
        <v>0.263497370298237</v>
      </c>
      <c r="AD14" s="20">
        <v>8.2121944714427103E-2</v>
      </c>
      <c r="AE14" s="20"/>
      <c r="AF14" s="20">
        <v>0.13804655214986</v>
      </c>
      <c r="AG14" s="20">
        <v>0.115280031300373</v>
      </c>
      <c r="AH14" s="20">
        <v>0.17591577058916699</v>
      </c>
      <c r="AI14" s="20">
        <v>0.341452678829819</v>
      </c>
      <c r="AJ14" s="20">
        <v>0.215008344535352</v>
      </c>
      <c r="AK14" s="20">
        <v>0.121445897108239</v>
      </c>
      <c r="AL14" s="20">
        <v>0.21868846981210799</v>
      </c>
      <c r="AM14" s="20">
        <v>0.32846613047554202</v>
      </c>
      <c r="AN14" s="20"/>
      <c r="AO14" s="20">
        <v>0.114702612422991</v>
      </c>
      <c r="AP14" s="20">
        <v>0.121327637985108</v>
      </c>
      <c r="AQ14" s="20">
        <v>0.107834784005461</v>
      </c>
      <c r="AR14" s="20">
        <v>0.35764924524733199</v>
      </c>
      <c r="AS14" s="20">
        <v>0.25678225411725503</v>
      </c>
      <c r="AT14" s="20">
        <v>0.11114819562915799</v>
      </c>
      <c r="AU14" s="20">
        <v>0.17575859777233499</v>
      </c>
      <c r="AV14" s="20">
        <v>0.25264548893866901</v>
      </c>
      <c r="AW14" s="20"/>
      <c r="AX14" s="20">
        <v>0.10195166817118199</v>
      </c>
      <c r="AY14" s="20">
        <v>0.154449593343266</v>
      </c>
      <c r="AZ14" s="20">
        <v>0.204762454823878</v>
      </c>
      <c r="BA14" s="20"/>
      <c r="BB14" s="20">
        <v>6.4041450419006801E-2</v>
      </c>
      <c r="BC14" s="20">
        <v>0.19097512876172501</v>
      </c>
      <c r="BD14" s="20">
        <v>0.149441217697907</v>
      </c>
      <c r="BE14" s="20"/>
      <c r="BF14" s="20">
        <v>8.0672231645884801E-2</v>
      </c>
      <c r="BG14" s="20">
        <v>0.181551796448951</v>
      </c>
      <c r="BH14" s="20">
        <v>0.1700915307027</v>
      </c>
      <c r="BI14" s="20"/>
      <c r="BJ14" s="20">
        <v>0.102493993161931</v>
      </c>
      <c r="BK14" s="20">
        <v>0.226583193632343</v>
      </c>
      <c r="BL14" s="20"/>
      <c r="BM14" s="20">
        <v>8.5588377072853702E-2</v>
      </c>
      <c r="BN14" s="20">
        <v>0.26148323181838401</v>
      </c>
      <c r="BO14" s="20"/>
      <c r="BP14" s="20">
        <v>0.261837414334948</v>
      </c>
      <c r="BQ14" s="20">
        <v>0.18089484453884599</v>
      </c>
      <c r="BR14" s="20">
        <v>0.31458447129765699</v>
      </c>
      <c r="BS14" s="20">
        <v>0.20222444890018801</v>
      </c>
      <c r="BT14" s="20">
        <v>0.19515163965316701</v>
      </c>
      <c r="BU14" s="20">
        <v>0.144067163557306</v>
      </c>
      <c r="BV14" s="20">
        <v>0.17335912091254899</v>
      </c>
      <c r="BW14" s="20">
        <v>0.228086607558557</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469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459</v>
      </c>
      <c r="C9" s="14">
        <v>1.68790435887789E-2</v>
      </c>
      <c r="D9" s="14">
        <v>2.2817161054131899E-2</v>
      </c>
      <c r="E9" s="14">
        <v>1.1274922388075899E-2</v>
      </c>
      <c r="F9" s="14"/>
      <c r="G9" s="14">
        <v>2.1887553893495799E-2</v>
      </c>
      <c r="H9" s="14">
        <v>1.47254563430238E-2</v>
      </c>
      <c r="I9" s="14">
        <v>2.80394361358389E-2</v>
      </c>
      <c r="J9" s="14">
        <v>2.0184171525102601E-2</v>
      </c>
      <c r="K9" s="14">
        <v>1.1407372472956799E-2</v>
      </c>
      <c r="L9" s="14">
        <v>1.2830138628110501E-2</v>
      </c>
      <c r="M9" s="14"/>
      <c r="N9" s="14">
        <v>1.9477375699084799E-2</v>
      </c>
      <c r="O9" s="14">
        <v>1.2016450639492001E-2</v>
      </c>
      <c r="P9" s="14"/>
      <c r="Q9" s="14">
        <v>2.89383095158341E-2</v>
      </c>
      <c r="R9" s="14">
        <v>4.4276201757893997E-3</v>
      </c>
      <c r="S9" s="14">
        <v>3.6640821537239402E-3</v>
      </c>
      <c r="T9" s="14">
        <v>1.9388329140400999E-2</v>
      </c>
      <c r="U9" s="14">
        <v>2.63189403904137E-2</v>
      </c>
      <c r="V9" s="14">
        <v>1.4031322856774499E-2</v>
      </c>
      <c r="W9" s="14">
        <v>2.04396752436024E-2</v>
      </c>
      <c r="X9" s="14">
        <v>0</v>
      </c>
      <c r="Y9" s="14">
        <v>0</v>
      </c>
      <c r="Z9" s="14">
        <v>2.0919333080736499E-2</v>
      </c>
      <c r="AA9" s="14"/>
      <c r="AB9" s="14">
        <v>4.7050112170217699E-2</v>
      </c>
      <c r="AC9" s="14">
        <v>5.0769780865724101E-3</v>
      </c>
      <c r="AD9" s="14">
        <v>7.5946141280537199E-3</v>
      </c>
      <c r="AE9" s="14"/>
      <c r="AF9" s="14">
        <v>3.3877550951967803E-2</v>
      </c>
      <c r="AG9" s="14">
        <v>1.67427909297778E-2</v>
      </c>
      <c r="AH9" s="14">
        <v>1.8494250634979101E-2</v>
      </c>
      <c r="AI9" s="14">
        <v>5.0729913893672797E-2</v>
      </c>
      <c r="AJ9" s="14">
        <v>2.32340236267818E-2</v>
      </c>
      <c r="AK9" s="14">
        <v>9.1247942803301604E-3</v>
      </c>
      <c r="AL9" s="14">
        <v>0</v>
      </c>
      <c r="AM9" s="14">
        <v>1.3306565852388499E-2</v>
      </c>
      <c r="AN9" s="14"/>
      <c r="AO9" s="14">
        <v>1.7138435715306401E-2</v>
      </c>
      <c r="AP9" s="14">
        <v>2.6474456368358799E-2</v>
      </c>
      <c r="AQ9" s="14">
        <v>2.86439502829628E-2</v>
      </c>
      <c r="AR9" s="14">
        <v>2.92783716965343E-2</v>
      </c>
      <c r="AS9" s="14">
        <v>0</v>
      </c>
      <c r="AT9" s="14">
        <v>1.1265376758315101E-2</v>
      </c>
      <c r="AU9" s="14">
        <v>4.3416508303205398E-2</v>
      </c>
      <c r="AV9" s="14">
        <v>1.9173634703597099E-2</v>
      </c>
      <c r="AW9" s="14"/>
      <c r="AX9" s="14">
        <v>0.108972056263132</v>
      </c>
      <c r="AY9" s="14">
        <v>4.2957717208728296E-3</v>
      </c>
      <c r="AZ9" s="14">
        <v>1.9321136850598001E-2</v>
      </c>
      <c r="BA9" s="14"/>
      <c r="BB9" s="14">
        <v>6.51109187405364E-2</v>
      </c>
      <c r="BC9" s="14">
        <v>1.09057436873578E-2</v>
      </c>
      <c r="BD9" s="14">
        <v>9.4017087316355802E-3</v>
      </c>
      <c r="BE9" s="14"/>
      <c r="BF9" s="14">
        <v>8.0982465135085502E-2</v>
      </c>
      <c r="BG9" s="14">
        <v>2.1802365626224202E-2</v>
      </c>
      <c r="BH9" s="14">
        <v>6.8740209535267096E-3</v>
      </c>
      <c r="BI9" s="14"/>
      <c r="BJ9" s="14">
        <v>1.0425868156487401E-2</v>
      </c>
      <c r="BK9" s="14">
        <v>1.93079109659453E-2</v>
      </c>
      <c r="BL9" s="14"/>
      <c r="BM9" s="14">
        <v>2.5025434496646199E-2</v>
      </c>
      <c r="BN9" s="14">
        <v>9.4323684025464302E-3</v>
      </c>
      <c r="BO9" s="14"/>
      <c r="BP9" s="14">
        <v>3.74550971784978E-2</v>
      </c>
      <c r="BQ9" s="14">
        <v>6.3720312789020794E-2</v>
      </c>
      <c r="BR9" s="14">
        <v>0</v>
      </c>
      <c r="BS9" s="14">
        <v>0</v>
      </c>
      <c r="BT9" s="14">
        <v>1.49556712233889E-2</v>
      </c>
      <c r="BU9" s="14">
        <v>1.55367202278811E-2</v>
      </c>
      <c r="BV9" s="14">
        <v>0</v>
      </c>
      <c r="BW9" s="14">
        <v>0</v>
      </c>
    </row>
    <row r="10" spans="2:75" x14ac:dyDescent="0.35">
      <c r="B10" s="15" t="s">
        <v>460</v>
      </c>
      <c r="C10" s="14">
        <v>0.17747229722824601</v>
      </c>
      <c r="D10" s="14">
        <v>0.21544620561726999</v>
      </c>
      <c r="E10" s="14">
        <v>0.14163427510790899</v>
      </c>
      <c r="F10" s="14"/>
      <c r="G10" s="14">
        <v>0.27543652423758702</v>
      </c>
      <c r="H10" s="14">
        <v>0.19310516947502801</v>
      </c>
      <c r="I10" s="14">
        <v>0.19057791745477701</v>
      </c>
      <c r="J10" s="14">
        <v>0.13576077127924699</v>
      </c>
      <c r="K10" s="14">
        <v>0.11817687044141501</v>
      </c>
      <c r="L10" s="14">
        <v>0.192212364205116</v>
      </c>
      <c r="M10" s="14"/>
      <c r="N10" s="14">
        <v>0.18763092012579999</v>
      </c>
      <c r="O10" s="14">
        <v>0.15846116009139599</v>
      </c>
      <c r="P10" s="14"/>
      <c r="Q10" s="14">
        <v>4.9887245902716898E-2</v>
      </c>
      <c r="R10" s="14">
        <v>8.4144525415020197E-2</v>
      </c>
      <c r="S10" s="14">
        <v>0.14496384304814</v>
      </c>
      <c r="T10" s="14">
        <v>0.22393930863643099</v>
      </c>
      <c r="U10" s="14">
        <v>0.21540247629933101</v>
      </c>
      <c r="V10" s="14">
        <v>0.17889959044689399</v>
      </c>
      <c r="W10" s="14">
        <v>0.25339565200126701</v>
      </c>
      <c r="X10" s="14">
        <v>0.243932132258352</v>
      </c>
      <c r="Y10" s="14">
        <v>0.11182982956972801</v>
      </c>
      <c r="Z10" s="14">
        <v>7.0902827356246104E-2</v>
      </c>
      <c r="AA10" s="14"/>
      <c r="AB10" s="14">
        <v>0.22666302632733401</v>
      </c>
      <c r="AC10" s="14">
        <v>0.162492228363283</v>
      </c>
      <c r="AD10" s="14">
        <v>0.22253023552949999</v>
      </c>
      <c r="AE10" s="14"/>
      <c r="AF10" s="14">
        <v>0.20308547594662599</v>
      </c>
      <c r="AG10" s="14">
        <v>0.16221782651002001</v>
      </c>
      <c r="AH10" s="14">
        <v>0.232946938104512</v>
      </c>
      <c r="AI10" s="14">
        <v>0.19366844666746999</v>
      </c>
      <c r="AJ10" s="14">
        <v>0.212240570924563</v>
      </c>
      <c r="AK10" s="14">
        <v>0.21249901572159099</v>
      </c>
      <c r="AL10" s="14">
        <v>0.25065677967111899</v>
      </c>
      <c r="AM10" s="14">
        <v>0.10864432174206499</v>
      </c>
      <c r="AN10" s="14"/>
      <c r="AO10" s="14">
        <v>0.237388710899546</v>
      </c>
      <c r="AP10" s="14">
        <v>0.17102003537257801</v>
      </c>
      <c r="AQ10" s="14">
        <v>0.216861938030768</v>
      </c>
      <c r="AR10" s="14">
        <v>0.106492859792765</v>
      </c>
      <c r="AS10" s="14">
        <v>0.197686398290357</v>
      </c>
      <c r="AT10" s="14">
        <v>0.236462534633087</v>
      </c>
      <c r="AU10" s="14">
        <v>0.201912484579547</v>
      </c>
      <c r="AV10" s="14">
        <v>0.15802685425218499</v>
      </c>
      <c r="AW10" s="14"/>
      <c r="AX10" s="14">
        <v>0.243394222889117</v>
      </c>
      <c r="AY10" s="14">
        <v>0.25472931497328699</v>
      </c>
      <c r="AZ10" s="14">
        <v>0.124838805730352</v>
      </c>
      <c r="BA10" s="14"/>
      <c r="BB10" s="14">
        <v>0.221360603780767</v>
      </c>
      <c r="BC10" s="14">
        <v>0.23340346295738601</v>
      </c>
      <c r="BD10" s="14">
        <v>9.6052271272922096E-2</v>
      </c>
      <c r="BE10" s="14"/>
      <c r="BF10" s="14">
        <v>0.15756794366082999</v>
      </c>
      <c r="BG10" s="14">
        <v>0.24664914414478101</v>
      </c>
      <c r="BH10" s="14">
        <v>0.128914114563943</v>
      </c>
      <c r="BI10" s="14"/>
      <c r="BJ10" s="14">
        <v>0.27515003350266598</v>
      </c>
      <c r="BK10" s="14">
        <v>0.15494455365453499</v>
      </c>
      <c r="BL10" s="14"/>
      <c r="BM10" s="14">
        <v>0.23390851594218201</v>
      </c>
      <c r="BN10" s="14">
        <v>0.162561556400627</v>
      </c>
      <c r="BO10" s="14"/>
      <c r="BP10" s="14">
        <v>0.21217679399981099</v>
      </c>
      <c r="BQ10" s="14">
        <v>0.197097374837052</v>
      </c>
      <c r="BR10" s="14">
        <v>3.2124209813459398E-2</v>
      </c>
      <c r="BS10" s="14">
        <v>0.12127251930875201</v>
      </c>
      <c r="BT10" s="14">
        <v>0.18079913099411599</v>
      </c>
      <c r="BU10" s="14">
        <v>0.210783781980832</v>
      </c>
      <c r="BV10" s="14">
        <v>0.200802001773668</v>
      </c>
      <c r="BW10" s="14">
        <v>0.222927565676968</v>
      </c>
    </row>
    <row r="11" spans="2:75" x14ac:dyDescent="0.35">
      <c r="B11" s="15" t="s">
        <v>461</v>
      </c>
      <c r="C11" s="14">
        <v>0.38919256601605801</v>
      </c>
      <c r="D11" s="14">
        <v>0.43835721524180199</v>
      </c>
      <c r="E11" s="14">
        <v>0.34279323918247601</v>
      </c>
      <c r="F11" s="14"/>
      <c r="G11" s="14">
        <v>0.28811208766716001</v>
      </c>
      <c r="H11" s="14">
        <v>0.39947896550332401</v>
      </c>
      <c r="I11" s="14">
        <v>0.34575941279692302</v>
      </c>
      <c r="J11" s="14">
        <v>0.35179215856954799</v>
      </c>
      <c r="K11" s="14">
        <v>0.49645486556713098</v>
      </c>
      <c r="L11" s="14">
        <v>0.39635370502994799</v>
      </c>
      <c r="M11" s="14"/>
      <c r="N11" s="14">
        <v>0.42249827094623699</v>
      </c>
      <c r="O11" s="14">
        <v>0.32686331821815301</v>
      </c>
      <c r="P11" s="14"/>
      <c r="Q11" s="14">
        <v>0.29920291562692303</v>
      </c>
      <c r="R11" s="14">
        <v>0.35837742672769102</v>
      </c>
      <c r="S11" s="14">
        <v>0.44620288541643399</v>
      </c>
      <c r="T11" s="14">
        <v>0.38597123425118202</v>
      </c>
      <c r="U11" s="14">
        <v>0.42783860639487697</v>
      </c>
      <c r="V11" s="14">
        <v>0.40739320807281298</v>
      </c>
      <c r="W11" s="14">
        <v>0.42325804184872901</v>
      </c>
      <c r="X11" s="14">
        <v>0.75606786774164803</v>
      </c>
      <c r="Y11" s="14">
        <v>0.57049239310669397</v>
      </c>
      <c r="Z11" s="14">
        <v>0.19939060694263899</v>
      </c>
      <c r="AA11" s="14"/>
      <c r="AB11" s="14">
        <v>0.44826262078603901</v>
      </c>
      <c r="AC11" s="14">
        <v>0.38214803333584202</v>
      </c>
      <c r="AD11" s="14">
        <v>0.39502401024723999</v>
      </c>
      <c r="AE11" s="14"/>
      <c r="AF11" s="14">
        <v>0.495855537424926</v>
      </c>
      <c r="AG11" s="14">
        <v>0.39678252566694999</v>
      </c>
      <c r="AH11" s="14">
        <v>0.31118891117625103</v>
      </c>
      <c r="AI11" s="14">
        <v>0.31743052281307899</v>
      </c>
      <c r="AJ11" s="14">
        <v>0.42270631261504699</v>
      </c>
      <c r="AK11" s="14">
        <v>0.44768371775083499</v>
      </c>
      <c r="AL11" s="14">
        <v>0.26977921740506899</v>
      </c>
      <c r="AM11" s="14">
        <v>0.31182476043376101</v>
      </c>
      <c r="AN11" s="14"/>
      <c r="AO11" s="14">
        <v>0.45152924655662602</v>
      </c>
      <c r="AP11" s="14">
        <v>0.43719645193726298</v>
      </c>
      <c r="AQ11" s="14">
        <v>0.34267376304213099</v>
      </c>
      <c r="AR11" s="14">
        <v>0.31999616659996299</v>
      </c>
      <c r="AS11" s="14">
        <v>0.52954191412640295</v>
      </c>
      <c r="AT11" s="14">
        <v>0.43239614082426597</v>
      </c>
      <c r="AU11" s="14">
        <v>0.31347979408371401</v>
      </c>
      <c r="AV11" s="14">
        <v>0.26251269880517603</v>
      </c>
      <c r="AW11" s="14"/>
      <c r="AX11" s="14">
        <v>0.32433615131475402</v>
      </c>
      <c r="AY11" s="14">
        <v>0.44414177242966602</v>
      </c>
      <c r="AZ11" s="14">
        <v>0.36762383216741801</v>
      </c>
      <c r="BA11" s="14"/>
      <c r="BB11" s="14">
        <v>0.35987856623140801</v>
      </c>
      <c r="BC11" s="14">
        <v>0.39766159445447302</v>
      </c>
      <c r="BD11" s="14">
        <v>0.43380591907132099</v>
      </c>
      <c r="BE11" s="14"/>
      <c r="BF11" s="14">
        <v>0.58566045718831805</v>
      </c>
      <c r="BG11" s="14">
        <v>0.40670193862821002</v>
      </c>
      <c r="BH11" s="14">
        <v>0.37850153287407101</v>
      </c>
      <c r="BI11" s="14"/>
      <c r="BJ11" s="14">
        <v>0.41814688375891401</v>
      </c>
      <c r="BK11" s="14">
        <v>0.38109016904419402</v>
      </c>
      <c r="BL11" s="14"/>
      <c r="BM11" s="14">
        <v>0.40646884549666101</v>
      </c>
      <c r="BN11" s="14">
        <v>0.37747230688062899</v>
      </c>
      <c r="BO11" s="14"/>
      <c r="BP11" s="14">
        <v>0.28110958656076201</v>
      </c>
      <c r="BQ11" s="14">
        <v>0.419248436721533</v>
      </c>
      <c r="BR11" s="14">
        <v>0.55382276884703896</v>
      </c>
      <c r="BS11" s="14">
        <v>0.33272022923872102</v>
      </c>
      <c r="BT11" s="14">
        <v>0.42368764711310702</v>
      </c>
      <c r="BU11" s="14">
        <v>0.39420287874724502</v>
      </c>
      <c r="BV11" s="14">
        <v>0.54355384706944299</v>
      </c>
      <c r="BW11" s="14">
        <v>0.43272529989768799</v>
      </c>
    </row>
    <row r="12" spans="2:75" x14ac:dyDescent="0.35">
      <c r="B12" s="15" t="s">
        <v>462</v>
      </c>
      <c r="C12" s="14">
        <v>0.108499769963327</v>
      </c>
      <c r="D12" s="14">
        <v>0.103063822404358</v>
      </c>
      <c r="E12" s="14">
        <v>0.11362996638313</v>
      </c>
      <c r="F12" s="14"/>
      <c r="G12" s="14">
        <v>0.16303341630557899</v>
      </c>
      <c r="H12" s="14">
        <v>8.8450899274983896E-2</v>
      </c>
      <c r="I12" s="14">
        <v>0.12953887789879201</v>
      </c>
      <c r="J12" s="14">
        <v>0.12515646590242899</v>
      </c>
      <c r="K12" s="14">
        <v>5.6663453427599701E-2</v>
      </c>
      <c r="L12" s="14">
        <v>0.109716102945165</v>
      </c>
      <c r="M12" s="14"/>
      <c r="N12" s="14">
        <v>0.107533986661193</v>
      </c>
      <c r="O12" s="14">
        <v>0.11030716442874799</v>
      </c>
      <c r="P12" s="14"/>
      <c r="Q12" s="14">
        <v>9.8178485876417407E-2</v>
      </c>
      <c r="R12" s="14">
        <v>0.122825165243079</v>
      </c>
      <c r="S12" s="14">
        <v>0.17644295805308299</v>
      </c>
      <c r="T12" s="14">
        <v>0.112184707816187</v>
      </c>
      <c r="U12" s="14">
        <v>8.6992145305837904E-2</v>
      </c>
      <c r="V12" s="14">
        <v>0.10496094048368999</v>
      </c>
      <c r="W12" s="14">
        <v>9.3816020497371297E-2</v>
      </c>
      <c r="X12" s="14">
        <v>0</v>
      </c>
      <c r="Y12" s="14">
        <v>0</v>
      </c>
      <c r="Z12" s="14">
        <v>7.6742149383574196E-2</v>
      </c>
      <c r="AA12" s="14"/>
      <c r="AB12" s="14">
        <v>0.109551800822851</v>
      </c>
      <c r="AC12" s="14">
        <v>0.103931911045006</v>
      </c>
      <c r="AD12" s="14">
        <v>0.113189993582202</v>
      </c>
      <c r="AE12" s="14"/>
      <c r="AF12" s="14">
        <v>8.6421346029954799E-2</v>
      </c>
      <c r="AG12" s="14">
        <v>0.16104747758243901</v>
      </c>
      <c r="AH12" s="14">
        <v>0.16979572443809501</v>
      </c>
      <c r="AI12" s="14">
        <v>0.12868563005595901</v>
      </c>
      <c r="AJ12" s="14">
        <v>7.5300553453163596E-2</v>
      </c>
      <c r="AK12" s="14">
        <v>9.2149588931457804E-2</v>
      </c>
      <c r="AL12" s="14">
        <v>0.10745143298483199</v>
      </c>
      <c r="AM12" s="14">
        <v>9.3080763106935499E-2</v>
      </c>
      <c r="AN12" s="14"/>
      <c r="AO12" s="14">
        <v>0.121019135639323</v>
      </c>
      <c r="AP12" s="14">
        <v>0.158276346621298</v>
      </c>
      <c r="AQ12" s="14">
        <v>0.178293370100366</v>
      </c>
      <c r="AR12" s="14">
        <v>0.16625429521224799</v>
      </c>
      <c r="AS12" s="14">
        <v>6.3294788516822104E-2</v>
      </c>
      <c r="AT12" s="14">
        <v>7.8322978311022098E-2</v>
      </c>
      <c r="AU12" s="14">
        <v>0.126165937464081</v>
      </c>
      <c r="AV12" s="14">
        <v>6.6436697566932698E-2</v>
      </c>
      <c r="AW12" s="14"/>
      <c r="AX12" s="14">
        <v>7.2642669652876704E-2</v>
      </c>
      <c r="AY12" s="14">
        <v>9.0668012515435104E-2</v>
      </c>
      <c r="AZ12" s="14">
        <v>0.141488321074142</v>
      </c>
      <c r="BA12" s="14"/>
      <c r="BB12" s="14">
        <v>0.11743610915684299</v>
      </c>
      <c r="BC12" s="14">
        <v>8.8167727829546003E-2</v>
      </c>
      <c r="BD12" s="14">
        <v>0.17665274968258701</v>
      </c>
      <c r="BE12" s="14"/>
      <c r="BF12" s="14">
        <v>2.3341422051999301E-2</v>
      </c>
      <c r="BG12" s="14">
        <v>7.9254601755801804E-2</v>
      </c>
      <c r="BH12" s="14">
        <v>0.15271365048160801</v>
      </c>
      <c r="BI12" s="14"/>
      <c r="BJ12" s="14">
        <v>0.11442658267715899</v>
      </c>
      <c r="BK12" s="14">
        <v>0.104545344874165</v>
      </c>
      <c r="BL12" s="14"/>
      <c r="BM12" s="14">
        <v>0.116597643416158</v>
      </c>
      <c r="BN12" s="14">
        <v>0.102271068276893</v>
      </c>
      <c r="BO12" s="14"/>
      <c r="BP12" s="14">
        <v>8.0937962311454004E-2</v>
      </c>
      <c r="BQ12" s="14">
        <v>3.9249097057150503E-2</v>
      </c>
      <c r="BR12" s="14">
        <v>0.13260761854318501</v>
      </c>
      <c r="BS12" s="14">
        <v>0.208714486728969</v>
      </c>
      <c r="BT12" s="14">
        <v>0.103286086067679</v>
      </c>
      <c r="BU12" s="14">
        <v>0.109373562361551</v>
      </c>
      <c r="BV12" s="14">
        <v>5.3975575678871297E-2</v>
      </c>
      <c r="BW12" s="14">
        <v>1.1732822820949999E-2</v>
      </c>
    </row>
    <row r="13" spans="2:75" x14ac:dyDescent="0.35">
      <c r="B13" s="15" t="s">
        <v>463</v>
      </c>
      <c r="C13" s="14">
        <v>4.9923035517735102E-2</v>
      </c>
      <c r="D13" s="14">
        <v>5.7923768232320497E-2</v>
      </c>
      <c r="E13" s="14">
        <v>4.2372313241091801E-2</v>
      </c>
      <c r="F13" s="14"/>
      <c r="G13" s="14">
        <v>8.1003275288970195E-2</v>
      </c>
      <c r="H13" s="14">
        <v>0.125924945790445</v>
      </c>
      <c r="I13" s="14">
        <v>7.4915741412798303E-2</v>
      </c>
      <c r="J13" s="14">
        <v>4.48452912125527E-2</v>
      </c>
      <c r="K13" s="14">
        <v>4.5982569960163498E-2</v>
      </c>
      <c r="L13" s="14">
        <v>1.0733546540669299E-2</v>
      </c>
      <c r="M13" s="14"/>
      <c r="N13" s="14">
        <v>4.6650275048052102E-2</v>
      </c>
      <c r="O13" s="14">
        <v>5.6047772968141903E-2</v>
      </c>
      <c r="P13" s="14"/>
      <c r="Q13" s="14">
        <v>6.73525860431365E-2</v>
      </c>
      <c r="R13" s="14">
        <v>6.5841303583655697E-2</v>
      </c>
      <c r="S13" s="14">
        <v>2.5846221908389699E-2</v>
      </c>
      <c r="T13" s="14">
        <v>3.2228311056358497E-2</v>
      </c>
      <c r="U13" s="14">
        <v>5.8039531097166301E-2</v>
      </c>
      <c r="V13" s="14">
        <v>0.107570338998077</v>
      </c>
      <c r="W13" s="14">
        <v>3.8163497749535501E-2</v>
      </c>
      <c r="X13" s="14">
        <v>0</v>
      </c>
      <c r="Y13" s="14">
        <v>0.31767777732357899</v>
      </c>
      <c r="Z13" s="14">
        <v>1.34512734623625E-2</v>
      </c>
      <c r="AA13" s="14"/>
      <c r="AB13" s="14">
        <v>3.8646304473371598E-2</v>
      </c>
      <c r="AC13" s="14">
        <v>3.3019864736090802E-2</v>
      </c>
      <c r="AD13" s="14">
        <v>0.12551750588556099</v>
      </c>
      <c r="AE13" s="14"/>
      <c r="AF13" s="14">
        <v>1.8806538810158099E-3</v>
      </c>
      <c r="AG13" s="14">
        <v>0.10245747918737499</v>
      </c>
      <c r="AH13" s="14">
        <v>3.9303995097130798E-2</v>
      </c>
      <c r="AI13" s="14">
        <v>1.68508818823906E-2</v>
      </c>
      <c r="AJ13" s="14">
        <v>1.36142618542128E-2</v>
      </c>
      <c r="AK13" s="14">
        <v>2.0418326194755799E-2</v>
      </c>
      <c r="AL13" s="14">
        <v>5.5951457532504703E-2</v>
      </c>
      <c r="AM13" s="14">
        <v>5.7725144914394302E-2</v>
      </c>
      <c r="AN13" s="14"/>
      <c r="AO13" s="14">
        <v>0</v>
      </c>
      <c r="AP13" s="14">
        <v>8.5693108674605098E-2</v>
      </c>
      <c r="AQ13" s="14">
        <v>2.5737064664435198E-2</v>
      </c>
      <c r="AR13" s="14">
        <v>2.1921606564401001E-2</v>
      </c>
      <c r="AS13" s="14">
        <v>1.54233083253206E-2</v>
      </c>
      <c r="AT13" s="14">
        <v>9.5430123711733109E-3</v>
      </c>
      <c r="AU13" s="14">
        <v>3.3073437705062797E-2</v>
      </c>
      <c r="AV13" s="14">
        <v>0.12304269144839</v>
      </c>
      <c r="AW13" s="14"/>
      <c r="AX13" s="14">
        <v>7.18543505958541E-2</v>
      </c>
      <c r="AY13" s="14">
        <v>2.0664836206921701E-2</v>
      </c>
      <c r="AZ13" s="14">
        <v>8.7790141705047106E-2</v>
      </c>
      <c r="BA13" s="14"/>
      <c r="BB13" s="14">
        <v>3.6085654393137503E-2</v>
      </c>
      <c r="BC13" s="14">
        <v>2.0874107849209799E-2</v>
      </c>
      <c r="BD13" s="14">
        <v>0.12806389928701301</v>
      </c>
      <c r="BE13" s="14"/>
      <c r="BF13" s="14">
        <v>5.9415929607386099E-2</v>
      </c>
      <c r="BG13" s="14">
        <v>1.6089930608207799E-2</v>
      </c>
      <c r="BH13" s="14">
        <v>0.104854314802779</v>
      </c>
      <c r="BI13" s="14"/>
      <c r="BJ13" s="14">
        <v>3.7119606171387799E-2</v>
      </c>
      <c r="BK13" s="14">
        <v>5.4614330208189198E-2</v>
      </c>
      <c r="BL13" s="14"/>
      <c r="BM13" s="14">
        <v>8.5994926228613905E-2</v>
      </c>
      <c r="BN13" s="14">
        <v>3.9171991477676103E-2</v>
      </c>
      <c r="BO13" s="14"/>
      <c r="BP13" s="14">
        <v>4.5501225394283397E-2</v>
      </c>
      <c r="BQ13" s="14">
        <v>2.8044256993662101E-2</v>
      </c>
      <c r="BR13" s="14">
        <v>4.95246678660832E-2</v>
      </c>
      <c r="BS13" s="14">
        <v>6.6375729910188197E-2</v>
      </c>
      <c r="BT13" s="14">
        <v>3.9507599400000599E-2</v>
      </c>
      <c r="BU13" s="14">
        <v>6.3005856970454605E-2</v>
      </c>
      <c r="BV13" s="14">
        <v>3.7720526014016702E-2</v>
      </c>
      <c r="BW13" s="14">
        <v>7.1927402657748898E-2</v>
      </c>
    </row>
    <row r="14" spans="2:75" x14ac:dyDescent="0.35">
      <c r="B14" s="15" t="s">
        <v>92</v>
      </c>
      <c r="C14" s="20">
        <v>0.25803328768585498</v>
      </c>
      <c r="D14" s="20">
        <v>0.16239182745011699</v>
      </c>
      <c r="E14" s="20">
        <v>0.34829528369731699</v>
      </c>
      <c r="F14" s="20"/>
      <c r="G14" s="20">
        <v>0.170527142607208</v>
      </c>
      <c r="H14" s="20">
        <v>0.178314563613195</v>
      </c>
      <c r="I14" s="20">
        <v>0.23116861430087099</v>
      </c>
      <c r="J14" s="20">
        <v>0.32226114151112101</v>
      </c>
      <c r="K14" s="20">
        <v>0.27131486813073402</v>
      </c>
      <c r="L14" s="20">
        <v>0.27815414265099098</v>
      </c>
      <c r="M14" s="20"/>
      <c r="N14" s="20">
        <v>0.21620917151963301</v>
      </c>
      <c r="O14" s="20">
        <v>0.33630413365406903</v>
      </c>
      <c r="P14" s="20"/>
      <c r="Q14" s="20">
        <v>0.45644045703497199</v>
      </c>
      <c r="R14" s="20">
        <v>0.36438395885476499</v>
      </c>
      <c r="S14" s="20">
        <v>0.20288000942022999</v>
      </c>
      <c r="T14" s="20">
        <v>0.226288109099441</v>
      </c>
      <c r="U14" s="20">
        <v>0.185408300512374</v>
      </c>
      <c r="V14" s="20">
        <v>0.18714459914175199</v>
      </c>
      <c r="W14" s="20">
        <v>0.17092711265949401</v>
      </c>
      <c r="X14" s="20">
        <v>0</v>
      </c>
      <c r="Y14" s="20">
        <v>0</v>
      </c>
      <c r="Z14" s="20">
        <v>0.61859380977444101</v>
      </c>
      <c r="AA14" s="20"/>
      <c r="AB14" s="20">
        <v>0.12982613542018701</v>
      </c>
      <c r="AC14" s="20">
        <v>0.313330984433207</v>
      </c>
      <c r="AD14" s="20">
        <v>0.136143640627443</v>
      </c>
      <c r="AE14" s="20"/>
      <c r="AF14" s="20">
        <v>0.17887943576550999</v>
      </c>
      <c r="AG14" s="20">
        <v>0.16075190012343701</v>
      </c>
      <c r="AH14" s="20">
        <v>0.228270180549033</v>
      </c>
      <c r="AI14" s="20">
        <v>0.29263460468742902</v>
      </c>
      <c r="AJ14" s="20">
        <v>0.25290427752623201</v>
      </c>
      <c r="AK14" s="20">
        <v>0.21812455712102999</v>
      </c>
      <c r="AL14" s="20">
        <v>0.31616111240647499</v>
      </c>
      <c r="AM14" s="20">
        <v>0.41541844395045602</v>
      </c>
      <c r="AN14" s="20"/>
      <c r="AO14" s="20">
        <v>0.17292447118919799</v>
      </c>
      <c r="AP14" s="20">
        <v>0.121339601025897</v>
      </c>
      <c r="AQ14" s="20">
        <v>0.20778991387933601</v>
      </c>
      <c r="AR14" s="20">
        <v>0.35605670013408902</v>
      </c>
      <c r="AS14" s="20">
        <v>0.19405359074109699</v>
      </c>
      <c r="AT14" s="20">
        <v>0.23200995710213601</v>
      </c>
      <c r="AU14" s="20">
        <v>0.28195183786438999</v>
      </c>
      <c r="AV14" s="20">
        <v>0.37080742322372001</v>
      </c>
      <c r="AW14" s="20"/>
      <c r="AX14" s="20">
        <v>0.178800549284267</v>
      </c>
      <c r="AY14" s="20">
        <v>0.185500292153818</v>
      </c>
      <c r="AZ14" s="20">
        <v>0.25893776247244299</v>
      </c>
      <c r="BA14" s="20"/>
      <c r="BB14" s="20">
        <v>0.200128147697307</v>
      </c>
      <c r="BC14" s="20">
        <v>0.248987363222027</v>
      </c>
      <c r="BD14" s="20">
        <v>0.156023451954522</v>
      </c>
      <c r="BE14" s="20"/>
      <c r="BF14" s="20">
        <v>9.3031782356380294E-2</v>
      </c>
      <c r="BG14" s="20">
        <v>0.22950201923677499</v>
      </c>
      <c r="BH14" s="20">
        <v>0.22814236632407101</v>
      </c>
      <c r="BI14" s="20"/>
      <c r="BJ14" s="20">
        <v>0.144731025733386</v>
      </c>
      <c r="BK14" s="20">
        <v>0.28549769125297197</v>
      </c>
      <c r="BL14" s="20"/>
      <c r="BM14" s="20">
        <v>0.132004634419738</v>
      </c>
      <c r="BN14" s="20">
        <v>0.30909070856162901</v>
      </c>
      <c r="BO14" s="20"/>
      <c r="BP14" s="20">
        <v>0.34281933455519198</v>
      </c>
      <c r="BQ14" s="20">
        <v>0.25264052160158201</v>
      </c>
      <c r="BR14" s="20">
        <v>0.23192073493023299</v>
      </c>
      <c r="BS14" s="20">
        <v>0.27091703481336998</v>
      </c>
      <c r="BT14" s="20">
        <v>0.237763865201708</v>
      </c>
      <c r="BU14" s="20">
        <v>0.20709719971203699</v>
      </c>
      <c r="BV14" s="20">
        <v>0.16394804946400099</v>
      </c>
      <c r="BW14" s="20">
        <v>0.26068690894664498</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470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459</v>
      </c>
      <c r="C9" s="14">
        <v>2.2661583153143702E-2</v>
      </c>
      <c r="D9" s="14">
        <v>3.2564699826646198E-2</v>
      </c>
      <c r="E9" s="14">
        <v>1.3315478697173399E-2</v>
      </c>
      <c r="F9" s="14"/>
      <c r="G9" s="14">
        <v>6.0562772395951599E-2</v>
      </c>
      <c r="H9" s="14">
        <v>4.3905713232295002E-2</v>
      </c>
      <c r="I9" s="14">
        <v>4.6512971998678598E-2</v>
      </c>
      <c r="J9" s="14">
        <v>1.24782709549569E-2</v>
      </c>
      <c r="K9" s="14">
        <v>1.1407372472956799E-2</v>
      </c>
      <c r="L9" s="14">
        <v>7.3296724575609004E-3</v>
      </c>
      <c r="M9" s="14"/>
      <c r="N9" s="14">
        <v>2.35125087074275E-2</v>
      </c>
      <c r="O9" s="14">
        <v>2.1069136758698401E-2</v>
      </c>
      <c r="P9" s="14"/>
      <c r="Q9" s="14">
        <v>1.49207069165497E-2</v>
      </c>
      <c r="R9" s="14">
        <v>9.9256674862351502E-3</v>
      </c>
      <c r="S9" s="14">
        <v>2.54581354261087E-2</v>
      </c>
      <c r="T9" s="14">
        <v>2.7278674885639301E-2</v>
      </c>
      <c r="U9" s="14">
        <v>1.7229158965920099E-2</v>
      </c>
      <c r="V9" s="14">
        <v>1.18860727411794E-2</v>
      </c>
      <c r="W9" s="14">
        <v>3.7635478957491801E-2</v>
      </c>
      <c r="X9" s="14">
        <v>0</v>
      </c>
      <c r="Y9" s="14">
        <v>0</v>
      </c>
      <c r="Z9" s="14">
        <v>3.0721718979979301E-2</v>
      </c>
      <c r="AA9" s="14"/>
      <c r="AB9" s="14">
        <v>5.2741064753084002E-2</v>
      </c>
      <c r="AC9" s="14">
        <v>1.5350851938819099E-2</v>
      </c>
      <c r="AD9" s="14">
        <v>2.1873023281392501E-2</v>
      </c>
      <c r="AE9" s="14"/>
      <c r="AF9" s="14">
        <v>1.44021573156469E-2</v>
      </c>
      <c r="AG9" s="14">
        <v>4.12032403216437E-2</v>
      </c>
      <c r="AH9" s="14">
        <v>1.8250594031264299E-2</v>
      </c>
      <c r="AI9" s="14">
        <v>1.2986813820356701E-2</v>
      </c>
      <c r="AJ9" s="14">
        <v>0</v>
      </c>
      <c r="AK9" s="14">
        <v>3.8336201955904099E-2</v>
      </c>
      <c r="AL9" s="14">
        <v>3.9296288857532301E-2</v>
      </c>
      <c r="AM9" s="14">
        <v>1.7862751805165899E-2</v>
      </c>
      <c r="AN9" s="14"/>
      <c r="AO9" s="14">
        <v>0</v>
      </c>
      <c r="AP9" s="14">
        <v>4.1220531957700202E-2</v>
      </c>
      <c r="AQ9" s="14">
        <v>1.7479173827263099E-2</v>
      </c>
      <c r="AR9" s="14">
        <v>1.6894772931290401E-2</v>
      </c>
      <c r="AS9" s="14">
        <v>0</v>
      </c>
      <c r="AT9" s="14">
        <v>4.64713527838694E-2</v>
      </c>
      <c r="AU9" s="14">
        <v>5.0167329870263497E-2</v>
      </c>
      <c r="AV9" s="14">
        <v>2.0392965099596701E-2</v>
      </c>
      <c r="AW9" s="14"/>
      <c r="AX9" s="14">
        <v>8.88317369229151E-2</v>
      </c>
      <c r="AY9" s="14">
        <v>1.80461601945874E-2</v>
      </c>
      <c r="AZ9" s="14">
        <v>1.56240078976885E-2</v>
      </c>
      <c r="BA9" s="14"/>
      <c r="BB9" s="14">
        <v>7.7038529957729002E-2</v>
      </c>
      <c r="BC9" s="14">
        <v>2.0536007156572202E-2</v>
      </c>
      <c r="BD9" s="14">
        <v>6.3304748676262399E-3</v>
      </c>
      <c r="BE9" s="14"/>
      <c r="BF9" s="14">
        <v>6.8201666536144304E-2</v>
      </c>
      <c r="BG9" s="14">
        <v>3.2605404642875598E-2</v>
      </c>
      <c r="BH9" s="14">
        <v>6.1653264990855199E-3</v>
      </c>
      <c r="BI9" s="14"/>
      <c r="BJ9" s="14">
        <v>3.10351169118936E-2</v>
      </c>
      <c r="BK9" s="14">
        <v>1.8121571292746198E-2</v>
      </c>
      <c r="BL9" s="14"/>
      <c r="BM9" s="14">
        <v>3.2368073123607899E-2</v>
      </c>
      <c r="BN9" s="14">
        <v>1.9339353417365701E-2</v>
      </c>
      <c r="BO9" s="14"/>
      <c r="BP9" s="14">
        <v>3.2393057931001001E-2</v>
      </c>
      <c r="BQ9" s="14">
        <v>4.1506953797887498E-2</v>
      </c>
      <c r="BR9" s="14">
        <v>0</v>
      </c>
      <c r="BS9" s="14">
        <v>1.0139173907420701E-2</v>
      </c>
      <c r="BT9" s="14">
        <v>2.99923282483559E-2</v>
      </c>
      <c r="BU9" s="14">
        <v>1.55367202278811E-2</v>
      </c>
      <c r="BV9" s="14">
        <v>3.2422444841677299E-2</v>
      </c>
      <c r="BW9" s="14">
        <v>0</v>
      </c>
    </row>
    <row r="10" spans="2:75" x14ac:dyDescent="0.35">
      <c r="B10" s="15" t="s">
        <v>460</v>
      </c>
      <c r="C10" s="14">
        <v>0.16281122532030101</v>
      </c>
      <c r="D10" s="14">
        <v>0.20069434754242901</v>
      </c>
      <c r="E10" s="14">
        <v>0.12705888299420801</v>
      </c>
      <c r="F10" s="14"/>
      <c r="G10" s="14">
        <v>0.195854540857542</v>
      </c>
      <c r="H10" s="14">
        <v>0.12712764788761299</v>
      </c>
      <c r="I10" s="14">
        <v>0.110975621688379</v>
      </c>
      <c r="J10" s="14">
        <v>9.9848942326755397E-2</v>
      </c>
      <c r="K10" s="14">
        <v>0.22878593657093699</v>
      </c>
      <c r="L10" s="14">
        <v>0.19061258953949201</v>
      </c>
      <c r="M10" s="14"/>
      <c r="N10" s="14">
        <v>0.17277751477234199</v>
      </c>
      <c r="O10" s="14">
        <v>0.144160026488623</v>
      </c>
      <c r="P10" s="14"/>
      <c r="Q10" s="14">
        <v>1.43047251889483E-2</v>
      </c>
      <c r="R10" s="14">
        <v>0.120449100313696</v>
      </c>
      <c r="S10" s="14">
        <v>0.17546939008751899</v>
      </c>
      <c r="T10" s="14">
        <v>0.15850366627568899</v>
      </c>
      <c r="U10" s="14">
        <v>0.17388672256757701</v>
      </c>
      <c r="V10" s="14">
        <v>0.23447435756353299</v>
      </c>
      <c r="W10" s="14">
        <v>0.21460996401546301</v>
      </c>
      <c r="X10" s="14">
        <v>0</v>
      </c>
      <c r="Y10" s="14">
        <v>0</v>
      </c>
      <c r="Z10" s="14">
        <v>7.1194894651734605E-2</v>
      </c>
      <c r="AA10" s="14"/>
      <c r="AB10" s="14">
        <v>0.24844872650602601</v>
      </c>
      <c r="AC10" s="14">
        <v>0.13004810306981501</v>
      </c>
      <c r="AD10" s="14">
        <v>0.235297318893502</v>
      </c>
      <c r="AE10" s="14"/>
      <c r="AF10" s="14">
        <v>0.201402858256681</v>
      </c>
      <c r="AG10" s="14">
        <v>0.132883532682607</v>
      </c>
      <c r="AH10" s="14">
        <v>0.20796526308419599</v>
      </c>
      <c r="AI10" s="14">
        <v>0.139033910602438</v>
      </c>
      <c r="AJ10" s="14">
        <v>0.14149565154017801</v>
      </c>
      <c r="AK10" s="14">
        <v>0.309616672719775</v>
      </c>
      <c r="AL10" s="14">
        <v>1.3104833431700999E-2</v>
      </c>
      <c r="AM10" s="14">
        <v>4.26631374072452E-2</v>
      </c>
      <c r="AN10" s="14"/>
      <c r="AO10" s="14">
        <v>0.232883929901745</v>
      </c>
      <c r="AP10" s="14">
        <v>0.13869279382192601</v>
      </c>
      <c r="AQ10" s="14">
        <v>0.232459368530371</v>
      </c>
      <c r="AR10" s="14">
        <v>0.15225824794168499</v>
      </c>
      <c r="AS10" s="14">
        <v>0.139838042112679</v>
      </c>
      <c r="AT10" s="14">
        <v>0.31376955350553398</v>
      </c>
      <c r="AU10" s="14">
        <v>4.3942539346971198E-2</v>
      </c>
      <c r="AV10" s="14">
        <v>5.5843911149462001E-2</v>
      </c>
      <c r="AW10" s="14"/>
      <c r="AX10" s="14">
        <v>0.28429506590609699</v>
      </c>
      <c r="AY10" s="14">
        <v>0.22617407233769299</v>
      </c>
      <c r="AZ10" s="14">
        <v>0.112925493033843</v>
      </c>
      <c r="BA10" s="14"/>
      <c r="BB10" s="14">
        <v>0.30247328312120703</v>
      </c>
      <c r="BC10" s="14">
        <v>0.18452591325192899</v>
      </c>
      <c r="BD10" s="14">
        <v>8.5783532052548905E-2</v>
      </c>
      <c r="BE10" s="14"/>
      <c r="BF10" s="14">
        <v>0.22343254262821299</v>
      </c>
      <c r="BG10" s="14">
        <v>0.22601000922887299</v>
      </c>
      <c r="BH10" s="14">
        <v>0.139638148760519</v>
      </c>
      <c r="BI10" s="14"/>
      <c r="BJ10" s="14">
        <v>0.23547346922309001</v>
      </c>
      <c r="BK10" s="14">
        <v>0.146920128901567</v>
      </c>
      <c r="BL10" s="14"/>
      <c r="BM10" s="14">
        <v>0.21937850281896201</v>
      </c>
      <c r="BN10" s="14">
        <v>0.14717614039836699</v>
      </c>
      <c r="BO10" s="14"/>
      <c r="BP10" s="14">
        <v>0.202370785260438</v>
      </c>
      <c r="BQ10" s="14">
        <v>0.167166336744345</v>
      </c>
      <c r="BR10" s="14">
        <v>0.23472065810197701</v>
      </c>
      <c r="BS10" s="14">
        <v>0.107900878686532</v>
      </c>
      <c r="BT10" s="14">
        <v>0.16296895040200601</v>
      </c>
      <c r="BU10" s="14">
        <v>0.17224473934642201</v>
      </c>
      <c r="BV10" s="14">
        <v>0.17399562882323</v>
      </c>
      <c r="BW10" s="14">
        <v>0.141951675086537</v>
      </c>
    </row>
    <row r="11" spans="2:75" x14ac:dyDescent="0.35">
      <c r="B11" s="15" t="s">
        <v>461</v>
      </c>
      <c r="C11" s="14">
        <v>0.35017377524262999</v>
      </c>
      <c r="D11" s="14">
        <v>0.405864888182008</v>
      </c>
      <c r="E11" s="14">
        <v>0.29761507317327701</v>
      </c>
      <c r="F11" s="14"/>
      <c r="G11" s="14">
        <v>0.29576768237536299</v>
      </c>
      <c r="H11" s="14">
        <v>0.28039200336377101</v>
      </c>
      <c r="I11" s="14">
        <v>0.44243639985449801</v>
      </c>
      <c r="J11" s="14">
        <v>0.34779064714112501</v>
      </c>
      <c r="K11" s="14">
        <v>0.34725050248196998</v>
      </c>
      <c r="L11" s="14">
        <v>0.352194516658907</v>
      </c>
      <c r="M11" s="14"/>
      <c r="N11" s="14">
        <v>0.39452881013239299</v>
      </c>
      <c r="O11" s="14">
        <v>0.26716649566321499</v>
      </c>
      <c r="P11" s="14"/>
      <c r="Q11" s="14">
        <v>0.344515004250593</v>
      </c>
      <c r="R11" s="14">
        <v>0.26602146297544099</v>
      </c>
      <c r="S11" s="14">
        <v>0.31963990449729501</v>
      </c>
      <c r="T11" s="14">
        <v>0.36205336836438501</v>
      </c>
      <c r="U11" s="14">
        <v>0.406962302895582</v>
      </c>
      <c r="V11" s="14">
        <v>0.39006475389479101</v>
      </c>
      <c r="W11" s="14">
        <v>0.38374955894395102</v>
      </c>
      <c r="X11" s="14">
        <v>0.487824144277341</v>
      </c>
      <c r="Y11" s="14">
        <v>1</v>
      </c>
      <c r="Z11" s="14">
        <v>0.20693984614621599</v>
      </c>
      <c r="AA11" s="14"/>
      <c r="AB11" s="14">
        <v>0.43717350945849898</v>
      </c>
      <c r="AC11" s="14">
        <v>0.32632099692802002</v>
      </c>
      <c r="AD11" s="14">
        <v>0.34637414849865</v>
      </c>
      <c r="AE11" s="14"/>
      <c r="AF11" s="14">
        <v>0.49569839673337301</v>
      </c>
      <c r="AG11" s="14">
        <v>0.34221068853946202</v>
      </c>
      <c r="AH11" s="14">
        <v>0.341970835146028</v>
      </c>
      <c r="AI11" s="14">
        <v>0.40454833808280699</v>
      </c>
      <c r="AJ11" s="14">
        <v>0.30677755452949201</v>
      </c>
      <c r="AK11" s="14">
        <v>0.31627455663801801</v>
      </c>
      <c r="AL11" s="14">
        <v>0.34693131034345398</v>
      </c>
      <c r="AM11" s="14">
        <v>0.26578175700462903</v>
      </c>
      <c r="AN11" s="14"/>
      <c r="AO11" s="14">
        <v>0.48452907587712801</v>
      </c>
      <c r="AP11" s="14">
        <v>0.312327285673488</v>
      </c>
      <c r="AQ11" s="14">
        <v>0.43581444000750802</v>
      </c>
      <c r="AR11" s="14">
        <v>0.41991242687033198</v>
      </c>
      <c r="AS11" s="14">
        <v>0.40021592110091703</v>
      </c>
      <c r="AT11" s="14">
        <v>0.34752132247080503</v>
      </c>
      <c r="AU11" s="14">
        <v>0.382570079302192</v>
      </c>
      <c r="AV11" s="14">
        <v>0.305440160106137</v>
      </c>
      <c r="AW11" s="14"/>
      <c r="AX11" s="14">
        <v>0.31187695709060498</v>
      </c>
      <c r="AY11" s="14">
        <v>0.38275940773784101</v>
      </c>
      <c r="AZ11" s="14">
        <v>0.34626658508810099</v>
      </c>
      <c r="BA11" s="14"/>
      <c r="BB11" s="14">
        <v>0.32243943807666497</v>
      </c>
      <c r="BC11" s="14">
        <v>0.369433688026302</v>
      </c>
      <c r="BD11" s="14">
        <v>0.395696097188726</v>
      </c>
      <c r="BE11" s="14"/>
      <c r="BF11" s="14">
        <v>0.309131707264862</v>
      </c>
      <c r="BG11" s="14">
        <v>0.36335887968900599</v>
      </c>
      <c r="BH11" s="14">
        <v>0.36076353707099401</v>
      </c>
      <c r="BI11" s="14"/>
      <c r="BJ11" s="14">
        <v>0.43061110423204801</v>
      </c>
      <c r="BK11" s="14">
        <v>0.327623625492032</v>
      </c>
      <c r="BL11" s="14"/>
      <c r="BM11" s="14">
        <v>0.38305155071265401</v>
      </c>
      <c r="BN11" s="14">
        <v>0.31965793311222301</v>
      </c>
      <c r="BO11" s="14"/>
      <c r="BP11" s="14">
        <v>0.28671628480467998</v>
      </c>
      <c r="BQ11" s="14">
        <v>0.33668045135966401</v>
      </c>
      <c r="BR11" s="14">
        <v>0.22625814325648999</v>
      </c>
      <c r="BS11" s="14">
        <v>0.39671848159684298</v>
      </c>
      <c r="BT11" s="14">
        <v>0.371703849285834</v>
      </c>
      <c r="BU11" s="14">
        <v>0.37758811466255499</v>
      </c>
      <c r="BV11" s="14">
        <v>0.32911131740892302</v>
      </c>
      <c r="BW11" s="14">
        <v>0.32655716598422801</v>
      </c>
    </row>
    <row r="12" spans="2:75" x14ac:dyDescent="0.35">
      <c r="B12" s="15" t="s">
        <v>462</v>
      </c>
      <c r="C12" s="14">
        <v>0.201491355333136</v>
      </c>
      <c r="D12" s="14">
        <v>0.19050658668618201</v>
      </c>
      <c r="E12" s="14">
        <v>0.21185827299995499</v>
      </c>
      <c r="F12" s="14"/>
      <c r="G12" s="14">
        <v>0.200042958017394</v>
      </c>
      <c r="H12" s="14">
        <v>0.26444378084829401</v>
      </c>
      <c r="I12" s="14">
        <v>0.18795675888695601</v>
      </c>
      <c r="J12" s="14">
        <v>0.22414862786401701</v>
      </c>
      <c r="K12" s="14">
        <v>0.12592243234805101</v>
      </c>
      <c r="L12" s="14">
        <v>0.20775439449324901</v>
      </c>
      <c r="M12" s="14"/>
      <c r="N12" s="14">
        <v>0.20461471605350301</v>
      </c>
      <c r="O12" s="14">
        <v>0.19564620884216299</v>
      </c>
      <c r="P12" s="14"/>
      <c r="Q12" s="14">
        <v>0.15323393669177901</v>
      </c>
      <c r="R12" s="14">
        <v>0.23669304971864399</v>
      </c>
      <c r="S12" s="14">
        <v>0.21346993568561501</v>
      </c>
      <c r="T12" s="14">
        <v>0.247582549275571</v>
      </c>
      <c r="U12" s="14">
        <v>0.20646810714987601</v>
      </c>
      <c r="V12" s="14">
        <v>0.15128065486902501</v>
      </c>
      <c r="W12" s="14">
        <v>0.18298178762207401</v>
      </c>
      <c r="X12" s="14">
        <v>0.33567161099436399</v>
      </c>
      <c r="Y12" s="14">
        <v>0</v>
      </c>
      <c r="Z12" s="14">
        <v>0.14331396934531301</v>
      </c>
      <c r="AA12" s="14"/>
      <c r="AB12" s="14">
        <v>0.10979527450915</v>
      </c>
      <c r="AC12" s="14">
        <v>0.20993863041306199</v>
      </c>
      <c r="AD12" s="14">
        <v>0.23651627755110599</v>
      </c>
      <c r="AE12" s="14"/>
      <c r="AF12" s="14">
        <v>0.130339847069184</v>
      </c>
      <c r="AG12" s="14">
        <v>0.27296436503461102</v>
      </c>
      <c r="AH12" s="14">
        <v>0.23381395784307099</v>
      </c>
      <c r="AI12" s="14">
        <v>0.15237989182449899</v>
      </c>
      <c r="AJ12" s="14">
        <v>0.28025543202215503</v>
      </c>
      <c r="AK12" s="14">
        <v>0.163988555069978</v>
      </c>
      <c r="AL12" s="14">
        <v>0.270259804115275</v>
      </c>
      <c r="AM12" s="14">
        <v>0.26447427114795902</v>
      </c>
      <c r="AN12" s="14"/>
      <c r="AO12" s="14">
        <v>0.159603740246401</v>
      </c>
      <c r="AP12" s="14">
        <v>0.271739222503737</v>
      </c>
      <c r="AQ12" s="14">
        <v>0.12915848202834199</v>
      </c>
      <c r="AR12" s="14">
        <v>9.2000213081042503E-2</v>
      </c>
      <c r="AS12" s="14">
        <v>0.25096462382062001</v>
      </c>
      <c r="AT12" s="14">
        <v>0.150912164247861</v>
      </c>
      <c r="AU12" s="14">
        <v>0.26833094077477498</v>
      </c>
      <c r="AV12" s="14">
        <v>0.24190731064738999</v>
      </c>
      <c r="AW12" s="14"/>
      <c r="AX12" s="14">
        <v>0.10054724019111801</v>
      </c>
      <c r="AY12" s="14">
        <v>0.19852876045666301</v>
      </c>
      <c r="AZ12" s="14">
        <v>0.24755729643555699</v>
      </c>
      <c r="BA12" s="14"/>
      <c r="BB12" s="14">
        <v>0.13899414717121</v>
      </c>
      <c r="BC12" s="14">
        <v>0.19327766430784199</v>
      </c>
      <c r="BD12" s="14">
        <v>0.27493266938774003</v>
      </c>
      <c r="BE12" s="14"/>
      <c r="BF12" s="14">
        <v>0.28458768714807597</v>
      </c>
      <c r="BG12" s="14">
        <v>0.16671468114816701</v>
      </c>
      <c r="BH12" s="14">
        <v>0.24149423181586799</v>
      </c>
      <c r="BI12" s="14"/>
      <c r="BJ12" s="14">
        <v>0.155618785297649</v>
      </c>
      <c r="BK12" s="14">
        <v>0.21599535808088599</v>
      </c>
      <c r="BL12" s="14"/>
      <c r="BM12" s="14">
        <v>0.176976484065164</v>
      </c>
      <c r="BN12" s="14">
        <v>0.21479714974320499</v>
      </c>
      <c r="BO12" s="14"/>
      <c r="BP12" s="14">
        <v>0.15610777497519501</v>
      </c>
      <c r="BQ12" s="14">
        <v>0.18891870614759401</v>
      </c>
      <c r="BR12" s="14">
        <v>0.23235932500214401</v>
      </c>
      <c r="BS12" s="14">
        <v>0.212176404031855</v>
      </c>
      <c r="BT12" s="14">
        <v>0.19265889064751501</v>
      </c>
      <c r="BU12" s="14">
        <v>0.20646097811757499</v>
      </c>
      <c r="BV12" s="14">
        <v>0.26338143648115597</v>
      </c>
      <c r="BW12" s="14">
        <v>0.28483486028411797</v>
      </c>
    </row>
    <row r="13" spans="2:75" x14ac:dyDescent="0.35">
      <c r="B13" s="15" t="s">
        <v>463</v>
      </c>
      <c r="C13" s="14">
        <v>7.20322840606165E-2</v>
      </c>
      <c r="D13" s="14">
        <v>7.3235529180481901E-2</v>
      </c>
      <c r="E13" s="14">
        <v>7.0896716850094896E-2</v>
      </c>
      <c r="F13" s="14"/>
      <c r="G13" s="14">
        <v>8.6814992124099197E-2</v>
      </c>
      <c r="H13" s="14">
        <v>0.13653658747994701</v>
      </c>
      <c r="I13" s="14">
        <v>6.1358984380625099E-2</v>
      </c>
      <c r="J13" s="14">
        <v>7.8559632352261002E-2</v>
      </c>
      <c r="K13" s="14">
        <v>9.1757761977494301E-2</v>
      </c>
      <c r="L13" s="14">
        <v>3.8416706311064697E-2</v>
      </c>
      <c r="M13" s="14"/>
      <c r="N13" s="14">
        <v>6.4013895082292702E-2</v>
      </c>
      <c r="O13" s="14">
        <v>8.7038126291479403E-2</v>
      </c>
      <c r="P13" s="14"/>
      <c r="Q13" s="14">
        <v>7.3362829552211295E-2</v>
      </c>
      <c r="R13" s="14">
        <v>7.1034901980426696E-2</v>
      </c>
      <c r="S13" s="14">
        <v>0.105864817481349</v>
      </c>
      <c r="T13" s="14">
        <v>6.4536605657315602E-2</v>
      </c>
      <c r="U13" s="14">
        <v>7.5230165997981796E-2</v>
      </c>
      <c r="V13" s="14">
        <v>0.103690916280055</v>
      </c>
      <c r="W13" s="14">
        <v>4.1635829238957103E-2</v>
      </c>
      <c r="X13" s="14">
        <v>0.17650424472829601</v>
      </c>
      <c r="Y13" s="14">
        <v>0</v>
      </c>
      <c r="Z13" s="14">
        <v>3.8082239510800003E-2</v>
      </c>
      <c r="AA13" s="14"/>
      <c r="AB13" s="14">
        <v>8.8329786489953502E-2</v>
      </c>
      <c r="AC13" s="14">
        <v>5.5758109281716699E-2</v>
      </c>
      <c r="AD13" s="14">
        <v>0.113714447297576</v>
      </c>
      <c r="AE13" s="14"/>
      <c r="AF13" s="14">
        <v>2.3349937449612199E-2</v>
      </c>
      <c r="AG13" s="14">
        <v>0.11891418331282901</v>
      </c>
      <c r="AH13" s="14">
        <v>5.3376323778817902E-2</v>
      </c>
      <c r="AI13" s="14">
        <v>0.10811685034535699</v>
      </c>
      <c r="AJ13" s="14">
        <v>5.56157264395356E-2</v>
      </c>
      <c r="AK13" s="14">
        <v>3.3402366697632399E-2</v>
      </c>
      <c r="AL13" s="14">
        <v>0.117560317056241</v>
      </c>
      <c r="AM13" s="14">
        <v>7.6975777947181495E-2</v>
      </c>
      <c r="AN13" s="14"/>
      <c r="AO13" s="14">
        <v>3.6414254787359101E-3</v>
      </c>
      <c r="AP13" s="14">
        <v>0.14536525853835</v>
      </c>
      <c r="AQ13" s="14">
        <v>6.5139054334470606E-2</v>
      </c>
      <c r="AR13" s="14">
        <v>6.3805339080555495E-2</v>
      </c>
      <c r="AS13" s="14">
        <v>5.0721521287384198E-2</v>
      </c>
      <c r="AT13" s="14">
        <v>2.41803331840207E-2</v>
      </c>
      <c r="AU13" s="14">
        <v>8.78535937307863E-2</v>
      </c>
      <c r="AV13" s="14">
        <v>0.11024566207011401</v>
      </c>
      <c r="AW13" s="14"/>
      <c r="AX13" s="14">
        <v>7.1603492432880306E-2</v>
      </c>
      <c r="AY13" s="14">
        <v>3.5548094695870003E-2</v>
      </c>
      <c r="AZ13" s="14">
        <v>0.120074728420872</v>
      </c>
      <c r="BA13" s="14"/>
      <c r="BB13" s="14">
        <v>5.6818222470506198E-2</v>
      </c>
      <c r="BC13" s="14">
        <v>4.9053759518369697E-2</v>
      </c>
      <c r="BD13" s="14">
        <v>0.141239042324529</v>
      </c>
      <c r="BE13" s="14"/>
      <c r="BF13" s="14">
        <v>3.5321699371257301E-2</v>
      </c>
      <c r="BG13" s="14">
        <v>4.8498019498914802E-2</v>
      </c>
      <c r="BH13" s="14">
        <v>0.120428531536991</v>
      </c>
      <c r="BI13" s="14"/>
      <c r="BJ13" s="14">
        <v>4.4169205652047801E-2</v>
      </c>
      <c r="BK13" s="14">
        <v>8.0305572885762899E-2</v>
      </c>
      <c r="BL13" s="14"/>
      <c r="BM13" s="14">
        <v>0.105509670335</v>
      </c>
      <c r="BN13" s="14">
        <v>5.5541263666496997E-2</v>
      </c>
      <c r="BO13" s="14"/>
      <c r="BP13" s="14">
        <v>5.8273749526151199E-2</v>
      </c>
      <c r="BQ13" s="14">
        <v>3.8761884436827397E-2</v>
      </c>
      <c r="BR13" s="14">
        <v>0.10573898514751399</v>
      </c>
      <c r="BS13" s="14">
        <v>9.4004400423921303E-2</v>
      </c>
      <c r="BT13" s="14">
        <v>6.9373207743161303E-2</v>
      </c>
      <c r="BU13" s="14">
        <v>8.6242677287505495E-2</v>
      </c>
      <c r="BV13" s="14">
        <v>5.57123845736405E-2</v>
      </c>
      <c r="BW13" s="14">
        <v>5.4931658156751099E-2</v>
      </c>
    </row>
    <row r="14" spans="2:75" x14ac:dyDescent="0.35">
      <c r="B14" s="15" t="s">
        <v>92</v>
      </c>
      <c r="C14" s="20">
        <v>0.190829776890173</v>
      </c>
      <c r="D14" s="20">
        <v>9.7133948582252994E-2</v>
      </c>
      <c r="E14" s="20">
        <v>0.27925557528529299</v>
      </c>
      <c r="F14" s="20"/>
      <c r="G14" s="20">
        <v>0.16095705422965001</v>
      </c>
      <c r="H14" s="20">
        <v>0.14759426718808</v>
      </c>
      <c r="I14" s="20">
        <v>0.150759263190863</v>
      </c>
      <c r="J14" s="20">
        <v>0.23717387936088499</v>
      </c>
      <c r="K14" s="20">
        <v>0.194875994148591</v>
      </c>
      <c r="L14" s="20">
        <v>0.20369212053972699</v>
      </c>
      <c r="M14" s="20"/>
      <c r="N14" s="20">
        <v>0.14055255525204099</v>
      </c>
      <c r="O14" s="20">
        <v>0.28492000595582001</v>
      </c>
      <c r="P14" s="20"/>
      <c r="Q14" s="20">
        <v>0.399662797399918</v>
      </c>
      <c r="R14" s="20">
        <v>0.29587581752555703</v>
      </c>
      <c r="S14" s="20">
        <v>0.16009781682211299</v>
      </c>
      <c r="T14" s="20">
        <v>0.14004513554140099</v>
      </c>
      <c r="U14" s="20">
        <v>0.120223542423063</v>
      </c>
      <c r="V14" s="20">
        <v>0.10860324465141601</v>
      </c>
      <c r="W14" s="20">
        <v>0.13938738122206301</v>
      </c>
      <c r="X14" s="20">
        <v>0</v>
      </c>
      <c r="Y14" s="20">
        <v>0</v>
      </c>
      <c r="Z14" s="20">
        <v>0.50974733136595596</v>
      </c>
      <c r="AA14" s="20"/>
      <c r="AB14" s="20">
        <v>6.35116382832875E-2</v>
      </c>
      <c r="AC14" s="20">
        <v>0.26258330836856802</v>
      </c>
      <c r="AD14" s="20">
        <v>4.6224784477773603E-2</v>
      </c>
      <c r="AE14" s="20"/>
      <c r="AF14" s="20">
        <v>0.134806803175502</v>
      </c>
      <c r="AG14" s="20">
        <v>9.1823990108846995E-2</v>
      </c>
      <c r="AH14" s="20">
        <v>0.14462302611662201</v>
      </c>
      <c r="AI14" s="20">
        <v>0.182934195324542</v>
      </c>
      <c r="AJ14" s="20">
        <v>0.21585563546863901</v>
      </c>
      <c r="AK14" s="20">
        <v>0.13838164691869301</v>
      </c>
      <c r="AL14" s="20">
        <v>0.21284744619579701</v>
      </c>
      <c r="AM14" s="20">
        <v>0.33224230468782001</v>
      </c>
      <c r="AN14" s="20"/>
      <c r="AO14" s="20">
        <v>0.11934182849599</v>
      </c>
      <c r="AP14" s="20">
        <v>9.0654907504799598E-2</v>
      </c>
      <c r="AQ14" s="20">
        <v>0.11994948127204499</v>
      </c>
      <c r="AR14" s="20">
        <v>0.25512900009509498</v>
      </c>
      <c r="AS14" s="20">
        <v>0.15825989167839999</v>
      </c>
      <c r="AT14" s="20">
        <v>0.11714527380791</v>
      </c>
      <c r="AU14" s="20">
        <v>0.167135516975012</v>
      </c>
      <c r="AV14" s="20">
        <v>0.26616999092730098</v>
      </c>
      <c r="AW14" s="20"/>
      <c r="AX14" s="20">
        <v>0.142845507456385</v>
      </c>
      <c r="AY14" s="20">
        <v>0.138943504577346</v>
      </c>
      <c r="AZ14" s="20">
        <v>0.157551889123938</v>
      </c>
      <c r="BA14" s="20"/>
      <c r="BB14" s="20">
        <v>0.102236379202683</v>
      </c>
      <c r="BC14" s="20">
        <v>0.183172967738986</v>
      </c>
      <c r="BD14" s="20">
        <v>9.6018184178830498E-2</v>
      </c>
      <c r="BE14" s="20"/>
      <c r="BF14" s="20">
        <v>7.9324697051447096E-2</v>
      </c>
      <c r="BG14" s="20">
        <v>0.16281300579216301</v>
      </c>
      <c r="BH14" s="20">
        <v>0.13151022431654399</v>
      </c>
      <c r="BI14" s="20"/>
      <c r="BJ14" s="20">
        <v>0.103092318683272</v>
      </c>
      <c r="BK14" s="20">
        <v>0.211033743347006</v>
      </c>
      <c r="BL14" s="20"/>
      <c r="BM14" s="20">
        <v>8.2715718944613006E-2</v>
      </c>
      <c r="BN14" s="20">
        <v>0.243488159662342</v>
      </c>
      <c r="BO14" s="20"/>
      <c r="BP14" s="20">
        <v>0.26413834750253601</v>
      </c>
      <c r="BQ14" s="20">
        <v>0.22696566751368299</v>
      </c>
      <c r="BR14" s="20">
        <v>0.20092288849187501</v>
      </c>
      <c r="BS14" s="20">
        <v>0.17906066135342799</v>
      </c>
      <c r="BT14" s="20">
        <v>0.17330277367312699</v>
      </c>
      <c r="BU14" s="20">
        <v>0.141926770358062</v>
      </c>
      <c r="BV14" s="20">
        <v>0.14537678787137201</v>
      </c>
      <c r="BW14" s="20">
        <v>0.19172464048836599</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471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459</v>
      </c>
      <c r="C9" s="14">
        <v>7.5803761297877498E-3</v>
      </c>
      <c r="D9" s="14">
        <v>1.33500325303931E-2</v>
      </c>
      <c r="E9" s="14">
        <v>2.1352407069771501E-3</v>
      </c>
      <c r="F9" s="14"/>
      <c r="G9" s="14">
        <v>0</v>
      </c>
      <c r="H9" s="14">
        <v>4.0604933222914202E-3</v>
      </c>
      <c r="I9" s="14">
        <v>1.8333918116361099E-2</v>
      </c>
      <c r="J9" s="14">
        <v>2.05172577762795E-2</v>
      </c>
      <c r="K9" s="14">
        <v>3.3181430878988999E-3</v>
      </c>
      <c r="L9" s="14">
        <v>1.6330580874894E-3</v>
      </c>
      <c r="M9" s="14"/>
      <c r="N9" s="14">
        <v>7.0881890053811E-3</v>
      </c>
      <c r="O9" s="14">
        <v>8.5014691768916205E-3</v>
      </c>
      <c r="P9" s="14"/>
      <c r="Q9" s="14">
        <v>0</v>
      </c>
      <c r="R9" s="14">
        <v>0</v>
      </c>
      <c r="S9" s="14">
        <v>4.1242289799163397E-3</v>
      </c>
      <c r="T9" s="14">
        <v>1.86500952676832E-2</v>
      </c>
      <c r="U9" s="14">
        <v>1.9967441713602302E-3</v>
      </c>
      <c r="V9" s="14">
        <v>0</v>
      </c>
      <c r="W9" s="14">
        <v>2.1415751607667399E-2</v>
      </c>
      <c r="X9" s="14">
        <v>0</v>
      </c>
      <c r="Y9" s="14">
        <v>0</v>
      </c>
      <c r="Z9" s="14">
        <v>0</v>
      </c>
      <c r="AA9" s="14"/>
      <c r="AB9" s="14">
        <v>8.1420882233704406E-3</v>
      </c>
      <c r="AC9" s="14">
        <v>6.0626790656979103E-3</v>
      </c>
      <c r="AD9" s="14">
        <v>7.1078868592189901E-3</v>
      </c>
      <c r="AE9" s="14"/>
      <c r="AF9" s="14">
        <v>0</v>
      </c>
      <c r="AG9" s="14">
        <v>1.1353366144864201E-2</v>
      </c>
      <c r="AH9" s="14">
        <v>0</v>
      </c>
      <c r="AI9" s="14">
        <v>1.02276054512757E-2</v>
      </c>
      <c r="AJ9" s="14">
        <v>1.4721776062716799E-2</v>
      </c>
      <c r="AK9" s="14">
        <v>2.1645614884556401E-2</v>
      </c>
      <c r="AL9" s="14">
        <v>0</v>
      </c>
      <c r="AM9" s="14">
        <v>7.0629850006808598E-3</v>
      </c>
      <c r="AN9" s="14"/>
      <c r="AO9" s="14">
        <v>0</v>
      </c>
      <c r="AP9" s="14">
        <v>1.13581307768169E-2</v>
      </c>
      <c r="AQ9" s="14">
        <v>0</v>
      </c>
      <c r="AR9" s="14">
        <v>1.3305270570621299E-2</v>
      </c>
      <c r="AS9" s="14">
        <v>1.6677987667862E-2</v>
      </c>
      <c r="AT9" s="14">
        <v>2.3730305013238199E-2</v>
      </c>
      <c r="AU9" s="14">
        <v>0</v>
      </c>
      <c r="AV9" s="14">
        <v>1.3304957399107101E-2</v>
      </c>
      <c r="AW9" s="14"/>
      <c r="AX9" s="14">
        <v>4.3471229271283197E-2</v>
      </c>
      <c r="AY9" s="14">
        <v>8.0395202408428592E-3</v>
      </c>
      <c r="AZ9" s="14">
        <v>2.4916322310391701E-3</v>
      </c>
      <c r="BA9" s="14"/>
      <c r="BB9" s="14">
        <v>2.6022639872585501E-2</v>
      </c>
      <c r="BC9" s="14">
        <v>7.7681315012319996E-3</v>
      </c>
      <c r="BD9" s="14">
        <v>0</v>
      </c>
      <c r="BE9" s="14"/>
      <c r="BF9" s="14">
        <v>5.7785410411372001E-2</v>
      </c>
      <c r="BG9" s="14">
        <v>7.3220817630709001E-3</v>
      </c>
      <c r="BH9" s="14">
        <v>1.18831646756149E-3</v>
      </c>
      <c r="BI9" s="14"/>
      <c r="BJ9" s="14">
        <v>0</v>
      </c>
      <c r="BK9" s="14">
        <v>9.9676064368108292E-3</v>
      </c>
      <c r="BL9" s="14"/>
      <c r="BM9" s="14">
        <v>1.1081595829684701E-2</v>
      </c>
      <c r="BN9" s="14">
        <v>6.26915158029589E-3</v>
      </c>
      <c r="BO9" s="14"/>
      <c r="BP9" s="14">
        <v>1.3534607281882801E-2</v>
      </c>
      <c r="BQ9" s="14">
        <v>1.8032489043703699E-2</v>
      </c>
      <c r="BR9" s="14">
        <v>1.2766513035959E-2</v>
      </c>
      <c r="BS9" s="14">
        <v>4.7814248420155001E-3</v>
      </c>
      <c r="BT9" s="14">
        <v>8.4446464298301195E-3</v>
      </c>
      <c r="BU9" s="14">
        <v>0</v>
      </c>
      <c r="BV9" s="14">
        <v>0</v>
      </c>
      <c r="BW9" s="14">
        <v>0</v>
      </c>
    </row>
    <row r="10" spans="2:75" x14ac:dyDescent="0.35">
      <c r="B10" s="15" t="s">
        <v>460</v>
      </c>
      <c r="C10" s="14">
        <v>6.6224832337202097E-2</v>
      </c>
      <c r="D10" s="14">
        <v>7.3742538045772202E-2</v>
      </c>
      <c r="E10" s="14">
        <v>5.9129968655595999E-2</v>
      </c>
      <c r="F10" s="14"/>
      <c r="G10" s="14">
        <v>0.178511924218131</v>
      </c>
      <c r="H10" s="14">
        <v>0.112191173805769</v>
      </c>
      <c r="I10" s="14">
        <v>5.4800655183658301E-2</v>
      </c>
      <c r="J10" s="14">
        <v>2.5875087018687501E-2</v>
      </c>
      <c r="K10" s="14">
        <v>6.8648858212984096E-2</v>
      </c>
      <c r="L10" s="14">
        <v>4.8729435579896702E-2</v>
      </c>
      <c r="M10" s="14"/>
      <c r="N10" s="14">
        <v>7.1389452498601097E-2</v>
      </c>
      <c r="O10" s="14">
        <v>5.6559614606583999E-2</v>
      </c>
      <c r="P10" s="14"/>
      <c r="Q10" s="14">
        <v>0</v>
      </c>
      <c r="R10" s="14">
        <v>7.9185813596185595E-2</v>
      </c>
      <c r="S10" s="14">
        <v>0.100325850558162</v>
      </c>
      <c r="T10" s="14">
        <v>7.2384539987965194E-2</v>
      </c>
      <c r="U10" s="14">
        <v>4.8609399090943403E-2</v>
      </c>
      <c r="V10" s="14">
        <v>8.8582501805961902E-2</v>
      </c>
      <c r="W10" s="14">
        <v>6.34911158422682E-2</v>
      </c>
      <c r="X10" s="14">
        <v>8.66519994027138E-2</v>
      </c>
      <c r="Y10" s="14">
        <v>0</v>
      </c>
      <c r="Z10" s="14">
        <v>2.3646082872223001E-2</v>
      </c>
      <c r="AA10" s="14"/>
      <c r="AB10" s="14">
        <v>0.12391519366593599</v>
      </c>
      <c r="AC10" s="14">
        <v>5.9682748060735202E-2</v>
      </c>
      <c r="AD10" s="14">
        <v>5.4748997204492299E-2</v>
      </c>
      <c r="AE10" s="14"/>
      <c r="AF10" s="14">
        <v>8.9142897715588504E-2</v>
      </c>
      <c r="AG10" s="14">
        <v>9.6096395357518502E-2</v>
      </c>
      <c r="AH10" s="14">
        <v>0.102723243235184</v>
      </c>
      <c r="AI10" s="14">
        <v>4.2776089765288003E-2</v>
      </c>
      <c r="AJ10" s="14">
        <v>3.1412882954625701E-2</v>
      </c>
      <c r="AK10" s="14">
        <v>7.5042591942600698E-2</v>
      </c>
      <c r="AL10" s="14">
        <v>3.9296288857532301E-2</v>
      </c>
      <c r="AM10" s="14">
        <v>2.1886898242762201E-2</v>
      </c>
      <c r="AN10" s="14"/>
      <c r="AO10" s="14">
        <v>7.5589955840018597E-2</v>
      </c>
      <c r="AP10" s="14">
        <v>7.8573274945287694E-2</v>
      </c>
      <c r="AQ10" s="14">
        <v>0.12771966045343999</v>
      </c>
      <c r="AR10" s="14">
        <v>1.5338564055281501E-2</v>
      </c>
      <c r="AS10" s="14">
        <v>1.51276098188777E-2</v>
      </c>
      <c r="AT10" s="14">
        <v>9.2492882565460996E-2</v>
      </c>
      <c r="AU10" s="14">
        <v>6.3834468235648006E-2</v>
      </c>
      <c r="AV10" s="14">
        <v>2.83552902150737E-2</v>
      </c>
      <c r="AW10" s="14"/>
      <c r="AX10" s="14">
        <v>0.125871484812767</v>
      </c>
      <c r="AY10" s="14">
        <v>9.1104778190043895E-2</v>
      </c>
      <c r="AZ10" s="14">
        <v>5.0840349833456103E-2</v>
      </c>
      <c r="BA10" s="14"/>
      <c r="BB10" s="14">
        <v>9.0692998683923803E-2</v>
      </c>
      <c r="BC10" s="14">
        <v>7.6081148387392203E-2</v>
      </c>
      <c r="BD10" s="14">
        <v>3.69449620085485E-2</v>
      </c>
      <c r="BE10" s="14"/>
      <c r="BF10" s="14">
        <v>8.8059640570207501E-2</v>
      </c>
      <c r="BG10" s="14">
        <v>9.4305440855495803E-2</v>
      </c>
      <c r="BH10" s="14">
        <v>4.6090567436618497E-2</v>
      </c>
      <c r="BI10" s="14"/>
      <c r="BJ10" s="14">
        <v>0.102899978806009</v>
      </c>
      <c r="BK10" s="14">
        <v>5.6623557346310902E-2</v>
      </c>
      <c r="BL10" s="14"/>
      <c r="BM10" s="14">
        <v>9.0707871604054802E-2</v>
      </c>
      <c r="BN10" s="14">
        <v>5.6655985130645799E-2</v>
      </c>
      <c r="BO10" s="14"/>
      <c r="BP10" s="14">
        <v>0.117826192386697</v>
      </c>
      <c r="BQ10" s="14">
        <v>8.5225786248143504E-2</v>
      </c>
      <c r="BR10" s="14">
        <v>2.2164587399402198E-2</v>
      </c>
      <c r="BS10" s="14">
        <v>3.1449758338739101E-2</v>
      </c>
      <c r="BT10" s="14">
        <v>6.1116662237731198E-2</v>
      </c>
      <c r="BU10" s="14">
        <v>6.0638836539682599E-2</v>
      </c>
      <c r="BV10" s="14">
        <v>8.4491290967723606E-2</v>
      </c>
      <c r="BW10" s="14">
        <v>6.5566953559547905E-2</v>
      </c>
    </row>
    <row r="11" spans="2:75" x14ac:dyDescent="0.35">
      <c r="B11" s="15" t="s">
        <v>461</v>
      </c>
      <c r="C11" s="14">
        <v>0.55776795681048597</v>
      </c>
      <c r="D11" s="14">
        <v>0.58874127218362704</v>
      </c>
      <c r="E11" s="14">
        <v>0.52853677127879894</v>
      </c>
      <c r="F11" s="14"/>
      <c r="G11" s="14">
        <v>0.37152782449634703</v>
      </c>
      <c r="H11" s="14">
        <v>0.529345841698173</v>
      </c>
      <c r="I11" s="14">
        <v>0.54044950535542802</v>
      </c>
      <c r="J11" s="14">
        <v>0.50366989434445097</v>
      </c>
      <c r="K11" s="14">
        <v>0.62182779438341995</v>
      </c>
      <c r="L11" s="14">
        <v>0.61468215990844999</v>
      </c>
      <c r="M11" s="14"/>
      <c r="N11" s="14">
        <v>0.59770619221282195</v>
      </c>
      <c r="O11" s="14">
        <v>0.48302640198611502</v>
      </c>
      <c r="P11" s="14"/>
      <c r="Q11" s="14">
        <v>0.43236563499953601</v>
      </c>
      <c r="R11" s="14">
        <v>0.39146584954840502</v>
      </c>
      <c r="S11" s="14">
        <v>0.556792650278918</v>
      </c>
      <c r="T11" s="14">
        <v>0.52168376514759296</v>
      </c>
      <c r="U11" s="14">
        <v>0.66055188177249202</v>
      </c>
      <c r="V11" s="14">
        <v>0.60884084500207603</v>
      </c>
      <c r="W11" s="14">
        <v>0.66211260573263797</v>
      </c>
      <c r="X11" s="14">
        <v>0.73684375586899098</v>
      </c>
      <c r="Y11" s="14">
        <v>1</v>
      </c>
      <c r="Z11" s="14">
        <v>0.40559031118287198</v>
      </c>
      <c r="AA11" s="14"/>
      <c r="AB11" s="14">
        <v>0.62891953004954404</v>
      </c>
      <c r="AC11" s="14">
        <v>0.53644067188432598</v>
      </c>
      <c r="AD11" s="14">
        <v>0.63059784855887902</v>
      </c>
      <c r="AE11" s="14"/>
      <c r="AF11" s="14">
        <v>0.61753371325455997</v>
      </c>
      <c r="AG11" s="14">
        <v>0.57948176472933699</v>
      </c>
      <c r="AH11" s="14">
        <v>0.54739876545651101</v>
      </c>
      <c r="AI11" s="14">
        <v>0.51454148685379797</v>
      </c>
      <c r="AJ11" s="14">
        <v>0.47519312878869502</v>
      </c>
      <c r="AK11" s="14">
        <v>0.63411374389988395</v>
      </c>
      <c r="AL11" s="14">
        <v>0.48841303090260402</v>
      </c>
      <c r="AM11" s="14">
        <v>0.48812561227910001</v>
      </c>
      <c r="AN11" s="14"/>
      <c r="AO11" s="14">
        <v>0.58574927703776203</v>
      </c>
      <c r="AP11" s="14">
        <v>0.54516938210314303</v>
      </c>
      <c r="AQ11" s="14">
        <v>0.54748641580181201</v>
      </c>
      <c r="AR11" s="14">
        <v>0.66635924518824596</v>
      </c>
      <c r="AS11" s="14">
        <v>0.60416164504988401</v>
      </c>
      <c r="AT11" s="14">
        <v>0.64389501013424399</v>
      </c>
      <c r="AU11" s="14">
        <v>0.489488059173741</v>
      </c>
      <c r="AV11" s="14">
        <v>0.51018776116914999</v>
      </c>
      <c r="AW11" s="14"/>
      <c r="AX11" s="14">
        <v>0.46263214063124702</v>
      </c>
      <c r="AY11" s="14">
        <v>0.63766228387083002</v>
      </c>
      <c r="AZ11" s="14">
        <v>0.51855938969384396</v>
      </c>
      <c r="BA11" s="14"/>
      <c r="BB11" s="14">
        <v>0.60866847225381304</v>
      </c>
      <c r="BC11" s="14">
        <v>0.60585359300296404</v>
      </c>
      <c r="BD11" s="14">
        <v>0.50821164951423003</v>
      </c>
      <c r="BE11" s="14"/>
      <c r="BF11" s="14">
        <v>0.42537915253803799</v>
      </c>
      <c r="BG11" s="14">
        <v>0.61755327941082205</v>
      </c>
      <c r="BH11" s="14">
        <v>0.55100825194991099</v>
      </c>
      <c r="BI11" s="14"/>
      <c r="BJ11" s="14">
        <v>0.65791492031619603</v>
      </c>
      <c r="BK11" s="14">
        <v>0.53258997893823701</v>
      </c>
      <c r="BL11" s="14"/>
      <c r="BM11" s="14">
        <v>0.64806826134618101</v>
      </c>
      <c r="BN11" s="14">
        <v>0.52813181738173198</v>
      </c>
      <c r="BO11" s="14"/>
      <c r="BP11" s="14">
        <v>0.509561772921026</v>
      </c>
      <c r="BQ11" s="14">
        <v>0.52080199318110698</v>
      </c>
      <c r="BR11" s="14">
        <v>0.615389713336847</v>
      </c>
      <c r="BS11" s="14">
        <v>0.53105294314551499</v>
      </c>
      <c r="BT11" s="14">
        <v>0.568950252604559</v>
      </c>
      <c r="BU11" s="14">
        <v>0.64735926168033897</v>
      </c>
      <c r="BV11" s="14">
        <v>0.58968447133928803</v>
      </c>
      <c r="BW11" s="14">
        <v>0.52802445597019299</v>
      </c>
    </row>
    <row r="12" spans="2:75" x14ac:dyDescent="0.35">
      <c r="B12" s="15" t="s">
        <v>462</v>
      </c>
      <c r="C12" s="14">
        <v>0.12791166774402399</v>
      </c>
      <c r="D12" s="14">
        <v>0.137148204912654</v>
      </c>
      <c r="E12" s="14">
        <v>0.119194650259977</v>
      </c>
      <c r="F12" s="14"/>
      <c r="G12" s="14">
        <v>0.19843899996578501</v>
      </c>
      <c r="H12" s="14">
        <v>9.9555668320266105E-2</v>
      </c>
      <c r="I12" s="14">
        <v>0.13629442963167199</v>
      </c>
      <c r="J12" s="14">
        <v>0.14147842313098599</v>
      </c>
      <c r="K12" s="14">
        <v>0.107615589543596</v>
      </c>
      <c r="L12" s="14">
        <v>0.12096072743687</v>
      </c>
      <c r="M12" s="14"/>
      <c r="N12" s="14">
        <v>0.12790978064529801</v>
      </c>
      <c r="O12" s="14">
        <v>0.12791519931449699</v>
      </c>
      <c r="P12" s="14"/>
      <c r="Q12" s="14">
        <v>0.11343211735766801</v>
      </c>
      <c r="R12" s="14">
        <v>0.16014095683524901</v>
      </c>
      <c r="S12" s="14">
        <v>0.112144201465274</v>
      </c>
      <c r="T12" s="14">
        <v>0.14267610588674001</v>
      </c>
      <c r="U12" s="14">
        <v>0.13059864431144999</v>
      </c>
      <c r="V12" s="14">
        <v>9.0985311252217801E-2</v>
      </c>
      <c r="W12" s="14">
        <v>0.13096211627322801</v>
      </c>
      <c r="X12" s="14">
        <v>0.17650424472829601</v>
      </c>
      <c r="Y12" s="14">
        <v>0</v>
      </c>
      <c r="Z12" s="14">
        <v>0.12621446129914601</v>
      </c>
      <c r="AA12" s="14"/>
      <c r="AB12" s="14">
        <v>8.4530553878026493E-2</v>
      </c>
      <c r="AC12" s="14">
        <v>0.123768472187128</v>
      </c>
      <c r="AD12" s="14">
        <v>0.145182954259549</v>
      </c>
      <c r="AE12" s="14"/>
      <c r="AF12" s="14">
        <v>0.11206515953271901</v>
      </c>
      <c r="AG12" s="14">
        <v>0.122685482234889</v>
      </c>
      <c r="AH12" s="14">
        <v>0.19827295325876801</v>
      </c>
      <c r="AI12" s="14">
        <v>0.16016908649001699</v>
      </c>
      <c r="AJ12" s="14">
        <v>0.28524927443153802</v>
      </c>
      <c r="AK12" s="14">
        <v>9.5937841795691606E-2</v>
      </c>
      <c r="AL12" s="14">
        <v>0.24237363211340199</v>
      </c>
      <c r="AM12" s="14">
        <v>0.11978833069214199</v>
      </c>
      <c r="AN12" s="14"/>
      <c r="AO12" s="14">
        <v>0.13641844115482299</v>
      </c>
      <c r="AP12" s="14">
        <v>0.16906651319082999</v>
      </c>
      <c r="AQ12" s="14">
        <v>0.12735726880353099</v>
      </c>
      <c r="AR12" s="14">
        <v>8.75724015234806E-2</v>
      </c>
      <c r="AS12" s="14">
        <v>0.2610991627241</v>
      </c>
      <c r="AT12" s="14">
        <v>5.0896773774652203E-2</v>
      </c>
      <c r="AU12" s="14">
        <v>0.23938074061193401</v>
      </c>
      <c r="AV12" s="14">
        <v>0.14460871479312701</v>
      </c>
      <c r="AW12" s="14"/>
      <c r="AX12" s="14">
        <v>0.122250555799945</v>
      </c>
      <c r="AY12" s="14">
        <v>0.111138956237169</v>
      </c>
      <c r="AZ12" s="14">
        <v>0.16172028377179701</v>
      </c>
      <c r="BA12" s="14"/>
      <c r="BB12" s="14">
        <v>0.115585877910446</v>
      </c>
      <c r="BC12" s="14">
        <v>0.102401746474996</v>
      </c>
      <c r="BD12" s="14">
        <v>0.20067736064475</v>
      </c>
      <c r="BE12" s="14"/>
      <c r="BF12" s="14">
        <v>0.186415372572934</v>
      </c>
      <c r="BG12" s="14">
        <v>9.9108293762893401E-2</v>
      </c>
      <c r="BH12" s="14">
        <v>0.166974813584366</v>
      </c>
      <c r="BI12" s="14"/>
      <c r="BJ12" s="14">
        <v>0.120751014202677</v>
      </c>
      <c r="BK12" s="14">
        <v>0.128975605278496</v>
      </c>
      <c r="BL12" s="14"/>
      <c r="BM12" s="14">
        <v>0.113151126091594</v>
      </c>
      <c r="BN12" s="14">
        <v>0.12794712898112501</v>
      </c>
      <c r="BO12" s="14"/>
      <c r="BP12" s="14">
        <v>8.8087491453593902E-2</v>
      </c>
      <c r="BQ12" s="14">
        <v>9.0348676522392896E-2</v>
      </c>
      <c r="BR12" s="14">
        <v>9.6675636428535203E-2</v>
      </c>
      <c r="BS12" s="14">
        <v>0.17216099499335999</v>
      </c>
      <c r="BT12" s="14">
        <v>0.13946794250097599</v>
      </c>
      <c r="BU12" s="14">
        <v>0.10512611480501501</v>
      </c>
      <c r="BV12" s="14">
        <v>0.100102017333333</v>
      </c>
      <c r="BW12" s="14">
        <v>0.152012330522624</v>
      </c>
    </row>
    <row r="13" spans="2:75" x14ac:dyDescent="0.35">
      <c r="B13" s="15" t="s">
        <v>463</v>
      </c>
      <c r="C13" s="14">
        <v>6.8742304105113006E-2</v>
      </c>
      <c r="D13" s="14">
        <v>7.2299967837944901E-2</v>
      </c>
      <c r="E13" s="14">
        <v>6.5384745271616598E-2</v>
      </c>
      <c r="F13" s="14"/>
      <c r="G13" s="14">
        <v>0.105350634975151</v>
      </c>
      <c r="H13" s="14">
        <v>0.14011953089470999</v>
      </c>
      <c r="I13" s="14">
        <v>8.3444116163193902E-2</v>
      </c>
      <c r="J13" s="14">
        <v>8.2341463365756207E-2</v>
      </c>
      <c r="K13" s="14">
        <v>8.1997177685934897E-2</v>
      </c>
      <c r="L13" s="14">
        <v>1.7030802731048001E-2</v>
      </c>
      <c r="M13" s="14"/>
      <c r="N13" s="14">
        <v>5.6665946862037998E-2</v>
      </c>
      <c r="O13" s="14">
        <v>9.1342344088581995E-2</v>
      </c>
      <c r="P13" s="14"/>
      <c r="Q13" s="14">
        <v>0.13774718042131101</v>
      </c>
      <c r="R13" s="14">
        <v>7.8800300719009606E-2</v>
      </c>
      <c r="S13" s="14">
        <v>6.9828320100049995E-2</v>
      </c>
      <c r="T13" s="14">
        <v>8.6296805639038299E-2</v>
      </c>
      <c r="U13" s="14">
        <v>5.2234344333992502E-2</v>
      </c>
      <c r="V13" s="14">
        <v>8.6047729593747804E-2</v>
      </c>
      <c r="W13" s="14">
        <v>4.5794019333234098E-2</v>
      </c>
      <c r="X13" s="14">
        <v>0</v>
      </c>
      <c r="Y13" s="14">
        <v>0</v>
      </c>
      <c r="Z13" s="14">
        <v>4.76153921909424E-2</v>
      </c>
      <c r="AA13" s="14"/>
      <c r="AB13" s="14">
        <v>7.1468999943091305E-2</v>
      </c>
      <c r="AC13" s="14">
        <v>5.4246202197968801E-2</v>
      </c>
      <c r="AD13" s="14">
        <v>0.10999955533077301</v>
      </c>
      <c r="AE13" s="14"/>
      <c r="AF13" s="14">
        <v>2.1481761839904499E-2</v>
      </c>
      <c r="AG13" s="14">
        <v>0.106628264927879</v>
      </c>
      <c r="AH13" s="14">
        <v>6.0977328123437799E-2</v>
      </c>
      <c r="AI13" s="14">
        <v>0.101487640412285</v>
      </c>
      <c r="AJ13" s="14">
        <v>4.6280275078442797E-2</v>
      </c>
      <c r="AK13" s="14">
        <v>3.3526613034155502E-2</v>
      </c>
      <c r="AL13" s="14">
        <v>0.15952600291361901</v>
      </c>
      <c r="AM13" s="14">
        <v>7.4566528133146306E-2</v>
      </c>
      <c r="AN13" s="14"/>
      <c r="AO13" s="14">
        <v>3.9366255149808703E-2</v>
      </c>
      <c r="AP13" s="14">
        <v>0.10952893923545801</v>
      </c>
      <c r="AQ13" s="14">
        <v>6.8943597228298195E-2</v>
      </c>
      <c r="AR13" s="14">
        <v>2.1921606564401001E-2</v>
      </c>
      <c r="AS13" s="14">
        <v>3.4801526552872199E-2</v>
      </c>
      <c r="AT13" s="14">
        <v>3.71627013742808E-2</v>
      </c>
      <c r="AU13" s="14">
        <v>0.134072100375425</v>
      </c>
      <c r="AV13" s="14">
        <v>6.6889288376649106E-2</v>
      </c>
      <c r="AW13" s="14"/>
      <c r="AX13" s="14">
        <v>5.9764297676832903E-2</v>
      </c>
      <c r="AY13" s="14">
        <v>3.4633096529795099E-2</v>
      </c>
      <c r="AZ13" s="14">
        <v>0.11301607941338999</v>
      </c>
      <c r="BA13" s="14"/>
      <c r="BB13" s="14">
        <v>6.1881393037372397E-2</v>
      </c>
      <c r="BC13" s="14">
        <v>4.1248937480061303E-2</v>
      </c>
      <c r="BD13" s="14">
        <v>0.143798762485528</v>
      </c>
      <c r="BE13" s="14"/>
      <c r="BF13" s="14">
        <v>0.112525355030589</v>
      </c>
      <c r="BG13" s="14">
        <v>3.5108605624585003E-2</v>
      </c>
      <c r="BH13" s="14">
        <v>0.11712206827952799</v>
      </c>
      <c r="BI13" s="14"/>
      <c r="BJ13" s="14">
        <v>2.61619287582033E-2</v>
      </c>
      <c r="BK13" s="14">
        <v>8.2394177582724798E-2</v>
      </c>
      <c r="BL13" s="14"/>
      <c r="BM13" s="14">
        <v>7.9146733860357907E-2</v>
      </c>
      <c r="BN13" s="14">
        <v>6.2909137094173104E-2</v>
      </c>
      <c r="BO13" s="14"/>
      <c r="BP13" s="14">
        <v>6.4014438134942203E-2</v>
      </c>
      <c r="BQ13" s="14">
        <v>4.60767460373658E-2</v>
      </c>
      <c r="BR13" s="14">
        <v>5.2204988877509899E-2</v>
      </c>
      <c r="BS13" s="14">
        <v>0.106520954590786</v>
      </c>
      <c r="BT13" s="14">
        <v>5.6367927469843197E-2</v>
      </c>
      <c r="BU13" s="14">
        <v>6.6820914579887203E-2</v>
      </c>
      <c r="BV13" s="14">
        <v>7.3704243133264305E-2</v>
      </c>
      <c r="BW13" s="14">
        <v>7.3566861748146306E-2</v>
      </c>
    </row>
    <row r="14" spans="2:75" x14ac:dyDescent="0.35">
      <c r="B14" s="15" t="s">
        <v>92</v>
      </c>
      <c r="C14" s="20">
        <v>0.171772862873387</v>
      </c>
      <c r="D14" s="20">
        <v>0.114717984489608</v>
      </c>
      <c r="E14" s="20">
        <v>0.22561862382703399</v>
      </c>
      <c r="F14" s="20"/>
      <c r="G14" s="20">
        <v>0.146170616344586</v>
      </c>
      <c r="H14" s="20">
        <v>0.114727291958791</v>
      </c>
      <c r="I14" s="20">
        <v>0.16667737554968601</v>
      </c>
      <c r="J14" s="20">
        <v>0.22611787436383901</v>
      </c>
      <c r="K14" s="20">
        <v>0.116592437086166</v>
      </c>
      <c r="L14" s="20">
        <v>0.19696381625624601</v>
      </c>
      <c r="M14" s="20"/>
      <c r="N14" s="20">
        <v>0.13924043877586101</v>
      </c>
      <c r="O14" s="20">
        <v>0.232654970827331</v>
      </c>
      <c r="P14" s="20"/>
      <c r="Q14" s="20">
        <v>0.31645506722148498</v>
      </c>
      <c r="R14" s="20">
        <v>0.29040707930115101</v>
      </c>
      <c r="S14" s="20">
        <v>0.15678474861767899</v>
      </c>
      <c r="T14" s="20">
        <v>0.158308688070979</v>
      </c>
      <c r="U14" s="20">
        <v>0.10600898631976199</v>
      </c>
      <c r="V14" s="20">
        <v>0.12554361234599601</v>
      </c>
      <c r="W14" s="20">
        <v>7.6224391210964207E-2</v>
      </c>
      <c r="X14" s="20">
        <v>0</v>
      </c>
      <c r="Y14" s="20">
        <v>0</v>
      </c>
      <c r="Z14" s="20">
        <v>0.39693375245481699</v>
      </c>
      <c r="AA14" s="20"/>
      <c r="AB14" s="20">
        <v>8.3023634240031799E-2</v>
      </c>
      <c r="AC14" s="20">
        <v>0.219799226604144</v>
      </c>
      <c r="AD14" s="20">
        <v>5.2362757787087703E-2</v>
      </c>
      <c r="AE14" s="20"/>
      <c r="AF14" s="20">
        <v>0.159776467657229</v>
      </c>
      <c r="AG14" s="20">
        <v>8.3754726605513197E-2</v>
      </c>
      <c r="AH14" s="20">
        <v>9.0627709926099198E-2</v>
      </c>
      <c r="AI14" s="20">
        <v>0.17079809102733701</v>
      </c>
      <c r="AJ14" s="20">
        <v>0.14714266268398099</v>
      </c>
      <c r="AK14" s="20">
        <v>0.13973359444311201</v>
      </c>
      <c r="AL14" s="20">
        <v>7.0391045212842299E-2</v>
      </c>
      <c r="AM14" s="20">
        <v>0.28856964565216903</v>
      </c>
      <c r="AN14" s="20"/>
      <c r="AO14" s="20">
        <v>0.16287607081758801</v>
      </c>
      <c r="AP14" s="20">
        <v>8.6303759748464395E-2</v>
      </c>
      <c r="AQ14" s="20">
        <v>0.128493057712918</v>
      </c>
      <c r="AR14" s="20">
        <v>0.19550291209796899</v>
      </c>
      <c r="AS14" s="20">
        <v>6.8132068186403605E-2</v>
      </c>
      <c r="AT14" s="20">
        <v>0.15182232713812399</v>
      </c>
      <c r="AU14" s="20">
        <v>7.32246316032516E-2</v>
      </c>
      <c r="AV14" s="20">
        <v>0.236653988046893</v>
      </c>
      <c r="AW14" s="20"/>
      <c r="AX14" s="20">
        <v>0.186010291807925</v>
      </c>
      <c r="AY14" s="20">
        <v>0.11742136493131899</v>
      </c>
      <c r="AZ14" s="20">
        <v>0.153372265056473</v>
      </c>
      <c r="BA14" s="20"/>
      <c r="BB14" s="20">
        <v>9.7148618241859996E-2</v>
      </c>
      <c r="BC14" s="20">
        <v>0.166646443153355</v>
      </c>
      <c r="BD14" s="20">
        <v>0.11036726534694399</v>
      </c>
      <c r="BE14" s="20"/>
      <c r="BF14" s="20">
        <v>0.129835068876859</v>
      </c>
      <c r="BG14" s="20">
        <v>0.14660229858313301</v>
      </c>
      <c r="BH14" s="20">
        <v>0.117615982282014</v>
      </c>
      <c r="BI14" s="20"/>
      <c r="BJ14" s="20">
        <v>9.2272157916914094E-2</v>
      </c>
      <c r="BK14" s="20">
        <v>0.18944907441742101</v>
      </c>
      <c r="BL14" s="20"/>
      <c r="BM14" s="20">
        <v>5.7844411268127803E-2</v>
      </c>
      <c r="BN14" s="20">
        <v>0.21808677983202801</v>
      </c>
      <c r="BO14" s="20"/>
      <c r="BP14" s="20">
        <v>0.20697549782185801</v>
      </c>
      <c r="BQ14" s="20">
        <v>0.23951430896728801</v>
      </c>
      <c r="BR14" s="20">
        <v>0.200798560921747</v>
      </c>
      <c r="BS14" s="20">
        <v>0.15403392408958499</v>
      </c>
      <c r="BT14" s="20">
        <v>0.165652568757061</v>
      </c>
      <c r="BU14" s="20">
        <v>0.12005487239507701</v>
      </c>
      <c r="BV14" s="20">
        <v>0.15201797722639099</v>
      </c>
      <c r="BW14" s="20">
        <v>0.18082939819948901</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472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459</v>
      </c>
      <c r="C9" s="14">
        <v>1.3174016393343001E-2</v>
      </c>
      <c r="D9" s="14">
        <v>2.1336342767729499E-2</v>
      </c>
      <c r="E9" s="14">
        <v>5.4707894786431904E-3</v>
      </c>
      <c r="F9" s="14"/>
      <c r="G9" s="14">
        <v>2.7702954398436602E-2</v>
      </c>
      <c r="H9" s="14">
        <v>5.0003080510887402E-3</v>
      </c>
      <c r="I9" s="14">
        <v>5.8403354348729002E-2</v>
      </c>
      <c r="J9" s="14">
        <v>6.0811081445539998E-3</v>
      </c>
      <c r="K9" s="14">
        <v>0</v>
      </c>
      <c r="L9" s="14">
        <v>4.0762822400097001E-3</v>
      </c>
      <c r="M9" s="14"/>
      <c r="N9" s="14">
        <v>1.3698090935203499E-2</v>
      </c>
      <c r="O9" s="14">
        <v>1.21932483221469E-2</v>
      </c>
      <c r="P9" s="14"/>
      <c r="Q9" s="14">
        <v>0</v>
      </c>
      <c r="R9" s="14">
        <v>4.2796316485799899E-3</v>
      </c>
      <c r="S9" s="14">
        <v>8.0347260509578498E-3</v>
      </c>
      <c r="T9" s="14">
        <v>2.4555685894645601E-2</v>
      </c>
      <c r="U9" s="14">
        <v>1.9967441713602302E-3</v>
      </c>
      <c r="V9" s="14">
        <v>0</v>
      </c>
      <c r="W9" s="14">
        <v>3.0776597861051799E-2</v>
      </c>
      <c r="X9" s="14">
        <v>0</v>
      </c>
      <c r="Y9" s="14">
        <v>0</v>
      </c>
      <c r="Z9" s="14">
        <v>2.39813333282347E-2</v>
      </c>
      <c r="AA9" s="14"/>
      <c r="AB9" s="14">
        <v>3.2880173189502197E-2</v>
      </c>
      <c r="AC9" s="14">
        <v>4.5108539829837903E-3</v>
      </c>
      <c r="AD9" s="14">
        <v>1.9472930707241098E-2</v>
      </c>
      <c r="AE9" s="14"/>
      <c r="AF9" s="14">
        <v>1.48636155314059E-2</v>
      </c>
      <c r="AG9" s="14">
        <v>1.1405044283264301E-2</v>
      </c>
      <c r="AH9" s="14">
        <v>0</v>
      </c>
      <c r="AI9" s="14">
        <v>0</v>
      </c>
      <c r="AJ9" s="14">
        <v>0</v>
      </c>
      <c r="AK9" s="14">
        <v>3.0311947479112099E-2</v>
      </c>
      <c r="AL9" s="14">
        <v>3.9296288857532301E-2</v>
      </c>
      <c r="AM9" s="14">
        <v>1.1293690287345099E-2</v>
      </c>
      <c r="AN9" s="14"/>
      <c r="AO9" s="14">
        <v>1.42834257213741E-2</v>
      </c>
      <c r="AP9" s="14">
        <v>1.14098306028211E-2</v>
      </c>
      <c r="AQ9" s="14">
        <v>1.05085227965482E-2</v>
      </c>
      <c r="AR9" s="14">
        <v>0</v>
      </c>
      <c r="AS9" s="14">
        <v>0</v>
      </c>
      <c r="AT9" s="14">
        <v>2.5447732542736402E-2</v>
      </c>
      <c r="AU9" s="14">
        <v>5.0167329870263497E-2</v>
      </c>
      <c r="AV9" s="14">
        <v>1.3304957399107101E-2</v>
      </c>
      <c r="AW9" s="14"/>
      <c r="AX9" s="14">
        <v>0.104344754992059</v>
      </c>
      <c r="AY9" s="14">
        <v>6.0990806687581502E-3</v>
      </c>
      <c r="AZ9" s="14">
        <v>1.03579367232834E-2</v>
      </c>
      <c r="BA9" s="14"/>
      <c r="BB9" s="14">
        <v>6.5320255525446E-2</v>
      </c>
      <c r="BC9" s="14">
        <v>6.4745067340635596E-3</v>
      </c>
      <c r="BD9" s="14">
        <v>0</v>
      </c>
      <c r="BE9" s="14"/>
      <c r="BF9" s="14">
        <v>0.10837905216080899</v>
      </c>
      <c r="BG9" s="14">
        <v>1.2911210431766899E-2</v>
      </c>
      <c r="BH9" s="14">
        <v>1.18831646756149E-3</v>
      </c>
      <c r="BI9" s="14"/>
      <c r="BJ9" s="14">
        <v>2.46943418961654E-2</v>
      </c>
      <c r="BK9" s="14">
        <v>1.04854226762087E-2</v>
      </c>
      <c r="BL9" s="14"/>
      <c r="BM9" s="14">
        <v>2.3153982652654701E-2</v>
      </c>
      <c r="BN9" s="14">
        <v>8.4196425622651994E-3</v>
      </c>
      <c r="BO9" s="14"/>
      <c r="BP9" s="14">
        <v>1.9956432970246501E-2</v>
      </c>
      <c r="BQ9" s="14">
        <v>4.1506953797887498E-2</v>
      </c>
      <c r="BR9" s="14">
        <v>0</v>
      </c>
      <c r="BS9" s="14">
        <v>4.1164060894451297E-3</v>
      </c>
      <c r="BT9" s="14">
        <v>1.5441805671340901E-2</v>
      </c>
      <c r="BU9" s="14">
        <v>0</v>
      </c>
      <c r="BV9" s="14">
        <v>0</v>
      </c>
      <c r="BW9" s="14">
        <v>1.95931658515608E-2</v>
      </c>
    </row>
    <row r="10" spans="2:75" x14ac:dyDescent="0.35">
      <c r="B10" s="15" t="s">
        <v>460</v>
      </c>
      <c r="C10" s="14">
        <v>0.115855933279575</v>
      </c>
      <c r="D10" s="14">
        <v>0.137586384263195</v>
      </c>
      <c r="E10" s="14">
        <v>9.5347736570990299E-2</v>
      </c>
      <c r="F10" s="14"/>
      <c r="G10" s="14">
        <v>0.21172288630567099</v>
      </c>
      <c r="H10" s="14">
        <v>0.12983862071669799</v>
      </c>
      <c r="I10" s="14">
        <v>8.0698618475234601E-2</v>
      </c>
      <c r="J10" s="14">
        <v>8.9781231492214106E-2</v>
      </c>
      <c r="K10" s="14">
        <v>9.3686361146269798E-2</v>
      </c>
      <c r="L10" s="14">
        <v>0.126573553132832</v>
      </c>
      <c r="M10" s="14"/>
      <c r="N10" s="14">
        <v>0.12855441484975699</v>
      </c>
      <c r="O10" s="14">
        <v>9.2091632055376502E-2</v>
      </c>
      <c r="P10" s="14"/>
      <c r="Q10" s="14">
        <v>2.2224748646078901E-2</v>
      </c>
      <c r="R10" s="14">
        <v>4.4040837820288101E-2</v>
      </c>
      <c r="S10" s="14">
        <v>7.2896315596054098E-2</v>
      </c>
      <c r="T10" s="14">
        <v>0.168991320237979</v>
      </c>
      <c r="U10" s="14">
        <v>9.4636893984351905E-2</v>
      </c>
      <c r="V10" s="14">
        <v>0.152564214485233</v>
      </c>
      <c r="W10" s="14">
        <v>0.17113307955736301</v>
      </c>
      <c r="X10" s="14">
        <v>8.66519994027138E-2</v>
      </c>
      <c r="Y10" s="14">
        <v>0</v>
      </c>
      <c r="Z10" s="14">
        <v>8.4593787041409102E-2</v>
      </c>
      <c r="AA10" s="14"/>
      <c r="AB10" s="14">
        <v>0.125479559150877</v>
      </c>
      <c r="AC10" s="14">
        <v>0.107878704360476</v>
      </c>
      <c r="AD10" s="14">
        <v>0.156592267245134</v>
      </c>
      <c r="AE10" s="14"/>
      <c r="AF10" s="14">
        <v>0.14891617976228699</v>
      </c>
      <c r="AG10" s="14">
        <v>0.12745460154837901</v>
      </c>
      <c r="AH10" s="14">
        <v>0.138959392604113</v>
      </c>
      <c r="AI10" s="14">
        <v>7.7796887455020503E-2</v>
      </c>
      <c r="AJ10" s="14">
        <v>0.14605366372721201</v>
      </c>
      <c r="AK10" s="14">
        <v>0.15325491852154899</v>
      </c>
      <c r="AL10" s="14">
        <v>6.2865894624010293E-2</v>
      </c>
      <c r="AM10" s="14">
        <v>7.1453995589054797E-2</v>
      </c>
      <c r="AN10" s="14"/>
      <c r="AO10" s="14">
        <v>0.102078251181552</v>
      </c>
      <c r="AP10" s="14">
        <v>0.12329503474082799</v>
      </c>
      <c r="AQ10" s="14">
        <v>0.226769664737414</v>
      </c>
      <c r="AR10" s="14">
        <v>0.103886922788666</v>
      </c>
      <c r="AS10" s="14">
        <v>0.16832578803163301</v>
      </c>
      <c r="AT10" s="14">
        <v>0.18533206984223899</v>
      </c>
      <c r="AU10" s="14">
        <v>3.6925759087299698E-2</v>
      </c>
      <c r="AV10" s="14">
        <v>3.8139617763511102E-2</v>
      </c>
      <c r="AW10" s="14"/>
      <c r="AX10" s="14">
        <v>0.17578860248870601</v>
      </c>
      <c r="AY10" s="14">
        <v>0.165698104787077</v>
      </c>
      <c r="AZ10" s="14">
        <v>7.2614880254790307E-2</v>
      </c>
      <c r="BA10" s="14"/>
      <c r="BB10" s="14">
        <v>0.17176891703764999</v>
      </c>
      <c r="BC10" s="14">
        <v>0.14276476681728301</v>
      </c>
      <c r="BD10" s="14">
        <v>5.8062953704058999E-2</v>
      </c>
      <c r="BE10" s="14"/>
      <c r="BF10" s="14">
        <v>0.177179741651075</v>
      </c>
      <c r="BG10" s="14">
        <v>0.15622585102178199</v>
      </c>
      <c r="BH10" s="14">
        <v>7.8243384884016595E-2</v>
      </c>
      <c r="BI10" s="14"/>
      <c r="BJ10" s="14">
        <v>0.19203857511963399</v>
      </c>
      <c r="BK10" s="14">
        <v>9.6590677771059494E-2</v>
      </c>
      <c r="BL10" s="14"/>
      <c r="BM10" s="14">
        <v>0.160278692412891</v>
      </c>
      <c r="BN10" s="14">
        <v>0.102886166704011</v>
      </c>
      <c r="BO10" s="14"/>
      <c r="BP10" s="14">
        <v>0.131828729546179</v>
      </c>
      <c r="BQ10" s="14">
        <v>0.15426328443245399</v>
      </c>
      <c r="BR10" s="14">
        <v>0</v>
      </c>
      <c r="BS10" s="14">
        <v>8.8276183203033196E-2</v>
      </c>
      <c r="BT10" s="14">
        <v>0.116754925868962</v>
      </c>
      <c r="BU10" s="14">
        <v>0.179904305056829</v>
      </c>
      <c r="BV10" s="14">
        <v>0.15661023867128601</v>
      </c>
      <c r="BW10" s="14">
        <v>5.75298135472904E-2</v>
      </c>
    </row>
    <row r="11" spans="2:75" x14ac:dyDescent="0.35">
      <c r="B11" s="15" t="s">
        <v>461</v>
      </c>
      <c r="C11" s="14">
        <v>0.55852785147510597</v>
      </c>
      <c r="D11" s="14">
        <v>0.57850723297685103</v>
      </c>
      <c r="E11" s="14">
        <v>0.53967223332606296</v>
      </c>
      <c r="F11" s="14"/>
      <c r="G11" s="14">
        <v>0.39475672538022999</v>
      </c>
      <c r="H11" s="14">
        <v>0.50329185914512498</v>
      </c>
      <c r="I11" s="14">
        <v>0.51983880716797704</v>
      </c>
      <c r="J11" s="14">
        <v>0.5514065483649</v>
      </c>
      <c r="K11" s="14">
        <v>0.60794840524036398</v>
      </c>
      <c r="L11" s="14">
        <v>0.61140767105143401</v>
      </c>
      <c r="M11" s="14"/>
      <c r="N11" s="14">
        <v>0.583253582342661</v>
      </c>
      <c r="O11" s="14">
        <v>0.51225541228011096</v>
      </c>
      <c r="P11" s="14"/>
      <c r="Q11" s="14">
        <v>0.39485251816285799</v>
      </c>
      <c r="R11" s="14">
        <v>0.45065721198928199</v>
      </c>
      <c r="S11" s="14">
        <v>0.58489956184870595</v>
      </c>
      <c r="T11" s="14">
        <v>0.51814174920037503</v>
      </c>
      <c r="U11" s="14">
        <v>0.67491008895357196</v>
      </c>
      <c r="V11" s="14">
        <v>0.63775125299694402</v>
      </c>
      <c r="W11" s="14">
        <v>0.57175033084795002</v>
      </c>
      <c r="X11" s="14">
        <v>0.91334800059728605</v>
      </c>
      <c r="Y11" s="14">
        <v>0.68232222267642095</v>
      </c>
      <c r="Z11" s="14">
        <v>0.40016631690749699</v>
      </c>
      <c r="AA11" s="14"/>
      <c r="AB11" s="14">
        <v>0.65729136200804195</v>
      </c>
      <c r="AC11" s="14">
        <v>0.55559359866492297</v>
      </c>
      <c r="AD11" s="14">
        <v>0.53792933274709098</v>
      </c>
      <c r="AE11" s="14"/>
      <c r="AF11" s="14">
        <v>0.64625905670959505</v>
      </c>
      <c r="AG11" s="14">
        <v>0.58566730612886897</v>
      </c>
      <c r="AH11" s="14">
        <v>0.66582962428136205</v>
      </c>
      <c r="AI11" s="14">
        <v>0.56992544318470095</v>
      </c>
      <c r="AJ11" s="14">
        <v>0.50796541439478005</v>
      </c>
      <c r="AK11" s="14">
        <v>0.561319235818308</v>
      </c>
      <c r="AL11" s="14">
        <v>0.54410336072341903</v>
      </c>
      <c r="AM11" s="14">
        <v>0.43348169571540901</v>
      </c>
      <c r="AN11" s="14"/>
      <c r="AO11" s="14">
        <v>0.70557560976684197</v>
      </c>
      <c r="AP11" s="14">
        <v>0.603637406554551</v>
      </c>
      <c r="AQ11" s="14">
        <v>0.52864387965447301</v>
      </c>
      <c r="AR11" s="14">
        <v>0.47534174988205602</v>
      </c>
      <c r="AS11" s="14">
        <v>0.53033618838667995</v>
      </c>
      <c r="AT11" s="14">
        <v>0.55730629962051303</v>
      </c>
      <c r="AU11" s="14">
        <v>0.56320809474175204</v>
      </c>
      <c r="AV11" s="14">
        <v>0.44460840494153903</v>
      </c>
      <c r="AW11" s="14"/>
      <c r="AX11" s="14">
        <v>0.42982856317925899</v>
      </c>
      <c r="AY11" s="14">
        <v>0.63240117011522501</v>
      </c>
      <c r="AZ11" s="14">
        <v>0.539488305526033</v>
      </c>
      <c r="BA11" s="14"/>
      <c r="BB11" s="14">
        <v>0.51643803449728698</v>
      </c>
      <c r="BC11" s="14">
        <v>0.59866030632113498</v>
      </c>
      <c r="BD11" s="14">
        <v>0.57486154667666001</v>
      </c>
      <c r="BE11" s="14"/>
      <c r="BF11" s="14">
        <v>0.36241361139105399</v>
      </c>
      <c r="BG11" s="14">
        <v>0.60690246365498601</v>
      </c>
      <c r="BH11" s="14">
        <v>0.58015275327791305</v>
      </c>
      <c r="BI11" s="14"/>
      <c r="BJ11" s="14">
        <v>0.62902975136272399</v>
      </c>
      <c r="BK11" s="14">
        <v>0.54681407870068599</v>
      </c>
      <c r="BL11" s="14"/>
      <c r="BM11" s="14">
        <v>0.60919017292333799</v>
      </c>
      <c r="BN11" s="14">
        <v>0.54545477026858802</v>
      </c>
      <c r="BO11" s="14"/>
      <c r="BP11" s="14">
        <v>0.50022095120121701</v>
      </c>
      <c r="BQ11" s="14">
        <v>0.49361374457705398</v>
      </c>
      <c r="BR11" s="14">
        <v>0.62993824137092502</v>
      </c>
      <c r="BS11" s="14">
        <v>0.54243184519992405</v>
      </c>
      <c r="BT11" s="14">
        <v>0.59013822220454004</v>
      </c>
      <c r="BU11" s="14">
        <v>0.56271266289289201</v>
      </c>
      <c r="BV11" s="14">
        <v>0.58582449916038604</v>
      </c>
      <c r="BW11" s="14">
        <v>0.58015977820945597</v>
      </c>
    </row>
    <row r="12" spans="2:75" x14ac:dyDescent="0.35">
      <c r="B12" s="15" t="s">
        <v>462</v>
      </c>
      <c r="C12" s="14">
        <v>8.8607079180757206E-2</v>
      </c>
      <c r="D12" s="14">
        <v>0.10778913731254799</v>
      </c>
      <c r="E12" s="14">
        <v>7.0503938029254795E-2</v>
      </c>
      <c r="F12" s="14"/>
      <c r="G12" s="14">
        <v>0.165941038792221</v>
      </c>
      <c r="H12" s="14">
        <v>0.101690138798801</v>
      </c>
      <c r="I12" s="14">
        <v>0.123720502392465</v>
      </c>
      <c r="J12" s="14">
        <v>5.5501292327568598E-2</v>
      </c>
      <c r="K12" s="14">
        <v>8.2946619271730596E-2</v>
      </c>
      <c r="L12" s="14">
        <v>7.1738777356432207E-2</v>
      </c>
      <c r="M12" s="14"/>
      <c r="N12" s="14">
        <v>9.7425682970492103E-2</v>
      </c>
      <c r="O12" s="14">
        <v>7.2103692088539104E-2</v>
      </c>
      <c r="P12" s="14"/>
      <c r="Q12" s="14">
        <v>2.7474941571811701E-2</v>
      </c>
      <c r="R12" s="14">
        <v>0.14356749558512499</v>
      </c>
      <c r="S12" s="14">
        <v>5.7303771950343002E-2</v>
      </c>
      <c r="T12" s="14">
        <v>0.121116792749657</v>
      </c>
      <c r="U12" s="14">
        <v>8.2362319135625403E-2</v>
      </c>
      <c r="V12" s="14">
        <v>9.5068042413038401E-2</v>
      </c>
      <c r="W12" s="14">
        <v>7.0808508367994197E-2</v>
      </c>
      <c r="X12" s="14">
        <v>0</v>
      </c>
      <c r="Y12" s="14">
        <v>0</v>
      </c>
      <c r="Z12" s="14">
        <v>5.4402365495771002E-2</v>
      </c>
      <c r="AA12" s="14"/>
      <c r="AB12" s="14">
        <v>9.3660137129762899E-2</v>
      </c>
      <c r="AC12" s="14">
        <v>6.1500434733268897E-2</v>
      </c>
      <c r="AD12" s="14">
        <v>0.15765402741582199</v>
      </c>
      <c r="AE12" s="14"/>
      <c r="AF12" s="14">
        <v>2.5471396770401802E-2</v>
      </c>
      <c r="AG12" s="14">
        <v>9.6976335933937105E-2</v>
      </c>
      <c r="AH12" s="14">
        <v>0.10896205405569601</v>
      </c>
      <c r="AI12" s="14">
        <v>7.6295419332448502E-2</v>
      </c>
      <c r="AJ12" s="14">
        <v>0.107161875613971</v>
      </c>
      <c r="AK12" s="14">
        <v>8.6131439560537801E-2</v>
      </c>
      <c r="AL12" s="14">
        <v>0.20808692049232499</v>
      </c>
      <c r="AM12" s="14">
        <v>0.100572516831267</v>
      </c>
      <c r="AN12" s="14"/>
      <c r="AO12" s="14">
        <v>2.6169769727403501E-2</v>
      </c>
      <c r="AP12" s="14">
        <v>6.7953173872425998E-2</v>
      </c>
      <c r="AQ12" s="14">
        <v>0.13786501348237801</v>
      </c>
      <c r="AR12" s="14">
        <v>9.6268667782052605E-2</v>
      </c>
      <c r="AS12" s="14">
        <v>6.0317943916510103E-2</v>
      </c>
      <c r="AT12" s="14">
        <v>7.8809425510617495E-2</v>
      </c>
      <c r="AU12" s="14">
        <v>0.21774334175135501</v>
      </c>
      <c r="AV12" s="14">
        <v>0.100279475178617</v>
      </c>
      <c r="AW12" s="14"/>
      <c r="AX12" s="14">
        <v>6.1255672030964797E-2</v>
      </c>
      <c r="AY12" s="14">
        <v>8.0403374920679394E-2</v>
      </c>
      <c r="AZ12" s="14">
        <v>0.115079745309179</v>
      </c>
      <c r="BA12" s="14"/>
      <c r="BB12" s="14">
        <v>6.0974013558389002E-2</v>
      </c>
      <c r="BC12" s="14">
        <v>8.09396780634008E-2</v>
      </c>
      <c r="BD12" s="14">
        <v>0.140515336544181</v>
      </c>
      <c r="BE12" s="14"/>
      <c r="BF12" s="14">
        <v>0.176208842143177</v>
      </c>
      <c r="BG12" s="14">
        <v>7.8134228323461702E-2</v>
      </c>
      <c r="BH12" s="14">
        <v>9.7345738769305898E-2</v>
      </c>
      <c r="BI12" s="14"/>
      <c r="BJ12" s="14">
        <v>5.1347418623385599E-2</v>
      </c>
      <c r="BK12" s="14">
        <v>9.7691143768236205E-2</v>
      </c>
      <c r="BL12" s="14"/>
      <c r="BM12" s="14">
        <v>0.11370840918542</v>
      </c>
      <c r="BN12" s="14">
        <v>7.5075282625006595E-2</v>
      </c>
      <c r="BO12" s="14"/>
      <c r="BP12" s="14">
        <v>0.102521390224243</v>
      </c>
      <c r="BQ12" s="14">
        <v>6.6537631839216904E-2</v>
      </c>
      <c r="BR12" s="14">
        <v>0.18190538317315999</v>
      </c>
      <c r="BS12" s="14">
        <v>0.122541022298415</v>
      </c>
      <c r="BT12" s="14">
        <v>7.2586713839699404E-2</v>
      </c>
      <c r="BU12" s="14">
        <v>5.7304766718619199E-2</v>
      </c>
      <c r="BV12" s="14">
        <v>0.100102017333333</v>
      </c>
      <c r="BW12" s="14">
        <v>5.7785408263396301E-2</v>
      </c>
    </row>
    <row r="13" spans="2:75" x14ac:dyDescent="0.35">
      <c r="B13" s="15" t="s">
        <v>463</v>
      </c>
      <c r="C13" s="14">
        <v>4.8496888486883202E-2</v>
      </c>
      <c r="D13" s="14">
        <v>4.7797663331080001E-2</v>
      </c>
      <c r="E13" s="14">
        <v>4.9156784917454802E-2</v>
      </c>
      <c r="F13" s="14"/>
      <c r="G13" s="14">
        <v>4.1055508407607799E-2</v>
      </c>
      <c r="H13" s="14">
        <v>0.12525270714272799</v>
      </c>
      <c r="I13" s="14">
        <v>4.7840858893233501E-2</v>
      </c>
      <c r="J13" s="14">
        <v>6.5072541954605698E-2</v>
      </c>
      <c r="K13" s="14">
        <v>3.9774843247984498E-2</v>
      </c>
      <c r="L13" s="14">
        <v>1.9263746383692298E-2</v>
      </c>
      <c r="M13" s="14"/>
      <c r="N13" s="14">
        <v>4.4610528867023699E-2</v>
      </c>
      <c r="O13" s="14">
        <v>5.5769932918334403E-2</v>
      </c>
      <c r="P13" s="14"/>
      <c r="Q13" s="14">
        <v>8.14704086941683E-2</v>
      </c>
      <c r="R13" s="14">
        <v>5.8395559339051398E-2</v>
      </c>
      <c r="S13" s="14">
        <v>9.6101724939117394E-2</v>
      </c>
      <c r="T13" s="14">
        <v>3.07989112457164E-2</v>
      </c>
      <c r="U13" s="14">
        <v>3.1473482270876499E-2</v>
      </c>
      <c r="V13" s="14">
        <v>4.2974280011277802E-2</v>
      </c>
      <c r="W13" s="14">
        <v>4.5974151736575403E-2</v>
      </c>
      <c r="X13" s="14">
        <v>0</v>
      </c>
      <c r="Y13" s="14">
        <v>0.31767777732357899</v>
      </c>
      <c r="Z13" s="14">
        <v>3.7813997438711597E-2</v>
      </c>
      <c r="AA13" s="14"/>
      <c r="AB13" s="14">
        <v>4.0275413855878101E-2</v>
      </c>
      <c r="AC13" s="14">
        <v>4.3471777398676699E-2</v>
      </c>
      <c r="AD13" s="14">
        <v>7.2290283731968497E-2</v>
      </c>
      <c r="AE13" s="14"/>
      <c r="AF13" s="14">
        <v>6.7632607874894097E-3</v>
      </c>
      <c r="AG13" s="14">
        <v>9.5140655993930498E-2</v>
      </c>
      <c r="AH13" s="14">
        <v>2.38575724211471E-2</v>
      </c>
      <c r="AI13" s="14">
        <v>6.6068149946115401E-2</v>
      </c>
      <c r="AJ13" s="14">
        <v>9.50301561912993E-2</v>
      </c>
      <c r="AK13" s="14">
        <v>3.6625943651415298E-2</v>
      </c>
      <c r="AL13" s="14">
        <v>2.1788677593320399E-2</v>
      </c>
      <c r="AM13" s="14">
        <v>5.7986152166173602E-2</v>
      </c>
      <c r="AN13" s="14"/>
      <c r="AO13" s="14">
        <v>9.4708542762293908E-3</v>
      </c>
      <c r="AP13" s="14">
        <v>0.11233919318213199</v>
      </c>
      <c r="AQ13" s="14">
        <v>0</v>
      </c>
      <c r="AR13" s="14">
        <v>1.31350947117142E-2</v>
      </c>
      <c r="AS13" s="14">
        <v>0.107657647167132</v>
      </c>
      <c r="AT13" s="14">
        <v>3.6507755353421802E-2</v>
      </c>
      <c r="AU13" s="14">
        <v>1.38510421991219E-2</v>
      </c>
      <c r="AV13" s="14">
        <v>9.2233208314864895E-2</v>
      </c>
      <c r="AW13" s="14"/>
      <c r="AX13" s="14">
        <v>2.89157859309652E-2</v>
      </c>
      <c r="AY13" s="14">
        <v>2.86419450181176E-2</v>
      </c>
      <c r="AZ13" s="14">
        <v>7.6723197656717396E-2</v>
      </c>
      <c r="BA13" s="14"/>
      <c r="BB13" s="14">
        <v>4.8729461621836501E-2</v>
      </c>
      <c r="BC13" s="14">
        <v>2.4235614672242899E-2</v>
      </c>
      <c r="BD13" s="14">
        <v>0.106068106013499</v>
      </c>
      <c r="BE13" s="14"/>
      <c r="BF13" s="14">
        <v>3.7919833024936699E-2</v>
      </c>
      <c r="BG13" s="14">
        <v>1.8240722262215299E-2</v>
      </c>
      <c r="BH13" s="14">
        <v>9.2636210461130797E-2</v>
      </c>
      <c r="BI13" s="14"/>
      <c r="BJ13" s="14">
        <v>2.2803241903594999E-2</v>
      </c>
      <c r="BK13" s="14">
        <v>5.3528793334145799E-2</v>
      </c>
      <c r="BL13" s="14"/>
      <c r="BM13" s="14">
        <v>4.31738328547321E-2</v>
      </c>
      <c r="BN13" s="14">
        <v>4.7230472666670097E-2</v>
      </c>
      <c r="BO13" s="14"/>
      <c r="BP13" s="14">
        <v>3.2187801405653797E-2</v>
      </c>
      <c r="BQ13" s="14">
        <v>2.2493867822969801E-2</v>
      </c>
      <c r="BR13" s="14">
        <v>0</v>
      </c>
      <c r="BS13" s="14">
        <v>5.7670956304382501E-2</v>
      </c>
      <c r="BT13" s="14">
        <v>4.8009172418696497E-2</v>
      </c>
      <c r="BU13" s="14">
        <v>6.6273794890512494E-2</v>
      </c>
      <c r="BV13" s="14">
        <v>3.7720526014016702E-2</v>
      </c>
      <c r="BW13" s="14">
        <v>9.1606915696911095E-2</v>
      </c>
    </row>
    <row r="14" spans="2:75" x14ac:dyDescent="0.35">
      <c r="B14" s="15" t="s">
        <v>92</v>
      </c>
      <c r="C14" s="20">
        <v>0.175338231184335</v>
      </c>
      <c r="D14" s="20">
        <v>0.10698323934859599</v>
      </c>
      <c r="E14" s="20">
        <v>0.23984851767759399</v>
      </c>
      <c r="F14" s="20"/>
      <c r="G14" s="20">
        <v>0.158820886715833</v>
      </c>
      <c r="H14" s="20">
        <v>0.134926366145559</v>
      </c>
      <c r="I14" s="20">
        <v>0.16949785872236001</v>
      </c>
      <c r="J14" s="20">
        <v>0.23215727771615699</v>
      </c>
      <c r="K14" s="20">
        <v>0.17564377109365201</v>
      </c>
      <c r="L14" s="20">
        <v>0.1669399698356</v>
      </c>
      <c r="M14" s="20"/>
      <c r="N14" s="20">
        <v>0.13245770003486201</v>
      </c>
      <c r="O14" s="20">
        <v>0.25558608233549202</v>
      </c>
      <c r="P14" s="20"/>
      <c r="Q14" s="20">
        <v>0.47397738292508301</v>
      </c>
      <c r="R14" s="20">
        <v>0.29905926361767399</v>
      </c>
      <c r="S14" s="20">
        <v>0.180763899614822</v>
      </c>
      <c r="T14" s="20">
        <v>0.13639554067162599</v>
      </c>
      <c r="U14" s="20">
        <v>0.114620471484214</v>
      </c>
      <c r="V14" s="20">
        <v>7.1642210093506103E-2</v>
      </c>
      <c r="W14" s="20">
        <v>0.109557331629065</v>
      </c>
      <c r="X14" s="20">
        <v>0</v>
      </c>
      <c r="Y14" s="20">
        <v>0</v>
      </c>
      <c r="Z14" s="20">
        <v>0.39904219978837602</v>
      </c>
      <c r="AA14" s="20"/>
      <c r="AB14" s="20">
        <v>5.0413354665937701E-2</v>
      </c>
      <c r="AC14" s="20">
        <v>0.227044630859672</v>
      </c>
      <c r="AD14" s="20">
        <v>5.6061158152742999E-2</v>
      </c>
      <c r="AE14" s="20"/>
      <c r="AF14" s="20">
        <v>0.157726490438822</v>
      </c>
      <c r="AG14" s="20">
        <v>8.3356056111620599E-2</v>
      </c>
      <c r="AH14" s="20">
        <v>6.2391356637681902E-2</v>
      </c>
      <c r="AI14" s="20">
        <v>0.20991410008171399</v>
      </c>
      <c r="AJ14" s="20">
        <v>0.14378889007273801</v>
      </c>
      <c r="AK14" s="20">
        <v>0.13235651496907799</v>
      </c>
      <c r="AL14" s="20">
        <v>0.12385885770939301</v>
      </c>
      <c r="AM14" s="20">
        <v>0.32521194941075099</v>
      </c>
      <c r="AN14" s="20"/>
      <c r="AO14" s="20">
        <v>0.142422089326599</v>
      </c>
      <c r="AP14" s="20">
        <v>8.1365361047242096E-2</v>
      </c>
      <c r="AQ14" s="20">
        <v>9.62129193291867E-2</v>
      </c>
      <c r="AR14" s="20">
        <v>0.31136756483551198</v>
      </c>
      <c r="AS14" s="20">
        <v>0.133362432498045</v>
      </c>
      <c r="AT14" s="20">
        <v>0.116596717130472</v>
      </c>
      <c r="AU14" s="20">
        <v>0.118104432350208</v>
      </c>
      <c r="AV14" s="20">
        <v>0.31143433640236101</v>
      </c>
      <c r="AW14" s="20"/>
      <c r="AX14" s="20">
        <v>0.19986662137804601</v>
      </c>
      <c r="AY14" s="20">
        <v>8.6756324490142603E-2</v>
      </c>
      <c r="AZ14" s="20">
        <v>0.18573593452999701</v>
      </c>
      <c r="BA14" s="20"/>
      <c r="BB14" s="20">
        <v>0.136769317759391</v>
      </c>
      <c r="BC14" s="20">
        <v>0.14692512739187499</v>
      </c>
      <c r="BD14" s="20">
        <v>0.120492057061601</v>
      </c>
      <c r="BE14" s="20"/>
      <c r="BF14" s="20">
        <v>0.13789891962894901</v>
      </c>
      <c r="BG14" s="20">
        <v>0.12758552430578801</v>
      </c>
      <c r="BH14" s="20">
        <v>0.15043359614007201</v>
      </c>
      <c r="BI14" s="20"/>
      <c r="BJ14" s="20">
        <v>8.0086671094496104E-2</v>
      </c>
      <c r="BK14" s="20">
        <v>0.19488988374966401</v>
      </c>
      <c r="BL14" s="20"/>
      <c r="BM14" s="20">
        <v>5.0494909970963502E-2</v>
      </c>
      <c r="BN14" s="20">
        <v>0.220933665173459</v>
      </c>
      <c r="BO14" s="20"/>
      <c r="BP14" s="20">
        <v>0.213284694652461</v>
      </c>
      <c r="BQ14" s="20">
        <v>0.221584517530418</v>
      </c>
      <c r="BR14" s="20">
        <v>0.18815637545591599</v>
      </c>
      <c r="BS14" s="20">
        <v>0.1849635869048</v>
      </c>
      <c r="BT14" s="20">
        <v>0.15706915999676199</v>
      </c>
      <c r="BU14" s="20">
        <v>0.13380447044114699</v>
      </c>
      <c r="BV14" s="20">
        <v>0.11974271882097801</v>
      </c>
      <c r="BW14" s="20">
        <v>0.19332491843138599</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473</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459</v>
      </c>
      <c r="C9" s="14">
        <v>2.3517657710543101E-2</v>
      </c>
      <c r="D9" s="14">
        <v>3.0342418101953102E-2</v>
      </c>
      <c r="E9" s="14">
        <v>1.7076763837632101E-2</v>
      </c>
      <c r="F9" s="14"/>
      <c r="G9" s="14">
        <v>2.7702954398436602E-2</v>
      </c>
      <c r="H9" s="14">
        <v>1.96323408270975E-2</v>
      </c>
      <c r="I9" s="14">
        <v>5.0636645656380701E-2</v>
      </c>
      <c r="J9" s="14">
        <v>1.59283466133914E-2</v>
      </c>
      <c r="K9" s="14">
        <v>2.08560500809708E-2</v>
      </c>
      <c r="L9" s="14">
        <v>1.80462199780487E-2</v>
      </c>
      <c r="M9" s="14"/>
      <c r="N9" s="14">
        <v>2.3536477070359201E-2</v>
      </c>
      <c r="O9" s="14">
        <v>2.34824386228875E-2</v>
      </c>
      <c r="P9" s="14"/>
      <c r="Q9" s="14">
        <v>0</v>
      </c>
      <c r="R9" s="14">
        <v>2.2287654095626899E-2</v>
      </c>
      <c r="S9" s="14">
        <v>2.3098982804818601E-2</v>
      </c>
      <c r="T9" s="14">
        <v>2.5888496764272999E-2</v>
      </c>
      <c r="U9" s="14">
        <v>1.2773517521855401E-2</v>
      </c>
      <c r="V9" s="14">
        <v>1.96389305385496E-2</v>
      </c>
      <c r="W9" s="14">
        <v>3.6723327887747098E-2</v>
      </c>
      <c r="X9" s="14">
        <v>0</v>
      </c>
      <c r="Y9" s="14">
        <v>0</v>
      </c>
      <c r="Z9" s="14">
        <v>3.6841235205326298E-2</v>
      </c>
      <c r="AA9" s="14"/>
      <c r="AB9" s="14">
        <v>6.8218791646124002E-2</v>
      </c>
      <c r="AC9" s="14">
        <v>1.29960902780884E-2</v>
      </c>
      <c r="AD9" s="14">
        <v>2.0292330305608501E-2</v>
      </c>
      <c r="AE9" s="14"/>
      <c r="AF9" s="14">
        <v>3.72770992619601E-2</v>
      </c>
      <c r="AG9" s="14">
        <v>4.0802209360493599E-2</v>
      </c>
      <c r="AH9" s="14">
        <v>0</v>
      </c>
      <c r="AI9" s="14">
        <v>1.2986813820356701E-2</v>
      </c>
      <c r="AJ9" s="14">
        <v>1.4721776062716799E-2</v>
      </c>
      <c r="AK9" s="14">
        <v>4.1663076501224201E-2</v>
      </c>
      <c r="AL9" s="14">
        <v>0</v>
      </c>
      <c r="AM9" s="14">
        <v>1.6971566597957798E-2</v>
      </c>
      <c r="AN9" s="14"/>
      <c r="AO9" s="14">
        <v>3.2032661249953097E-2</v>
      </c>
      <c r="AP9" s="14">
        <v>4.08193326971307E-2</v>
      </c>
      <c r="AQ9" s="14">
        <v>1.05085227965482E-2</v>
      </c>
      <c r="AR9" s="14">
        <v>1.6894772931290401E-2</v>
      </c>
      <c r="AS9" s="14">
        <v>1.6677987667862E-2</v>
      </c>
      <c r="AT9" s="14">
        <v>2.9529785198515901E-2</v>
      </c>
      <c r="AU9" s="14">
        <v>1.6698620970381502E-2</v>
      </c>
      <c r="AV9" s="14">
        <v>2.40007046536772E-2</v>
      </c>
      <c r="AW9" s="14"/>
      <c r="AX9" s="14">
        <v>0.115421180066987</v>
      </c>
      <c r="AY9" s="14">
        <v>6.2092910969143997E-3</v>
      </c>
      <c r="AZ9" s="14">
        <v>2.7994559584218402E-2</v>
      </c>
      <c r="BA9" s="14"/>
      <c r="BB9" s="14">
        <v>6.9448802738830404E-2</v>
      </c>
      <c r="BC9" s="14">
        <v>1.8259420235929E-2</v>
      </c>
      <c r="BD9" s="14">
        <v>1.6164376045091099E-2</v>
      </c>
      <c r="BE9" s="14"/>
      <c r="BF9" s="14">
        <v>5.1431417705972503E-2</v>
      </c>
      <c r="BG9" s="14">
        <v>3.8214136769429703E-2</v>
      </c>
      <c r="BH9" s="14">
        <v>1.09618665745319E-2</v>
      </c>
      <c r="BI9" s="14"/>
      <c r="BJ9" s="14">
        <v>6.5734445170464798E-3</v>
      </c>
      <c r="BK9" s="14">
        <v>2.6020207904360101E-2</v>
      </c>
      <c r="BL9" s="14"/>
      <c r="BM9" s="14">
        <v>3.8066332029386002E-2</v>
      </c>
      <c r="BN9" s="14">
        <v>1.7359844969930899E-2</v>
      </c>
      <c r="BO9" s="14"/>
      <c r="BP9" s="14">
        <v>2.34466577956438E-2</v>
      </c>
      <c r="BQ9" s="14">
        <v>5.7774970411745098E-2</v>
      </c>
      <c r="BR9" s="14">
        <v>1.2766513035959E-2</v>
      </c>
      <c r="BS9" s="14">
        <v>8.0809708626981697E-3</v>
      </c>
      <c r="BT9" s="14">
        <v>2.75333934173933E-2</v>
      </c>
      <c r="BU9" s="14">
        <v>1.55367202278811E-2</v>
      </c>
      <c r="BV9" s="14">
        <v>0</v>
      </c>
      <c r="BW9" s="14">
        <v>4.3861638624063601E-2</v>
      </c>
    </row>
    <row r="10" spans="2:75" x14ac:dyDescent="0.35">
      <c r="B10" s="15" t="s">
        <v>460</v>
      </c>
      <c r="C10" s="14">
        <v>0.14705701415800401</v>
      </c>
      <c r="D10" s="14">
        <v>0.182510473836894</v>
      </c>
      <c r="E10" s="14">
        <v>0.11359767520352899</v>
      </c>
      <c r="F10" s="14"/>
      <c r="G10" s="14">
        <v>0.24033202976654799</v>
      </c>
      <c r="H10" s="14">
        <v>0.132347419179423</v>
      </c>
      <c r="I10" s="14">
        <v>0.115315695444394</v>
      </c>
      <c r="J10" s="14">
        <v>8.1222093797955794E-2</v>
      </c>
      <c r="K10" s="14">
        <v>0.15116408074638801</v>
      </c>
      <c r="L10" s="14">
        <v>0.17511407923740799</v>
      </c>
      <c r="M10" s="14"/>
      <c r="N10" s="14">
        <v>0.15545214039295399</v>
      </c>
      <c r="O10" s="14">
        <v>0.13134613506116899</v>
      </c>
      <c r="P10" s="14"/>
      <c r="Q10" s="14">
        <v>3.5582520713768599E-2</v>
      </c>
      <c r="R10" s="14">
        <v>0.103559719972849</v>
      </c>
      <c r="S10" s="14">
        <v>0.15634377671959199</v>
      </c>
      <c r="T10" s="14">
        <v>0.213439907255495</v>
      </c>
      <c r="U10" s="14">
        <v>0.18628745138650299</v>
      </c>
      <c r="V10" s="14">
        <v>0.11833343169728799</v>
      </c>
      <c r="W10" s="14">
        <v>0.16385127123046</v>
      </c>
      <c r="X10" s="14">
        <v>0</v>
      </c>
      <c r="Y10" s="14">
        <v>0</v>
      </c>
      <c r="Z10" s="14">
        <v>2.00895008195822E-2</v>
      </c>
      <c r="AA10" s="14"/>
      <c r="AB10" s="14">
        <v>0.201333994405473</v>
      </c>
      <c r="AC10" s="14">
        <v>0.141379399618945</v>
      </c>
      <c r="AD10" s="14">
        <v>0.14000188993590101</v>
      </c>
      <c r="AE10" s="14"/>
      <c r="AF10" s="14">
        <v>0.19601718275980101</v>
      </c>
      <c r="AG10" s="14">
        <v>9.3449865526960496E-2</v>
      </c>
      <c r="AH10" s="14">
        <v>0.18935295781869799</v>
      </c>
      <c r="AI10" s="14">
        <v>0.127020964729155</v>
      </c>
      <c r="AJ10" s="14">
        <v>0.27574148595449</v>
      </c>
      <c r="AK10" s="14">
        <v>0.21665093043137401</v>
      </c>
      <c r="AL10" s="14">
        <v>0.11359745384947</v>
      </c>
      <c r="AM10" s="14">
        <v>7.7755447816270806E-2</v>
      </c>
      <c r="AN10" s="14"/>
      <c r="AO10" s="14">
        <v>0.22981462369032199</v>
      </c>
      <c r="AP10" s="14">
        <v>9.5554833850848897E-2</v>
      </c>
      <c r="AQ10" s="14">
        <v>0.211716430677995</v>
      </c>
      <c r="AR10" s="14">
        <v>2.7458306180289702E-2</v>
      </c>
      <c r="AS10" s="14">
        <v>0.27170740023124901</v>
      </c>
      <c r="AT10" s="14">
        <v>0.249370366099079</v>
      </c>
      <c r="AU10" s="14">
        <v>0.14720482912385</v>
      </c>
      <c r="AV10" s="14">
        <v>9.5038799979602601E-2</v>
      </c>
      <c r="AW10" s="14"/>
      <c r="AX10" s="14">
        <v>0.27871902338502702</v>
      </c>
      <c r="AY10" s="14">
        <v>0.20846563623286701</v>
      </c>
      <c r="AZ10" s="14">
        <v>8.4375543146096396E-2</v>
      </c>
      <c r="BA10" s="14"/>
      <c r="BB10" s="14">
        <v>0.246656921891935</v>
      </c>
      <c r="BC10" s="14">
        <v>0.16315750589427799</v>
      </c>
      <c r="BD10" s="14">
        <v>9.4526529213765698E-2</v>
      </c>
      <c r="BE10" s="14"/>
      <c r="BF10" s="14">
        <v>0.198053470202843</v>
      </c>
      <c r="BG10" s="14">
        <v>0.19307130398320599</v>
      </c>
      <c r="BH10" s="14">
        <v>0.107529682269458</v>
      </c>
      <c r="BI10" s="14"/>
      <c r="BJ10" s="14">
        <v>0.27730240556893898</v>
      </c>
      <c r="BK10" s="14">
        <v>0.114430056399413</v>
      </c>
      <c r="BL10" s="14"/>
      <c r="BM10" s="14">
        <v>0.19205303649748501</v>
      </c>
      <c r="BN10" s="14">
        <v>0.13027633281689199</v>
      </c>
      <c r="BO10" s="14"/>
      <c r="BP10" s="14">
        <v>0.13682762924531999</v>
      </c>
      <c r="BQ10" s="14">
        <v>0.13703351053106999</v>
      </c>
      <c r="BR10" s="14">
        <v>0.162572130568926</v>
      </c>
      <c r="BS10" s="14">
        <v>9.3611740372900806E-2</v>
      </c>
      <c r="BT10" s="14">
        <v>0.192608637353824</v>
      </c>
      <c r="BU10" s="14">
        <v>0.11473944724629299</v>
      </c>
      <c r="BV10" s="14">
        <v>0.205838670631903</v>
      </c>
      <c r="BW10" s="14">
        <v>0.11162842608620201</v>
      </c>
    </row>
    <row r="11" spans="2:75" x14ac:dyDescent="0.35">
      <c r="B11" s="15" t="s">
        <v>461</v>
      </c>
      <c r="C11" s="14">
        <v>0.53122825005254204</v>
      </c>
      <c r="D11" s="14">
        <v>0.55963793080749502</v>
      </c>
      <c r="E11" s="14">
        <v>0.50441650455357201</v>
      </c>
      <c r="F11" s="14"/>
      <c r="G11" s="14">
        <v>0.40007701360317099</v>
      </c>
      <c r="H11" s="14">
        <v>0.48197466729513799</v>
      </c>
      <c r="I11" s="14">
        <v>0.55806097830432599</v>
      </c>
      <c r="J11" s="14">
        <v>0.53725280001046605</v>
      </c>
      <c r="K11" s="14">
        <v>0.56925832077322402</v>
      </c>
      <c r="L11" s="14">
        <v>0.54697483264036395</v>
      </c>
      <c r="M11" s="14"/>
      <c r="N11" s="14">
        <v>0.56667113458952101</v>
      </c>
      <c r="O11" s="14">
        <v>0.46489942327619799</v>
      </c>
      <c r="P11" s="14"/>
      <c r="Q11" s="14">
        <v>0.44073438355203698</v>
      </c>
      <c r="R11" s="14">
        <v>0.43591988360603201</v>
      </c>
      <c r="S11" s="14">
        <v>0.50802981326571595</v>
      </c>
      <c r="T11" s="14">
        <v>0.50393277533494396</v>
      </c>
      <c r="U11" s="14">
        <v>0.58568133485260498</v>
      </c>
      <c r="V11" s="14">
        <v>0.610598670702999</v>
      </c>
      <c r="W11" s="14">
        <v>0.58817713337174504</v>
      </c>
      <c r="X11" s="14">
        <v>1</v>
      </c>
      <c r="Y11" s="14">
        <v>0.68232222267642095</v>
      </c>
      <c r="Z11" s="14">
        <v>0.42518316844074799</v>
      </c>
      <c r="AA11" s="14"/>
      <c r="AB11" s="14">
        <v>0.57772139235142095</v>
      </c>
      <c r="AC11" s="14">
        <v>0.50808255434918004</v>
      </c>
      <c r="AD11" s="14">
        <v>0.58503020393666405</v>
      </c>
      <c r="AE11" s="14"/>
      <c r="AF11" s="14">
        <v>0.63472654545311702</v>
      </c>
      <c r="AG11" s="14">
        <v>0.59602712529694002</v>
      </c>
      <c r="AH11" s="14">
        <v>0.57261978348944298</v>
      </c>
      <c r="AI11" s="14">
        <v>0.59327147953314296</v>
      </c>
      <c r="AJ11" s="14">
        <v>0.35979428132695002</v>
      </c>
      <c r="AK11" s="14">
        <v>0.51152400985258695</v>
      </c>
      <c r="AL11" s="14">
        <v>0.48605989254141102</v>
      </c>
      <c r="AM11" s="14">
        <v>0.472397534989275</v>
      </c>
      <c r="AN11" s="14"/>
      <c r="AO11" s="14">
        <v>0.64002984486770798</v>
      </c>
      <c r="AP11" s="14">
        <v>0.59442950894410596</v>
      </c>
      <c r="AQ11" s="14">
        <v>0.482647570410148</v>
      </c>
      <c r="AR11" s="14">
        <v>0.63037090470109003</v>
      </c>
      <c r="AS11" s="14">
        <v>0.48460464646932799</v>
      </c>
      <c r="AT11" s="14">
        <v>0.53900900619865799</v>
      </c>
      <c r="AU11" s="14">
        <v>0.45258975623779102</v>
      </c>
      <c r="AV11" s="14">
        <v>0.47080730704042201</v>
      </c>
      <c r="AW11" s="14"/>
      <c r="AX11" s="14">
        <v>0.33024135585311698</v>
      </c>
      <c r="AY11" s="14">
        <v>0.59144511417786905</v>
      </c>
      <c r="AZ11" s="14">
        <v>0.52883036769333003</v>
      </c>
      <c r="BA11" s="14"/>
      <c r="BB11" s="14">
        <v>0.48693565275706902</v>
      </c>
      <c r="BC11" s="14">
        <v>0.57094728781918402</v>
      </c>
      <c r="BD11" s="14">
        <v>0.534905849834869</v>
      </c>
      <c r="BE11" s="14"/>
      <c r="BF11" s="14">
        <v>0.48536006004593402</v>
      </c>
      <c r="BG11" s="14">
        <v>0.58087303356133102</v>
      </c>
      <c r="BH11" s="14">
        <v>0.52218534760946</v>
      </c>
      <c r="BI11" s="14"/>
      <c r="BJ11" s="14">
        <v>0.53657097925180897</v>
      </c>
      <c r="BK11" s="14">
        <v>0.53262259903027498</v>
      </c>
      <c r="BL11" s="14"/>
      <c r="BM11" s="14">
        <v>0.54672530644991502</v>
      </c>
      <c r="BN11" s="14">
        <v>0.52265090430947203</v>
      </c>
      <c r="BO11" s="14"/>
      <c r="BP11" s="14">
        <v>0.51798624198424803</v>
      </c>
      <c r="BQ11" s="14">
        <v>0.54454882126723403</v>
      </c>
      <c r="BR11" s="14">
        <v>0.62967516011936997</v>
      </c>
      <c r="BS11" s="14">
        <v>0.56665897410579003</v>
      </c>
      <c r="BT11" s="14">
        <v>0.50537916718318598</v>
      </c>
      <c r="BU11" s="14">
        <v>0.56773513245902996</v>
      </c>
      <c r="BV11" s="14">
        <v>0.359006182831482</v>
      </c>
      <c r="BW11" s="14">
        <v>0.54717902666970997</v>
      </c>
    </row>
    <row r="12" spans="2:75" x14ac:dyDescent="0.35">
      <c r="B12" s="15" t="s">
        <v>462</v>
      </c>
      <c r="C12" s="14">
        <v>0.100262033509529</v>
      </c>
      <c r="D12" s="14">
        <v>9.0807580745763394E-2</v>
      </c>
      <c r="E12" s="14">
        <v>0.109184709674763</v>
      </c>
      <c r="F12" s="14"/>
      <c r="G12" s="14">
        <v>0.13029142900282301</v>
      </c>
      <c r="H12" s="14">
        <v>0.13707491632138</v>
      </c>
      <c r="I12" s="14">
        <v>0.11098418809155</v>
      </c>
      <c r="J12" s="14">
        <v>0.105986804764305</v>
      </c>
      <c r="K12" s="14">
        <v>7.4831098954207198E-2</v>
      </c>
      <c r="L12" s="14">
        <v>8.4914143382010407E-2</v>
      </c>
      <c r="M12" s="14"/>
      <c r="N12" s="14">
        <v>0.107279264801366</v>
      </c>
      <c r="O12" s="14">
        <v>8.7129786377662305E-2</v>
      </c>
      <c r="P12" s="14"/>
      <c r="Q12" s="14">
        <v>0.10615687117165901</v>
      </c>
      <c r="R12" s="14">
        <v>8.6537791880285403E-2</v>
      </c>
      <c r="S12" s="14">
        <v>0.113566819622753</v>
      </c>
      <c r="T12" s="14">
        <v>7.9446178235968806E-2</v>
      </c>
      <c r="U12" s="14">
        <v>9.3355808108129296E-2</v>
      </c>
      <c r="V12" s="14">
        <v>0.13420460503759499</v>
      </c>
      <c r="W12" s="14">
        <v>0.120987045542594</v>
      </c>
      <c r="X12" s="14">
        <v>0</v>
      </c>
      <c r="Y12" s="14">
        <v>0</v>
      </c>
      <c r="Z12" s="14">
        <v>9.0909416424484496E-2</v>
      </c>
      <c r="AA12" s="14"/>
      <c r="AB12" s="14">
        <v>9.5078432709967103E-2</v>
      </c>
      <c r="AC12" s="14">
        <v>9.1831936583727194E-2</v>
      </c>
      <c r="AD12" s="14">
        <v>0.141014906937035</v>
      </c>
      <c r="AE12" s="14"/>
      <c r="AF12" s="14">
        <v>5.61285794746701E-2</v>
      </c>
      <c r="AG12" s="14">
        <v>0.12371821737794</v>
      </c>
      <c r="AH12" s="14">
        <v>0.102820430828118</v>
      </c>
      <c r="AI12" s="14">
        <v>5.6137846955537203E-2</v>
      </c>
      <c r="AJ12" s="14">
        <v>0.125413469841994</v>
      </c>
      <c r="AK12" s="14">
        <v>0.101660717135294</v>
      </c>
      <c r="AL12" s="14">
        <v>0.22448884587696999</v>
      </c>
      <c r="AM12" s="14">
        <v>7.8484032279543994E-2</v>
      </c>
      <c r="AN12" s="14"/>
      <c r="AO12" s="14">
        <v>2.8593282718889002E-2</v>
      </c>
      <c r="AP12" s="14">
        <v>0.13431234116297999</v>
      </c>
      <c r="AQ12" s="14">
        <v>0.116035593103036</v>
      </c>
      <c r="AR12" s="14">
        <v>7.3261077545196798E-2</v>
      </c>
      <c r="AS12" s="14">
        <v>5.1220250278026E-2</v>
      </c>
      <c r="AT12" s="14">
        <v>6.8883463220459504E-2</v>
      </c>
      <c r="AU12" s="14">
        <v>0.26024690285208002</v>
      </c>
      <c r="AV12" s="14">
        <v>7.6425397766172798E-2</v>
      </c>
      <c r="AW12" s="14"/>
      <c r="AX12" s="14">
        <v>0.20228536659549101</v>
      </c>
      <c r="AY12" s="14">
        <v>6.9713327098946898E-2</v>
      </c>
      <c r="AZ12" s="14">
        <v>0.13733780310478799</v>
      </c>
      <c r="BA12" s="14"/>
      <c r="BB12" s="14">
        <v>0.108633947685798</v>
      </c>
      <c r="BC12" s="14">
        <v>7.2227469467420896E-2</v>
      </c>
      <c r="BD12" s="14">
        <v>0.16134626227757001</v>
      </c>
      <c r="BE12" s="14"/>
      <c r="BF12" s="14">
        <v>0.14952102264470499</v>
      </c>
      <c r="BG12" s="14">
        <v>7.1203766882821207E-2</v>
      </c>
      <c r="BH12" s="14">
        <v>0.14449163225564099</v>
      </c>
      <c r="BI12" s="14"/>
      <c r="BJ12" s="14">
        <v>8.7972595223169303E-2</v>
      </c>
      <c r="BK12" s="14">
        <v>0.10243896244827599</v>
      </c>
      <c r="BL12" s="14"/>
      <c r="BM12" s="14">
        <v>0.11517059092613</v>
      </c>
      <c r="BN12" s="14">
        <v>9.5160700810144994E-2</v>
      </c>
      <c r="BO12" s="14"/>
      <c r="BP12" s="14">
        <v>0.128479357845322</v>
      </c>
      <c r="BQ12" s="14">
        <v>3.9850894828253602E-2</v>
      </c>
      <c r="BR12" s="14">
        <v>3.2256469876399498E-2</v>
      </c>
      <c r="BS12" s="14">
        <v>0.12501010540301299</v>
      </c>
      <c r="BT12" s="14">
        <v>8.8261627912004606E-2</v>
      </c>
      <c r="BU12" s="14">
        <v>0.102415716828928</v>
      </c>
      <c r="BV12" s="14">
        <v>0.154509809608945</v>
      </c>
      <c r="BW12" s="14">
        <v>8.9760682314479395E-2</v>
      </c>
    </row>
    <row r="13" spans="2:75" x14ac:dyDescent="0.35">
      <c r="B13" s="15" t="s">
        <v>463</v>
      </c>
      <c r="C13" s="14">
        <v>4.1797768121044798E-2</v>
      </c>
      <c r="D13" s="14">
        <v>4.63006353622894E-2</v>
      </c>
      <c r="E13" s="14">
        <v>3.7548169840470803E-2</v>
      </c>
      <c r="F13" s="14"/>
      <c r="G13" s="14">
        <v>6.6850840238280196E-2</v>
      </c>
      <c r="H13" s="14">
        <v>9.3216708960315697E-2</v>
      </c>
      <c r="I13" s="14">
        <v>4.6459301747670601E-2</v>
      </c>
      <c r="J13" s="14">
        <v>3.6383191376075902E-2</v>
      </c>
      <c r="K13" s="14">
        <v>4.1357334028935003E-2</v>
      </c>
      <c r="L13" s="14">
        <v>1.9288152351740601E-2</v>
      </c>
      <c r="M13" s="14"/>
      <c r="N13" s="14">
        <v>3.5403726953546398E-2</v>
      </c>
      <c r="O13" s="14">
        <v>5.3763759448791699E-2</v>
      </c>
      <c r="P13" s="14"/>
      <c r="Q13" s="14">
        <v>6.08085948969493E-2</v>
      </c>
      <c r="R13" s="14">
        <v>7.49614447064475E-2</v>
      </c>
      <c r="S13" s="14">
        <v>4.6382391677407701E-2</v>
      </c>
      <c r="T13" s="14">
        <v>4.57097751133516E-2</v>
      </c>
      <c r="U13" s="14">
        <v>2.6602101834304202E-2</v>
      </c>
      <c r="V13" s="14">
        <v>5.5997139489346599E-2</v>
      </c>
      <c r="W13" s="14">
        <v>2.7398036987164899E-2</v>
      </c>
      <c r="X13" s="14">
        <v>0</v>
      </c>
      <c r="Y13" s="14">
        <v>0.31767777732357899</v>
      </c>
      <c r="Z13" s="14">
        <v>6.0672490132813797E-3</v>
      </c>
      <c r="AA13" s="14"/>
      <c r="AB13" s="14">
        <v>2.8084819650310799E-2</v>
      </c>
      <c r="AC13" s="14">
        <v>3.94609079541242E-2</v>
      </c>
      <c r="AD13" s="14">
        <v>6.0561206982951699E-2</v>
      </c>
      <c r="AE13" s="14"/>
      <c r="AF13" s="14">
        <v>0</v>
      </c>
      <c r="AG13" s="14">
        <v>7.6271856046691802E-2</v>
      </c>
      <c r="AH13" s="14">
        <v>3.56319922257455E-2</v>
      </c>
      <c r="AI13" s="14">
        <v>6.6616861297902993E-2</v>
      </c>
      <c r="AJ13" s="14">
        <v>5.56157264395356E-2</v>
      </c>
      <c r="AK13" s="14">
        <v>1.83353370590605E-2</v>
      </c>
      <c r="AL13" s="14">
        <v>2.7109162441669301E-2</v>
      </c>
      <c r="AM13" s="14">
        <v>6.4167286950243096E-2</v>
      </c>
      <c r="AN13" s="14"/>
      <c r="AO13" s="14">
        <v>4.1844475580874998E-3</v>
      </c>
      <c r="AP13" s="14">
        <v>4.9514102109240697E-2</v>
      </c>
      <c r="AQ13" s="14">
        <v>5.0844598218218399E-2</v>
      </c>
      <c r="AR13" s="14">
        <v>4.17789293376171E-2</v>
      </c>
      <c r="AS13" s="14">
        <v>5.0721521287384198E-2</v>
      </c>
      <c r="AT13" s="14">
        <v>1.69822136687914E-2</v>
      </c>
      <c r="AU13" s="14">
        <v>0</v>
      </c>
      <c r="AV13" s="14">
        <v>0.109710404189483</v>
      </c>
      <c r="AW13" s="14"/>
      <c r="AX13" s="14">
        <v>1.0556861916737201E-2</v>
      </c>
      <c r="AY13" s="14">
        <v>2.2516995615231902E-2</v>
      </c>
      <c r="AZ13" s="14">
        <v>7.5115669193459994E-2</v>
      </c>
      <c r="BA13" s="14"/>
      <c r="BB13" s="14">
        <v>3.8012446643479803E-2</v>
      </c>
      <c r="BC13" s="14">
        <v>1.8541119261323399E-2</v>
      </c>
      <c r="BD13" s="14">
        <v>0.110885112043492</v>
      </c>
      <c r="BE13" s="14"/>
      <c r="BF13" s="14">
        <v>2.8092271078014298E-2</v>
      </c>
      <c r="BG13" s="14">
        <v>1.8257821881341198E-2</v>
      </c>
      <c r="BH13" s="14">
        <v>8.4339313139652303E-2</v>
      </c>
      <c r="BI13" s="14"/>
      <c r="BJ13" s="14">
        <v>2.5110622648784001E-2</v>
      </c>
      <c r="BK13" s="14">
        <v>4.7255289806790099E-2</v>
      </c>
      <c r="BL13" s="14"/>
      <c r="BM13" s="14">
        <v>6.1931725294823797E-2</v>
      </c>
      <c r="BN13" s="14">
        <v>3.2119544571159203E-2</v>
      </c>
      <c r="BO13" s="14"/>
      <c r="BP13" s="14">
        <v>2.23805124552067E-2</v>
      </c>
      <c r="BQ13" s="14">
        <v>2.2493867822969801E-2</v>
      </c>
      <c r="BR13" s="14">
        <v>4.7586520258392197E-2</v>
      </c>
      <c r="BS13" s="14">
        <v>6.0200653162342598E-2</v>
      </c>
      <c r="BT13" s="14">
        <v>4.2424041078569098E-2</v>
      </c>
      <c r="BU13" s="14">
        <v>5.5156471709687301E-2</v>
      </c>
      <c r="BV13" s="14">
        <v>3.7720526014016702E-2</v>
      </c>
      <c r="BW13" s="14">
        <v>3.1829200934882798E-2</v>
      </c>
    </row>
    <row r="14" spans="2:75" x14ac:dyDescent="0.35">
      <c r="B14" s="15" t="s">
        <v>92</v>
      </c>
      <c r="C14" s="20">
        <v>0.156137276448337</v>
      </c>
      <c r="D14" s="20">
        <v>9.0400961145605196E-2</v>
      </c>
      <c r="E14" s="20">
        <v>0.21817617689003299</v>
      </c>
      <c r="F14" s="20"/>
      <c r="G14" s="20">
        <v>0.134745732990742</v>
      </c>
      <c r="H14" s="20">
        <v>0.13575394741664601</v>
      </c>
      <c r="I14" s="20">
        <v>0.118543190755679</v>
      </c>
      <c r="J14" s="20">
        <v>0.22322676343780601</v>
      </c>
      <c r="K14" s="20">
        <v>0.142533115416275</v>
      </c>
      <c r="L14" s="20">
        <v>0.155662572410429</v>
      </c>
      <c r="M14" s="20"/>
      <c r="N14" s="20">
        <v>0.111657256192254</v>
      </c>
      <c r="O14" s="20">
        <v>0.23937845721329201</v>
      </c>
      <c r="P14" s="20"/>
      <c r="Q14" s="20">
        <v>0.35671762966558601</v>
      </c>
      <c r="R14" s="20">
        <v>0.27673350573875899</v>
      </c>
      <c r="S14" s="20">
        <v>0.15257821590971199</v>
      </c>
      <c r="T14" s="20">
        <v>0.13158286729596699</v>
      </c>
      <c r="U14" s="20">
        <v>9.5299786296603198E-2</v>
      </c>
      <c r="V14" s="20">
        <v>6.1227222534221699E-2</v>
      </c>
      <c r="W14" s="20">
        <v>6.2863184980288797E-2</v>
      </c>
      <c r="X14" s="20">
        <v>0</v>
      </c>
      <c r="Y14" s="20">
        <v>0</v>
      </c>
      <c r="Z14" s="20">
        <v>0.420909430096578</v>
      </c>
      <c r="AA14" s="20"/>
      <c r="AB14" s="20">
        <v>2.9562569236703501E-2</v>
      </c>
      <c r="AC14" s="20">
        <v>0.206249111215935</v>
      </c>
      <c r="AD14" s="20">
        <v>5.3099461901840797E-2</v>
      </c>
      <c r="AE14" s="20"/>
      <c r="AF14" s="20">
        <v>7.5850593050452303E-2</v>
      </c>
      <c r="AG14" s="20">
        <v>6.9730726390974704E-2</v>
      </c>
      <c r="AH14" s="20">
        <v>9.9574835637996198E-2</v>
      </c>
      <c r="AI14" s="20">
        <v>0.14396603366390501</v>
      </c>
      <c r="AJ14" s="20">
        <v>0.168713260374313</v>
      </c>
      <c r="AK14" s="20">
        <v>0.110165929020461</v>
      </c>
      <c r="AL14" s="20">
        <v>0.14874464529047901</v>
      </c>
      <c r="AM14" s="20">
        <v>0.29022413136670899</v>
      </c>
      <c r="AN14" s="20"/>
      <c r="AO14" s="20">
        <v>6.5345139915040401E-2</v>
      </c>
      <c r="AP14" s="20">
        <v>8.5369881235693598E-2</v>
      </c>
      <c r="AQ14" s="20">
        <v>0.12824728479405501</v>
      </c>
      <c r="AR14" s="20">
        <v>0.210236009304516</v>
      </c>
      <c r="AS14" s="20">
        <v>0.12506819406615099</v>
      </c>
      <c r="AT14" s="20">
        <v>9.6225165614496497E-2</v>
      </c>
      <c r="AU14" s="20">
        <v>0.123259890815898</v>
      </c>
      <c r="AV14" s="20">
        <v>0.224017386370642</v>
      </c>
      <c r="AW14" s="20"/>
      <c r="AX14" s="20">
        <v>6.2776212182640595E-2</v>
      </c>
      <c r="AY14" s="20">
        <v>0.101649635778171</v>
      </c>
      <c r="AZ14" s="20">
        <v>0.14634605727810701</v>
      </c>
      <c r="BA14" s="20"/>
      <c r="BB14" s="20">
        <v>5.0312228282887603E-2</v>
      </c>
      <c r="BC14" s="20">
        <v>0.15686719732186499</v>
      </c>
      <c r="BD14" s="20">
        <v>8.2171870585211901E-2</v>
      </c>
      <c r="BE14" s="20"/>
      <c r="BF14" s="20">
        <v>8.7541758322531596E-2</v>
      </c>
      <c r="BG14" s="20">
        <v>9.83799369218714E-2</v>
      </c>
      <c r="BH14" s="20">
        <v>0.130492158151256</v>
      </c>
      <c r="BI14" s="20"/>
      <c r="BJ14" s="20">
        <v>6.6469952790252904E-2</v>
      </c>
      <c r="BK14" s="20">
        <v>0.177232884410886</v>
      </c>
      <c r="BL14" s="20"/>
      <c r="BM14" s="20">
        <v>4.6053008802260001E-2</v>
      </c>
      <c r="BN14" s="20">
        <v>0.20243267252240099</v>
      </c>
      <c r="BO14" s="20"/>
      <c r="BP14" s="20">
        <v>0.170879600674259</v>
      </c>
      <c r="BQ14" s="20">
        <v>0.19829793513872801</v>
      </c>
      <c r="BR14" s="20">
        <v>0.115143206140953</v>
      </c>
      <c r="BS14" s="20">
        <v>0.14643755609325601</v>
      </c>
      <c r="BT14" s="20">
        <v>0.143793133055023</v>
      </c>
      <c r="BU14" s="20">
        <v>0.144416511528181</v>
      </c>
      <c r="BV14" s="20">
        <v>0.24292481091365301</v>
      </c>
      <c r="BW14" s="20">
        <v>0.175741025370662</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W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474</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459</v>
      </c>
      <c r="C9" s="14">
        <v>1.2205573526774999E-2</v>
      </c>
      <c r="D9" s="14">
        <v>2.1433549207829299E-2</v>
      </c>
      <c r="E9" s="14">
        <v>3.4966359795630402E-3</v>
      </c>
      <c r="F9" s="14"/>
      <c r="G9" s="14">
        <v>2.7817218741298302E-2</v>
      </c>
      <c r="H9" s="14">
        <v>2.3692834149389001E-2</v>
      </c>
      <c r="I9" s="14">
        <v>3.53937328689794E-2</v>
      </c>
      <c r="J9" s="14">
        <v>6.0811081445539998E-3</v>
      </c>
      <c r="K9" s="14">
        <v>3.3181430878988999E-3</v>
      </c>
      <c r="L9" s="14">
        <v>2.4432241525203001E-3</v>
      </c>
      <c r="M9" s="14"/>
      <c r="N9" s="14">
        <v>1.25828407529974E-2</v>
      </c>
      <c r="O9" s="14">
        <v>1.1499544860558999E-2</v>
      </c>
      <c r="P9" s="14"/>
      <c r="Q9" s="14">
        <v>0</v>
      </c>
      <c r="R9" s="14">
        <v>0</v>
      </c>
      <c r="S9" s="14">
        <v>7.7883111336402898E-3</v>
      </c>
      <c r="T9" s="14">
        <v>1.8857561006830999E-2</v>
      </c>
      <c r="U9" s="14">
        <v>4.4556414440647101E-3</v>
      </c>
      <c r="V9" s="14">
        <v>1.5637286410175599E-2</v>
      </c>
      <c r="W9" s="14">
        <v>2.4826325297587999E-2</v>
      </c>
      <c r="X9" s="14">
        <v>0</v>
      </c>
      <c r="Y9" s="14">
        <v>0</v>
      </c>
      <c r="Z9" s="14">
        <v>1.44637383079326E-2</v>
      </c>
      <c r="AA9" s="14"/>
      <c r="AB9" s="14">
        <v>2.27000183138155E-2</v>
      </c>
      <c r="AC9" s="14">
        <v>7.6200165969460502E-3</v>
      </c>
      <c r="AD9" s="14">
        <v>1.6310392660600699E-2</v>
      </c>
      <c r="AE9" s="14"/>
      <c r="AF9" s="14">
        <v>4.6636345925325003E-3</v>
      </c>
      <c r="AG9" s="14">
        <v>2.0306203938609699E-2</v>
      </c>
      <c r="AH9" s="14">
        <v>0</v>
      </c>
      <c r="AI9" s="14">
        <v>9.5191271433050107E-3</v>
      </c>
      <c r="AJ9" s="14">
        <v>1.4721776062716799E-2</v>
      </c>
      <c r="AK9" s="14">
        <v>2.4142785902647599E-2</v>
      </c>
      <c r="AL9" s="14">
        <v>5.0663934092333003E-2</v>
      </c>
      <c r="AM9" s="14">
        <v>7.0629850006808598E-3</v>
      </c>
      <c r="AN9" s="14"/>
      <c r="AO9" s="14">
        <v>0</v>
      </c>
      <c r="AP9" s="14">
        <v>2.0314725780228301E-2</v>
      </c>
      <c r="AQ9" s="14">
        <v>0</v>
      </c>
      <c r="AR9" s="14">
        <v>1.23835987652439E-2</v>
      </c>
      <c r="AS9" s="14">
        <v>1.6677987667862E-2</v>
      </c>
      <c r="AT9" s="14">
        <v>2.6813286556108099E-2</v>
      </c>
      <c r="AU9" s="14">
        <v>5.9849170580973499E-2</v>
      </c>
      <c r="AV9" s="14">
        <v>1.3304957399107101E-2</v>
      </c>
      <c r="AW9" s="14"/>
      <c r="AX9" s="14">
        <v>5.9947322743657203E-2</v>
      </c>
      <c r="AY9" s="14">
        <v>1.29361080161966E-2</v>
      </c>
      <c r="AZ9" s="14">
        <v>5.6757330197305502E-3</v>
      </c>
      <c r="BA9" s="14"/>
      <c r="BB9" s="14">
        <v>4.3308801234819401E-2</v>
      </c>
      <c r="BC9" s="14">
        <v>7.2977297171380002E-3</v>
      </c>
      <c r="BD9" s="14">
        <v>1.04616750952417E-2</v>
      </c>
      <c r="BE9" s="14"/>
      <c r="BF9" s="14">
        <v>4.68233296425795E-2</v>
      </c>
      <c r="BG9" s="14">
        <v>7.4274330741995196E-3</v>
      </c>
      <c r="BH9" s="14">
        <v>8.6304020432415897E-3</v>
      </c>
      <c r="BI9" s="14"/>
      <c r="BJ9" s="14">
        <v>1.90996623506582E-2</v>
      </c>
      <c r="BK9" s="14">
        <v>1.07610542424742E-2</v>
      </c>
      <c r="BL9" s="14"/>
      <c r="BM9" s="14">
        <v>1.8291069338883501E-2</v>
      </c>
      <c r="BN9" s="14">
        <v>1.03859114754385E-2</v>
      </c>
      <c r="BO9" s="14"/>
      <c r="BP9" s="14">
        <v>1.9956432970246501E-2</v>
      </c>
      <c r="BQ9" s="14">
        <v>1.8032489043703699E-2</v>
      </c>
      <c r="BR9" s="14">
        <v>1.2766513035959E-2</v>
      </c>
      <c r="BS9" s="14">
        <v>1.2862395704713699E-2</v>
      </c>
      <c r="BT9" s="14">
        <v>1.3251552331989399E-2</v>
      </c>
      <c r="BU9" s="14">
        <v>4.0400063646816196E-3</v>
      </c>
      <c r="BV9" s="14">
        <v>0</v>
      </c>
      <c r="BW9" s="14">
        <v>0</v>
      </c>
    </row>
    <row r="10" spans="2:75" x14ac:dyDescent="0.35">
      <c r="B10" s="15" t="s">
        <v>460</v>
      </c>
      <c r="C10" s="14">
        <v>0.12650078232192399</v>
      </c>
      <c r="D10" s="14">
        <v>0.15614518058226301</v>
      </c>
      <c r="E10" s="14">
        <v>9.8523767427528802E-2</v>
      </c>
      <c r="F10" s="14"/>
      <c r="G10" s="14">
        <v>0.156845428276493</v>
      </c>
      <c r="H10" s="14">
        <v>0.11102816545828</v>
      </c>
      <c r="I10" s="14">
        <v>0.12179168906873999</v>
      </c>
      <c r="J10" s="14">
        <v>8.6956819793498105E-2</v>
      </c>
      <c r="K10" s="14">
        <v>0.14838297964366601</v>
      </c>
      <c r="L10" s="14">
        <v>0.13697463919657299</v>
      </c>
      <c r="M10" s="14"/>
      <c r="N10" s="14">
        <v>0.149985956307678</v>
      </c>
      <c r="O10" s="14">
        <v>8.2549956720013307E-2</v>
      </c>
      <c r="P10" s="14"/>
      <c r="Q10" s="14">
        <v>0</v>
      </c>
      <c r="R10" s="14">
        <v>8.1580525301420403E-2</v>
      </c>
      <c r="S10" s="14">
        <v>0.12061865613801399</v>
      </c>
      <c r="T10" s="14">
        <v>0.136857056642503</v>
      </c>
      <c r="U10" s="14">
        <v>0.149401431556722</v>
      </c>
      <c r="V10" s="14">
        <v>0.17193670698522701</v>
      </c>
      <c r="W10" s="14">
        <v>0.16311473132941701</v>
      </c>
      <c r="X10" s="14">
        <v>0</v>
      </c>
      <c r="Y10" s="14">
        <v>0</v>
      </c>
      <c r="Z10" s="14">
        <v>5.3396755143675E-2</v>
      </c>
      <c r="AA10" s="14"/>
      <c r="AB10" s="14">
        <v>0.195231512092784</v>
      </c>
      <c r="AC10" s="14">
        <v>0.11137211866320899</v>
      </c>
      <c r="AD10" s="14">
        <v>0.15027385506573801</v>
      </c>
      <c r="AE10" s="14"/>
      <c r="AF10" s="14">
        <v>0.14933794774696399</v>
      </c>
      <c r="AG10" s="14">
        <v>0.103518674042493</v>
      </c>
      <c r="AH10" s="14">
        <v>0.186205095386999</v>
      </c>
      <c r="AI10" s="14">
        <v>0.17011744852847799</v>
      </c>
      <c r="AJ10" s="14">
        <v>0.13592097011165699</v>
      </c>
      <c r="AK10" s="14">
        <v>0.21524166670693601</v>
      </c>
      <c r="AL10" s="14">
        <v>7.9019679722668698E-2</v>
      </c>
      <c r="AM10" s="14">
        <v>4.4450683827797002E-2</v>
      </c>
      <c r="AN10" s="14"/>
      <c r="AO10" s="14">
        <v>0.15437289592136499</v>
      </c>
      <c r="AP10" s="14">
        <v>9.1154389644179906E-2</v>
      </c>
      <c r="AQ10" s="14">
        <v>0.16267890950226699</v>
      </c>
      <c r="AR10" s="14">
        <v>0.165375962809298</v>
      </c>
      <c r="AS10" s="14">
        <v>7.0795744924108298E-2</v>
      </c>
      <c r="AT10" s="14">
        <v>0.24486128814762401</v>
      </c>
      <c r="AU10" s="14">
        <v>6.2222505276555401E-2</v>
      </c>
      <c r="AV10" s="14">
        <v>5.2702691784010401E-2</v>
      </c>
      <c r="AW10" s="14"/>
      <c r="AX10" s="14">
        <v>0.223692562698206</v>
      </c>
      <c r="AY10" s="14">
        <v>0.154516334763355</v>
      </c>
      <c r="AZ10" s="14">
        <v>0.106634569882994</v>
      </c>
      <c r="BA10" s="14"/>
      <c r="BB10" s="14">
        <v>0.204463413023312</v>
      </c>
      <c r="BC10" s="14">
        <v>0.14980436238136699</v>
      </c>
      <c r="BD10" s="14">
        <v>8.0955916361855507E-2</v>
      </c>
      <c r="BE10" s="14"/>
      <c r="BF10" s="14">
        <v>0.19239091122247101</v>
      </c>
      <c r="BG10" s="14">
        <v>0.166999064601902</v>
      </c>
      <c r="BH10" s="14">
        <v>0.10540594482282301</v>
      </c>
      <c r="BI10" s="14"/>
      <c r="BJ10" s="14">
        <v>0.218378110132431</v>
      </c>
      <c r="BK10" s="14">
        <v>0.103277274863132</v>
      </c>
      <c r="BL10" s="14"/>
      <c r="BM10" s="14">
        <v>0.166723074797786</v>
      </c>
      <c r="BN10" s="14">
        <v>0.11592713992720199</v>
      </c>
      <c r="BO10" s="14"/>
      <c r="BP10" s="14">
        <v>0.12035718079055401</v>
      </c>
      <c r="BQ10" s="14">
        <v>0.23026829057023901</v>
      </c>
      <c r="BR10" s="14">
        <v>4.7246656545799702E-2</v>
      </c>
      <c r="BS10" s="14">
        <v>7.9265044888285799E-2</v>
      </c>
      <c r="BT10" s="14">
        <v>0.145900914601612</v>
      </c>
      <c r="BU10" s="14">
        <v>0.16582142721434501</v>
      </c>
      <c r="BV10" s="14">
        <v>8.4491290967723606E-2</v>
      </c>
      <c r="BW10" s="14">
        <v>8.1358928234845501E-2</v>
      </c>
    </row>
    <row r="11" spans="2:75" x14ac:dyDescent="0.35">
      <c r="B11" s="15" t="s">
        <v>461</v>
      </c>
      <c r="C11" s="14">
        <v>0.45181214576970602</v>
      </c>
      <c r="D11" s="14">
        <v>0.46680668583886897</v>
      </c>
      <c r="E11" s="14">
        <v>0.43766099089837202</v>
      </c>
      <c r="F11" s="14"/>
      <c r="G11" s="14">
        <v>0.36501956240244798</v>
      </c>
      <c r="H11" s="14">
        <v>0.408547848536993</v>
      </c>
      <c r="I11" s="14">
        <v>0.40595364678242801</v>
      </c>
      <c r="J11" s="14">
        <v>0.43798120004635999</v>
      </c>
      <c r="K11" s="14">
        <v>0.51203754616961605</v>
      </c>
      <c r="L11" s="14">
        <v>0.484688700556484</v>
      </c>
      <c r="M11" s="14"/>
      <c r="N11" s="14">
        <v>0.46996107886288302</v>
      </c>
      <c r="O11" s="14">
        <v>0.41784771383819103</v>
      </c>
      <c r="P11" s="14"/>
      <c r="Q11" s="14">
        <v>0.36904855332323799</v>
      </c>
      <c r="R11" s="14">
        <v>0.345957091735067</v>
      </c>
      <c r="S11" s="14">
        <v>0.437487482654702</v>
      </c>
      <c r="T11" s="14">
        <v>0.46876241997316298</v>
      </c>
      <c r="U11" s="14">
        <v>0.50304413765929801</v>
      </c>
      <c r="V11" s="14">
        <v>0.488986064198008</v>
      </c>
      <c r="W11" s="14">
        <v>0.49637314057524101</v>
      </c>
      <c r="X11" s="14">
        <v>1</v>
      </c>
      <c r="Y11" s="14">
        <v>0.68232222267642095</v>
      </c>
      <c r="Z11" s="14">
        <v>0.31772662588806999</v>
      </c>
      <c r="AA11" s="14"/>
      <c r="AB11" s="14">
        <v>0.50956691525759201</v>
      </c>
      <c r="AC11" s="14">
        <v>0.42170108869165701</v>
      </c>
      <c r="AD11" s="14">
        <v>0.51308451126708199</v>
      </c>
      <c r="AE11" s="14"/>
      <c r="AF11" s="14">
        <v>0.53439894559054701</v>
      </c>
      <c r="AG11" s="14">
        <v>0.46436801379452403</v>
      </c>
      <c r="AH11" s="14">
        <v>0.46047481295050002</v>
      </c>
      <c r="AI11" s="14">
        <v>0.39398631684069302</v>
      </c>
      <c r="AJ11" s="14">
        <v>0.40845670194573602</v>
      </c>
      <c r="AK11" s="14">
        <v>0.45379828893419999</v>
      </c>
      <c r="AL11" s="14">
        <v>0.42045691453177297</v>
      </c>
      <c r="AM11" s="14">
        <v>0.38888524048962297</v>
      </c>
      <c r="AN11" s="14"/>
      <c r="AO11" s="14">
        <v>0.51290270896794099</v>
      </c>
      <c r="AP11" s="14">
        <v>0.46807835953871502</v>
      </c>
      <c r="AQ11" s="14">
        <v>0.41872576521162702</v>
      </c>
      <c r="AR11" s="14">
        <v>0.436414693907753</v>
      </c>
      <c r="AS11" s="14">
        <v>0.58163506229213802</v>
      </c>
      <c r="AT11" s="14">
        <v>0.442789743974209</v>
      </c>
      <c r="AU11" s="14">
        <v>0.464371934188198</v>
      </c>
      <c r="AV11" s="14">
        <v>0.38553290781669802</v>
      </c>
      <c r="AW11" s="14"/>
      <c r="AX11" s="14">
        <v>0.37040739616377699</v>
      </c>
      <c r="AY11" s="14">
        <v>0.50329874653211604</v>
      </c>
      <c r="AZ11" s="14">
        <v>0.43799587575576199</v>
      </c>
      <c r="BA11" s="14"/>
      <c r="BB11" s="14">
        <v>0.44047827611472201</v>
      </c>
      <c r="BC11" s="14">
        <v>0.469012051632065</v>
      </c>
      <c r="BD11" s="14">
        <v>0.456982230658389</v>
      </c>
      <c r="BE11" s="14"/>
      <c r="BF11" s="14">
        <v>0.38253561406095499</v>
      </c>
      <c r="BG11" s="14">
        <v>0.48300842634976898</v>
      </c>
      <c r="BH11" s="14">
        <v>0.45499602158403302</v>
      </c>
      <c r="BI11" s="14"/>
      <c r="BJ11" s="14">
        <v>0.56255317273556305</v>
      </c>
      <c r="BK11" s="14">
        <v>0.42584483014459101</v>
      </c>
      <c r="BL11" s="14"/>
      <c r="BM11" s="14">
        <v>0.512296374621379</v>
      </c>
      <c r="BN11" s="14">
        <v>0.42196736350616498</v>
      </c>
      <c r="BO11" s="14"/>
      <c r="BP11" s="14">
        <v>0.43141772550117802</v>
      </c>
      <c r="BQ11" s="14">
        <v>0.48478831459701899</v>
      </c>
      <c r="BR11" s="14">
        <v>0.47611213524113599</v>
      </c>
      <c r="BS11" s="14">
        <v>0.45251793278874503</v>
      </c>
      <c r="BT11" s="14">
        <v>0.401901366340843</v>
      </c>
      <c r="BU11" s="14">
        <v>0.53812214177745599</v>
      </c>
      <c r="BV11" s="14">
        <v>0.57030361478194203</v>
      </c>
      <c r="BW11" s="14">
        <v>0.51263492886372697</v>
      </c>
    </row>
    <row r="12" spans="2:75" x14ac:dyDescent="0.35">
      <c r="B12" s="15" t="s">
        <v>462</v>
      </c>
      <c r="C12" s="14">
        <v>0.16359492909742501</v>
      </c>
      <c r="D12" s="14">
        <v>0.16546695614297499</v>
      </c>
      <c r="E12" s="14">
        <v>0.16182819637186499</v>
      </c>
      <c r="F12" s="14"/>
      <c r="G12" s="14">
        <v>0.21623291533654199</v>
      </c>
      <c r="H12" s="14">
        <v>0.168016560045254</v>
      </c>
      <c r="I12" s="14">
        <v>0.20135407426958299</v>
      </c>
      <c r="J12" s="14">
        <v>0.18099025224447299</v>
      </c>
      <c r="K12" s="14">
        <v>0.100243501419232</v>
      </c>
      <c r="L12" s="14">
        <v>0.15477506228085899</v>
      </c>
      <c r="M12" s="14"/>
      <c r="N12" s="14">
        <v>0.16932734473007199</v>
      </c>
      <c r="O12" s="14">
        <v>0.15286712269918501</v>
      </c>
      <c r="P12" s="14"/>
      <c r="Q12" s="14">
        <v>0.108212386104313</v>
      </c>
      <c r="R12" s="14">
        <v>0.19326155725594499</v>
      </c>
      <c r="S12" s="14">
        <v>0.168771447147197</v>
      </c>
      <c r="T12" s="14">
        <v>0.17186581758737099</v>
      </c>
      <c r="U12" s="14">
        <v>0.18760733379317501</v>
      </c>
      <c r="V12" s="14">
        <v>0.149093740579406</v>
      </c>
      <c r="W12" s="14">
        <v>0.14580937327247501</v>
      </c>
      <c r="X12" s="14">
        <v>0</v>
      </c>
      <c r="Y12" s="14">
        <v>0</v>
      </c>
      <c r="Z12" s="14">
        <v>0.13596303120365899</v>
      </c>
      <c r="AA12" s="14"/>
      <c r="AB12" s="14">
        <v>0.14892707423481499</v>
      </c>
      <c r="AC12" s="14">
        <v>0.160154688040506</v>
      </c>
      <c r="AD12" s="14">
        <v>0.173465748140534</v>
      </c>
      <c r="AE12" s="14"/>
      <c r="AF12" s="14">
        <v>0.132078629139295</v>
      </c>
      <c r="AG12" s="14">
        <v>0.176583297065668</v>
      </c>
      <c r="AH12" s="14">
        <v>0.15862932545069899</v>
      </c>
      <c r="AI12" s="14">
        <v>0.17999957204418701</v>
      </c>
      <c r="AJ12" s="14">
        <v>0.26682948057556599</v>
      </c>
      <c r="AK12" s="14">
        <v>0.15867948853700001</v>
      </c>
      <c r="AL12" s="14">
        <v>0.20144428955857399</v>
      </c>
      <c r="AM12" s="14">
        <v>0.19480060649220901</v>
      </c>
      <c r="AN12" s="14"/>
      <c r="AO12" s="14">
        <v>0.15286561686483599</v>
      </c>
      <c r="AP12" s="14">
        <v>0.21879132285633399</v>
      </c>
      <c r="AQ12" s="14">
        <v>0.18885469422081699</v>
      </c>
      <c r="AR12" s="14">
        <v>9.2000213081042503E-2</v>
      </c>
      <c r="AS12" s="14">
        <v>0.21203761564210399</v>
      </c>
      <c r="AT12" s="14">
        <v>0.125999852380899</v>
      </c>
      <c r="AU12" s="14">
        <v>0.20000944861391201</v>
      </c>
      <c r="AV12" s="14">
        <v>0.185804373626417</v>
      </c>
      <c r="AW12" s="14"/>
      <c r="AX12" s="14">
        <v>0.125177311096525</v>
      </c>
      <c r="AY12" s="14">
        <v>0.16099596600056301</v>
      </c>
      <c r="AZ12" s="14">
        <v>0.18808257562321701</v>
      </c>
      <c r="BA12" s="14"/>
      <c r="BB12" s="14">
        <v>0.15636295766627301</v>
      </c>
      <c r="BC12" s="14">
        <v>0.15415311380542099</v>
      </c>
      <c r="BD12" s="14">
        <v>0.22052555478046301</v>
      </c>
      <c r="BE12" s="14"/>
      <c r="BF12" s="14">
        <v>0.243367903383477</v>
      </c>
      <c r="BG12" s="14">
        <v>0.143932857791295</v>
      </c>
      <c r="BH12" s="14">
        <v>0.19642988594886701</v>
      </c>
      <c r="BI12" s="14"/>
      <c r="BJ12" s="14">
        <v>6.9142491345092399E-2</v>
      </c>
      <c r="BK12" s="14">
        <v>0.18598011214520199</v>
      </c>
      <c r="BL12" s="14"/>
      <c r="BM12" s="14">
        <v>0.16166309264360601</v>
      </c>
      <c r="BN12" s="14">
        <v>0.15811650308994901</v>
      </c>
      <c r="BO12" s="14"/>
      <c r="BP12" s="14">
        <v>0.123203100619387</v>
      </c>
      <c r="BQ12" s="14">
        <v>8.7948752332882907E-2</v>
      </c>
      <c r="BR12" s="14">
        <v>0.12468033505204799</v>
      </c>
      <c r="BS12" s="14">
        <v>0.244248042786713</v>
      </c>
      <c r="BT12" s="14">
        <v>0.19560910459779299</v>
      </c>
      <c r="BU12" s="14">
        <v>8.5141098336340995E-2</v>
      </c>
      <c r="BV12" s="14">
        <v>0.100681420366338</v>
      </c>
      <c r="BW12" s="14">
        <v>0.13701696951167999</v>
      </c>
    </row>
    <row r="13" spans="2:75" x14ac:dyDescent="0.35">
      <c r="B13" s="15" t="s">
        <v>463</v>
      </c>
      <c r="C13" s="14">
        <v>5.5600340760813403E-2</v>
      </c>
      <c r="D13" s="14">
        <v>6.5181602683045001E-2</v>
      </c>
      <c r="E13" s="14">
        <v>4.65579879644673E-2</v>
      </c>
      <c r="F13" s="14"/>
      <c r="G13" s="14">
        <v>0.105552390008673</v>
      </c>
      <c r="H13" s="14">
        <v>0.17028551425097299</v>
      </c>
      <c r="I13" s="14">
        <v>5.4342472097557201E-2</v>
      </c>
      <c r="J13" s="14">
        <v>3.8313662149773699E-2</v>
      </c>
      <c r="K13" s="14">
        <v>3.3368874784507403E-2</v>
      </c>
      <c r="L13" s="14">
        <v>2.3501427519858401E-2</v>
      </c>
      <c r="M13" s="14"/>
      <c r="N13" s="14">
        <v>4.7195158610822997E-2</v>
      </c>
      <c r="O13" s="14">
        <v>7.1330038784367E-2</v>
      </c>
      <c r="P13" s="14"/>
      <c r="Q13" s="14">
        <v>0.10369515734024699</v>
      </c>
      <c r="R13" s="14">
        <v>9.8040165771260998E-2</v>
      </c>
      <c r="S13" s="14">
        <v>7.2744059865737204E-2</v>
      </c>
      <c r="T13" s="14">
        <v>4.9630342073910601E-2</v>
      </c>
      <c r="U13" s="14">
        <v>2.2416933832873E-2</v>
      </c>
      <c r="V13" s="14">
        <v>7.9300229213025306E-2</v>
      </c>
      <c r="W13" s="14">
        <v>5.09888099755125E-2</v>
      </c>
      <c r="X13" s="14">
        <v>0</v>
      </c>
      <c r="Y13" s="14">
        <v>0.31767777732357899</v>
      </c>
      <c r="Z13" s="14">
        <v>1.5890332044094398E-2</v>
      </c>
      <c r="AA13" s="14"/>
      <c r="AB13" s="14">
        <v>6.8606860329452707E-2</v>
      </c>
      <c r="AC13" s="14">
        <v>4.4698954514604802E-2</v>
      </c>
      <c r="AD13" s="14">
        <v>9.4491999279746594E-2</v>
      </c>
      <c r="AE13" s="14"/>
      <c r="AF13" s="14">
        <v>5.8416354637258099E-3</v>
      </c>
      <c r="AG13" s="14">
        <v>0.147080000822432</v>
      </c>
      <c r="AH13" s="14">
        <v>7.2654950041440694E-2</v>
      </c>
      <c r="AI13" s="14">
        <v>1.0096793264255799E-2</v>
      </c>
      <c r="AJ13" s="14">
        <v>5.56157264395356E-2</v>
      </c>
      <c r="AK13" s="14">
        <v>8.7355286302401094E-3</v>
      </c>
      <c r="AL13" s="14">
        <v>4.9129196110446902E-2</v>
      </c>
      <c r="AM13" s="14">
        <v>8.1957325524104105E-2</v>
      </c>
      <c r="AN13" s="14"/>
      <c r="AO13" s="14">
        <v>4.80798949528328E-3</v>
      </c>
      <c r="AP13" s="14">
        <v>0.11258122921545601</v>
      </c>
      <c r="AQ13" s="14">
        <v>7.5577523311543104E-2</v>
      </c>
      <c r="AR13" s="14">
        <v>1.31350947117142E-2</v>
      </c>
      <c r="AS13" s="14">
        <v>5.0721521287384198E-2</v>
      </c>
      <c r="AT13" s="14">
        <v>1.10392615868089E-2</v>
      </c>
      <c r="AU13" s="14">
        <v>4.6818844053364797E-2</v>
      </c>
      <c r="AV13" s="14">
        <v>0.121356530039814</v>
      </c>
      <c r="AW13" s="14"/>
      <c r="AX13" s="14">
        <v>5.9752583688193701E-2</v>
      </c>
      <c r="AY13" s="14">
        <v>3.1925892905678203E-2</v>
      </c>
      <c r="AZ13" s="14">
        <v>9.2907786855471103E-2</v>
      </c>
      <c r="BA13" s="14"/>
      <c r="BB13" s="14">
        <v>3.07488105852309E-2</v>
      </c>
      <c r="BC13" s="14">
        <v>3.9241708631093997E-2</v>
      </c>
      <c r="BD13" s="14">
        <v>0.11470503911801599</v>
      </c>
      <c r="BE13" s="14"/>
      <c r="BF13" s="14">
        <v>6.4908231369660202E-2</v>
      </c>
      <c r="BG13" s="14">
        <v>2.42924060031449E-2</v>
      </c>
      <c r="BH13" s="14">
        <v>9.9432163906258295E-2</v>
      </c>
      <c r="BI13" s="14"/>
      <c r="BJ13" s="14">
        <v>2.8881622939675E-2</v>
      </c>
      <c r="BK13" s="14">
        <v>6.4360484660893197E-2</v>
      </c>
      <c r="BL13" s="14"/>
      <c r="BM13" s="14">
        <v>6.4266031634031801E-2</v>
      </c>
      <c r="BN13" s="14">
        <v>5.57107923093502E-2</v>
      </c>
      <c r="BO13" s="14"/>
      <c r="BP13" s="14">
        <v>5.2563577971843002E-2</v>
      </c>
      <c r="BQ13" s="14">
        <v>3.9270686330523802E-2</v>
      </c>
      <c r="BR13" s="14">
        <v>5.55542227270516E-2</v>
      </c>
      <c r="BS13" s="14">
        <v>5.31402027626676E-2</v>
      </c>
      <c r="BT13" s="14">
        <v>6.57963303903253E-2</v>
      </c>
      <c r="BU13" s="14">
        <v>5.8027692869325E-2</v>
      </c>
      <c r="BV13" s="14">
        <v>3.7720526014016702E-2</v>
      </c>
      <c r="BW13" s="14">
        <v>3.6728855197895198E-2</v>
      </c>
    </row>
    <row r="14" spans="2:75" x14ac:dyDescent="0.35">
      <c r="B14" s="15" t="s">
        <v>92</v>
      </c>
      <c r="C14" s="20">
        <v>0.190286228523356</v>
      </c>
      <c r="D14" s="20">
        <v>0.124966025545018</v>
      </c>
      <c r="E14" s="20">
        <v>0.25193242135820398</v>
      </c>
      <c r="F14" s="20"/>
      <c r="G14" s="20">
        <v>0.128532485234546</v>
      </c>
      <c r="H14" s="20">
        <v>0.11842907755911</v>
      </c>
      <c r="I14" s="20">
        <v>0.181164384912713</v>
      </c>
      <c r="J14" s="20">
        <v>0.24967695762134201</v>
      </c>
      <c r="K14" s="20">
        <v>0.202648954895079</v>
      </c>
      <c r="L14" s="20">
        <v>0.19761694629370599</v>
      </c>
      <c r="M14" s="20"/>
      <c r="N14" s="20">
        <v>0.15094762073554699</v>
      </c>
      <c r="O14" s="20">
        <v>0.263905623097685</v>
      </c>
      <c r="P14" s="20"/>
      <c r="Q14" s="20">
        <v>0.41904390323220198</v>
      </c>
      <c r="R14" s="20">
        <v>0.28116065993630701</v>
      </c>
      <c r="S14" s="20">
        <v>0.19259004306070901</v>
      </c>
      <c r="T14" s="20">
        <v>0.15402680271622099</v>
      </c>
      <c r="U14" s="20">
        <v>0.13307452171386799</v>
      </c>
      <c r="V14" s="20">
        <v>9.5045972614158203E-2</v>
      </c>
      <c r="W14" s="20">
        <v>0.118887619549767</v>
      </c>
      <c r="X14" s="20">
        <v>0</v>
      </c>
      <c r="Y14" s="20">
        <v>0</v>
      </c>
      <c r="Z14" s="20">
        <v>0.46255951741256901</v>
      </c>
      <c r="AA14" s="20"/>
      <c r="AB14" s="20">
        <v>5.4967619771542103E-2</v>
      </c>
      <c r="AC14" s="20">
        <v>0.25445313349307702</v>
      </c>
      <c r="AD14" s="20">
        <v>5.23734935862986E-2</v>
      </c>
      <c r="AE14" s="20"/>
      <c r="AF14" s="20">
        <v>0.17367920746693599</v>
      </c>
      <c r="AG14" s="20">
        <v>8.8143810336273498E-2</v>
      </c>
      <c r="AH14" s="20">
        <v>0.12203581617036199</v>
      </c>
      <c r="AI14" s="20">
        <v>0.23628074217908099</v>
      </c>
      <c r="AJ14" s="20">
        <v>0.11845534486478899</v>
      </c>
      <c r="AK14" s="20">
        <v>0.13940224128897599</v>
      </c>
      <c r="AL14" s="20">
        <v>0.19928598598420499</v>
      </c>
      <c r="AM14" s="20">
        <v>0.28284315866558601</v>
      </c>
      <c r="AN14" s="20"/>
      <c r="AO14" s="20">
        <v>0.175050788750574</v>
      </c>
      <c r="AP14" s="20">
        <v>8.9079972965087295E-2</v>
      </c>
      <c r="AQ14" s="20">
        <v>0.154163107753745</v>
      </c>
      <c r="AR14" s="20">
        <v>0.28069043672494898</v>
      </c>
      <c r="AS14" s="20">
        <v>6.8132068186403605E-2</v>
      </c>
      <c r="AT14" s="20">
        <v>0.14849656735435199</v>
      </c>
      <c r="AU14" s="20">
        <v>0.166728097286997</v>
      </c>
      <c r="AV14" s="20">
        <v>0.24129853933395401</v>
      </c>
      <c r="AW14" s="20"/>
      <c r="AX14" s="20">
        <v>0.16102282360964101</v>
      </c>
      <c r="AY14" s="20">
        <v>0.136326951782092</v>
      </c>
      <c r="AZ14" s="20">
        <v>0.16870345886282501</v>
      </c>
      <c r="BA14" s="20"/>
      <c r="BB14" s="20">
        <v>0.124637741375643</v>
      </c>
      <c r="BC14" s="20">
        <v>0.18049103383291501</v>
      </c>
      <c r="BD14" s="20">
        <v>0.116369583986034</v>
      </c>
      <c r="BE14" s="20"/>
      <c r="BF14" s="20">
        <v>6.9974010320856997E-2</v>
      </c>
      <c r="BG14" s="20">
        <v>0.17433981217969</v>
      </c>
      <c r="BH14" s="20">
        <v>0.13510558169477699</v>
      </c>
      <c r="BI14" s="20"/>
      <c r="BJ14" s="20">
        <v>0.10194494049658</v>
      </c>
      <c r="BK14" s="20">
        <v>0.209776243943707</v>
      </c>
      <c r="BL14" s="20"/>
      <c r="BM14" s="20">
        <v>7.6760356964314005E-2</v>
      </c>
      <c r="BN14" s="20">
        <v>0.23789228969189499</v>
      </c>
      <c r="BO14" s="20"/>
      <c r="BP14" s="20">
        <v>0.25250198214679298</v>
      </c>
      <c r="BQ14" s="20">
        <v>0.13969146712563199</v>
      </c>
      <c r="BR14" s="20">
        <v>0.28364013739800498</v>
      </c>
      <c r="BS14" s="20">
        <v>0.15796638106887401</v>
      </c>
      <c r="BT14" s="20">
        <v>0.17754073173743701</v>
      </c>
      <c r="BU14" s="20">
        <v>0.14884763343785101</v>
      </c>
      <c r="BV14" s="20">
        <v>0.20680314786998</v>
      </c>
      <c r="BW14" s="20">
        <v>0.232260318191852</v>
      </c>
    </row>
    <row r="15" spans="2:75" x14ac:dyDescent="0.35">
      <c r="B15" s="16"/>
    </row>
    <row r="16" spans="2:75" x14ac:dyDescent="0.35">
      <c r="B16" t="s">
        <v>94</v>
      </c>
    </row>
    <row r="17" spans="2:2" x14ac:dyDescent="0.35">
      <c r="B17" t="s">
        <v>95</v>
      </c>
    </row>
    <row r="19" spans="2:2" x14ac:dyDescent="0.35">
      <c r="B19"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G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7" width="20.6328125" customWidth="1"/>
  </cols>
  <sheetData>
    <row r="2" spans="2:7" ht="40" customHeight="1" x14ac:dyDescent="0.35">
      <c r="D2" s="28" t="s">
        <v>184</v>
      </c>
      <c r="E2" s="25"/>
      <c r="F2" s="25"/>
      <c r="G2" s="25"/>
    </row>
    <row r="6" spans="2:7" ht="50" customHeight="1" x14ac:dyDescent="0.35">
      <c r="B6" s="17" t="s">
        <v>14</v>
      </c>
      <c r="C6" s="17" t="s">
        <v>475</v>
      </c>
      <c r="D6" s="17" t="s">
        <v>476</v>
      </c>
      <c r="E6" s="17" t="s">
        <v>477</v>
      </c>
      <c r="F6" s="17" t="s">
        <v>478</v>
      </c>
    </row>
    <row r="7" spans="2:7" x14ac:dyDescent="0.35">
      <c r="B7" s="15" t="s">
        <v>180</v>
      </c>
      <c r="C7" s="14">
        <v>5.0041159492166101E-2</v>
      </c>
      <c r="D7" s="14">
        <v>5.9478564535237602E-2</v>
      </c>
      <c r="E7" s="14">
        <v>5.5844315708665097E-2</v>
      </c>
      <c r="F7" s="14">
        <v>5.4331677914855402E-2</v>
      </c>
    </row>
    <row r="8" spans="2:7" x14ac:dyDescent="0.35">
      <c r="B8" s="15" t="s">
        <v>181</v>
      </c>
      <c r="C8" s="14">
        <v>0.17612095568017</v>
      </c>
      <c r="D8" s="14">
        <v>0.23267586780879501</v>
      </c>
      <c r="E8" s="14">
        <v>0.19271071302673501</v>
      </c>
      <c r="F8" s="14">
        <v>0.182999189444848</v>
      </c>
    </row>
    <row r="9" spans="2:7" x14ac:dyDescent="0.35">
      <c r="B9" s="15" t="s">
        <v>182</v>
      </c>
      <c r="C9" s="14">
        <v>0.37509655461104902</v>
      </c>
      <c r="D9" s="14">
        <v>0.41547959879429303</v>
      </c>
      <c r="E9" s="14">
        <v>0.43139210680650297</v>
      </c>
      <c r="F9" s="14">
        <v>0.40986745775650602</v>
      </c>
    </row>
    <row r="10" spans="2:7" x14ac:dyDescent="0.35">
      <c r="B10" s="15" t="s">
        <v>183</v>
      </c>
      <c r="C10" s="14">
        <v>0.34432425605792</v>
      </c>
      <c r="D10" s="14">
        <v>0.25500551398430399</v>
      </c>
      <c r="E10" s="14">
        <v>0.27473606500222097</v>
      </c>
      <c r="F10" s="14">
        <v>0.29979992881102302</v>
      </c>
    </row>
    <row r="11" spans="2:7" x14ac:dyDescent="0.35">
      <c r="B11" s="15" t="s">
        <v>119</v>
      </c>
      <c r="C11" s="14">
        <v>5.4417074158695102E-2</v>
      </c>
      <c r="D11" s="14">
        <v>3.73604548773704E-2</v>
      </c>
      <c r="E11" s="14">
        <v>4.5316799455876099E-2</v>
      </c>
      <c r="F11" s="14">
        <v>5.30017460727671E-2</v>
      </c>
    </row>
    <row r="12" spans="2:7" x14ac:dyDescent="0.35">
      <c r="B12" s="16"/>
      <c r="C12" s="16"/>
      <c r="D12" s="16"/>
      <c r="E12" s="16"/>
      <c r="F12" s="16"/>
    </row>
    <row r="13" spans="2:7" x14ac:dyDescent="0.35">
      <c r="B13" t="s">
        <v>94</v>
      </c>
    </row>
    <row r="14" spans="2:7" x14ac:dyDescent="0.35">
      <c r="B14" t="s">
        <v>95</v>
      </c>
    </row>
    <row r="18" spans="2:2" x14ac:dyDescent="0.35">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W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479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180</v>
      </c>
      <c r="C9" s="14">
        <v>5.0041159492166101E-2</v>
      </c>
      <c r="D9" s="14">
        <v>5.0251286549455799E-2</v>
      </c>
      <c r="E9" s="14">
        <v>4.9842851273531198E-2</v>
      </c>
      <c r="F9" s="14"/>
      <c r="G9" s="14">
        <v>3.6333120371610503E-2</v>
      </c>
      <c r="H9" s="14">
        <v>6.8668410393154494E-2</v>
      </c>
      <c r="I9" s="14">
        <v>0.108666131386497</v>
      </c>
      <c r="J9" s="14">
        <v>3.6775618257696097E-2</v>
      </c>
      <c r="K9" s="14">
        <v>5.0754039735064801E-2</v>
      </c>
      <c r="L9" s="14">
        <v>2.94137397708213E-2</v>
      </c>
      <c r="M9" s="14"/>
      <c r="N9" s="14">
        <v>5.30548694025893E-2</v>
      </c>
      <c r="O9" s="14">
        <v>4.4401216659802401E-2</v>
      </c>
      <c r="P9" s="14"/>
      <c r="Q9" s="14">
        <v>0.144464066887526</v>
      </c>
      <c r="R9" s="14">
        <v>0.10271001118894101</v>
      </c>
      <c r="S9" s="14">
        <v>2.04938880811091E-2</v>
      </c>
      <c r="T9" s="14">
        <v>3.3451275341865198E-2</v>
      </c>
      <c r="U9" s="14">
        <v>3.3242906957100901E-2</v>
      </c>
      <c r="V9" s="14">
        <v>6.2584476061564198E-2</v>
      </c>
      <c r="W9" s="14">
        <v>3.5546819979840501E-2</v>
      </c>
      <c r="X9" s="14">
        <v>0</v>
      </c>
      <c r="Y9" s="14">
        <v>0.31767777732357899</v>
      </c>
      <c r="Z9" s="14">
        <v>6.7202226695169703E-2</v>
      </c>
      <c r="AA9" s="14"/>
      <c r="AB9" s="14">
        <v>6.0959639382622798E-2</v>
      </c>
      <c r="AC9" s="14">
        <v>5.59371582396163E-2</v>
      </c>
      <c r="AD9" s="14">
        <v>1.7899332944535801E-2</v>
      </c>
      <c r="AE9" s="14"/>
      <c r="AF9" s="14">
        <v>3.0625316674472401E-2</v>
      </c>
      <c r="AG9" s="14">
        <v>4.4781118512488297E-2</v>
      </c>
      <c r="AH9" s="14">
        <v>3.5751476063282002E-2</v>
      </c>
      <c r="AI9" s="14">
        <v>8.54080361907682E-2</v>
      </c>
      <c r="AJ9" s="14">
        <v>0</v>
      </c>
      <c r="AK9" s="14">
        <v>4.3297610712470597E-2</v>
      </c>
      <c r="AL9" s="14">
        <v>0.131471098607647</v>
      </c>
      <c r="AM9" s="14">
        <v>6.9258054925297796E-2</v>
      </c>
      <c r="AN9" s="14"/>
      <c r="AO9" s="14">
        <v>4.02522571715348E-2</v>
      </c>
      <c r="AP9" s="14">
        <v>2.7065161830470499E-2</v>
      </c>
      <c r="AQ9" s="14">
        <v>5.53719922537615E-2</v>
      </c>
      <c r="AR9" s="14">
        <v>0.111108806048228</v>
      </c>
      <c r="AS9" s="14">
        <v>0</v>
      </c>
      <c r="AT9" s="14">
        <v>3.3023584240658099E-2</v>
      </c>
      <c r="AU9" s="14">
        <v>0.113918469069897</v>
      </c>
      <c r="AV9" s="14">
        <v>0.103533132045924</v>
      </c>
      <c r="AW9" s="14"/>
      <c r="AX9" s="14">
        <v>2.2325423031318702E-2</v>
      </c>
      <c r="AY9" s="14">
        <v>2.5556129104520001E-2</v>
      </c>
      <c r="AZ9" s="14">
        <v>8.8302885396644104E-2</v>
      </c>
      <c r="BA9" s="14"/>
      <c r="BB9" s="14">
        <v>3.0476711084193E-2</v>
      </c>
      <c r="BC9" s="14">
        <v>2.6425564103338101E-2</v>
      </c>
      <c r="BD9" s="14">
        <v>0.12531299000944099</v>
      </c>
      <c r="BE9" s="14"/>
      <c r="BF9" s="14">
        <v>2.9503341364997101E-2</v>
      </c>
      <c r="BG9" s="14">
        <v>2.2681932807119901E-2</v>
      </c>
      <c r="BH9" s="14">
        <v>9.6269700048304804E-2</v>
      </c>
      <c r="BI9" s="14"/>
      <c r="BJ9" s="14">
        <v>5.7247828232007497E-2</v>
      </c>
      <c r="BK9" s="14">
        <v>4.92917966939257E-2</v>
      </c>
      <c r="BL9" s="14"/>
      <c r="BM9" s="14">
        <v>6.9723235537438796E-2</v>
      </c>
      <c r="BN9" s="14">
        <v>3.5291644009324302E-2</v>
      </c>
      <c r="BO9" s="14"/>
      <c r="BP9" s="14">
        <v>9.4146971756737599E-3</v>
      </c>
      <c r="BQ9" s="14">
        <v>6.29691318829044E-2</v>
      </c>
      <c r="BR9" s="14">
        <v>0</v>
      </c>
      <c r="BS9" s="14">
        <v>5.6457719212276603E-2</v>
      </c>
      <c r="BT9" s="14">
        <v>4.8673047459794803E-2</v>
      </c>
      <c r="BU9" s="14">
        <v>0.12235818088012</v>
      </c>
      <c r="BV9" s="14">
        <v>0.107203227870927</v>
      </c>
      <c r="BW9" s="14">
        <v>1.6153204137048099E-2</v>
      </c>
    </row>
    <row r="10" spans="2:75" x14ac:dyDescent="0.35">
      <c r="B10" s="15" t="s">
        <v>181</v>
      </c>
      <c r="C10" s="14">
        <v>0.17612095568017</v>
      </c>
      <c r="D10" s="14">
        <v>0.17194331184293099</v>
      </c>
      <c r="E10" s="14">
        <v>0.180063623122142</v>
      </c>
      <c r="F10" s="14"/>
      <c r="G10" s="14">
        <v>0.29709647939903799</v>
      </c>
      <c r="H10" s="14">
        <v>0.227297169615814</v>
      </c>
      <c r="I10" s="14">
        <v>0.21624272513692799</v>
      </c>
      <c r="J10" s="14">
        <v>0.15010407429512401</v>
      </c>
      <c r="K10" s="14">
        <v>0.176752362966974</v>
      </c>
      <c r="L10" s="14">
        <v>0.12783407649657899</v>
      </c>
      <c r="M10" s="14"/>
      <c r="N10" s="14">
        <v>0.18166232131929599</v>
      </c>
      <c r="O10" s="14">
        <v>0.16575068569837501</v>
      </c>
      <c r="P10" s="14"/>
      <c r="Q10" s="14">
        <v>8.2304286132419399E-2</v>
      </c>
      <c r="R10" s="14">
        <v>0.15090840123042601</v>
      </c>
      <c r="S10" s="14">
        <v>0.124024591154396</v>
      </c>
      <c r="T10" s="14">
        <v>0.22284640200513001</v>
      </c>
      <c r="U10" s="14">
        <v>0.23636531700326399</v>
      </c>
      <c r="V10" s="14">
        <v>0.19845715905817499</v>
      </c>
      <c r="W10" s="14">
        <v>0.16823981346065001</v>
      </c>
      <c r="X10" s="14">
        <v>0</v>
      </c>
      <c r="Y10" s="14">
        <v>0</v>
      </c>
      <c r="Z10" s="14">
        <v>7.9393704861958694E-2</v>
      </c>
      <c r="AA10" s="14"/>
      <c r="AB10" s="14">
        <v>0.17836101080899</v>
      </c>
      <c r="AC10" s="14">
        <v>0.14810522914916599</v>
      </c>
      <c r="AD10" s="14">
        <v>0.221748387992762</v>
      </c>
      <c r="AE10" s="14"/>
      <c r="AF10" s="14">
        <v>0.15659672099656799</v>
      </c>
      <c r="AG10" s="14">
        <v>0.21855111750275899</v>
      </c>
      <c r="AH10" s="14">
        <v>0.14212068444571299</v>
      </c>
      <c r="AI10" s="14">
        <v>0.249802410847278</v>
      </c>
      <c r="AJ10" s="14">
        <v>0.18184997092229199</v>
      </c>
      <c r="AK10" s="14">
        <v>0.142316524757337</v>
      </c>
      <c r="AL10" s="14">
        <v>0.18847541400213599</v>
      </c>
      <c r="AM10" s="14">
        <v>0.18643299111873801</v>
      </c>
      <c r="AN10" s="14"/>
      <c r="AO10" s="14">
        <v>0.17746268184993999</v>
      </c>
      <c r="AP10" s="14">
        <v>0.218583783209336</v>
      </c>
      <c r="AQ10" s="14">
        <v>0.17011376514600801</v>
      </c>
      <c r="AR10" s="14">
        <v>0.165375962809298</v>
      </c>
      <c r="AS10" s="14">
        <v>0.215764541184086</v>
      </c>
      <c r="AT10" s="14">
        <v>0.14134683086507699</v>
      </c>
      <c r="AU10" s="14">
        <v>0.18101828980580401</v>
      </c>
      <c r="AV10" s="14">
        <v>0.22348484755432299</v>
      </c>
      <c r="AW10" s="14"/>
      <c r="AX10" s="14">
        <v>0.118960151517608</v>
      </c>
      <c r="AY10" s="14">
        <v>0.14313481778405099</v>
      </c>
      <c r="AZ10" s="14">
        <v>0.237610378515902</v>
      </c>
      <c r="BA10" s="14"/>
      <c r="BB10" s="14">
        <v>0.16418479399063199</v>
      </c>
      <c r="BC10" s="14">
        <v>0.17232013080341799</v>
      </c>
      <c r="BD10" s="14">
        <v>0.24118449607081599</v>
      </c>
      <c r="BE10" s="14"/>
      <c r="BF10" s="14">
        <v>0.16488149521967599</v>
      </c>
      <c r="BG10" s="14">
        <v>0.14675568169113101</v>
      </c>
      <c r="BH10" s="14">
        <v>0.22710561756021699</v>
      </c>
      <c r="BI10" s="14"/>
      <c r="BJ10" s="14">
        <v>0.203061127721233</v>
      </c>
      <c r="BK10" s="14">
        <v>0.16967741184084001</v>
      </c>
      <c r="BL10" s="14"/>
      <c r="BM10" s="14">
        <v>0.15150669922944099</v>
      </c>
      <c r="BN10" s="14">
        <v>0.17853397511935901</v>
      </c>
      <c r="BO10" s="14"/>
      <c r="BP10" s="14">
        <v>0.159778240136243</v>
      </c>
      <c r="BQ10" s="14">
        <v>0.229754705610099</v>
      </c>
      <c r="BR10" s="14">
        <v>0.21752396512709099</v>
      </c>
      <c r="BS10" s="14">
        <v>0.221763043606586</v>
      </c>
      <c r="BT10" s="14">
        <v>0.169433184245809</v>
      </c>
      <c r="BU10" s="14">
        <v>0.158969045043515</v>
      </c>
      <c r="BV10" s="14">
        <v>9.9007201352153504E-2</v>
      </c>
      <c r="BW10" s="14">
        <v>0.12532898255059</v>
      </c>
    </row>
    <row r="11" spans="2:75" x14ac:dyDescent="0.35">
      <c r="B11" s="15" t="s">
        <v>182</v>
      </c>
      <c r="C11" s="14">
        <v>0.37509655461104902</v>
      </c>
      <c r="D11" s="14">
        <v>0.36773584572812101</v>
      </c>
      <c r="E11" s="14">
        <v>0.38204325193451899</v>
      </c>
      <c r="F11" s="14"/>
      <c r="G11" s="14">
        <v>0.355066006627207</v>
      </c>
      <c r="H11" s="14">
        <v>0.33404502221672899</v>
      </c>
      <c r="I11" s="14">
        <v>0.27997223971011298</v>
      </c>
      <c r="J11" s="14">
        <v>0.47544496406116399</v>
      </c>
      <c r="K11" s="14">
        <v>0.396640780083793</v>
      </c>
      <c r="L11" s="14">
        <v>0.37225355316650999</v>
      </c>
      <c r="M11" s="14"/>
      <c r="N11" s="14">
        <v>0.356245379858528</v>
      </c>
      <c r="O11" s="14">
        <v>0.41037518164790898</v>
      </c>
      <c r="P11" s="14"/>
      <c r="Q11" s="14">
        <v>0.56179259891269495</v>
      </c>
      <c r="R11" s="14">
        <v>0.46919359034810099</v>
      </c>
      <c r="S11" s="14">
        <v>0.36719138750117503</v>
      </c>
      <c r="T11" s="14">
        <v>0.32645146501422301</v>
      </c>
      <c r="U11" s="14">
        <v>0.36294801144495198</v>
      </c>
      <c r="V11" s="14">
        <v>0.38879841255533698</v>
      </c>
      <c r="W11" s="14">
        <v>0.312908611412895</v>
      </c>
      <c r="X11" s="14">
        <v>0.50704825614999904</v>
      </c>
      <c r="Y11" s="14">
        <v>0.68232222267642095</v>
      </c>
      <c r="Z11" s="14">
        <v>0.40694839927127902</v>
      </c>
      <c r="AA11" s="14"/>
      <c r="AB11" s="14">
        <v>0.224826122452467</v>
      </c>
      <c r="AC11" s="14">
        <v>0.42086913502480799</v>
      </c>
      <c r="AD11" s="14">
        <v>0.333756964387454</v>
      </c>
      <c r="AE11" s="14"/>
      <c r="AF11" s="14">
        <v>0.32718703433895002</v>
      </c>
      <c r="AG11" s="14">
        <v>0.31187957594684002</v>
      </c>
      <c r="AH11" s="14">
        <v>0.24681283787421901</v>
      </c>
      <c r="AI11" s="14">
        <v>0.31040857976820102</v>
      </c>
      <c r="AJ11" s="14">
        <v>0.40751361568119598</v>
      </c>
      <c r="AK11" s="14">
        <v>0.39663836419281201</v>
      </c>
      <c r="AL11" s="14">
        <v>0.123623301878775</v>
      </c>
      <c r="AM11" s="14">
        <v>0.510316909872222</v>
      </c>
      <c r="AN11" s="14"/>
      <c r="AO11" s="14">
        <v>0.28269553463000302</v>
      </c>
      <c r="AP11" s="14">
        <v>0.345575921977059</v>
      </c>
      <c r="AQ11" s="14">
        <v>0.265385644063584</v>
      </c>
      <c r="AR11" s="14">
        <v>0.35600066114028001</v>
      </c>
      <c r="AS11" s="14">
        <v>0.31257743310737701</v>
      </c>
      <c r="AT11" s="14">
        <v>0.36504014549800901</v>
      </c>
      <c r="AU11" s="14">
        <v>0.186697769606571</v>
      </c>
      <c r="AV11" s="14">
        <v>0.51759561470946702</v>
      </c>
      <c r="AW11" s="14"/>
      <c r="AX11" s="14">
        <v>0.37131696359125399</v>
      </c>
      <c r="AY11" s="14">
        <v>0.35850346599147698</v>
      </c>
      <c r="AZ11" s="14">
        <v>0.336852141794312</v>
      </c>
      <c r="BA11" s="14"/>
      <c r="BB11" s="14">
        <v>0.25248340948764603</v>
      </c>
      <c r="BC11" s="14">
        <v>0.38661455199087102</v>
      </c>
      <c r="BD11" s="14">
        <v>0.31752946709158802</v>
      </c>
      <c r="BE11" s="14"/>
      <c r="BF11" s="14">
        <v>0.29637045520767802</v>
      </c>
      <c r="BG11" s="14">
        <v>0.36685534997679797</v>
      </c>
      <c r="BH11" s="14">
        <v>0.32202228918128001</v>
      </c>
      <c r="BI11" s="14"/>
      <c r="BJ11" s="14">
        <v>0.28738956303656299</v>
      </c>
      <c r="BK11" s="14">
        <v>0.38680596918725202</v>
      </c>
      <c r="BL11" s="14"/>
      <c r="BM11" s="14">
        <v>0.32949974041405899</v>
      </c>
      <c r="BN11" s="14">
        <v>0.38938715789747902</v>
      </c>
      <c r="BO11" s="14"/>
      <c r="BP11" s="14">
        <v>0.42513427411750798</v>
      </c>
      <c r="BQ11" s="14">
        <v>0.28267082134912402</v>
      </c>
      <c r="BR11" s="14">
        <v>0.29231231152238402</v>
      </c>
      <c r="BS11" s="14">
        <v>0.33658072157612501</v>
      </c>
      <c r="BT11" s="14">
        <v>0.38194795597639097</v>
      </c>
      <c r="BU11" s="14">
        <v>0.36438856032053502</v>
      </c>
      <c r="BV11" s="14">
        <v>0.38198431927943</v>
      </c>
      <c r="BW11" s="14">
        <v>0.45546525158214801</v>
      </c>
    </row>
    <row r="12" spans="2:75" x14ac:dyDescent="0.35">
      <c r="B12" s="15" t="s">
        <v>183</v>
      </c>
      <c r="C12" s="14">
        <v>0.34432425605792</v>
      </c>
      <c r="D12" s="14">
        <v>0.363925747243388</v>
      </c>
      <c r="E12" s="14">
        <v>0.32582527334853301</v>
      </c>
      <c r="F12" s="14"/>
      <c r="G12" s="14">
        <v>0.25545083820139097</v>
      </c>
      <c r="H12" s="14">
        <v>0.302241856831236</v>
      </c>
      <c r="I12" s="14">
        <v>0.335387867220869</v>
      </c>
      <c r="J12" s="14">
        <v>0.29668593323105702</v>
      </c>
      <c r="K12" s="14">
        <v>0.34320372762016899</v>
      </c>
      <c r="L12" s="14">
        <v>0.40678243439268302</v>
      </c>
      <c r="M12" s="14"/>
      <c r="N12" s="14">
        <v>0.36175184592328202</v>
      </c>
      <c r="O12" s="14">
        <v>0.31170976645274201</v>
      </c>
      <c r="P12" s="14"/>
      <c r="Q12" s="14">
        <v>0.16585383750386701</v>
      </c>
      <c r="R12" s="14">
        <v>0.238806460227243</v>
      </c>
      <c r="S12" s="14">
        <v>0.43226130466050999</v>
      </c>
      <c r="T12" s="14">
        <v>0.37039989694985298</v>
      </c>
      <c r="U12" s="14">
        <v>0.33090967461258503</v>
      </c>
      <c r="V12" s="14">
        <v>0.30091042952908398</v>
      </c>
      <c r="W12" s="14">
        <v>0.40216953509169701</v>
      </c>
      <c r="X12" s="14">
        <v>0.49295174385000201</v>
      </c>
      <c r="Y12" s="14">
        <v>0</v>
      </c>
      <c r="Z12" s="14">
        <v>0.34783488376871302</v>
      </c>
      <c r="AA12" s="14"/>
      <c r="AB12" s="14">
        <v>0.437858778664723</v>
      </c>
      <c r="AC12" s="14">
        <v>0.32761440044352202</v>
      </c>
      <c r="AD12" s="14">
        <v>0.36001220907285902</v>
      </c>
      <c r="AE12" s="14"/>
      <c r="AF12" s="14">
        <v>0.42157702901020699</v>
      </c>
      <c r="AG12" s="14">
        <v>0.35864241386643703</v>
      </c>
      <c r="AH12" s="14">
        <v>0.51852998181576804</v>
      </c>
      <c r="AI12" s="14">
        <v>0.30742562983042299</v>
      </c>
      <c r="AJ12" s="14">
        <v>0.38268763922375898</v>
      </c>
      <c r="AK12" s="14">
        <v>0.36541588478414699</v>
      </c>
      <c r="AL12" s="14">
        <v>0.46375269230622901</v>
      </c>
      <c r="AM12" s="14">
        <v>0.210764405498442</v>
      </c>
      <c r="AN12" s="14"/>
      <c r="AO12" s="14">
        <v>0.42374714101181699</v>
      </c>
      <c r="AP12" s="14">
        <v>0.36157047260171898</v>
      </c>
      <c r="AQ12" s="14">
        <v>0.421179791304575</v>
      </c>
      <c r="AR12" s="14">
        <v>0.30642954368182301</v>
      </c>
      <c r="AS12" s="14">
        <v>0.45227980748098601</v>
      </c>
      <c r="AT12" s="14">
        <v>0.399920569649931</v>
      </c>
      <c r="AU12" s="14">
        <v>0.42076898590918999</v>
      </c>
      <c r="AV12" s="14">
        <v>0.13801319324501299</v>
      </c>
      <c r="AW12" s="14"/>
      <c r="AX12" s="14">
        <v>0.43904312582586502</v>
      </c>
      <c r="AY12" s="14">
        <v>0.41428543732567102</v>
      </c>
      <c r="AZ12" s="14">
        <v>0.27488947134520603</v>
      </c>
      <c r="BA12" s="14"/>
      <c r="BB12" s="14">
        <v>0.460712455493276</v>
      </c>
      <c r="BC12" s="14">
        <v>0.37451685242125499</v>
      </c>
      <c r="BD12" s="14">
        <v>0.22916508387104201</v>
      </c>
      <c r="BE12" s="14"/>
      <c r="BF12" s="14">
        <v>0.45443477006316602</v>
      </c>
      <c r="BG12" s="14">
        <v>0.39392844083571699</v>
      </c>
      <c r="BH12" s="14">
        <v>0.30762713239704298</v>
      </c>
      <c r="BI12" s="14"/>
      <c r="BJ12" s="14">
        <v>0.37236287742920499</v>
      </c>
      <c r="BK12" s="14">
        <v>0.34640210891322398</v>
      </c>
      <c r="BL12" s="14"/>
      <c r="BM12" s="14">
        <v>0.36054627672220202</v>
      </c>
      <c r="BN12" s="14">
        <v>0.350084602784004</v>
      </c>
      <c r="BO12" s="14"/>
      <c r="BP12" s="14">
        <v>0.36355171664619801</v>
      </c>
      <c r="BQ12" s="14">
        <v>0.370549923882456</v>
      </c>
      <c r="BR12" s="14">
        <v>0.338245522253735</v>
      </c>
      <c r="BS12" s="14">
        <v>0.31662794118258902</v>
      </c>
      <c r="BT12" s="14">
        <v>0.35724936159384701</v>
      </c>
      <c r="BU12" s="14">
        <v>0.287024223331932</v>
      </c>
      <c r="BV12" s="14">
        <v>0.37408472548347299</v>
      </c>
      <c r="BW12" s="14">
        <v>0.36610860773801401</v>
      </c>
    </row>
    <row r="13" spans="2:75" x14ac:dyDescent="0.35">
      <c r="B13" s="15" t="s">
        <v>119</v>
      </c>
      <c r="C13" s="20">
        <v>5.4417074158695102E-2</v>
      </c>
      <c r="D13" s="20">
        <v>4.6143808636103803E-2</v>
      </c>
      <c r="E13" s="20">
        <v>6.2225000321274399E-2</v>
      </c>
      <c r="F13" s="20"/>
      <c r="G13" s="20">
        <v>5.6053555400752901E-2</v>
      </c>
      <c r="H13" s="20">
        <v>6.7747540943066301E-2</v>
      </c>
      <c r="I13" s="20">
        <v>5.9731036545592503E-2</v>
      </c>
      <c r="J13" s="20">
        <v>4.0989410154958598E-2</v>
      </c>
      <c r="K13" s="20">
        <v>3.2649089593999203E-2</v>
      </c>
      <c r="L13" s="20">
        <v>6.3716196173406306E-2</v>
      </c>
      <c r="M13" s="20"/>
      <c r="N13" s="20">
        <v>4.72855834963034E-2</v>
      </c>
      <c r="O13" s="20">
        <v>6.7763149541171006E-2</v>
      </c>
      <c r="P13" s="20"/>
      <c r="Q13" s="20">
        <v>4.55852105634931E-2</v>
      </c>
      <c r="R13" s="20">
        <v>3.8381537005289401E-2</v>
      </c>
      <c r="S13" s="20">
        <v>5.6028828602809701E-2</v>
      </c>
      <c r="T13" s="20">
        <v>4.685096068893E-2</v>
      </c>
      <c r="U13" s="20">
        <v>3.6534089982097701E-2</v>
      </c>
      <c r="V13" s="20">
        <v>4.9249522795838697E-2</v>
      </c>
      <c r="W13" s="20">
        <v>8.1135220054917107E-2</v>
      </c>
      <c r="X13" s="20">
        <v>0</v>
      </c>
      <c r="Y13" s="20">
        <v>0</v>
      </c>
      <c r="Z13" s="20">
        <v>9.8620785402880204E-2</v>
      </c>
      <c r="AA13" s="20"/>
      <c r="AB13" s="20">
        <v>9.7994448691197195E-2</v>
      </c>
      <c r="AC13" s="20">
        <v>4.7474077142886803E-2</v>
      </c>
      <c r="AD13" s="20">
        <v>6.6583105602389503E-2</v>
      </c>
      <c r="AE13" s="20"/>
      <c r="AF13" s="20">
        <v>6.4013898979803294E-2</v>
      </c>
      <c r="AG13" s="20">
        <v>6.6145774171476199E-2</v>
      </c>
      <c r="AH13" s="20">
        <v>5.67850198010173E-2</v>
      </c>
      <c r="AI13" s="20">
        <v>4.6955343363330702E-2</v>
      </c>
      <c r="AJ13" s="20">
        <v>2.7948774172753502E-2</v>
      </c>
      <c r="AK13" s="20">
        <v>5.2331615553233998E-2</v>
      </c>
      <c r="AL13" s="20">
        <v>9.2677493205212402E-2</v>
      </c>
      <c r="AM13" s="20">
        <v>2.3227638585300001E-2</v>
      </c>
      <c r="AN13" s="20"/>
      <c r="AO13" s="20">
        <v>7.5842385336705301E-2</v>
      </c>
      <c r="AP13" s="20">
        <v>4.72046603814145E-2</v>
      </c>
      <c r="AQ13" s="20">
        <v>8.7948807232071893E-2</v>
      </c>
      <c r="AR13" s="20">
        <v>6.1085026320371001E-2</v>
      </c>
      <c r="AS13" s="20">
        <v>1.9378218227551602E-2</v>
      </c>
      <c r="AT13" s="20">
        <v>6.0668869746324801E-2</v>
      </c>
      <c r="AU13" s="20">
        <v>9.7596485608537606E-2</v>
      </c>
      <c r="AV13" s="20">
        <v>1.73732124452739E-2</v>
      </c>
      <c r="AW13" s="20"/>
      <c r="AX13" s="20">
        <v>4.8354336033954302E-2</v>
      </c>
      <c r="AY13" s="20">
        <v>5.8520149794281398E-2</v>
      </c>
      <c r="AZ13" s="20">
        <v>6.2345122947935802E-2</v>
      </c>
      <c r="BA13" s="20"/>
      <c r="BB13" s="20">
        <v>9.2142629944253304E-2</v>
      </c>
      <c r="BC13" s="20">
        <v>4.0122900681117901E-2</v>
      </c>
      <c r="BD13" s="20">
        <v>8.6807962957114002E-2</v>
      </c>
      <c r="BE13" s="20"/>
      <c r="BF13" s="20">
        <v>5.48099381444829E-2</v>
      </c>
      <c r="BG13" s="20">
        <v>6.9778594689234197E-2</v>
      </c>
      <c r="BH13" s="20">
        <v>4.6975260813156297E-2</v>
      </c>
      <c r="BI13" s="20"/>
      <c r="BJ13" s="20">
        <v>7.9938603580990794E-2</v>
      </c>
      <c r="BK13" s="20">
        <v>4.7822713364757699E-2</v>
      </c>
      <c r="BL13" s="20"/>
      <c r="BM13" s="20">
        <v>8.87240480968602E-2</v>
      </c>
      <c r="BN13" s="20">
        <v>4.6702620189833802E-2</v>
      </c>
      <c r="BO13" s="20"/>
      <c r="BP13" s="20">
        <v>4.2121071924377501E-2</v>
      </c>
      <c r="BQ13" s="20">
        <v>5.4055417275416101E-2</v>
      </c>
      <c r="BR13" s="20">
        <v>0.15191820109679</v>
      </c>
      <c r="BS13" s="20">
        <v>6.8570574422422606E-2</v>
      </c>
      <c r="BT13" s="20">
        <v>4.2696450724157703E-2</v>
      </c>
      <c r="BU13" s="20">
        <v>6.7259990423897395E-2</v>
      </c>
      <c r="BV13" s="20">
        <v>3.7720526014016702E-2</v>
      </c>
      <c r="BW13" s="20">
        <v>3.6943953992199498E-2</v>
      </c>
    </row>
    <row r="14" spans="2:75" x14ac:dyDescent="0.35">
      <c r="B14" s="16"/>
    </row>
    <row r="15" spans="2:75" x14ac:dyDescent="0.35">
      <c r="B15" t="s">
        <v>94</v>
      </c>
    </row>
    <row r="16" spans="2:75" x14ac:dyDescent="0.35">
      <c r="B16" t="s">
        <v>95</v>
      </c>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W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480</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180</v>
      </c>
      <c r="C9" s="14">
        <v>5.9478564535237602E-2</v>
      </c>
      <c r="D9" s="14">
        <v>6.6501697186439099E-2</v>
      </c>
      <c r="E9" s="14">
        <v>5.2850456079048903E-2</v>
      </c>
      <c r="F9" s="14"/>
      <c r="G9" s="14">
        <v>5.9165698603308697E-2</v>
      </c>
      <c r="H9" s="14">
        <v>7.0206261453410607E-2</v>
      </c>
      <c r="I9" s="14">
        <v>0.11901576483582101</v>
      </c>
      <c r="J9" s="14">
        <v>3.28478943472044E-2</v>
      </c>
      <c r="K9" s="14">
        <v>7.56523783521693E-2</v>
      </c>
      <c r="L9" s="14">
        <v>3.80092191028953E-2</v>
      </c>
      <c r="M9" s="14"/>
      <c r="N9" s="14">
        <v>5.1510583894624401E-2</v>
      </c>
      <c r="O9" s="14">
        <v>7.4390071162670796E-2</v>
      </c>
      <c r="P9" s="14"/>
      <c r="Q9" s="14">
        <v>0.14488749222220401</v>
      </c>
      <c r="R9" s="14">
        <v>0.112158260468361</v>
      </c>
      <c r="S9" s="14">
        <v>3.0378945991366799E-2</v>
      </c>
      <c r="T9" s="14">
        <v>5.6974843979332897E-2</v>
      </c>
      <c r="U9" s="14">
        <v>3.3703720477338502E-2</v>
      </c>
      <c r="V9" s="14">
        <v>7.6216103606161004E-2</v>
      </c>
      <c r="W9" s="14">
        <v>5.0220338972502998E-2</v>
      </c>
      <c r="X9" s="14">
        <v>0</v>
      </c>
      <c r="Y9" s="14">
        <v>0.31767777732357899</v>
      </c>
      <c r="Z9" s="14">
        <v>5.3125162425488898E-2</v>
      </c>
      <c r="AA9" s="14"/>
      <c r="AB9" s="14">
        <v>4.18409733156122E-2</v>
      </c>
      <c r="AC9" s="14">
        <v>6.8020032208429601E-2</v>
      </c>
      <c r="AD9" s="14">
        <v>3.5416984394369001E-2</v>
      </c>
      <c r="AE9" s="14"/>
      <c r="AF9" s="14">
        <v>3.8758142203724602E-2</v>
      </c>
      <c r="AG9" s="14">
        <v>4.2034695808772497E-2</v>
      </c>
      <c r="AH9" s="14">
        <v>4.2192623409187301E-2</v>
      </c>
      <c r="AI9" s="14">
        <v>9.4982555950974198E-2</v>
      </c>
      <c r="AJ9" s="14">
        <v>4.5792606234185497E-2</v>
      </c>
      <c r="AK9" s="14">
        <v>4.6766802448668203E-2</v>
      </c>
      <c r="AL9" s="14">
        <v>0.164651546755752</v>
      </c>
      <c r="AM9" s="14">
        <v>7.78449884633588E-2</v>
      </c>
      <c r="AN9" s="14"/>
      <c r="AO9" s="14">
        <v>4.2648077423867899E-2</v>
      </c>
      <c r="AP9" s="14">
        <v>3.4251586828304301E-2</v>
      </c>
      <c r="AQ9" s="14">
        <v>5.12449526027451E-2</v>
      </c>
      <c r="AR9" s="14">
        <v>0.19912570322589301</v>
      </c>
      <c r="AS9" s="14">
        <v>1.9378218227551602E-2</v>
      </c>
      <c r="AT9" s="14">
        <v>3.0780682229247999E-2</v>
      </c>
      <c r="AU9" s="14">
        <v>0.14926594541582699</v>
      </c>
      <c r="AV9" s="14">
        <v>8.6057706902915601E-2</v>
      </c>
      <c r="AW9" s="14"/>
      <c r="AX9" s="14">
        <v>4.3646803676161701E-2</v>
      </c>
      <c r="AY9" s="14">
        <v>2.7026106773931399E-2</v>
      </c>
      <c r="AZ9" s="14">
        <v>0.104244832153463</v>
      </c>
      <c r="BA9" s="14"/>
      <c r="BB9" s="14">
        <v>4.6990008483041197E-2</v>
      </c>
      <c r="BC9" s="14">
        <v>4.1173102031010697E-2</v>
      </c>
      <c r="BD9" s="14">
        <v>0.12279710464888199</v>
      </c>
      <c r="BE9" s="14"/>
      <c r="BF9" s="14">
        <v>3.9804500583953503E-2</v>
      </c>
      <c r="BG9" s="14">
        <v>3.6264408376559497E-2</v>
      </c>
      <c r="BH9" s="14">
        <v>0.10248830708001</v>
      </c>
      <c r="BI9" s="14"/>
      <c r="BJ9" s="14">
        <v>5.8244896623015997E-2</v>
      </c>
      <c r="BK9" s="14">
        <v>6.2082809535208498E-2</v>
      </c>
      <c r="BL9" s="14"/>
      <c r="BM9" s="14">
        <v>7.0465455329694004E-2</v>
      </c>
      <c r="BN9" s="14">
        <v>4.6328669392339997E-2</v>
      </c>
      <c r="BO9" s="14"/>
      <c r="BP9" s="14">
        <v>3.5202519857721902E-2</v>
      </c>
      <c r="BQ9" s="14">
        <v>3.8761884436827397E-2</v>
      </c>
      <c r="BR9" s="14">
        <v>6.9626560226828005E-2</v>
      </c>
      <c r="BS9" s="14">
        <v>6.5696688585438104E-2</v>
      </c>
      <c r="BT9" s="14">
        <v>6.5906439375764195E-2</v>
      </c>
      <c r="BU9" s="14">
        <v>8.19661830148712E-2</v>
      </c>
      <c r="BV9" s="14">
        <v>0.12577448946355599</v>
      </c>
      <c r="BW9" s="14">
        <v>1.8186210000311301E-2</v>
      </c>
    </row>
    <row r="10" spans="2:75" x14ac:dyDescent="0.35">
      <c r="B10" s="15" t="s">
        <v>181</v>
      </c>
      <c r="C10" s="14">
        <v>0.23267586780879501</v>
      </c>
      <c r="D10" s="14">
        <v>0.230004804698003</v>
      </c>
      <c r="E10" s="14">
        <v>0.23519669389466299</v>
      </c>
      <c r="F10" s="14"/>
      <c r="G10" s="14">
        <v>0.29400534641986698</v>
      </c>
      <c r="H10" s="14">
        <v>0.27940105728097497</v>
      </c>
      <c r="I10" s="14">
        <v>0.253142330506889</v>
      </c>
      <c r="J10" s="14">
        <v>0.26124728763775501</v>
      </c>
      <c r="K10" s="14">
        <v>0.217080735637114</v>
      </c>
      <c r="L10" s="14">
        <v>0.187142498850141</v>
      </c>
      <c r="M10" s="14"/>
      <c r="N10" s="14">
        <v>0.25088162760914101</v>
      </c>
      <c r="O10" s="14">
        <v>0.19860508875386201</v>
      </c>
      <c r="P10" s="14"/>
      <c r="Q10" s="14">
        <v>9.6930322289766099E-2</v>
      </c>
      <c r="R10" s="14">
        <v>0.22074390692575399</v>
      </c>
      <c r="S10" s="14">
        <v>0.189728643762961</v>
      </c>
      <c r="T10" s="14">
        <v>0.296186773043492</v>
      </c>
      <c r="U10" s="14">
        <v>0.25528414731910598</v>
      </c>
      <c r="V10" s="14">
        <v>0.24693122641434101</v>
      </c>
      <c r="W10" s="14">
        <v>0.21819538388675599</v>
      </c>
      <c r="X10" s="14">
        <v>0.24517618432884</v>
      </c>
      <c r="Y10" s="14">
        <v>0.68232222267642095</v>
      </c>
      <c r="Z10" s="14">
        <v>0.139736254903014</v>
      </c>
      <c r="AA10" s="14"/>
      <c r="AB10" s="14">
        <v>0.249257304641328</v>
      </c>
      <c r="AC10" s="14">
        <v>0.207976359860645</v>
      </c>
      <c r="AD10" s="14">
        <v>0.28189559587276602</v>
      </c>
      <c r="AE10" s="14"/>
      <c r="AF10" s="14">
        <v>0.21088821594097701</v>
      </c>
      <c r="AG10" s="14">
        <v>0.29107428975076399</v>
      </c>
      <c r="AH10" s="14">
        <v>0.27896299132791702</v>
      </c>
      <c r="AI10" s="14">
        <v>0.34677469599434202</v>
      </c>
      <c r="AJ10" s="14">
        <v>0.18118152316993599</v>
      </c>
      <c r="AK10" s="14">
        <v>0.23136192267719599</v>
      </c>
      <c r="AL10" s="14">
        <v>0.16499974740639101</v>
      </c>
      <c r="AM10" s="14">
        <v>0.21504647001888799</v>
      </c>
      <c r="AN10" s="14"/>
      <c r="AO10" s="14">
        <v>0.20758104802153199</v>
      </c>
      <c r="AP10" s="14">
        <v>0.280774328622097</v>
      </c>
      <c r="AQ10" s="14">
        <v>0.24374914269283701</v>
      </c>
      <c r="AR10" s="14">
        <v>0.24458105989814799</v>
      </c>
      <c r="AS10" s="14">
        <v>0.17535118832095101</v>
      </c>
      <c r="AT10" s="14">
        <v>0.274777133703207</v>
      </c>
      <c r="AU10" s="14">
        <v>0.216205048529479</v>
      </c>
      <c r="AV10" s="14">
        <v>0.24066216497965401</v>
      </c>
      <c r="AW10" s="14"/>
      <c r="AX10" s="14">
        <v>8.9792393784089305E-2</v>
      </c>
      <c r="AY10" s="14">
        <v>0.21669424840276699</v>
      </c>
      <c r="AZ10" s="14">
        <v>0.28997713370216599</v>
      </c>
      <c r="BA10" s="14"/>
      <c r="BB10" s="14">
        <v>0.15940196185146999</v>
      </c>
      <c r="BC10" s="14">
        <v>0.243921977202571</v>
      </c>
      <c r="BD10" s="14">
        <v>0.32926873048371902</v>
      </c>
      <c r="BE10" s="14"/>
      <c r="BF10" s="14">
        <v>0.18920829390614399</v>
      </c>
      <c r="BG10" s="14">
        <v>0.205906790603577</v>
      </c>
      <c r="BH10" s="14">
        <v>0.28330863900931202</v>
      </c>
      <c r="BI10" s="14"/>
      <c r="BJ10" s="14">
        <v>0.25038374950855302</v>
      </c>
      <c r="BK10" s="14">
        <v>0.23466885635041301</v>
      </c>
      <c r="BL10" s="14"/>
      <c r="BM10" s="14">
        <v>0.21075177736352099</v>
      </c>
      <c r="BN10" s="14">
        <v>0.23870566449526301</v>
      </c>
      <c r="BO10" s="14"/>
      <c r="BP10" s="14">
        <v>0.185185408397193</v>
      </c>
      <c r="BQ10" s="14">
        <v>0.21570096979273401</v>
      </c>
      <c r="BR10" s="14">
        <v>0.196559987865946</v>
      </c>
      <c r="BS10" s="14">
        <v>0.30847843906390698</v>
      </c>
      <c r="BT10" s="14">
        <v>0.213173878145059</v>
      </c>
      <c r="BU10" s="14">
        <v>0.31989600423022402</v>
      </c>
      <c r="BV10" s="14">
        <v>4.5694225057721298E-2</v>
      </c>
      <c r="BW10" s="14">
        <v>0.22417873858561099</v>
      </c>
    </row>
    <row r="11" spans="2:75" x14ac:dyDescent="0.35">
      <c r="B11" s="15" t="s">
        <v>182</v>
      </c>
      <c r="C11" s="14">
        <v>0.41547959879429303</v>
      </c>
      <c r="D11" s="14">
        <v>0.402986287091261</v>
      </c>
      <c r="E11" s="14">
        <v>0.427270209773355</v>
      </c>
      <c r="F11" s="14"/>
      <c r="G11" s="14">
        <v>0.31917119207191302</v>
      </c>
      <c r="H11" s="14">
        <v>0.36122287667076303</v>
      </c>
      <c r="I11" s="14">
        <v>0.35286601369680298</v>
      </c>
      <c r="J11" s="14">
        <v>0.44256359660625899</v>
      </c>
      <c r="K11" s="14">
        <v>0.43863999988716001</v>
      </c>
      <c r="L11" s="14">
        <v>0.45716685515833999</v>
      </c>
      <c r="M11" s="14"/>
      <c r="N11" s="14">
        <v>0.39130352694746701</v>
      </c>
      <c r="O11" s="14">
        <v>0.46072339039335303</v>
      </c>
      <c r="P11" s="14"/>
      <c r="Q11" s="14">
        <v>0.59392648794565694</v>
      </c>
      <c r="R11" s="14">
        <v>0.54375751218179802</v>
      </c>
      <c r="S11" s="14">
        <v>0.422657305153671</v>
      </c>
      <c r="T11" s="14">
        <v>0.36620142800671801</v>
      </c>
      <c r="U11" s="14">
        <v>0.44876610094196501</v>
      </c>
      <c r="V11" s="14">
        <v>0.37052816417793499</v>
      </c>
      <c r="W11" s="14">
        <v>0.30017560189111098</v>
      </c>
      <c r="X11" s="14">
        <v>0.510891683412808</v>
      </c>
      <c r="Y11" s="14">
        <v>0</v>
      </c>
      <c r="Z11" s="14">
        <v>0.49373651137274899</v>
      </c>
      <c r="AA11" s="14"/>
      <c r="AB11" s="14">
        <v>0.30461434891598599</v>
      </c>
      <c r="AC11" s="14">
        <v>0.463765502753827</v>
      </c>
      <c r="AD11" s="14">
        <v>0.34254150020523999</v>
      </c>
      <c r="AE11" s="14"/>
      <c r="AF11" s="14">
        <v>0.40706716158565298</v>
      </c>
      <c r="AG11" s="14">
        <v>0.357391471858238</v>
      </c>
      <c r="AH11" s="14">
        <v>0.30075520445102899</v>
      </c>
      <c r="AI11" s="14">
        <v>0.34873966121580202</v>
      </c>
      <c r="AJ11" s="14">
        <v>0.479802314374497</v>
      </c>
      <c r="AK11" s="14">
        <v>0.39191046506683802</v>
      </c>
      <c r="AL11" s="14">
        <v>0.28946476015538802</v>
      </c>
      <c r="AM11" s="14">
        <v>0.53586682715247203</v>
      </c>
      <c r="AN11" s="14"/>
      <c r="AO11" s="14">
        <v>0.35960811173859702</v>
      </c>
      <c r="AP11" s="14">
        <v>0.36318676917968501</v>
      </c>
      <c r="AQ11" s="14">
        <v>0.291485087646004</v>
      </c>
      <c r="AR11" s="14">
        <v>0.36106137874689498</v>
      </c>
      <c r="AS11" s="14">
        <v>0.43924275139930502</v>
      </c>
      <c r="AT11" s="14">
        <v>0.37053930653915101</v>
      </c>
      <c r="AU11" s="14">
        <v>0.31407323684421801</v>
      </c>
      <c r="AV11" s="14">
        <v>0.49909795934712697</v>
      </c>
      <c r="AW11" s="14"/>
      <c r="AX11" s="14">
        <v>0.396468975147935</v>
      </c>
      <c r="AY11" s="14">
        <v>0.43854910439092698</v>
      </c>
      <c r="AZ11" s="14">
        <v>0.330700366680999</v>
      </c>
      <c r="BA11" s="14"/>
      <c r="BB11" s="14">
        <v>0.38506289638097102</v>
      </c>
      <c r="BC11" s="14">
        <v>0.431398078928031</v>
      </c>
      <c r="BD11" s="14">
        <v>0.29670312508728902</v>
      </c>
      <c r="BE11" s="14"/>
      <c r="BF11" s="14">
        <v>0.47875649785222402</v>
      </c>
      <c r="BG11" s="14">
        <v>0.43517609550686198</v>
      </c>
      <c r="BH11" s="14">
        <v>0.33689576470386701</v>
      </c>
      <c r="BI11" s="14"/>
      <c r="BJ11" s="14">
        <v>0.30034692944081598</v>
      </c>
      <c r="BK11" s="14">
        <v>0.43188524059828798</v>
      </c>
      <c r="BL11" s="14"/>
      <c r="BM11" s="14">
        <v>0.36879125914588701</v>
      </c>
      <c r="BN11" s="14">
        <v>0.43408833420252901</v>
      </c>
      <c r="BO11" s="14"/>
      <c r="BP11" s="14">
        <v>0.49288567255121302</v>
      </c>
      <c r="BQ11" s="14">
        <v>0.35728172031811101</v>
      </c>
      <c r="BR11" s="14">
        <v>0.51747710124742397</v>
      </c>
      <c r="BS11" s="14">
        <v>0.32099664820012103</v>
      </c>
      <c r="BT11" s="14">
        <v>0.42781512569414798</v>
      </c>
      <c r="BU11" s="14">
        <v>0.36598734420236001</v>
      </c>
      <c r="BV11" s="14">
        <v>0.49643052431187401</v>
      </c>
      <c r="BW11" s="14">
        <v>0.44321297093788398</v>
      </c>
    </row>
    <row r="12" spans="2:75" x14ac:dyDescent="0.35">
      <c r="B12" s="15" t="s">
        <v>183</v>
      </c>
      <c r="C12" s="14">
        <v>0.25500551398430399</v>
      </c>
      <c r="D12" s="14">
        <v>0.27019371688453903</v>
      </c>
      <c r="E12" s="14">
        <v>0.24067158907116301</v>
      </c>
      <c r="F12" s="14"/>
      <c r="G12" s="14">
        <v>0.29950769296433499</v>
      </c>
      <c r="H12" s="14">
        <v>0.24903093958803399</v>
      </c>
      <c r="I12" s="14">
        <v>0.22038253935381799</v>
      </c>
      <c r="J12" s="14">
        <v>0.24978255823814999</v>
      </c>
      <c r="K12" s="14">
        <v>0.222077317547033</v>
      </c>
      <c r="L12" s="14">
        <v>0.278353552618193</v>
      </c>
      <c r="M12" s="14"/>
      <c r="N12" s="14">
        <v>0.26902747396929599</v>
      </c>
      <c r="O12" s="14">
        <v>0.22876441744096099</v>
      </c>
      <c r="P12" s="14"/>
      <c r="Q12" s="14">
        <v>0.16425569754237301</v>
      </c>
      <c r="R12" s="14">
        <v>0.113915313950884</v>
      </c>
      <c r="S12" s="14">
        <v>0.32701556129881498</v>
      </c>
      <c r="T12" s="14">
        <v>0.25057511606661098</v>
      </c>
      <c r="U12" s="14">
        <v>0.24469924188954401</v>
      </c>
      <c r="V12" s="14">
        <v>0.274574638416336</v>
      </c>
      <c r="W12" s="14">
        <v>0.36445021164562003</v>
      </c>
      <c r="X12" s="14">
        <v>0.243932132258352</v>
      </c>
      <c r="Y12" s="14">
        <v>0</v>
      </c>
      <c r="Z12" s="14">
        <v>0.20004667311931801</v>
      </c>
      <c r="AA12" s="14"/>
      <c r="AB12" s="14">
        <v>0.320536598975739</v>
      </c>
      <c r="AC12" s="14">
        <v>0.230562604100924</v>
      </c>
      <c r="AD12" s="14">
        <v>0.31097997970912999</v>
      </c>
      <c r="AE12" s="14"/>
      <c r="AF12" s="14">
        <v>0.29741555146709903</v>
      </c>
      <c r="AG12" s="14">
        <v>0.265043465298756</v>
      </c>
      <c r="AH12" s="14">
        <v>0.36891436014321999</v>
      </c>
      <c r="AI12" s="14">
        <v>0.209503086838882</v>
      </c>
      <c r="AJ12" s="14">
        <v>0.29322355622138102</v>
      </c>
      <c r="AK12" s="14">
        <v>0.26507288704043303</v>
      </c>
      <c r="AL12" s="14">
        <v>0.30837082946120098</v>
      </c>
      <c r="AM12" s="14">
        <v>0.165046396265177</v>
      </c>
      <c r="AN12" s="14"/>
      <c r="AO12" s="14">
        <v>0.35746030032485399</v>
      </c>
      <c r="AP12" s="14">
        <v>0.29149026853041299</v>
      </c>
      <c r="AQ12" s="14">
        <v>0.38892787668849299</v>
      </c>
      <c r="AR12" s="14">
        <v>0.19523185812906399</v>
      </c>
      <c r="AS12" s="14">
        <v>0.34641526271020701</v>
      </c>
      <c r="AT12" s="14">
        <v>0.25277485554769502</v>
      </c>
      <c r="AU12" s="14">
        <v>0.24829918533798101</v>
      </c>
      <c r="AV12" s="14">
        <v>0.16840440683006599</v>
      </c>
      <c r="AW12" s="14"/>
      <c r="AX12" s="14">
        <v>0.39641407087567099</v>
      </c>
      <c r="AY12" s="14">
        <v>0.28581028399734898</v>
      </c>
      <c r="AZ12" s="14">
        <v>0.230243089569341</v>
      </c>
      <c r="BA12" s="14"/>
      <c r="BB12" s="14">
        <v>0.34020049877612701</v>
      </c>
      <c r="BC12" s="14">
        <v>0.24972853846712201</v>
      </c>
      <c r="BD12" s="14">
        <v>0.21841938984916601</v>
      </c>
      <c r="BE12" s="14"/>
      <c r="BF12" s="14">
        <v>0.25835822589708202</v>
      </c>
      <c r="BG12" s="14">
        <v>0.27981594581311497</v>
      </c>
      <c r="BH12" s="14">
        <v>0.246445700989291</v>
      </c>
      <c r="BI12" s="14"/>
      <c r="BJ12" s="14">
        <v>0.33808256366677297</v>
      </c>
      <c r="BK12" s="14">
        <v>0.238493633986575</v>
      </c>
      <c r="BL12" s="14"/>
      <c r="BM12" s="14">
        <v>0.29400990109389802</v>
      </c>
      <c r="BN12" s="14">
        <v>0.25093394812751602</v>
      </c>
      <c r="BO12" s="14"/>
      <c r="BP12" s="14">
        <v>0.256789525502998</v>
      </c>
      <c r="BQ12" s="14">
        <v>0.278414286866073</v>
      </c>
      <c r="BR12" s="14">
        <v>0.19788014647546701</v>
      </c>
      <c r="BS12" s="14">
        <v>0.27479930433551403</v>
      </c>
      <c r="BT12" s="14">
        <v>0.26774419698055302</v>
      </c>
      <c r="BU12" s="14">
        <v>0.18750288520868999</v>
      </c>
      <c r="BV12" s="14">
        <v>0.31295149674546102</v>
      </c>
      <c r="BW12" s="14">
        <v>0.23511794062581701</v>
      </c>
    </row>
    <row r="13" spans="2:75" x14ac:dyDescent="0.35">
      <c r="B13" s="15" t="s">
        <v>119</v>
      </c>
      <c r="C13" s="20">
        <v>3.73604548773704E-2</v>
      </c>
      <c r="D13" s="20">
        <v>3.0313494139758201E-2</v>
      </c>
      <c r="E13" s="20">
        <v>4.4011051181771198E-2</v>
      </c>
      <c r="F13" s="20"/>
      <c r="G13" s="20">
        <v>2.8150069940576401E-2</v>
      </c>
      <c r="H13" s="20">
        <v>4.0138865006817098E-2</v>
      </c>
      <c r="I13" s="20">
        <v>5.4593351606668901E-2</v>
      </c>
      <c r="J13" s="20">
        <v>1.3558663170632101E-2</v>
      </c>
      <c r="K13" s="20">
        <v>4.6549568576523398E-2</v>
      </c>
      <c r="L13" s="20">
        <v>3.9327874270430802E-2</v>
      </c>
      <c r="M13" s="20"/>
      <c r="N13" s="20">
        <v>3.7276787579471803E-2</v>
      </c>
      <c r="O13" s="20">
        <v>3.75170322491521E-2</v>
      </c>
      <c r="P13" s="20"/>
      <c r="Q13" s="20">
        <v>0</v>
      </c>
      <c r="R13" s="20">
        <v>9.4250064732034206E-3</v>
      </c>
      <c r="S13" s="20">
        <v>3.0219543793187E-2</v>
      </c>
      <c r="T13" s="20">
        <v>3.00618389038463E-2</v>
      </c>
      <c r="U13" s="20">
        <v>1.7546789372046699E-2</v>
      </c>
      <c r="V13" s="20">
        <v>3.17498673852269E-2</v>
      </c>
      <c r="W13" s="20">
        <v>6.6958463604010601E-2</v>
      </c>
      <c r="X13" s="20">
        <v>0</v>
      </c>
      <c r="Y13" s="20">
        <v>0</v>
      </c>
      <c r="Z13" s="20">
        <v>0.11335539817942999</v>
      </c>
      <c r="AA13" s="20"/>
      <c r="AB13" s="20">
        <v>8.3750774151334001E-2</v>
      </c>
      <c r="AC13" s="20">
        <v>2.9675501076174299E-2</v>
      </c>
      <c r="AD13" s="20">
        <v>2.9165939818494802E-2</v>
      </c>
      <c r="AE13" s="20"/>
      <c r="AF13" s="20">
        <v>4.5870928802546299E-2</v>
      </c>
      <c r="AG13" s="20">
        <v>4.44560772834698E-2</v>
      </c>
      <c r="AH13" s="20">
        <v>9.1748206686465706E-3</v>
      </c>
      <c r="AI13" s="20">
        <v>0</v>
      </c>
      <c r="AJ13" s="20">
        <v>0</v>
      </c>
      <c r="AK13" s="20">
        <v>6.4887922766864406E-2</v>
      </c>
      <c r="AL13" s="20">
        <v>7.2513116221267604E-2</v>
      </c>
      <c r="AM13" s="20">
        <v>6.1953181001045297E-3</v>
      </c>
      <c r="AN13" s="20"/>
      <c r="AO13" s="20">
        <v>3.2702462491149199E-2</v>
      </c>
      <c r="AP13" s="20">
        <v>3.02970468395009E-2</v>
      </c>
      <c r="AQ13" s="20">
        <v>2.4592940369920602E-2</v>
      </c>
      <c r="AR13" s="20">
        <v>0</v>
      </c>
      <c r="AS13" s="20">
        <v>1.9612579341985199E-2</v>
      </c>
      <c r="AT13" s="20">
        <v>7.1128021980700007E-2</v>
      </c>
      <c r="AU13" s="20">
        <v>7.2156583872494406E-2</v>
      </c>
      <c r="AV13" s="20">
        <v>5.7777619402379996E-3</v>
      </c>
      <c r="AW13" s="20"/>
      <c r="AX13" s="20">
        <v>7.3677756516142306E-2</v>
      </c>
      <c r="AY13" s="20">
        <v>3.1920256435025503E-2</v>
      </c>
      <c r="AZ13" s="20">
        <v>4.48345778940311E-2</v>
      </c>
      <c r="BA13" s="20"/>
      <c r="BB13" s="20">
        <v>6.8344634508390303E-2</v>
      </c>
      <c r="BC13" s="20">
        <v>3.3778303371265701E-2</v>
      </c>
      <c r="BD13" s="20">
        <v>3.2811649930944202E-2</v>
      </c>
      <c r="BE13" s="20"/>
      <c r="BF13" s="20">
        <v>3.38724817605967E-2</v>
      </c>
      <c r="BG13" s="20">
        <v>4.2836759699886803E-2</v>
      </c>
      <c r="BH13" s="20">
        <v>3.0861588217519401E-2</v>
      </c>
      <c r="BI13" s="20"/>
      <c r="BJ13" s="20">
        <v>5.2941860760842598E-2</v>
      </c>
      <c r="BK13" s="20">
        <v>3.2869459529515498E-2</v>
      </c>
      <c r="BL13" s="20"/>
      <c r="BM13" s="20">
        <v>5.59816070670002E-2</v>
      </c>
      <c r="BN13" s="20">
        <v>2.9943383782350799E-2</v>
      </c>
      <c r="BO13" s="20"/>
      <c r="BP13" s="20">
        <v>2.9936873690874E-2</v>
      </c>
      <c r="BQ13" s="20">
        <v>0.10984113858625601</v>
      </c>
      <c r="BR13" s="20">
        <v>1.8456204184334898E-2</v>
      </c>
      <c r="BS13" s="20">
        <v>3.00289198150199E-2</v>
      </c>
      <c r="BT13" s="20">
        <v>2.5360359804475902E-2</v>
      </c>
      <c r="BU13" s="20">
        <v>4.4647583343854602E-2</v>
      </c>
      <c r="BV13" s="20">
        <v>1.9149264421388201E-2</v>
      </c>
      <c r="BW13" s="20">
        <v>7.9304139850376501E-2</v>
      </c>
    </row>
    <row r="14" spans="2:75" x14ac:dyDescent="0.35">
      <c r="B14" s="16"/>
    </row>
    <row r="15" spans="2:75" x14ac:dyDescent="0.35">
      <c r="B15" t="s">
        <v>94</v>
      </c>
    </row>
    <row r="16" spans="2:75" x14ac:dyDescent="0.35">
      <c r="B16" t="s">
        <v>95</v>
      </c>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W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481</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180</v>
      </c>
      <c r="C9" s="14">
        <v>5.5844315708665097E-2</v>
      </c>
      <c r="D9" s="14">
        <v>6.2543691941551294E-2</v>
      </c>
      <c r="E9" s="14">
        <v>4.95217536176892E-2</v>
      </c>
      <c r="F9" s="14"/>
      <c r="G9" s="14">
        <v>7.7824088774373301E-2</v>
      </c>
      <c r="H9" s="14">
        <v>6.35739464402406E-2</v>
      </c>
      <c r="I9" s="14">
        <v>9.3037694415514002E-2</v>
      </c>
      <c r="J9" s="14">
        <v>5.3931087526459101E-2</v>
      </c>
      <c r="K9" s="14">
        <v>6.4502726151035E-2</v>
      </c>
      <c r="L9" s="14">
        <v>3.0400434919360099E-2</v>
      </c>
      <c r="M9" s="14"/>
      <c r="N9" s="14">
        <v>5.21215018890481E-2</v>
      </c>
      <c r="O9" s="14">
        <v>6.2811295856805505E-2</v>
      </c>
      <c r="P9" s="14"/>
      <c r="Q9" s="14">
        <v>0.12358261027570799</v>
      </c>
      <c r="R9" s="14">
        <v>0.12828933187928801</v>
      </c>
      <c r="S9" s="14">
        <v>2.2026578595264201E-2</v>
      </c>
      <c r="T9" s="14">
        <v>5.3112896143492197E-2</v>
      </c>
      <c r="U9" s="14">
        <v>2.4243418967418499E-2</v>
      </c>
      <c r="V9" s="14">
        <v>5.6126651144913997E-2</v>
      </c>
      <c r="W9" s="14">
        <v>5.0220338972502998E-2</v>
      </c>
      <c r="X9" s="14">
        <v>0</v>
      </c>
      <c r="Y9" s="14">
        <v>0.31767777732357899</v>
      </c>
      <c r="Z9" s="14">
        <v>6.6907333143672101E-2</v>
      </c>
      <c r="AA9" s="14"/>
      <c r="AB9" s="14">
        <v>2.5170520406488098E-2</v>
      </c>
      <c r="AC9" s="14">
        <v>6.82769177451584E-2</v>
      </c>
      <c r="AD9" s="14">
        <v>3.4405374258398097E-2</v>
      </c>
      <c r="AE9" s="14"/>
      <c r="AF9" s="14">
        <v>2.4628832902384299E-2</v>
      </c>
      <c r="AG9" s="14">
        <v>6.5949273838945596E-2</v>
      </c>
      <c r="AH9" s="14">
        <v>3.3978840130561502E-2</v>
      </c>
      <c r="AI9" s="14">
        <v>0.13470005920158801</v>
      </c>
      <c r="AJ9" s="14">
        <v>1.7843832061432099E-2</v>
      </c>
      <c r="AK9" s="14">
        <v>4.2953756692140799E-2</v>
      </c>
      <c r="AL9" s="14">
        <v>0.14211470198682299</v>
      </c>
      <c r="AM9" s="14">
        <v>7.1149289617697703E-2</v>
      </c>
      <c r="AN9" s="14"/>
      <c r="AO9" s="14">
        <v>2.7958035292443398E-2</v>
      </c>
      <c r="AP9" s="14">
        <v>4.0978831243928301E-2</v>
      </c>
      <c r="AQ9" s="14">
        <v>2.9487021262152802E-2</v>
      </c>
      <c r="AR9" s="14">
        <v>0.123564466036306</v>
      </c>
      <c r="AS9" s="14">
        <v>0</v>
      </c>
      <c r="AT9" s="14">
        <v>3.5814983575427499E-2</v>
      </c>
      <c r="AU9" s="14">
        <v>0.14123268703535899</v>
      </c>
      <c r="AV9" s="14">
        <v>0.108625539033624</v>
      </c>
      <c r="AW9" s="14"/>
      <c r="AX9" s="14">
        <v>7.6624784528578696E-2</v>
      </c>
      <c r="AY9" s="14">
        <v>3.0733770570498201E-2</v>
      </c>
      <c r="AZ9" s="14">
        <v>8.2368693446332394E-2</v>
      </c>
      <c r="BA9" s="14"/>
      <c r="BB9" s="14">
        <v>7.1316228585599994E-2</v>
      </c>
      <c r="BC9" s="14">
        <v>3.2717433260920997E-2</v>
      </c>
      <c r="BD9" s="14">
        <v>0.109823123523433</v>
      </c>
      <c r="BE9" s="14"/>
      <c r="BF9" s="14">
        <v>2.10629162365292E-2</v>
      </c>
      <c r="BG9" s="14">
        <v>2.79625929416802E-2</v>
      </c>
      <c r="BH9" s="14">
        <v>0.10452084689979201</v>
      </c>
      <c r="BI9" s="14"/>
      <c r="BJ9" s="14">
        <v>3.5755053412617699E-2</v>
      </c>
      <c r="BK9" s="14">
        <v>6.3531057862239199E-2</v>
      </c>
      <c r="BL9" s="14"/>
      <c r="BM9" s="14">
        <v>4.9034455471988703E-2</v>
      </c>
      <c r="BN9" s="14">
        <v>5.5135956759436701E-2</v>
      </c>
      <c r="BO9" s="14"/>
      <c r="BP9" s="14">
        <v>2.4933732618461199E-2</v>
      </c>
      <c r="BQ9" s="14">
        <v>4.5968332577153603E-2</v>
      </c>
      <c r="BR9" s="14">
        <v>0</v>
      </c>
      <c r="BS9" s="14">
        <v>7.0952524206027101E-2</v>
      </c>
      <c r="BT9" s="14">
        <v>7.1706242615768301E-2</v>
      </c>
      <c r="BU9" s="14">
        <v>7.2765923487840098E-2</v>
      </c>
      <c r="BV9" s="14">
        <v>8.9211369311303301E-2</v>
      </c>
      <c r="BW9" s="14">
        <v>1.34109771132578E-2</v>
      </c>
    </row>
    <row r="10" spans="2:75" x14ac:dyDescent="0.35">
      <c r="B10" s="15" t="s">
        <v>181</v>
      </c>
      <c r="C10" s="14">
        <v>0.19271071302673501</v>
      </c>
      <c r="D10" s="14">
        <v>0.19481815890197501</v>
      </c>
      <c r="E10" s="14">
        <v>0.190721802875046</v>
      </c>
      <c r="F10" s="14"/>
      <c r="G10" s="14">
        <v>0.20413580604662099</v>
      </c>
      <c r="H10" s="14">
        <v>0.23857306724951299</v>
      </c>
      <c r="I10" s="14">
        <v>0.13404319778728099</v>
      </c>
      <c r="J10" s="14">
        <v>0.15963761861091699</v>
      </c>
      <c r="K10" s="14">
        <v>0.201063938628221</v>
      </c>
      <c r="L10" s="14">
        <v>0.210472121944908</v>
      </c>
      <c r="M10" s="14"/>
      <c r="N10" s="14">
        <v>0.20509960250075601</v>
      </c>
      <c r="O10" s="14">
        <v>0.169525791296781</v>
      </c>
      <c r="P10" s="14"/>
      <c r="Q10" s="14">
        <v>0.11135590595552</v>
      </c>
      <c r="R10" s="14">
        <v>0.204242580721366</v>
      </c>
      <c r="S10" s="14">
        <v>0.17211519005009601</v>
      </c>
      <c r="T10" s="14">
        <v>0.166462468117478</v>
      </c>
      <c r="U10" s="14">
        <v>0.26814490584786099</v>
      </c>
      <c r="V10" s="14">
        <v>0.18545309377109301</v>
      </c>
      <c r="W10" s="14">
        <v>0.210939973724181</v>
      </c>
      <c r="X10" s="14">
        <v>0.50704825614999904</v>
      </c>
      <c r="Y10" s="14">
        <v>0</v>
      </c>
      <c r="Z10" s="14">
        <v>0.11191112554311</v>
      </c>
      <c r="AA10" s="14"/>
      <c r="AB10" s="14">
        <v>0.21934880628297801</v>
      </c>
      <c r="AC10" s="14">
        <v>0.17941761840522799</v>
      </c>
      <c r="AD10" s="14">
        <v>0.21634851411410699</v>
      </c>
      <c r="AE10" s="14"/>
      <c r="AF10" s="14">
        <v>0.218366789436238</v>
      </c>
      <c r="AG10" s="14">
        <v>0.20467302370824</v>
      </c>
      <c r="AH10" s="14">
        <v>0.216694757309491</v>
      </c>
      <c r="AI10" s="14">
        <v>0.347901261154626</v>
      </c>
      <c r="AJ10" s="14">
        <v>0.19383472587589501</v>
      </c>
      <c r="AK10" s="14">
        <v>0.14715900011284799</v>
      </c>
      <c r="AL10" s="14">
        <v>0.26557373187190703</v>
      </c>
      <c r="AM10" s="14">
        <v>0.13519180134155501</v>
      </c>
      <c r="AN10" s="14"/>
      <c r="AO10" s="14">
        <v>0.230744237048084</v>
      </c>
      <c r="AP10" s="14">
        <v>0.19762255743000101</v>
      </c>
      <c r="AQ10" s="14">
        <v>0.20580258234995499</v>
      </c>
      <c r="AR10" s="14">
        <v>0.26890703183368098</v>
      </c>
      <c r="AS10" s="14">
        <v>0.15024148311327601</v>
      </c>
      <c r="AT10" s="14">
        <v>0.15607717824754</v>
      </c>
      <c r="AU10" s="14">
        <v>0.24831696225234401</v>
      </c>
      <c r="AV10" s="14">
        <v>0.14313249809884299</v>
      </c>
      <c r="AW10" s="14"/>
      <c r="AX10" s="14">
        <v>0.158379940093715</v>
      </c>
      <c r="AY10" s="14">
        <v>0.177120465094638</v>
      </c>
      <c r="AZ10" s="14">
        <v>0.224241386884906</v>
      </c>
      <c r="BA10" s="14"/>
      <c r="BB10" s="14">
        <v>0.20354810485413999</v>
      </c>
      <c r="BC10" s="14">
        <v>0.192081587962559</v>
      </c>
      <c r="BD10" s="14">
        <v>0.23016127594445501</v>
      </c>
      <c r="BE10" s="14"/>
      <c r="BF10" s="14">
        <v>0.21918906088388801</v>
      </c>
      <c r="BG10" s="14">
        <v>0.18658029991869601</v>
      </c>
      <c r="BH10" s="14">
        <v>0.22660339549175401</v>
      </c>
      <c r="BI10" s="14"/>
      <c r="BJ10" s="14">
        <v>0.25316979657524802</v>
      </c>
      <c r="BK10" s="14">
        <v>0.18201195594483499</v>
      </c>
      <c r="BL10" s="14"/>
      <c r="BM10" s="14">
        <v>0.17676222705353001</v>
      </c>
      <c r="BN10" s="14">
        <v>0.20267199271962799</v>
      </c>
      <c r="BO10" s="14"/>
      <c r="BP10" s="14">
        <v>0.208973288737168</v>
      </c>
      <c r="BQ10" s="14">
        <v>0.25592046353117598</v>
      </c>
      <c r="BR10" s="14">
        <v>0.23516621562404599</v>
      </c>
      <c r="BS10" s="14">
        <v>0.207371854968217</v>
      </c>
      <c r="BT10" s="14">
        <v>0.18357964017487899</v>
      </c>
      <c r="BU10" s="14">
        <v>0.16594176571921401</v>
      </c>
      <c r="BV10" s="14">
        <v>0.22124175255568501</v>
      </c>
      <c r="BW10" s="14">
        <v>0.11604428237113899</v>
      </c>
    </row>
    <row r="11" spans="2:75" x14ac:dyDescent="0.35">
      <c r="B11" s="15" t="s">
        <v>182</v>
      </c>
      <c r="C11" s="14">
        <v>0.43139210680650297</v>
      </c>
      <c r="D11" s="14">
        <v>0.38836524089552599</v>
      </c>
      <c r="E11" s="14">
        <v>0.47199887702592203</v>
      </c>
      <c r="F11" s="14"/>
      <c r="G11" s="14">
        <v>0.42474563642718199</v>
      </c>
      <c r="H11" s="14">
        <v>0.36595598435655702</v>
      </c>
      <c r="I11" s="14">
        <v>0.42765313771267899</v>
      </c>
      <c r="J11" s="14">
        <v>0.482974997969849</v>
      </c>
      <c r="K11" s="14">
        <v>0.42619363437400998</v>
      </c>
      <c r="L11" s="14">
        <v>0.43375160429374698</v>
      </c>
      <c r="M11" s="14"/>
      <c r="N11" s="14">
        <v>0.40310333891634897</v>
      </c>
      <c r="O11" s="14">
        <v>0.484332515286649</v>
      </c>
      <c r="P11" s="14"/>
      <c r="Q11" s="14">
        <v>0.59883973944848001</v>
      </c>
      <c r="R11" s="14">
        <v>0.51531255106717999</v>
      </c>
      <c r="S11" s="14">
        <v>0.39867425676651302</v>
      </c>
      <c r="T11" s="14">
        <v>0.48844665779330698</v>
      </c>
      <c r="U11" s="14">
        <v>0.36626473757601702</v>
      </c>
      <c r="V11" s="14">
        <v>0.375049556376163</v>
      </c>
      <c r="W11" s="14">
        <v>0.39213129509920402</v>
      </c>
      <c r="X11" s="14">
        <v>0.33567161099436399</v>
      </c>
      <c r="Y11" s="14">
        <v>0.68232222267642095</v>
      </c>
      <c r="Z11" s="14">
        <v>0.46030807620116199</v>
      </c>
      <c r="AA11" s="14"/>
      <c r="AB11" s="14">
        <v>0.247254446958067</v>
      </c>
      <c r="AC11" s="14">
        <v>0.50070276869473895</v>
      </c>
      <c r="AD11" s="14">
        <v>0.343214380894793</v>
      </c>
      <c r="AE11" s="14"/>
      <c r="AF11" s="14">
        <v>0.41266878432832199</v>
      </c>
      <c r="AG11" s="14">
        <v>0.395857945784584</v>
      </c>
      <c r="AH11" s="14">
        <v>0.34651597781580201</v>
      </c>
      <c r="AI11" s="14">
        <v>0.389423405267733</v>
      </c>
      <c r="AJ11" s="14">
        <v>0.476651248039269</v>
      </c>
      <c r="AK11" s="14">
        <v>0.44309403763906602</v>
      </c>
      <c r="AL11" s="14">
        <v>0.20525129561480601</v>
      </c>
      <c r="AM11" s="14">
        <v>0.54267128187617297</v>
      </c>
      <c r="AN11" s="14"/>
      <c r="AO11" s="14">
        <v>0.34641428784147099</v>
      </c>
      <c r="AP11" s="14">
        <v>0.38034298352055101</v>
      </c>
      <c r="AQ11" s="14">
        <v>0.37510351111678403</v>
      </c>
      <c r="AR11" s="14">
        <v>0.36938809789799398</v>
      </c>
      <c r="AS11" s="14">
        <v>0.42661618482730301</v>
      </c>
      <c r="AT11" s="14">
        <v>0.37046778265977898</v>
      </c>
      <c r="AU11" s="14">
        <v>0.27150835754472602</v>
      </c>
      <c r="AV11" s="14">
        <v>0.59553954720970403</v>
      </c>
      <c r="AW11" s="14"/>
      <c r="AX11" s="14">
        <v>0.296468993713286</v>
      </c>
      <c r="AY11" s="14">
        <v>0.439573076120716</v>
      </c>
      <c r="AZ11" s="14">
        <v>0.38650614897299201</v>
      </c>
      <c r="BA11" s="14"/>
      <c r="BB11" s="14">
        <v>0.31914620700568103</v>
      </c>
      <c r="BC11" s="14">
        <v>0.458875954106999</v>
      </c>
      <c r="BD11" s="14">
        <v>0.33661681469815502</v>
      </c>
      <c r="BE11" s="14"/>
      <c r="BF11" s="14">
        <v>0.41031568073386199</v>
      </c>
      <c r="BG11" s="14">
        <v>0.41957046568398798</v>
      </c>
      <c r="BH11" s="14">
        <v>0.37912821123436802</v>
      </c>
      <c r="BI11" s="14"/>
      <c r="BJ11" s="14">
        <v>0.34944326377449297</v>
      </c>
      <c r="BK11" s="14">
        <v>0.44245915742262998</v>
      </c>
      <c r="BL11" s="14"/>
      <c r="BM11" s="14">
        <v>0.372161067050789</v>
      </c>
      <c r="BN11" s="14">
        <v>0.45052436785052702</v>
      </c>
      <c r="BO11" s="14"/>
      <c r="BP11" s="14">
        <v>0.44281051488093398</v>
      </c>
      <c r="BQ11" s="14">
        <v>0.41811094656116699</v>
      </c>
      <c r="BR11" s="14">
        <v>0.36194631974064501</v>
      </c>
      <c r="BS11" s="14">
        <v>0.413790618756401</v>
      </c>
      <c r="BT11" s="14">
        <v>0.43841822354301402</v>
      </c>
      <c r="BU11" s="14">
        <v>0.42801766826979898</v>
      </c>
      <c r="BV11" s="14">
        <v>0.50086989952378103</v>
      </c>
      <c r="BW11" s="14">
        <v>0.44037157936086602</v>
      </c>
    </row>
    <row r="12" spans="2:75" x14ac:dyDescent="0.35">
      <c r="B12" s="15" t="s">
        <v>183</v>
      </c>
      <c r="C12" s="14">
        <v>0.27473606500222097</v>
      </c>
      <c r="D12" s="14">
        <v>0.31385020055235502</v>
      </c>
      <c r="E12" s="14">
        <v>0.23782194911235399</v>
      </c>
      <c r="F12" s="14"/>
      <c r="G12" s="14">
        <v>0.260484962129574</v>
      </c>
      <c r="H12" s="14">
        <v>0.26611850899109102</v>
      </c>
      <c r="I12" s="14">
        <v>0.28214965441490802</v>
      </c>
      <c r="J12" s="14">
        <v>0.28622325365672002</v>
      </c>
      <c r="K12" s="14">
        <v>0.252570894254668</v>
      </c>
      <c r="L12" s="14">
        <v>0.28213038076469799</v>
      </c>
      <c r="M12" s="14"/>
      <c r="N12" s="14">
        <v>0.30050144166639098</v>
      </c>
      <c r="O12" s="14">
        <v>0.22651800295927299</v>
      </c>
      <c r="P12" s="14"/>
      <c r="Q12" s="14">
        <v>0.144916862373796</v>
      </c>
      <c r="R12" s="14">
        <v>0.120752016933544</v>
      </c>
      <c r="S12" s="14">
        <v>0.36305631107101599</v>
      </c>
      <c r="T12" s="14">
        <v>0.25507445427938702</v>
      </c>
      <c r="U12" s="14">
        <v>0.30936943704803599</v>
      </c>
      <c r="V12" s="14">
        <v>0.30549878577230899</v>
      </c>
      <c r="W12" s="14">
        <v>0.31707623816097802</v>
      </c>
      <c r="X12" s="14">
        <v>0.15728013285563799</v>
      </c>
      <c r="Y12" s="14">
        <v>0</v>
      </c>
      <c r="Z12" s="14">
        <v>0.26029899524233202</v>
      </c>
      <c r="AA12" s="14"/>
      <c r="AB12" s="14">
        <v>0.39931174527028701</v>
      </c>
      <c r="AC12" s="14">
        <v>0.208444008505141</v>
      </c>
      <c r="AD12" s="14">
        <v>0.38987038300293803</v>
      </c>
      <c r="AE12" s="14"/>
      <c r="AF12" s="14">
        <v>0.28758614173392899</v>
      </c>
      <c r="AG12" s="14">
        <v>0.27096922022540798</v>
      </c>
      <c r="AH12" s="14">
        <v>0.34906909356641902</v>
      </c>
      <c r="AI12" s="14">
        <v>0.12797527437605299</v>
      </c>
      <c r="AJ12" s="14">
        <v>0.234582768643498</v>
      </c>
      <c r="AK12" s="14">
        <v>0.32282892452884698</v>
      </c>
      <c r="AL12" s="14">
        <v>0.307654160251008</v>
      </c>
      <c r="AM12" s="14">
        <v>0.24224260492502001</v>
      </c>
      <c r="AN12" s="14"/>
      <c r="AO12" s="14">
        <v>0.33819220861477101</v>
      </c>
      <c r="AP12" s="14">
        <v>0.323687594502652</v>
      </c>
      <c r="AQ12" s="14">
        <v>0.31445203379015002</v>
      </c>
      <c r="AR12" s="14">
        <v>0.23814040423201899</v>
      </c>
      <c r="AS12" s="14">
        <v>0.33296836890776099</v>
      </c>
      <c r="AT12" s="14">
        <v>0.38310774013837201</v>
      </c>
      <c r="AU12" s="14">
        <v>0.26091463579062002</v>
      </c>
      <c r="AV12" s="14">
        <v>0.146924653717591</v>
      </c>
      <c r="AW12" s="14"/>
      <c r="AX12" s="14">
        <v>0.38678620049583901</v>
      </c>
      <c r="AY12" s="14">
        <v>0.31446746606356801</v>
      </c>
      <c r="AZ12" s="14">
        <v>0.25207336615384202</v>
      </c>
      <c r="BA12" s="14"/>
      <c r="BB12" s="14">
        <v>0.334182018069</v>
      </c>
      <c r="BC12" s="14">
        <v>0.28240772229462402</v>
      </c>
      <c r="BD12" s="14">
        <v>0.269989053148181</v>
      </c>
      <c r="BE12" s="14"/>
      <c r="BF12" s="14">
        <v>0.33388797480150501</v>
      </c>
      <c r="BG12" s="14">
        <v>0.30488346193016103</v>
      </c>
      <c r="BH12" s="14">
        <v>0.257626693397218</v>
      </c>
      <c r="BI12" s="14"/>
      <c r="BJ12" s="14">
        <v>0.28414933105409401</v>
      </c>
      <c r="BK12" s="14">
        <v>0.27605544789417702</v>
      </c>
      <c r="BL12" s="14"/>
      <c r="BM12" s="14">
        <v>0.320222185066315</v>
      </c>
      <c r="BN12" s="14">
        <v>0.25784992956532798</v>
      </c>
      <c r="BO12" s="14"/>
      <c r="BP12" s="14">
        <v>0.27335459522224897</v>
      </c>
      <c r="BQ12" s="14">
        <v>0.231495229225779</v>
      </c>
      <c r="BR12" s="14">
        <v>0.25096926353851901</v>
      </c>
      <c r="BS12" s="14">
        <v>0.293056897280078</v>
      </c>
      <c r="BT12" s="14">
        <v>0.26391636838540899</v>
      </c>
      <c r="BU12" s="14">
        <v>0.28448421498155702</v>
      </c>
      <c r="BV12" s="14">
        <v>0.16952771418784199</v>
      </c>
      <c r="BW12" s="14">
        <v>0.36193251517296499</v>
      </c>
    </row>
    <row r="13" spans="2:75" x14ac:dyDescent="0.35">
      <c r="B13" s="15" t="s">
        <v>119</v>
      </c>
      <c r="C13" s="20">
        <v>4.5316799455876099E-2</v>
      </c>
      <c r="D13" s="20">
        <v>4.0422707708591799E-2</v>
      </c>
      <c r="E13" s="20">
        <v>4.9935617368989001E-2</v>
      </c>
      <c r="F13" s="20"/>
      <c r="G13" s="20">
        <v>3.2809506622249802E-2</v>
      </c>
      <c r="H13" s="20">
        <v>6.57784929625993E-2</v>
      </c>
      <c r="I13" s="20">
        <v>6.3116315669618506E-2</v>
      </c>
      <c r="J13" s="20">
        <v>1.7233042236054302E-2</v>
      </c>
      <c r="K13" s="20">
        <v>5.5668806592065898E-2</v>
      </c>
      <c r="L13" s="20">
        <v>4.3245458077286802E-2</v>
      </c>
      <c r="M13" s="20"/>
      <c r="N13" s="20">
        <v>3.9174115027455297E-2</v>
      </c>
      <c r="O13" s="20">
        <v>5.6812394600492103E-2</v>
      </c>
      <c r="P13" s="20"/>
      <c r="Q13" s="20">
        <v>2.13048819464953E-2</v>
      </c>
      <c r="R13" s="20">
        <v>3.1403519398621203E-2</v>
      </c>
      <c r="S13" s="20">
        <v>4.41276635171114E-2</v>
      </c>
      <c r="T13" s="20">
        <v>3.6903523666335397E-2</v>
      </c>
      <c r="U13" s="20">
        <v>3.1977500560666901E-2</v>
      </c>
      <c r="V13" s="20">
        <v>7.7871912935521606E-2</v>
      </c>
      <c r="W13" s="20">
        <v>2.96321540431345E-2</v>
      </c>
      <c r="X13" s="20">
        <v>0</v>
      </c>
      <c r="Y13" s="20">
        <v>0</v>
      </c>
      <c r="Z13" s="20">
        <v>0.100574469869724</v>
      </c>
      <c r="AA13" s="20"/>
      <c r="AB13" s="20">
        <v>0.10891448108218001</v>
      </c>
      <c r="AC13" s="20">
        <v>4.3158686649732499E-2</v>
      </c>
      <c r="AD13" s="20">
        <v>1.6161347729764301E-2</v>
      </c>
      <c r="AE13" s="20"/>
      <c r="AF13" s="20">
        <v>5.6749451599125401E-2</v>
      </c>
      <c r="AG13" s="20">
        <v>6.2550536442822505E-2</v>
      </c>
      <c r="AH13" s="20">
        <v>5.3741331177727003E-2</v>
      </c>
      <c r="AI13" s="20">
        <v>0</v>
      </c>
      <c r="AJ13" s="20">
        <v>7.7087425379906205E-2</v>
      </c>
      <c r="AK13" s="20">
        <v>4.3964281027098297E-2</v>
      </c>
      <c r="AL13" s="20">
        <v>7.9406110275457201E-2</v>
      </c>
      <c r="AM13" s="20">
        <v>8.7450222395538194E-3</v>
      </c>
      <c r="AN13" s="20"/>
      <c r="AO13" s="20">
        <v>5.6691231203230899E-2</v>
      </c>
      <c r="AP13" s="20">
        <v>5.7368033302867397E-2</v>
      </c>
      <c r="AQ13" s="20">
        <v>7.5154851480958296E-2</v>
      </c>
      <c r="AR13" s="20">
        <v>0</v>
      </c>
      <c r="AS13" s="20">
        <v>9.0173963151659903E-2</v>
      </c>
      <c r="AT13" s="20">
        <v>5.4532315378882201E-2</v>
      </c>
      <c r="AU13" s="20">
        <v>7.8027357376951406E-2</v>
      </c>
      <c r="AV13" s="20">
        <v>5.7777619402379996E-3</v>
      </c>
      <c r="AW13" s="20"/>
      <c r="AX13" s="20">
        <v>8.1740081168581696E-2</v>
      </c>
      <c r="AY13" s="20">
        <v>3.8105222150579703E-2</v>
      </c>
      <c r="AZ13" s="20">
        <v>5.48104045419281E-2</v>
      </c>
      <c r="BA13" s="20"/>
      <c r="BB13" s="20">
        <v>7.1807441485578105E-2</v>
      </c>
      <c r="BC13" s="20">
        <v>3.3917302374896499E-2</v>
      </c>
      <c r="BD13" s="20">
        <v>5.3409732685776097E-2</v>
      </c>
      <c r="BE13" s="20"/>
      <c r="BF13" s="20">
        <v>1.55443673442161E-2</v>
      </c>
      <c r="BG13" s="20">
        <v>6.10031795254753E-2</v>
      </c>
      <c r="BH13" s="20">
        <v>3.2120852976868203E-2</v>
      </c>
      <c r="BI13" s="20"/>
      <c r="BJ13" s="20">
        <v>7.7482555183546506E-2</v>
      </c>
      <c r="BK13" s="20">
        <v>3.5942380876119499E-2</v>
      </c>
      <c r="BL13" s="20"/>
      <c r="BM13" s="20">
        <v>8.1820065357377902E-2</v>
      </c>
      <c r="BN13" s="20">
        <v>3.3817753105080998E-2</v>
      </c>
      <c r="BO13" s="20"/>
      <c r="BP13" s="20">
        <v>4.9927868541187699E-2</v>
      </c>
      <c r="BQ13" s="20">
        <v>4.8505028104723798E-2</v>
      </c>
      <c r="BR13" s="20">
        <v>0.15191820109679</v>
      </c>
      <c r="BS13" s="20">
        <v>1.4828104789277E-2</v>
      </c>
      <c r="BT13" s="20">
        <v>4.2379525280929503E-2</v>
      </c>
      <c r="BU13" s="20">
        <v>4.8790427541589299E-2</v>
      </c>
      <c r="BV13" s="20">
        <v>1.9149264421388201E-2</v>
      </c>
      <c r="BW13" s="20">
        <v>6.8240645981772194E-2</v>
      </c>
    </row>
    <row r="14" spans="2:75" x14ac:dyDescent="0.35">
      <c r="B14" s="16"/>
    </row>
    <row r="15" spans="2:75" x14ac:dyDescent="0.35">
      <c r="B15" t="s">
        <v>94</v>
      </c>
    </row>
    <row r="16" spans="2:75" x14ac:dyDescent="0.35">
      <c r="B16" t="s">
        <v>95</v>
      </c>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W18"/>
  <sheetViews>
    <sheetView showGridLines="0" workbookViewId="0">
      <pane xSplit="2" topLeftCell="C1" activePane="topRight" state="frozen"/>
      <selection pane="topRight" activeCell="B18" sqref="B18"/>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482</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x14ac:dyDescent="0.35">
      <c r="B9" s="15" t="s">
        <v>180</v>
      </c>
      <c r="C9" s="14">
        <v>5.4331677914855402E-2</v>
      </c>
      <c r="D9" s="14">
        <v>7.1028833937362507E-2</v>
      </c>
      <c r="E9" s="14">
        <v>3.8573672687921903E-2</v>
      </c>
      <c r="F9" s="14"/>
      <c r="G9" s="14">
        <v>6.6877694886710595E-2</v>
      </c>
      <c r="H9" s="14">
        <v>0.12308200673202301</v>
      </c>
      <c r="I9" s="14">
        <v>8.7610802928116405E-2</v>
      </c>
      <c r="J9" s="14">
        <v>2.10570512525152E-2</v>
      </c>
      <c r="K9" s="14">
        <v>5.1650689728869201E-2</v>
      </c>
      <c r="L9" s="14">
        <v>3.2025157926049701E-2</v>
      </c>
      <c r="M9" s="14"/>
      <c r="N9" s="14">
        <v>5.3572227615065603E-2</v>
      </c>
      <c r="O9" s="14">
        <v>5.5752934904462002E-2</v>
      </c>
      <c r="P9" s="14"/>
      <c r="Q9" s="14">
        <v>7.8311422268630596E-2</v>
      </c>
      <c r="R9" s="14">
        <v>6.29510047347763E-2</v>
      </c>
      <c r="S9" s="14">
        <v>3.3433985532104103E-2</v>
      </c>
      <c r="T9" s="14">
        <v>3.7751192898616601E-2</v>
      </c>
      <c r="U9" s="14">
        <v>6.1959565015089903E-2</v>
      </c>
      <c r="V9" s="14">
        <v>8.1522616041625903E-2</v>
      </c>
      <c r="W9" s="14">
        <v>4.8372132205817403E-2</v>
      </c>
      <c r="X9" s="14">
        <v>0</v>
      </c>
      <c r="Y9" s="14">
        <v>0.31767777732357899</v>
      </c>
      <c r="Z9" s="14">
        <v>5.0577936592037603E-2</v>
      </c>
      <c r="AA9" s="14"/>
      <c r="AB9" s="14">
        <v>7.4478931516229294E-2</v>
      </c>
      <c r="AC9" s="14">
        <v>5.0246851227377098E-2</v>
      </c>
      <c r="AD9" s="14">
        <v>5.54213498424121E-2</v>
      </c>
      <c r="AE9" s="14"/>
      <c r="AF9" s="14">
        <v>4.1547257937035502E-2</v>
      </c>
      <c r="AG9" s="14">
        <v>4.2795014816163199E-2</v>
      </c>
      <c r="AH9" s="14">
        <v>8.3714145729647096E-2</v>
      </c>
      <c r="AI9" s="14">
        <v>8.54080361907682E-2</v>
      </c>
      <c r="AJ9" s="14">
        <v>1.71052884149927E-2</v>
      </c>
      <c r="AK9" s="14">
        <v>3.3980257967457503E-2</v>
      </c>
      <c r="AL9" s="14">
        <v>9.3552104011436502E-2</v>
      </c>
      <c r="AM9" s="14">
        <v>5.7348418231697201E-2</v>
      </c>
      <c r="AN9" s="14"/>
      <c r="AO9" s="14">
        <v>4.39202315058922E-2</v>
      </c>
      <c r="AP9" s="14">
        <v>2.7065161830470499E-2</v>
      </c>
      <c r="AQ9" s="14">
        <v>6.9022357384750599E-2</v>
      </c>
      <c r="AR9" s="14">
        <v>0.202875986711886</v>
      </c>
      <c r="AS9" s="14">
        <v>1.9378218227551602E-2</v>
      </c>
      <c r="AT9" s="14">
        <v>2.5417598689291099E-2</v>
      </c>
      <c r="AU9" s="14">
        <v>7.8727268482640694E-2</v>
      </c>
      <c r="AV9" s="14">
        <v>4.7005830800951102E-2</v>
      </c>
      <c r="AW9" s="14"/>
      <c r="AX9" s="14">
        <v>5.6091957985601799E-2</v>
      </c>
      <c r="AY9" s="14">
        <v>2.3427710491678699E-2</v>
      </c>
      <c r="AZ9" s="14">
        <v>9.3895317315577806E-2</v>
      </c>
      <c r="BA9" s="14"/>
      <c r="BB9" s="14">
        <v>3.7509370775142298E-2</v>
      </c>
      <c r="BC9" s="14">
        <v>2.7202125756351302E-2</v>
      </c>
      <c r="BD9" s="14">
        <v>0.13452896196684799</v>
      </c>
      <c r="BE9" s="14"/>
      <c r="BF9" s="14">
        <v>2.9503341364997101E-2</v>
      </c>
      <c r="BG9" s="14">
        <v>2.89273765695078E-2</v>
      </c>
      <c r="BH9" s="14">
        <v>9.9444624179411203E-2</v>
      </c>
      <c r="BI9" s="14"/>
      <c r="BJ9" s="14">
        <v>5.8070671920535499E-2</v>
      </c>
      <c r="BK9" s="14">
        <v>5.4705665974333698E-2</v>
      </c>
      <c r="BL9" s="14"/>
      <c r="BM9" s="14">
        <v>7.0281586609175495E-2</v>
      </c>
      <c r="BN9" s="14">
        <v>4.4056293150936898E-2</v>
      </c>
      <c r="BO9" s="14"/>
      <c r="BP9" s="14">
        <v>2.06247386963214E-2</v>
      </c>
      <c r="BQ9" s="14">
        <v>5.5762683742578298E-2</v>
      </c>
      <c r="BR9" s="14">
        <v>5.5874453568838203E-2</v>
      </c>
      <c r="BS9" s="14">
        <v>4.27763775615808E-2</v>
      </c>
      <c r="BT9" s="14">
        <v>5.9292067556744703E-2</v>
      </c>
      <c r="BU9" s="14">
        <v>0.101668470935422</v>
      </c>
      <c r="BV9" s="14">
        <v>0.107203227870927</v>
      </c>
      <c r="BW9" s="14">
        <v>4.0421676909550897E-2</v>
      </c>
    </row>
    <row r="10" spans="2:75" x14ac:dyDescent="0.35">
      <c r="B10" s="15" t="s">
        <v>181</v>
      </c>
      <c r="C10" s="14">
        <v>0.182999189444848</v>
      </c>
      <c r="D10" s="14">
        <v>0.17612735820105599</v>
      </c>
      <c r="E10" s="14">
        <v>0.18948450661576699</v>
      </c>
      <c r="F10" s="14"/>
      <c r="G10" s="14">
        <v>0.21628526310427401</v>
      </c>
      <c r="H10" s="14">
        <v>0.13558418167250799</v>
      </c>
      <c r="I10" s="14">
        <v>0.24506209206305499</v>
      </c>
      <c r="J10" s="14">
        <v>0.181152153504167</v>
      </c>
      <c r="K10" s="14">
        <v>0.17921070543294401</v>
      </c>
      <c r="L10" s="14">
        <v>0.16982574974231399</v>
      </c>
      <c r="M10" s="14"/>
      <c r="N10" s="14">
        <v>0.19401962954629001</v>
      </c>
      <c r="O10" s="14">
        <v>0.16237522296929199</v>
      </c>
      <c r="P10" s="14"/>
      <c r="Q10" s="14">
        <v>7.7638187425558405E-2</v>
      </c>
      <c r="R10" s="14">
        <v>0.13886998491422101</v>
      </c>
      <c r="S10" s="14">
        <v>0.14672785873107699</v>
      </c>
      <c r="T10" s="14">
        <v>0.20113555030536101</v>
      </c>
      <c r="U10" s="14">
        <v>0.28822286215549198</v>
      </c>
      <c r="V10" s="14">
        <v>0.15262102300036401</v>
      </c>
      <c r="W10" s="14">
        <v>0.15298979353042</v>
      </c>
      <c r="X10" s="14">
        <v>0.24517618432884</v>
      </c>
      <c r="Y10" s="14">
        <v>0</v>
      </c>
      <c r="Z10" s="14">
        <v>0.152449171570499</v>
      </c>
      <c r="AA10" s="14"/>
      <c r="AB10" s="14">
        <v>0.21044948950466</v>
      </c>
      <c r="AC10" s="14">
        <v>0.157517357249842</v>
      </c>
      <c r="AD10" s="14">
        <v>0.23077020675194901</v>
      </c>
      <c r="AE10" s="14"/>
      <c r="AF10" s="14">
        <v>0.144724890894074</v>
      </c>
      <c r="AG10" s="14">
        <v>0.27074998805959999</v>
      </c>
      <c r="AH10" s="14">
        <v>0.20866036898653001</v>
      </c>
      <c r="AI10" s="14">
        <v>0.242475925168188</v>
      </c>
      <c r="AJ10" s="14">
        <v>0.194247096291217</v>
      </c>
      <c r="AK10" s="14">
        <v>0.18781828743182999</v>
      </c>
      <c r="AL10" s="14">
        <v>0.198666673963177</v>
      </c>
      <c r="AM10" s="14">
        <v>0.16509886746747099</v>
      </c>
      <c r="AN10" s="14"/>
      <c r="AO10" s="14">
        <v>0.17656763764921601</v>
      </c>
      <c r="AP10" s="14">
        <v>0.234855817006002</v>
      </c>
      <c r="AQ10" s="14">
        <v>0.26409804162167499</v>
      </c>
      <c r="AR10" s="14">
        <v>0.22120230285142101</v>
      </c>
      <c r="AS10" s="14">
        <v>0.259766458659486</v>
      </c>
      <c r="AT10" s="14">
        <v>0.18567130632701301</v>
      </c>
      <c r="AU10" s="14">
        <v>0.19242190060491701</v>
      </c>
      <c r="AV10" s="14">
        <v>0.23421216087765701</v>
      </c>
      <c r="AW10" s="14"/>
      <c r="AX10" s="14">
        <v>0.133279698621837</v>
      </c>
      <c r="AY10" s="14">
        <v>0.16968455548494599</v>
      </c>
      <c r="AZ10" s="14">
        <v>0.211386145714485</v>
      </c>
      <c r="BA10" s="14"/>
      <c r="BB10" s="14">
        <v>0.15421253604637</v>
      </c>
      <c r="BC10" s="14">
        <v>0.18256492224736501</v>
      </c>
      <c r="BD10" s="14">
        <v>0.21563956550600599</v>
      </c>
      <c r="BE10" s="14"/>
      <c r="BF10" s="14">
        <v>0.18859706519758701</v>
      </c>
      <c r="BG10" s="14">
        <v>0.19837734186855899</v>
      </c>
      <c r="BH10" s="14">
        <v>0.190556928557163</v>
      </c>
      <c r="BI10" s="14"/>
      <c r="BJ10" s="14">
        <v>0.21806396872536099</v>
      </c>
      <c r="BK10" s="14">
        <v>0.170456365689786</v>
      </c>
      <c r="BL10" s="14"/>
      <c r="BM10" s="14">
        <v>0.15588903284608699</v>
      </c>
      <c r="BN10" s="14">
        <v>0.18842520566831</v>
      </c>
      <c r="BO10" s="14"/>
      <c r="BP10" s="14">
        <v>0.240170412817619</v>
      </c>
      <c r="BQ10" s="14">
        <v>0.13341946847575201</v>
      </c>
      <c r="BR10" s="14">
        <v>0.402381000655893</v>
      </c>
      <c r="BS10" s="14">
        <v>0.219624435167628</v>
      </c>
      <c r="BT10" s="14">
        <v>0.13041247366511</v>
      </c>
      <c r="BU10" s="14">
        <v>0.15695636740915</v>
      </c>
      <c r="BV10" s="14">
        <v>0.15770285537460499</v>
      </c>
      <c r="BW10" s="14">
        <v>0.17760336045515801</v>
      </c>
    </row>
    <row r="11" spans="2:75" x14ac:dyDescent="0.35">
      <c r="B11" s="15" t="s">
        <v>182</v>
      </c>
      <c r="C11" s="14">
        <v>0.40986745775650602</v>
      </c>
      <c r="D11" s="14">
        <v>0.40675515940171197</v>
      </c>
      <c r="E11" s="14">
        <v>0.41280470130124602</v>
      </c>
      <c r="F11" s="14"/>
      <c r="G11" s="14">
        <v>0.40672616388932797</v>
      </c>
      <c r="H11" s="14">
        <v>0.29961443251806902</v>
      </c>
      <c r="I11" s="14">
        <v>0.270806070632436</v>
      </c>
      <c r="J11" s="14">
        <v>0.50127581770774798</v>
      </c>
      <c r="K11" s="14">
        <v>0.46742318235040697</v>
      </c>
      <c r="L11" s="14">
        <v>0.433367667385679</v>
      </c>
      <c r="M11" s="14"/>
      <c r="N11" s="14">
        <v>0.40020218990051198</v>
      </c>
      <c r="O11" s="14">
        <v>0.42795531617272298</v>
      </c>
      <c r="P11" s="14"/>
      <c r="Q11" s="14">
        <v>0.61881247104984805</v>
      </c>
      <c r="R11" s="14">
        <v>0.52479569182702102</v>
      </c>
      <c r="S11" s="14">
        <v>0.42362754006794301</v>
      </c>
      <c r="T11" s="14">
        <v>0.44165672550667401</v>
      </c>
      <c r="U11" s="14">
        <v>0.30950759171796</v>
      </c>
      <c r="V11" s="14">
        <v>0.44606732195887699</v>
      </c>
      <c r="W11" s="14">
        <v>0.32095006517824598</v>
      </c>
      <c r="X11" s="14">
        <v>0.33438743868451198</v>
      </c>
      <c r="Y11" s="14">
        <v>0</v>
      </c>
      <c r="Z11" s="14">
        <v>0.43643115134239402</v>
      </c>
      <c r="AA11" s="14"/>
      <c r="AB11" s="14">
        <v>0.342111758160136</v>
      </c>
      <c r="AC11" s="14">
        <v>0.44924959090458</v>
      </c>
      <c r="AD11" s="14">
        <v>0.32630499946349301</v>
      </c>
      <c r="AE11" s="14"/>
      <c r="AF11" s="14">
        <v>0.49550397938773</v>
      </c>
      <c r="AG11" s="14">
        <v>0.30721775945483898</v>
      </c>
      <c r="AH11" s="14">
        <v>0.33416247584103898</v>
      </c>
      <c r="AI11" s="14">
        <v>0.31053562731749301</v>
      </c>
      <c r="AJ11" s="14">
        <v>0.432062805325649</v>
      </c>
      <c r="AK11" s="14">
        <v>0.38795547518214402</v>
      </c>
      <c r="AL11" s="14">
        <v>0.19694497161761301</v>
      </c>
      <c r="AM11" s="14">
        <v>0.46657471236905501</v>
      </c>
      <c r="AN11" s="14"/>
      <c r="AO11" s="14">
        <v>0.43981876985187501</v>
      </c>
      <c r="AP11" s="14">
        <v>0.321988956747425</v>
      </c>
      <c r="AQ11" s="14">
        <v>0.33832131596186199</v>
      </c>
      <c r="AR11" s="14">
        <v>0.380227102068106</v>
      </c>
      <c r="AS11" s="14">
        <v>0.31967724086424698</v>
      </c>
      <c r="AT11" s="14">
        <v>0.37305824682127697</v>
      </c>
      <c r="AU11" s="14">
        <v>0.25658359648138301</v>
      </c>
      <c r="AV11" s="14">
        <v>0.46509647373619001</v>
      </c>
      <c r="AW11" s="14"/>
      <c r="AX11" s="14">
        <v>0.39820114384424798</v>
      </c>
      <c r="AY11" s="14">
        <v>0.41270637211347599</v>
      </c>
      <c r="AZ11" s="14">
        <v>0.35699008634288398</v>
      </c>
      <c r="BA11" s="14"/>
      <c r="BB11" s="14">
        <v>0.38505109609384702</v>
      </c>
      <c r="BC11" s="14">
        <v>0.41189220813628202</v>
      </c>
      <c r="BD11" s="14">
        <v>0.35399428485039502</v>
      </c>
      <c r="BE11" s="14"/>
      <c r="BF11" s="14">
        <v>0.37207186921529001</v>
      </c>
      <c r="BG11" s="14">
        <v>0.43684997145069898</v>
      </c>
      <c r="BH11" s="14">
        <v>0.32814705891892798</v>
      </c>
      <c r="BI11" s="14"/>
      <c r="BJ11" s="14">
        <v>0.35383644849676199</v>
      </c>
      <c r="BK11" s="14">
        <v>0.418013408080121</v>
      </c>
      <c r="BL11" s="14"/>
      <c r="BM11" s="14">
        <v>0.36710996009876501</v>
      </c>
      <c r="BN11" s="14">
        <v>0.42353703248831798</v>
      </c>
      <c r="BO11" s="14"/>
      <c r="BP11" s="14">
        <v>0.42037515393073499</v>
      </c>
      <c r="BQ11" s="14">
        <v>0.31053049857688098</v>
      </c>
      <c r="BR11" s="14">
        <v>0.33941984638991901</v>
      </c>
      <c r="BS11" s="14">
        <v>0.36693770775300499</v>
      </c>
      <c r="BT11" s="14">
        <v>0.45978794130565498</v>
      </c>
      <c r="BU11" s="14">
        <v>0.37209589055551401</v>
      </c>
      <c r="BV11" s="14">
        <v>0.35141175181117401</v>
      </c>
      <c r="BW11" s="14">
        <v>0.45671388874240199</v>
      </c>
    </row>
    <row r="12" spans="2:75" x14ac:dyDescent="0.35">
      <c r="B12" s="15" t="s">
        <v>183</v>
      </c>
      <c r="C12" s="14">
        <v>0.29979992881102302</v>
      </c>
      <c r="D12" s="14">
        <v>0.30109169121588902</v>
      </c>
      <c r="E12" s="14">
        <v>0.29858082307227402</v>
      </c>
      <c r="F12" s="14"/>
      <c r="G12" s="14">
        <v>0.259993187062728</v>
      </c>
      <c r="H12" s="14">
        <v>0.371824313230533</v>
      </c>
      <c r="I12" s="14">
        <v>0.31695509200195898</v>
      </c>
      <c r="J12" s="14">
        <v>0.27912046097759302</v>
      </c>
      <c r="K12" s="14">
        <v>0.26322545544104903</v>
      </c>
      <c r="L12" s="14">
        <v>0.30339318158795198</v>
      </c>
      <c r="M12" s="14"/>
      <c r="N12" s="14">
        <v>0.30946226716049002</v>
      </c>
      <c r="O12" s="14">
        <v>0.28171755275702198</v>
      </c>
      <c r="P12" s="14"/>
      <c r="Q12" s="14">
        <v>0.198758725096292</v>
      </c>
      <c r="R12" s="14">
        <v>0.20737282263291401</v>
      </c>
      <c r="S12" s="14">
        <v>0.33222857738623002</v>
      </c>
      <c r="T12" s="14">
        <v>0.27462417304864201</v>
      </c>
      <c r="U12" s="14">
        <v>0.30961624086578698</v>
      </c>
      <c r="V12" s="14">
        <v>0.262219207945868</v>
      </c>
      <c r="W12" s="14">
        <v>0.43786943620793101</v>
      </c>
      <c r="X12" s="14">
        <v>0.42043637698664699</v>
      </c>
      <c r="Y12" s="14">
        <v>0.68232222267642095</v>
      </c>
      <c r="Z12" s="14">
        <v>0.246957170292637</v>
      </c>
      <c r="AA12" s="14"/>
      <c r="AB12" s="14">
        <v>0.29060668049768101</v>
      </c>
      <c r="AC12" s="14">
        <v>0.28874417321085499</v>
      </c>
      <c r="AD12" s="14">
        <v>0.36628472523037697</v>
      </c>
      <c r="AE12" s="14"/>
      <c r="AF12" s="14">
        <v>0.27867619508428099</v>
      </c>
      <c r="AG12" s="14">
        <v>0.29507948348012802</v>
      </c>
      <c r="AH12" s="14">
        <v>0.35465690862663901</v>
      </c>
      <c r="AI12" s="14">
        <v>0.33502419749393397</v>
      </c>
      <c r="AJ12" s="14">
        <v>0.28689498036754502</v>
      </c>
      <c r="AK12" s="14">
        <v>0.32727755410550302</v>
      </c>
      <c r="AL12" s="14">
        <v>0.38239612353072799</v>
      </c>
      <c r="AM12" s="14">
        <v>0.28452615640296602</v>
      </c>
      <c r="AN12" s="14"/>
      <c r="AO12" s="14">
        <v>0.30723710765546502</v>
      </c>
      <c r="AP12" s="14">
        <v>0.34068765798994</v>
      </c>
      <c r="AQ12" s="14">
        <v>0.29000167530571602</v>
      </c>
      <c r="AR12" s="14">
        <v>0.16114716595720099</v>
      </c>
      <c r="AS12" s="14">
        <v>0.35472720682931302</v>
      </c>
      <c r="AT12" s="14">
        <v>0.35355820603925298</v>
      </c>
      <c r="AU12" s="14">
        <v>0.34714473277475699</v>
      </c>
      <c r="AV12" s="14">
        <v>0.20325044464020001</v>
      </c>
      <c r="AW12" s="14"/>
      <c r="AX12" s="14">
        <v>0.37462972543109602</v>
      </c>
      <c r="AY12" s="14">
        <v>0.34596323110871402</v>
      </c>
      <c r="AZ12" s="14">
        <v>0.27056498354915498</v>
      </c>
      <c r="BA12" s="14"/>
      <c r="BB12" s="14">
        <v>0.33737821896415099</v>
      </c>
      <c r="BC12" s="14">
        <v>0.33456547057796598</v>
      </c>
      <c r="BD12" s="14">
        <v>0.23133135297707999</v>
      </c>
      <c r="BE12" s="14"/>
      <c r="BF12" s="14">
        <v>0.38411104992940998</v>
      </c>
      <c r="BG12" s="14">
        <v>0.28732315588808599</v>
      </c>
      <c r="BH12" s="14">
        <v>0.31292453671194798</v>
      </c>
      <c r="BI12" s="14"/>
      <c r="BJ12" s="14">
        <v>0.31877166444497002</v>
      </c>
      <c r="BK12" s="14">
        <v>0.302216769551089</v>
      </c>
      <c r="BL12" s="14"/>
      <c r="BM12" s="14">
        <v>0.341464988492029</v>
      </c>
      <c r="BN12" s="14">
        <v>0.29410390654497098</v>
      </c>
      <c r="BO12" s="14"/>
      <c r="BP12" s="14">
        <v>0.27949071473182002</v>
      </c>
      <c r="BQ12" s="14">
        <v>0.408254037681966</v>
      </c>
      <c r="BR12" s="14">
        <v>0.18857259272735999</v>
      </c>
      <c r="BS12" s="14">
        <v>0.33407275464284403</v>
      </c>
      <c r="BT12" s="14">
        <v>0.28142467885189398</v>
      </c>
      <c r="BU12" s="14">
        <v>0.32634128681389901</v>
      </c>
      <c r="BV12" s="14">
        <v>0.35068171727285702</v>
      </c>
      <c r="BW12" s="14">
        <v>0.26138416220143501</v>
      </c>
    </row>
    <row r="13" spans="2:75" x14ac:dyDescent="0.35">
      <c r="B13" s="15" t="s">
        <v>119</v>
      </c>
      <c r="C13" s="20">
        <v>5.30017460727671E-2</v>
      </c>
      <c r="D13" s="20">
        <v>4.4996957243980999E-2</v>
      </c>
      <c r="E13" s="20">
        <v>6.0556296322790498E-2</v>
      </c>
      <c r="F13" s="20"/>
      <c r="G13" s="20">
        <v>5.0117691056958603E-2</v>
      </c>
      <c r="H13" s="20">
        <v>6.9895065846867305E-2</v>
      </c>
      <c r="I13" s="20">
        <v>7.9565942374433304E-2</v>
      </c>
      <c r="J13" s="20">
        <v>1.7394516557977E-2</v>
      </c>
      <c r="K13" s="20">
        <v>3.8489967046732E-2</v>
      </c>
      <c r="L13" s="20">
        <v>6.1388243358004697E-2</v>
      </c>
      <c r="M13" s="20"/>
      <c r="N13" s="20">
        <v>4.2743685777642197E-2</v>
      </c>
      <c r="O13" s="20">
        <v>7.2198973196500899E-2</v>
      </c>
      <c r="P13" s="20"/>
      <c r="Q13" s="20">
        <v>2.6479194159671302E-2</v>
      </c>
      <c r="R13" s="20">
        <v>6.6010495891068097E-2</v>
      </c>
      <c r="S13" s="20">
        <v>6.39820382826463E-2</v>
      </c>
      <c r="T13" s="20">
        <v>4.4832358240706797E-2</v>
      </c>
      <c r="U13" s="20">
        <v>3.06937402456707E-2</v>
      </c>
      <c r="V13" s="20">
        <v>5.7569831053265699E-2</v>
      </c>
      <c r="W13" s="20">
        <v>3.9818572877585702E-2</v>
      </c>
      <c r="X13" s="20">
        <v>0</v>
      </c>
      <c r="Y13" s="20">
        <v>0</v>
      </c>
      <c r="Z13" s="20">
        <v>0.113584570202432</v>
      </c>
      <c r="AA13" s="20"/>
      <c r="AB13" s="20">
        <v>8.2353140321293206E-2</v>
      </c>
      <c r="AC13" s="20">
        <v>5.4242027407346301E-2</v>
      </c>
      <c r="AD13" s="20">
        <v>2.1218718711768302E-2</v>
      </c>
      <c r="AE13" s="20"/>
      <c r="AF13" s="20">
        <v>3.9547676696879502E-2</v>
      </c>
      <c r="AG13" s="20">
        <v>8.4157754189269199E-2</v>
      </c>
      <c r="AH13" s="20">
        <v>1.8806100816146001E-2</v>
      </c>
      <c r="AI13" s="20">
        <v>2.6556213829616499E-2</v>
      </c>
      <c r="AJ13" s="20">
        <v>6.9689829600596206E-2</v>
      </c>
      <c r="AK13" s="20">
        <v>6.2968425313066095E-2</v>
      </c>
      <c r="AL13" s="20">
        <v>0.12844012687704501</v>
      </c>
      <c r="AM13" s="20">
        <v>2.6451845528810702E-2</v>
      </c>
      <c r="AN13" s="20"/>
      <c r="AO13" s="20">
        <v>3.24562533375524E-2</v>
      </c>
      <c r="AP13" s="20">
        <v>7.5402406426161903E-2</v>
      </c>
      <c r="AQ13" s="20">
        <v>3.8556609725996199E-2</v>
      </c>
      <c r="AR13" s="20">
        <v>3.4547442411385999E-2</v>
      </c>
      <c r="AS13" s="20">
        <v>4.6450875419403397E-2</v>
      </c>
      <c r="AT13" s="20">
        <v>6.2294642123166599E-2</v>
      </c>
      <c r="AU13" s="20">
        <v>0.12512250165630201</v>
      </c>
      <c r="AV13" s="20">
        <v>5.0435089945002003E-2</v>
      </c>
      <c r="AW13" s="20"/>
      <c r="AX13" s="20">
        <v>3.7797474117216998E-2</v>
      </c>
      <c r="AY13" s="20">
        <v>4.8218130801185602E-2</v>
      </c>
      <c r="AZ13" s="20">
        <v>6.7163467077897193E-2</v>
      </c>
      <c r="BA13" s="20"/>
      <c r="BB13" s="20">
        <v>8.5848778120489397E-2</v>
      </c>
      <c r="BC13" s="20">
        <v>4.3775273282036502E-2</v>
      </c>
      <c r="BD13" s="20">
        <v>6.4505834699670306E-2</v>
      </c>
      <c r="BE13" s="20"/>
      <c r="BF13" s="20">
        <v>2.5716674292715999E-2</v>
      </c>
      <c r="BG13" s="20">
        <v>4.8522154223147602E-2</v>
      </c>
      <c r="BH13" s="20">
        <v>6.8926851632549496E-2</v>
      </c>
      <c r="BI13" s="20"/>
      <c r="BJ13" s="20">
        <v>5.1257246412371102E-2</v>
      </c>
      <c r="BK13" s="20">
        <v>5.4607790704670103E-2</v>
      </c>
      <c r="BL13" s="20"/>
      <c r="BM13" s="20">
        <v>6.5254431953943495E-2</v>
      </c>
      <c r="BN13" s="20">
        <v>4.98775621474647E-2</v>
      </c>
      <c r="BO13" s="20"/>
      <c r="BP13" s="20">
        <v>3.93389798235044E-2</v>
      </c>
      <c r="BQ13" s="20">
        <v>9.2033311522822001E-2</v>
      </c>
      <c r="BR13" s="20">
        <v>1.37521066579898E-2</v>
      </c>
      <c r="BS13" s="20">
        <v>3.6588724874941997E-2</v>
      </c>
      <c r="BT13" s="20">
        <v>6.9082838620595693E-2</v>
      </c>
      <c r="BU13" s="20">
        <v>4.2937984286016001E-2</v>
      </c>
      <c r="BV13" s="20">
        <v>3.3000447670437E-2</v>
      </c>
      <c r="BW13" s="20">
        <v>6.3876911691453694E-2</v>
      </c>
    </row>
    <row r="14" spans="2:75" x14ac:dyDescent="0.35">
      <c r="B14" s="16"/>
    </row>
    <row r="15" spans="2:75" x14ac:dyDescent="0.35">
      <c r="B15" t="s">
        <v>94</v>
      </c>
    </row>
    <row r="16" spans="2:75" x14ac:dyDescent="0.35">
      <c r="B16" t="s">
        <v>95</v>
      </c>
    </row>
    <row r="18" spans="2:2" x14ac:dyDescent="0.35">
      <c r="B18"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W30"/>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5" width="10.6328125" customWidth="1"/>
    <col min="16" max="16" width="2.1796875" customWidth="1"/>
    <col min="17" max="26" width="10.6328125" customWidth="1"/>
    <col min="27" max="27" width="2.1796875" customWidth="1"/>
    <col min="28" max="30" width="10.6328125" customWidth="1"/>
    <col min="31" max="31" width="2.1796875" customWidth="1"/>
    <col min="32" max="39" width="10.6328125" customWidth="1"/>
    <col min="40" max="40" width="2.1796875" customWidth="1"/>
    <col min="41" max="48" width="10.6328125" customWidth="1"/>
    <col min="49" max="49" width="2.1796875" customWidth="1"/>
    <col min="50" max="52" width="10.6328125" customWidth="1"/>
    <col min="53" max="53" width="2.1796875" customWidth="1"/>
    <col min="54" max="56" width="10.6328125" customWidth="1"/>
    <col min="57" max="57" width="2.1796875" customWidth="1"/>
    <col min="58" max="60" width="10.6328125" customWidth="1"/>
    <col min="61" max="61" width="2.1796875" customWidth="1"/>
    <col min="62" max="63" width="10.6328125" customWidth="1"/>
    <col min="64" max="64" width="2.1796875" customWidth="1"/>
    <col min="65" max="66" width="10.6328125" customWidth="1"/>
    <col min="67" max="67" width="2.1796875" customWidth="1"/>
    <col min="68" max="75" width="10.6328125" customWidth="1"/>
    <col min="76" max="76" width="2.1796875" customWidth="1"/>
  </cols>
  <sheetData>
    <row r="2" spans="2:75" ht="40" customHeight="1" x14ac:dyDescent="0.35">
      <c r="D2" s="28" t="s">
        <v>499</v>
      </c>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row>
    <row r="5" spans="2:75" ht="30" customHeight="1" x14ac:dyDescent="0.35">
      <c r="B5" s="19"/>
      <c r="C5" s="19"/>
      <c r="D5" s="29" t="s">
        <v>63</v>
      </c>
      <c r="E5" s="29"/>
      <c r="F5" s="19"/>
      <c r="G5" s="29" t="s">
        <v>64</v>
      </c>
      <c r="H5" s="29"/>
      <c r="I5" s="29"/>
      <c r="J5" s="29"/>
      <c r="K5" s="29"/>
      <c r="L5" s="29"/>
      <c r="M5" s="19"/>
      <c r="N5" s="29" t="s">
        <v>65</v>
      </c>
      <c r="O5" s="29"/>
      <c r="P5" s="19"/>
      <c r="Q5" s="29" t="s">
        <v>66</v>
      </c>
      <c r="R5" s="29"/>
      <c r="S5" s="29"/>
      <c r="T5" s="29"/>
      <c r="U5" s="29"/>
      <c r="V5" s="29"/>
      <c r="W5" s="29"/>
      <c r="X5" s="29"/>
      <c r="Y5" s="29"/>
      <c r="Z5" s="29"/>
      <c r="AA5" s="19"/>
      <c r="AB5" s="29" t="s">
        <v>67</v>
      </c>
      <c r="AC5" s="29"/>
      <c r="AD5" s="29"/>
      <c r="AE5" s="19"/>
      <c r="AF5" s="29" t="s">
        <v>68</v>
      </c>
      <c r="AG5" s="29"/>
      <c r="AH5" s="29"/>
      <c r="AI5" s="29"/>
      <c r="AJ5" s="29"/>
      <c r="AK5" s="29"/>
      <c r="AL5" s="29"/>
      <c r="AM5" s="29"/>
      <c r="AN5" s="19"/>
      <c r="AO5" s="29" t="s">
        <v>69</v>
      </c>
      <c r="AP5" s="29"/>
      <c r="AQ5" s="29"/>
      <c r="AR5" s="29"/>
      <c r="AS5" s="29"/>
      <c r="AT5" s="29"/>
      <c r="AU5" s="29"/>
      <c r="AV5" s="29"/>
      <c r="AW5" s="19"/>
      <c r="AX5" s="29" t="s">
        <v>70</v>
      </c>
      <c r="AY5" s="29"/>
      <c r="AZ5" s="29"/>
      <c r="BA5" s="19"/>
      <c r="BB5" s="29" t="s">
        <v>71</v>
      </c>
      <c r="BC5" s="29"/>
      <c r="BD5" s="29"/>
      <c r="BE5" s="19"/>
      <c r="BF5" s="29" t="s">
        <v>72</v>
      </c>
      <c r="BG5" s="29"/>
      <c r="BH5" s="29"/>
      <c r="BI5" s="19"/>
      <c r="BJ5" s="29" t="s">
        <v>73</v>
      </c>
      <c r="BK5" s="29"/>
      <c r="BL5" s="19"/>
      <c r="BM5" s="29" t="s">
        <v>74</v>
      </c>
      <c r="BN5" s="29"/>
      <c r="BO5" s="19"/>
      <c r="BP5" s="29" t="s">
        <v>75</v>
      </c>
      <c r="BQ5" s="29"/>
      <c r="BR5" s="29"/>
      <c r="BS5" s="29"/>
      <c r="BT5" s="29"/>
      <c r="BU5" s="29"/>
      <c r="BV5" s="29"/>
      <c r="BW5" s="29"/>
    </row>
    <row r="6" spans="2:75" ht="58" x14ac:dyDescent="0.35">
      <c r="B6" t="s">
        <v>14</v>
      </c>
      <c r="C6" s="9" t="s">
        <v>15</v>
      </c>
      <c r="D6" s="12" t="s">
        <v>16</v>
      </c>
      <c r="E6" s="12" t="s">
        <v>17</v>
      </c>
      <c r="G6" s="12" t="s">
        <v>20</v>
      </c>
      <c r="H6" s="12" t="s">
        <v>21</v>
      </c>
      <c r="I6" s="12" t="s">
        <v>22</v>
      </c>
      <c r="J6" s="12" t="s">
        <v>23</v>
      </c>
      <c r="K6" s="12" t="s">
        <v>24</v>
      </c>
      <c r="L6" s="12" t="s">
        <v>25</v>
      </c>
      <c r="N6" s="12" t="s">
        <v>26</v>
      </c>
      <c r="O6" s="12" t="s">
        <v>27</v>
      </c>
      <c r="Q6" s="12" t="s">
        <v>28</v>
      </c>
      <c r="R6" s="12" t="s">
        <v>29</v>
      </c>
      <c r="S6" s="12" t="s">
        <v>30</v>
      </c>
      <c r="T6" s="12" t="s">
        <v>31</v>
      </c>
      <c r="U6" s="12" t="s">
        <v>32</v>
      </c>
      <c r="V6" s="12" t="s">
        <v>33</v>
      </c>
      <c r="W6" s="12" t="s">
        <v>34</v>
      </c>
      <c r="X6" s="12" t="s">
        <v>35</v>
      </c>
      <c r="Y6" s="12" t="s">
        <v>36</v>
      </c>
      <c r="Z6" s="12" t="s">
        <v>37</v>
      </c>
      <c r="AB6" s="12" t="s">
        <v>38</v>
      </c>
      <c r="AC6" s="12" t="s">
        <v>39</v>
      </c>
      <c r="AD6" s="12" t="s">
        <v>40</v>
      </c>
      <c r="AF6" s="12" t="s">
        <v>41</v>
      </c>
      <c r="AG6" s="12" t="s">
        <v>42</v>
      </c>
      <c r="AH6" s="12" t="s">
        <v>43</v>
      </c>
      <c r="AI6" s="12" t="s">
        <v>44</v>
      </c>
      <c r="AJ6" s="12" t="s">
        <v>45</v>
      </c>
      <c r="AK6" s="12" t="s">
        <v>46</v>
      </c>
      <c r="AL6" s="12" t="s">
        <v>47</v>
      </c>
      <c r="AM6" s="12" t="s">
        <v>48</v>
      </c>
      <c r="AO6" s="12" t="s">
        <v>41</v>
      </c>
      <c r="AP6" s="12" t="s">
        <v>42</v>
      </c>
      <c r="AQ6" s="12" t="s">
        <v>43</v>
      </c>
      <c r="AR6" s="12" t="s">
        <v>44</v>
      </c>
      <c r="AS6" s="12" t="s">
        <v>45</v>
      </c>
      <c r="AT6" s="12" t="s">
        <v>46</v>
      </c>
      <c r="AU6" s="12" t="s">
        <v>47</v>
      </c>
      <c r="AV6" s="12" t="s">
        <v>49</v>
      </c>
      <c r="AX6" s="12" t="s">
        <v>50</v>
      </c>
      <c r="AY6" s="12" t="s">
        <v>51</v>
      </c>
      <c r="AZ6" s="12" t="s">
        <v>52</v>
      </c>
      <c r="BB6" s="12" t="s">
        <v>50</v>
      </c>
      <c r="BC6" s="12" t="s">
        <v>51</v>
      </c>
      <c r="BD6" s="12" t="s">
        <v>52</v>
      </c>
      <c r="BF6" s="12" t="s">
        <v>50</v>
      </c>
      <c r="BG6" s="12" t="s">
        <v>51</v>
      </c>
      <c r="BH6" s="12" t="s">
        <v>52</v>
      </c>
      <c r="BJ6" s="12" t="s">
        <v>53</v>
      </c>
      <c r="BK6" s="12" t="s">
        <v>54</v>
      </c>
      <c r="BM6" s="12" t="s">
        <v>53</v>
      </c>
      <c r="BN6" s="12" t="s">
        <v>54</v>
      </c>
      <c r="BP6" s="12" t="s">
        <v>55</v>
      </c>
      <c r="BQ6" s="12" t="s">
        <v>56</v>
      </c>
      <c r="BR6" s="12" t="s">
        <v>57</v>
      </c>
      <c r="BS6" s="12" t="s">
        <v>58</v>
      </c>
      <c r="BT6" s="12" t="s">
        <v>59</v>
      </c>
      <c r="BU6" s="12" t="s">
        <v>60</v>
      </c>
      <c r="BV6" s="12" t="s">
        <v>61</v>
      </c>
      <c r="BW6" s="12" t="s">
        <v>62</v>
      </c>
    </row>
    <row r="7" spans="2:75" ht="30" customHeight="1" x14ac:dyDescent="0.35">
      <c r="B7" s="10" t="s">
        <v>18</v>
      </c>
      <c r="C7" s="10">
        <v>1005</v>
      </c>
      <c r="D7" s="10">
        <v>505</v>
      </c>
      <c r="E7" s="10">
        <v>500</v>
      </c>
      <c r="F7" s="10"/>
      <c r="G7" s="10">
        <v>87</v>
      </c>
      <c r="H7" s="10">
        <v>126</v>
      </c>
      <c r="I7" s="10">
        <v>149</v>
      </c>
      <c r="J7" s="10">
        <v>181</v>
      </c>
      <c r="K7" s="10">
        <v>160</v>
      </c>
      <c r="L7" s="10">
        <v>302</v>
      </c>
      <c r="M7" s="10"/>
      <c r="N7" s="10">
        <v>358</v>
      </c>
      <c r="O7" s="10">
        <v>647</v>
      </c>
      <c r="P7" s="10"/>
      <c r="Q7" s="10">
        <v>39</v>
      </c>
      <c r="R7" s="10">
        <v>127</v>
      </c>
      <c r="S7" s="10">
        <v>144</v>
      </c>
      <c r="T7" s="10">
        <v>204</v>
      </c>
      <c r="U7" s="10">
        <v>161</v>
      </c>
      <c r="V7" s="10">
        <v>106</v>
      </c>
      <c r="W7" s="10">
        <v>101</v>
      </c>
      <c r="X7" s="10">
        <v>6</v>
      </c>
      <c r="Y7" s="10">
        <v>3</v>
      </c>
      <c r="Z7" s="10">
        <v>114</v>
      </c>
      <c r="AA7" s="10"/>
      <c r="AB7" s="10">
        <v>126</v>
      </c>
      <c r="AC7" s="10">
        <v>603</v>
      </c>
      <c r="AD7" s="10">
        <v>195</v>
      </c>
      <c r="AE7" s="10"/>
      <c r="AF7" s="10">
        <v>145</v>
      </c>
      <c r="AG7" s="10">
        <v>139</v>
      </c>
      <c r="AH7" s="10">
        <v>80</v>
      </c>
      <c r="AI7" s="10">
        <v>41</v>
      </c>
      <c r="AJ7" s="10">
        <v>45</v>
      </c>
      <c r="AK7" s="10">
        <v>172</v>
      </c>
      <c r="AL7" s="10">
        <v>44</v>
      </c>
      <c r="AM7" s="10">
        <v>189</v>
      </c>
      <c r="AN7" s="10"/>
      <c r="AO7" s="10">
        <v>108</v>
      </c>
      <c r="AP7" s="10">
        <v>123</v>
      </c>
      <c r="AQ7" s="10">
        <v>61</v>
      </c>
      <c r="AR7" s="10">
        <v>34</v>
      </c>
      <c r="AS7" s="10">
        <v>38</v>
      </c>
      <c r="AT7" s="10">
        <v>142</v>
      </c>
      <c r="AU7" s="10">
        <v>52</v>
      </c>
      <c r="AV7" s="10">
        <v>96</v>
      </c>
      <c r="AW7" s="10"/>
      <c r="AX7" s="10">
        <v>53</v>
      </c>
      <c r="AY7" s="10">
        <v>368</v>
      </c>
      <c r="AZ7" s="10">
        <v>450</v>
      </c>
      <c r="BA7" s="10"/>
      <c r="BB7" s="10">
        <v>136</v>
      </c>
      <c r="BC7" s="10">
        <v>471</v>
      </c>
      <c r="BD7" s="10">
        <v>232</v>
      </c>
      <c r="BE7" s="10"/>
      <c r="BF7" s="10">
        <v>61</v>
      </c>
      <c r="BG7" s="10">
        <v>388</v>
      </c>
      <c r="BH7" s="10">
        <v>380</v>
      </c>
      <c r="BI7" s="10"/>
      <c r="BJ7" s="10">
        <v>157</v>
      </c>
      <c r="BK7" s="10">
        <v>813</v>
      </c>
      <c r="BL7" s="10"/>
      <c r="BM7" s="10">
        <v>259</v>
      </c>
      <c r="BN7" s="10">
        <v>667</v>
      </c>
      <c r="BO7" s="10"/>
      <c r="BP7" s="10">
        <v>173</v>
      </c>
      <c r="BQ7" s="10">
        <v>63</v>
      </c>
      <c r="BR7" s="10">
        <v>41</v>
      </c>
      <c r="BS7" s="10">
        <v>188</v>
      </c>
      <c r="BT7" s="10">
        <v>325</v>
      </c>
      <c r="BU7" s="10">
        <v>113</v>
      </c>
      <c r="BV7" s="10">
        <v>31</v>
      </c>
      <c r="BW7" s="10">
        <v>71</v>
      </c>
    </row>
    <row r="8" spans="2:75" ht="30" customHeight="1" x14ac:dyDescent="0.35">
      <c r="B8" s="11" t="s">
        <v>19</v>
      </c>
      <c r="C8" s="11">
        <v>1005</v>
      </c>
      <c r="D8" s="11">
        <v>488</v>
      </c>
      <c r="E8" s="11">
        <v>517</v>
      </c>
      <c r="F8" s="11"/>
      <c r="G8" s="11">
        <v>77</v>
      </c>
      <c r="H8" s="11">
        <v>120</v>
      </c>
      <c r="I8" s="11">
        <v>138</v>
      </c>
      <c r="J8" s="11">
        <v>172</v>
      </c>
      <c r="K8" s="11">
        <v>154</v>
      </c>
      <c r="L8" s="11">
        <v>344</v>
      </c>
      <c r="M8" s="11"/>
      <c r="N8" s="11">
        <v>655</v>
      </c>
      <c r="O8" s="11">
        <v>350</v>
      </c>
      <c r="P8" s="11"/>
      <c r="Q8" s="11">
        <v>28</v>
      </c>
      <c r="R8" s="11">
        <v>105</v>
      </c>
      <c r="S8" s="11">
        <v>124</v>
      </c>
      <c r="T8" s="11">
        <v>204</v>
      </c>
      <c r="U8" s="11">
        <v>185</v>
      </c>
      <c r="V8" s="11">
        <v>122</v>
      </c>
      <c r="W8" s="11">
        <v>137</v>
      </c>
      <c r="X8" s="11">
        <v>5</v>
      </c>
      <c r="Y8" s="11">
        <v>4</v>
      </c>
      <c r="Z8" s="11">
        <v>92</v>
      </c>
      <c r="AA8" s="11"/>
      <c r="AB8" s="11">
        <v>133</v>
      </c>
      <c r="AC8" s="11">
        <v>593</v>
      </c>
      <c r="AD8" s="11">
        <v>195</v>
      </c>
      <c r="AE8" s="11"/>
      <c r="AF8" s="11">
        <v>180</v>
      </c>
      <c r="AG8" s="11">
        <v>134</v>
      </c>
      <c r="AH8" s="11">
        <v>92</v>
      </c>
      <c r="AI8" s="11">
        <v>48</v>
      </c>
      <c r="AJ8" s="11">
        <v>35</v>
      </c>
      <c r="AK8" s="11">
        <v>187</v>
      </c>
      <c r="AL8" s="11">
        <v>43</v>
      </c>
      <c r="AM8" s="11">
        <v>148</v>
      </c>
      <c r="AN8" s="11"/>
      <c r="AO8" s="11">
        <v>129</v>
      </c>
      <c r="AP8" s="11">
        <v>134</v>
      </c>
      <c r="AQ8" s="11">
        <v>60</v>
      </c>
      <c r="AR8" s="11">
        <v>37</v>
      </c>
      <c r="AS8" s="11">
        <v>31</v>
      </c>
      <c r="AT8" s="11">
        <v>152</v>
      </c>
      <c r="AU8" s="11">
        <v>50</v>
      </c>
      <c r="AV8" s="11">
        <v>79</v>
      </c>
      <c r="AW8" s="11"/>
      <c r="AX8" s="11">
        <v>51</v>
      </c>
      <c r="AY8" s="11">
        <v>411</v>
      </c>
      <c r="AZ8" s="11">
        <v>421</v>
      </c>
      <c r="BA8" s="11"/>
      <c r="BB8" s="11">
        <v>144</v>
      </c>
      <c r="BC8" s="11">
        <v>498</v>
      </c>
      <c r="BD8" s="11">
        <v>228</v>
      </c>
      <c r="BE8" s="11"/>
      <c r="BF8" s="11">
        <v>54</v>
      </c>
      <c r="BG8" s="11">
        <v>409</v>
      </c>
      <c r="BH8" s="11">
        <v>382</v>
      </c>
      <c r="BI8" s="11"/>
      <c r="BJ8" s="11">
        <v>212</v>
      </c>
      <c r="BK8" s="11">
        <v>764</v>
      </c>
      <c r="BL8" s="11"/>
      <c r="BM8" s="11">
        <v>282</v>
      </c>
      <c r="BN8" s="11">
        <v>635</v>
      </c>
      <c r="BO8" s="11"/>
      <c r="BP8" s="11">
        <v>170</v>
      </c>
      <c r="BQ8" s="11">
        <v>58</v>
      </c>
      <c r="BR8" s="11">
        <v>40</v>
      </c>
      <c r="BS8" s="11">
        <v>179</v>
      </c>
      <c r="BT8" s="11">
        <v>344</v>
      </c>
      <c r="BU8" s="11">
        <v>113</v>
      </c>
      <c r="BV8" s="11">
        <v>30</v>
      </c>
      <c r="BW8" s="11">
        <v>71</v>
      </c>
    </row>
    <row r="9" spans="2:75" ht="29" x14ac:dyDescent="0.35">
      <c r="B9" s="15" t="s">
        <v>483</v>
      </c>
      <c r="C9" s="14">
        <v>0.38175175500378999</v>
      </c>
      <c r="D9" s="14">
        <v>0.36042020449125001</v>
      </c>
      <c r="E9" s="14">
        <v>0.40188348785830103</v>
      </c>
      <c r="F9" s="14"/>
      <c r="G9" s="14">
        <v>0.255586904229479</v>
      </c>
      <c r="H9" s="14">
        <v>0.21258745273933599</v>
      </c>
      <c r="I9" s="14">
        <v>0.29355336372109497</v>
      </c>
      <c r="J9" s="14">
        <v>0.28935898921758202</v>
      </c>
      <c r="K9" s="14">
        <v>0.47680555718762502</v>
      </c>
      <c r="L9" s="14">
        <v>0.50802385216021295</v>
      </c>
      <c r="M9" s="14"/>
      <c r="N9" s="14">
        <v>0.39075907517869501</v>
      </c>
      <c r="O9" s="14">
        <v>0.36489519867646802</v>
      </c>
      <c r="P9" s="14"/>
      <c r="Q9" s="14">
        <v>0.205074480885791</v>
      </c>
      <c r="R9" s="14">
        <v>0.33389465059386098</v>
      </c>
      <c r="S9" s="14">
        <v>0.43249253955578498</v>
      </c>
      <c r="T9" s="14">
        <v>0.323720493613189</v>
      </c>
      <c r="U9" s="14">
        <v>0.398756322204804</v>
      </c>
      <c r="V9" s="14">
        <v>0.39589426144256201</v>
      </c>
      <c r="W9" s="14">
        <v>0.45035549833646199</v>
      </c>
      <c r="X9" s="14">
        <v>0.75098038840835002</v>
      </c>
      <c r="Y9" s="14">
        <v>0</v>
      </c>
      <c r="Z9" s="14">
        <v>0.39146068099803399</v>
      </c>
      <c r="AA9" s="14"/>
      <c r="AB9" s="14">
        <v>0.60373308709726203</v>
      </c>
      <c r="AC9" s="14">
        <v>0.38209454404061199</v>
      </c>
      <c r="AD9" s="14">
        <v>0.30010137854114599</v>
      </c>
      <c r="AE9" s="14"/>
      <c r="AF9" s="14">
        <v>0.60103389558077402</v>
      </c>
      <c r="AG9" s="14">
        <v>0.29525451107237399</v>
      </c>
      <c r="AH9" s="14">
        <v>0.42587171207947</v>
      </c>
      <c r="AI9" s="14">
        <v>0.41467319866413899</v>
      </c>
      <c r="AJ9" s="14">
        <v>0.41889237558812797</v>
      </c>
      <c r="AK9" s="14">
        <v>0.43332199861300102</v>
      </c>
      <c r="AL9" s="14">
        <v>0.369075961279277</v>
      </c>
      <c r="AM9" s="14">
        <v>0.25636160668375202</v>
      </c>
      <c r="AN9" s="14"/>
      <c r="AO9" s="14">
        <v>0.59483999541177601</v>
      </c>
      <c r="AP9" s="14">
        <v>0.33927909047716898</v>
      </c>
      <c r="AQ9" s="14">
        <v>0.38389902282247701</v>
      </c>
      <c r="AR9" s="14">
        <v>0.40781665694167901</v>
      </c>
      <c r="AS9" s="14">
        <v>0.39602211061022102</v>
      </c>
      <c r="AT9" s="14">
        <v>0.42131346217111498</v>
      </c>
      <c r="AU9" s="14">
        <v>0.33943816362239598</v>
      </c>
      <c r="AV9" s="14">
        <v>0.19304709375536999</v>
      </c>
      <c r="AW9" s="14"/>
      <c r="AX9" s="14">
        <v>0.32993105452244298</v>
      </c>
      <c r="AY9" s="14">
        <v>0.45237659385776702</v>
      </c>
      <c r="AZ9" s="14">
        <v>0.345250287784717</v>
      </c>
      <c r="BA9" s="14"/>
      <c r="BB9" s="14">
        <v>0.49650531896452099</v>
      </c>
      <c r="BC9" s="14">
        <v>0.43851345579623402</v>
      </c>
      <c r="BD9" s="14">
        <v>0.278392917870322</v>
      </c>
      <c r="BE9" s="14"/>
      <c r="BF9" s="14">
        <v>0.444025787347884</v>
      </c>
      <c r="BG9" s="14">
        <v>0.44691329394811902</v>
      </c>
      <c r="BH9" s="14">
        <v>0.33267953548437401</v>
      </c>
      <c r="BI9" s="14"/>
      <c r="BJ9" s="14">
        <v>0.47531193284944001</v>
      </c>
      <c r="BK9" s="14">
        <v>0.36665983988982198</v>
      </c>
      <c r="BL9" s="14"/>
      <c r="BM9" s="14">
        <v>0.41646720428516198</v>
      </c>
      <c r="BN9" s="14">
        <v>0.384538345844188</v>
      </c>
      <c r="BO9" s="14"/>
      <c r="BP9" s="14">
        <v>0.35061197130730698</v>
      </c>
      <c r="BQ9" s="14">
        <v>0.52604045079940698</v>
      </c>
      <c r="BR9" s="14">
        <v>0.36219232979763999</v>
      </c>
      <c r="BS9" s="14">
        <v>0.35955833859480302</v>
      </c>
      <c r="BT9" s="14">
        <v>0.38304072737714301</v>
      </c>
      <c r="BU9" s="14">
        <v>0.35299570500423399</v>
      </c>
      <c r="BV9" s="14">
        <v>0.58343125884624003</v>
      </c>
      <c r="BW9" s="14">
        <v>0.35972229555500301</v>
      </c>
    </row>
    <row r="10" spans="2:75" ht="29" x14ac:dyDescent="0.35">
      <c r="B10" s="15" t="s">
        <v>484</v>
      </c>
      <c r="C10" s="14">
        <v>0.34236506343781098</v>
      </c>
      <c r="D10" s="14">
        <v>0.35031014024905899</v>
      </c>
      <c r="E10" s="14">
        <v>0.33486686663403897</v>
      </c>
      <c r="F10" s="14"/>
      <c r="G10" s="14">
        <v>0.33915278382980502</v>
      </c>
      <c r="H10" s="14">
        <v>0.18431904175386399</v>
      </c>
      <c r="I10" s="14">
        <v>0.35073160235878997</v>
      </c>
      <c r="J10" s="14">
        <v>0.346466691018329</v>
      </c>
      <c r="K10" s="14">
        <v>0.37087366892343299</v>
      </c>
      <c r="L10" s="14">
        <v>0.38006600825547299</v>
      </c>
      <c r="M10" s="14"/>
      <c r="N10" s="14">
        <v>0.37129722256194603</v>
      </c>
      <c r="O10" s="14">
        <v>0.28822059421978702</v>
      </c>
      <c r="P10" s="14"/>
      <c r="Q10" s="14">
        <v>0.30634120060972603</v>
      </c>
      <c r="R10" s="14">
        <v>0.20348318999750201</v>
      </c>
      <c r="S10" s="14">
        <v>0.40067042823128002</v>
      </c>
      <c r="T10" s="14">
        <v>0.34937601098728099</v>
      </c>
      <c r="U10" s="14">
        <v>0.32832970564334801</v>
      </c>
      <c r="V10" s="14">
        <v>0.36581324911543001</v>
      </c>
      <c r="W10" s="14">
        <v>0.37320892309058301</v>
      </c>
      <c r="X10" s="14">
        <v>0.57896056191277401</v>
      </c>
      <c r="Y10" s="14">
        <v>0.68232222267642095</v>
      </c>
      <c r="Z10" s="14">
        <v>0.33867601460677998</v>
      </c>
      <c r="AA10" s="14"/>
      <c r="AB10" s="14">
        <v>0.40577049226191902</v>
      </c>
      <c r="AC10" s="14">
        <v>0.29629988866329199</v>
      </c>
      <c r="AD10" s="14">
        <v>0.436792752132868</v>
      </c>
      <c r="AE10" s="14"/>
      <c r="AF10" s="14">
        <v>0.37623861481334597</v>
      </c>
      <c r="AG10" s="14">
        <v>0.38123132107913899</v>
      </c>
      <c r="AH10" s="14">
        <v>0.32964209904779601</v>
      </c>
      <c r="AI10" s="14">
        <v>0.30694532644105599</v>
      </c>
      <c r="AJ10" s="14">
        <v>0.18578210726283001</v>
      </c>
      <c r="AK10" s="14">
        <v>0.49226941637654897</v>
      </c>
      <c r="AL10" s="14">
        <v>0.224319547052102</v>
      </c>
      <c r="AM10" s="14">
        <v>0.230317965849622</v>
      </c>
      <c r="AN10" s="14"/>
      <c r="AO10" s="14">
        <v>0.38267788543834502</v>
      </c>
      <c r="AP10" s="14">
        <v>0.36939398828195202</v>
      </c>
      <c r="AQ10" s="14">
        <v>0.24317619549493599</v>
      </c>
      <c r="AR10" s="14">
        <v>0.348516524222798</v>
      </c>
      <c r="AS10" s="14">
        <v>0.25046136365937399</v>
      </c>
      <c r="AT10" s="14">
        <v>0.50940952765417002</v>
      </c>
      <c r="AU10" s="14">
        <v>0.26334827230684499</v>
      </c>
      <c r="AV10" s="14">
        <v>0.20772817843286401</v>
      </c>
      <c r="AW10" s="14"/>
      <c r="AX10" s="14">
        <v>0.39547490932899398</v>
      </c>
      <c r="AY10" s="14">
        <v>0.37039913641649203</v>
      </c>
      <c r="AZ10" s="14">
        <v>0.337755348961779</v>
      </c>
      <c r="BA10" s="14"/>
      <c r="BB10" s="14">
        <v>0.39981023104134</v>
      </c>
      <c r="BC10" s="14">
        <v>0.37015254560815303</v>
      </c>
      <c r="BD10" s="14">
        <v>0.34723206877131002</v>
      </c>
      <c r="BE10" s="14"/>
      <c r="BF10" s="14">
        <v>0.28894671896369301</v>
      </c>
      <c r="BG10" s="14">
        <v>0.39650091039662</v>
      </c>
      <c r="BH10" s="14">
        <v>0.34568291148338798</v>
      </c>
      <c r="BI10" s="14"/>
      <c r="BJ10" s="14">
        <v>0.42554546144430899</v>
      </c>
      <c r="BK10" s="14">
        <v>0.32500626126856103</v>
      </c>
      <c r="BL10" s="14"/>
      <c r="BM10" s="14">
        <v>0.41993047576261999</v>
      </c>
      <c r="BN10" s="14">
        <v>0.31012991438063803</v>
      </c>
      <c r="BO10" s="14"/>
      <c r="BP10" s="14">
        <v>0.37531879785153299</v>
      </c>
      <c r="BQ10" s="14">
        <v>0.45329396296494101</v>
      </c>
      <c r="BR10" s="14">
        <v>0.27703808593885698</v>
      </c>
      <c r="BS10" s="14">
        <v>0.278427943524369</v>
      </c>
      <c r="BT10" s="14">
        <v>0.32603765655894401</v>
      </c>
      <c r="BU10" s="14">
        <v>0.39096366804691102</v>
      </c>
      <c r="BV10" s="14">
        <v>0.275904113988996</v>
      </c>
      <c r="BW10" s="14">
        <v>0.40069361913267898</v>
      </c>
    </row>
    <row r="11" spans="2:75" ht="29" x14ac:dyDescent="0.35">
      <c r="B11" s="15" t="s">
        <v>485</v>
      </c>
      <c r="C11" s="14">
        <v>0.29532662776878399</v>
      </c>
      <c r="D11" s="14">
        <v>0.27899266733670403</v>
      </c>
      <c r="E11" s="14">
        <v>0.31074186576010898</v>
      </c>
      <c r="F11" s="14"/>
      <c r="G11" s="14">
        <v>0.155243852129721</v>
      </c>
      <c r="H11" s="14">
        <v>0.166738392497013</v>
      </c>
      <c r="I11" s="14">
        <v>0.29179037716019002</v>
      </c>
      <c r="J11" s="14">
        <v>0.27145896394389202</v>
      </c>
      <c r="K11" s="14">
        <v>0.31623999641017603</v>
      </c>
      <c r="L11" s="14">
        <v>0.37552096803436802</v>
      </c>
      <c r="M11" s="14"/>
      <c r="N11" s="14">
        <v>0.294640046139033</v>
      </c>
      <c r="O11" s="14">
        <v>0.29661151624731902</v>
      </c>
      <c r="P11" s="14"/>
      <c r="Q11" s="14">
        <v>0.234743201208611</v>
      </c>
      <c r="R11" s="14">
        <v>0.31809527351340899</v>
      </c>
      <c r="S11" s="14">
        <v>0.248966172797838</v>
      </c>
      <c r="T11" s="14">
        <v>0.26238605704943702</v>
      </c>
      <c r="U11" s="14">
        <v>0.34610498573026</v>
      </c>
      <c r="V11" s="14">
        <v>0.30477153950962399</v>
      </c>
      <c r="W11" s="14">
        <v>0.302476644839272</v>
      </c>
      <c r="X11" s="14">
        <v>0.49419579592049001</v>
      </c>
      <c r="Y11" s="14">
        <v>0</v>
      </c>
      <c r="Z11" s="14">
        <v>0.30051268702003098</v>
      </c>
      <c r="AA11" s="14"/>
      <c r="AB11" s="14">
        <v>0.39583290627628798</v>
      </c>
      <c r="AC11" s="14">
        <v>0.28052316710327901</v>
      </c>
      <c r="AD11" s="14">
        <v>0.25334561840457898</v>
      </c>
      <c r="AE11" s="14"/>
      <c r="AF11" s="14">
        <v>0.39688298444137698</v>
      </c>
      <c r="AG11" s="14">
        <v>0.235829417973209</v>
      </c>
      <c r="AH11" s="14">
        <v>0.28092318775059599</v>
      </c>
      <c r="AI11" s="14">
        <v>0.36710716534246601</v>
      </c>
      <c r="AJ11" s="14">
        <v>0.25521268089167598</v>
      </c>
      <c r="AK11" s="14">
        <v>0.361837352349487</v>
      </c>
      <c r="AL11" s="14">
        <v>0.28166096639486898</v>
      </c>
      <c r="AM11" s="14">
        <v>0.21692738805508199</v>
      </c>
      <c r="AN11" s="14"/>
      <c r="AO11" s="14">
        <v>0.40360271871841602</v>
      </c>
      <c r="AP11" s="14">
        <v>0.211333326096413</v>
      </c>
      <c r="AQ11" s="14">
        <v>0.28518308688096999</v>
      </c>
      <c r="AR11" s="14">
        <v>0.49819485715040801</v>
      </c>
      <c r="AS11" s="14">
        <v>0.36677517555522998</v>
      </c>
      <c r="AT11" s="14">
        <v>0.36007394341061799</v>
      </c>
      <c r="AU11" s="14">
        <v>0.35598528979652999</v>
      </c>
      <c r="AV11" s="14">
        <v>0.15085323029996001</v>
      </c>
      <c r="AW11" s="14"/>
      <c r="AX11" s="14">
        <v>0.34654872322374097</v>
      </c>
      <c r="AY11" s="14">
        <v>0.340751911807676</v>
      </c>
      <c r="AZ11" s="14">
        <v>0.27071765573524798</v>
      </c>
      <c r="BA11" s="14"/>
      <c r="BB11" s="14">
        <v>0.45946074376924601</v>
      </c>
      <c r="BC11" s="14">
        <v>0.34421684538835501</v>
      </c>
      <c r="BD11" s="14">
        <v>0.17976384294302</v>
      </c>
      <c r="BE11" s="14"/>
      <c r="BF11" s="14">
        <v>0.35059184187293801</v>
      </c>
      <c r="BG11" s="14">
        <v>0.34474315452532101</v>
      </c>
      <c r="BH11" s="14">
        <v>0.252868697372506</v>
      </c>
      <c r="BI11" s="14"/>
      <c r="BJ11" s="14">
        <v>0.39876987239376199</v>
      </c>
      <c r="BK11" s="14">
        <v>0.27184884807798998</v>
      </c>
      <c r="BL11" s="14"/>
      <c r="BM11" s="14">
        <v>0.340241641813332</v>
      </c>
      <c r="BN11" s="14">
        <v>0.27244018094278999</v>
      </c>
      <c r="BO11" s="14"/>
      <c r="BP11" s="14">
        <v>0.28766962596699203</v>
      </c>
      <c r="BQ11" s="14">
        <v>0.28873113828761798</v>
      </c>
      <c r="BR11" s="14">
        <v>0.357172817910693</v>
      </c>
      <c r="BS11" s="14">
        <v>0.251619038970473</v>
      </c>
      <c r="BT11" s="14">
        <v>0.29873505209985801</v>
      </c>
      <c r="BU11" s="14">
        <v>0.29977600885057998</v>
      </c>
      <c r="BV11" s="14">
        <v>0.30038753493314502</v>
      </c>
      <c r="BW11" s="14">
        <v>0.368664686899006</v>
      </c>
    </row>
    <row r="12" spans="2:75" ht="43.5" x14ac:dyDescent="0.35">
      <c r="B12" s="15" t="s">
        <v>486</v>
      </c>
      <c r="C12" s="14">
        <v>0.29197573371239799</v>
      </c>
      <c r="D12" s="14">
        <v>0.27740904909904501</v>
      </c>
      <c r="E12" s="14">
        <v>0.30572309835143502</v>
      </c>
      <c r="F12" s="14"/>
      <c r="G12" s="14">
        <v>0.128978604674716</v>
      </c>
      <c r="H12" s="14">
        <v>0.12269470767437</v>
      </c>
      <c r="I12" s="14">
        <v>0.23587965031635699</v>
      </c>
      <c r="J12" s="14">
        <v>0.279616864201093</v>
      </c>
      <c r="K12" s="14">
        <v>0.31737659457012701</v>
      </c>
      <c r="L12" s="14">
        <v>0.40480920172798102</v>
      </c>
      <c r="M12" s="14"/>
      <c r="N12" s="14">
        <v>0.314293334904303</v>
      </c>
      <c r="O12" s="14">
        <v>0.250209937196118</v>
      </c>
      <c r="P12" s="14"/>
      <c r="Q12" s="14">
        <v>0.27016655092872599</v>
      </c>
      <c r="R12" s="14">
        <v>0.25181661258093901</v>
      </c>
      <c r="S12" s="14">
        <v>0.31164767516738801</v>
      </c>
      <c r="T12" s="14">
        <v>0.29631056438147002</v>
      </c>
      <c r="U12" s="14">
        <v>0.32192025250293399</v>
      </c>
      <c r="V12" s="14">
        <v>0.29820017037459301</v>
      </c>
      <c r="W12" s="14">
        <v>0.26028161203902</v>
      </c>
      <c r="X12" s="14">
        <v>0.49419579592049001</v>
      </c>
      <c r="Y12" s="14">
        <v>0.57049239310669397</v>
      </c>
      <c r="Z12" s="14">
        <v>0.262228578651232</v>
      </c>
      <c r="AA12" s="14"/>
      <c r="AB12" s="14">
        <v>0.468144163734379</v>
      </c>
      <c r="AC12" s="14">
        <v>0.266630277107758</v>
      </c>
      <c r="AD12" s="14">
        <v>0.23146292087411199</v>
      </c>
      <c r="AE12" s="14"/>
      <c r="AF12" s="14">
        <v>0.41639852130481603</v>
      </c>
      <c r="AG12" s="14">
        <v>0.25317050697840598</v>
      </c>
      <c r="AH12" s="14">
        <v>0.19244900791014899</v>
      </c>
      <c r="AI12" s="14">
        <v>0.38454984001526099</v>
      </c>
      <c r="AJ12" s="14">
        <v>0.29645341849766599</v>
      </c>
      <c r="AK12" s="14">
        <v>0.34892601271511398</v>
      </c>
      <c r="AL12" s="14">
        <v>0.32043728902982199</v>
      </c>
      <c r="AM12" s="14">
        <v>0.18417756204329599</v>
      </c>
      <c r="AN12" s="14"/>
      <c r="AO12" s="14">
        <v>0.42152015853854702</v>
      </c>
      <c r="AP12" s="14">
        <v>0.266461477748001</v>
      </c>
      <c r="AQ12" s="14">
        <v>0.19366429510389599</v>
      </c>
      <c r="AR12" s="14">
        <v>0.36478734874501101</v>
      </c>
      <c r="AS12" s="14">
        <v>0.279000508182493</v>
      </c>
      <c r="AT12" s="14">
        <v>0.320592504236345</v>
      </c>
      <c r="AU12" s="14">
        <v>0.32820631898589597</v>
      </c>
      <c r="AV12" s="14">
        <v>0.16689633428025299</v>
      </c>
      <c r="AW12" s="14"/>
      <c r="AX12" s="14">
        <v>0.24944430951087601</v>
      </c>
      <c r="AY12" s="14">
        <v>0.34924004678113202</v>
      </c>
      <c r="AZ12" s="14">
        <v>0.27419084542540001</v>
      </c>
      <c r="BA12" s="14"/>
      <c r="BB12" s="14">
        <v>0.42882564077540702</v>
      </c>
      <c r="BC12" s="14">
        <v>0.34383008693109801</v>
      </c>
      <c r="BD12" s="14">
        <v>0.18023906325774899</v>
      </c>
      <c r="BE12" s="14"/>
      <c r="BF12" s="14">
        <v>0.32110549687365297</v>
      </c>
      <c r="BG12" s="14">
        <v>0.37046169156492698</v>
      </c>
      <c r="BH12" s="14">
        <v>0.24792577785403</v>
      </c>
      <c r="BI12" s="14"/>
      <c r="BJ12" s="14">
        <v>0.34124473012240802</v>
      </c>
      <c r="BK12" s="14">
        <v>0.28884714520820998</v>
      </c>
      <c r="BL12" s="14"/>
      <c r="BM12" s="14">
        <v>0.32794396549567001</v>
      </c>
      <c r="BN12" s="14">
        <v>0.27146890844219101</v>
      </c>
      <c r="BO12" s="14"/>
      <c r="BP12" s="14">
        <v>0.27888508032787102</v>
      </c>
      <c r="BQ12" s="14">
        <v>0.21090709109191899</v>
      </c>
      <c r="BR12" s="14">
        <v>0.249622676501984</v>
      </c>
      <c r="BS12" s="14">
        <v>0.217635698911952</v>
      </c>
      <c r="BT12" s="14">
        <v>0.32299627503860301</v>
      </c>
      <c r="BU12" s="14">
        <v>0.31496200608265201</v>
      </c>
      <c r="BV12" s="14">
        <v>0.28713364533042501</v>
      </c>
      <c r="BW12" s="14">
        <v>0.41598900264177602</v>
      </c>
    </row>
    <row r="13" spans="2:75" ht="29" x14ac:dyDescent="0.35">
      <c r="B13" s="15" t="s">
        <v>487</v>
      </c>
      <c r="C13" s="14">
        <v>0.24593330198416699</v>
      </c>
      <c r="D13" s="14">
        <v>0.29064105757990699</v>
      </c>
      <c r="E13" s="14">
        <v>0.203740185658698</v>
      </c>
      <c r="F13" s="14"/>
      <c r="G13" s="14">
        <v>0.21860784797075999</v>
      </c>
      <c r="H13" s="14">
        <v>0.24278180346618899</v>
      </c>
      <c r="I13" s="14">
        <v>0.22929163800629199</v>
      </c>
      <c r="J13" s="14">
        <v>0.27141727583665098</v>
      </c>
      <c r="K13" s="14">
        <v>0.25802553155489699</v>
      </c>
      <c r="L13" s="14">
        <v>0.241674421246725</v>
      </c>
      <c r="M13" s="14"/>
      <c r="N13" s="14">
        <v>0.25210024245266999</v>
      </c>
      <c r="O13" s="14">
        <v>0.23439231339311201</v>
      </c>
      <c r="P13" s="14"/>
      <c r="Q13" s="14">
        <v>0.16691608843953501</v>
      </c>
      <c r="R13" s="14">
        <v>0.15502824453299399</v>
      </c>
      <c r="S13" s="14">
        <v>0.204699785609012</v>
      </c>
      <c r="T13" s="14">
        <v>0.28512027865686801</v>
      </c>
      <c r="U13" s="14">
        <v>0.23586437653231401</v>
      </c>
      <c r="V13" s="14">
        <v>0.248922988974348</v>
      </c>
      <c r="W13" s="14">
        <v>0.30362855584489201</v>
      </c>
      <c r="X13" s="14">
        <v>0.24517618432884</v>
      </c>
      <c r="Y13" s="14">
        <v>0.57049239310669397</v>
      </c>
      <c r="Z13" s="14">
        <v>0.25698081393963101</v>
      </c>
      <c r="AA13" s="14"/>
      <c r="AB13" s="14">
        <v>0.31904392201169501</v>
      </c>
      <c r="AC13" s="14">
        <v>0.19186401025109701</v>
      </c>
      <c r="AD13" s="14">
        <v>0.32658064933131897</v>
      </c>
      <c r="AE13" s="14"/>
      <c r="AF13" s="14">
        <v>0.317399230497246</v>
      </c>
      <c r="AG13" s="14">
        <v>0.24713772782063001</v>
      </c>
      <c r="AH13" s="14">
        <v>0.28152499061057901</v>
      </c>
      <c r="AI13" s="14">
        <v>0.224804257239898</v>
      </c>
      <c r="AJ13" s="14">
        <v>0.13020657061308</v>
      </c>
      <c r="AK13" s="14">
        <v>0.31200317273762701</v>
      </c>
      <c r="AL13" s="14">
        <v>0.18327694381815399</v>
      </c>
      <c r="AM13" s="14">
        <v>0.20865924738720201</v>
      </c>
      <c r="AN13" s="14"/>
      <c r="AO13" s="14">
        <v>0.32541978995911902</v>
      </c>
      <c r="AP13" s="14">
        <v>0.21496015524197801</v>
      </c>
      <c r="AQ13" s="14">
        <v>0.25211834513881698</v>
      </c>
      <c r="AR13" s="14">
        <v>0.31579190373808802</v>
      </c>
      <c r="AS13" s="14">
        <v>0.16695752966623101</v>
      </c>
      <c r="AT13" s="14">
        <v>0.36269233112016103</v>
      </c>
      <c r="AU13" s="14">
        <v>0.22227540653012201</v>
      </c>
      <c r="AV13" s="14">
        <v>0.21827849734573401</v>
      </c>
      <c r="AW13" s="14"/>
      <c r="AX13" s="14">
        <v>0.196303607256051</v>
      </c>
      <c r="AY13" s="14">
        <v>0.30797439852679898</v>
      </c>
      <c r="AZ13" s="14">
        <v>0.24147984693435801</v>
      </c>
      <c r="BA13" s="14"/>
      <c r="BB13" s="14">
        <v>0.27209908555916601</v>
      </c>
      <c r="BC13" s="14">
        <v>0.27748167072744701</v>
      </c>
      <c r="BD13" s="14">
        <v>0.23179088825875599</v>
      </c>
      <c r="BE13" s="14"/>
      <c r="BF13" s="14">
        <v>0.26510593477713601</v>
      </c>
      <c r="BG13" s="14">
        <v>0.32214533811276402</v>
      </c>
      <c r="BH13" s="14">
        <v>0.20070940648129801</v>
      </c>
      <c r="BI13" s="14"/>
      <c r="BJ13" s="14">
        <v>0.32807829628879398</v>
      </c>
      <c r="BK13" s="14">
        <v>0.23010151795376099</v>
      </c>
      <c r="BL13" s="14"/>
      <c r="BM13" s="14">
        <v>0.289792006857086</v>
      </c>
      <c r="BN13" s="14">
        <v>0.21468230360957399</v>
      </c>
      <c r="BO13" s="14"/>
      <c r="BP13" s="14">
        <v>0.25145820633321803</v>
      </c>
      <c r="BQ13" s="14">
        <v>0.214705657870112</v>
      </c>
      <c r="BR13" s="14">
        <v>0.37401277863249299</v>
      </c>
      <c r="BS13" s="14">
        <v>0.21890524537521799</v>
      </c>
      <c r="BT13" s="14">
        <v>0.274307729295791</v>
      </c>
      <c r="BU13" s="14">
        <v>0.21434890769211101</v>
      </c>
      <c r="BV13" s="14">
        <v>0.18529627579987401</v>
      </c>
      <c r="BW13" s="14">
        <v>0.192604272854252</v>
      </c>
    </row>
    <row r="14" spans="2:75" ht="29" x14ac:dyDescent="0.35">
      <c r="B14" s="15" t="s">
        <v>488</v>
      </c>
      <c r="C14" s="14">
        <v>0.244452666931775</v>
      </c>
      <c r="D14" s="14">
        <v>0.234825526514194</v>
      </c>
      <c r="E14" s="14">
        <v>0.25353831773459201</v>
      </c>
      <c r="F14" s="14"/>
      <c r="G14" s="14">
        <v>0.101461762839071</v>
      </c>
      <c r="H14" s="14">
        <v>0.217928416939074</v>
      </c>
      <c r="I14" s="14">
        <v>0.193322731003915</v>
      </c>
      <c r="J14" s="14">
        <v>0.192377582403919</v>
      </c>
      <c r="K14" s="14">
        <v>0.31861202492853502</v>
      </c>
      <c r="L14" s="14">
        <v>0.29905802868009301</v>
      </c>
      <c r="M14" s="14"/>
      <c r="N14" s="14">
        <v>0.24798004169333701</v>
      </c>
      <c r="O14" s="14">
        <v>0.23785143702085099</v>
      </c>
      <c r="P14" s="14"/>
      <c r="Q14" s="14">
        <v>0.196809439437858</v>
      </c>
      <c r="R14" s="14">
        <v>0.205616395898088</v>
      </c>
      <c r="S14" s="14">
        <v>0.27106173217497598</v>
      </c>
      <c r="T14" s="14">
        <v>0.26564774736111402</v>
      </c>
      <c r="U14" s="14">
        <v>0.31592249349841101</v>
      </c>
      <c r="V14" s="14">
        <v>0.20010517691920399</v>
      </c>
      <c r="W14" s="14">
        <v>0.17575497297658299</v>
      </c>
      <c r="X14" s="14">
        <v>0.42168042905713599</v>
      </c>
      <c r="Y14" s="14">
        <v>0</v>
      </c>
      <c r="Z14" s="14">
        <v>0.23905251869755401</v>
      </c>
      <c r="AA14" s="14"/>
      <c r="AB14" s="14">
        <v>0.40117129019049003</v>
      </c>
      <c r="AC14" s="14">
        <v>0.220483521745342</v>
      </c>
      <c r="AD14" s="14">
        <v>0.22574796247763301</v>
      </c>
      <c r="AE14" s="14"/>
      <c r="AF14" s="14">
        <v>0.293360530957055</v>
      </c>
      <c r="AG14" s="14">
        <v>0.23193079164102001</v>
      </c>
      <c r="AH14" s="14">
        <v>0.22045622355608299</v>
      </c>
      <c r="AI14" s="14">
        <v>0.27188864133108598</v>
      </c>
      <c r="AJ14" s="14">
        <v>0.225545547996438</v>
      </c>
      <c r="AK14" s="14">
        <v>0.287006052500691</v>
      </c>
      <c r="AL14" s="14">
        <v>0.232905860921931</v>
      </c>
      <c r="AM14" s="14">
        <v>0.20004159908726299</v>
      </c>
      <c r="AN14" s="14"/>
      <c r="AO14" s="14">
        <v>0.332504714312923</v>
      </c>
      <c r="AP14" s="14">
        <v>0.245977682381776</v>
      </c>
      <c r="AQ14" s="14">
        <v>0.247405610114797</v>
      </c>
      <c r="AR14" s="14">
        <v>0.334532864653172</v>
      </c>
      <c r="AS14" s="14">
        <v>0.240390855180424</v>
      </c>
      <c r="AT14" s="14">
        <v>0.27142189477950601</v>
      </c>
      <c r="AU14" s="14">
        <v>0.30910237453658801</v>
      </c>
      <c r="AV14" s="14">
        <v>0.101921057658745</v>
      </c>
      <c r="AW14" s="14"/>
      <c r="AX14" s="14">
        <v>0.338128292663393</v>
      </c>
      <c r="AY14" s="14">
        <v>0.266492014572008</v>
      </c>
      <c r="AZ14" s="14">
        <v>0.25024587362290901</v>
      </c>
      <c r="BA14" s="14"/>
      <c r="BB14" s="14">
        <v>0.38025504968861901</v>
      </c>
      <c r="BC14" s="14">
        <v>0.26902804154068899</v>
      </c>
      <c r="BD14" s="14">
        <v>0.189044225165962</v>
      </c>
      <c r="BE14" s="14"/>
      <c r="BF14" s="14">
        <v>0.27811480252569398</v>
      </c>
      <c r="BG14" s="14">
        <v>0.27467560184895801</v>
      </c>
      <c r="BH14" s="14">
        <v>0.251967212975023</v>
      </c>
      <c r="BI14" s="14"/>
      <c r="BJ14" s="14">
        <v>0.30760750087415301</v>
      </c>
      <c r="BK14" s="14">
        <v>0.23024522959513399</v>
      </c>
      <c r="BL14" s="14"/>
      <c r="BM14" s="14">
        <v>0.36468957120718798</v>
      </c>
      <c r="BN14" s="14">
        <v>0.19704716745825601</v>
      </c>
      <c r="BO14" s="14"/>
      <c r="BP14" s="14">
        <v>0.28877365683461498</v>
      </c>
      <c r="BQ14" s="14">
        <v>0.357343597461936</v>
      </c>
      <c r="BR14" s="14">
        <v>0.182792380963647</v>
      </c>
      <c r="BS14" s="14">
        <v>0.19419400207541301</v>
      </c>
      <c r="BT14" s="14">
        <v>0.23249285080939</v>
      </c>
      <c r="BU14" s="14">
        <v>0.23184244670807599</v>
      </c>
      <c r="BV14" s="14">
        <v>0.37952562081022401</v>
      </c>
      <c r="BW14" s="14">
        <v>0.22850406736485299</v>
      </c>
    </row>
    <row r="15" spans="2:75" ht="43.5" x14ac:dyDescent="0.35">
      <c r="B15" s="15" t="s">
        <v>489</v>
      </c>
      <c r="C15" s="14">
        <v>0.241469464559011</v>
      </c>
      <c r="D15" s="14">
        <v>0.19344461814171199</v>
      </c>
      <c r="E15" s="14">
        <v>0.28679309810752501</v>
      </c>
      <c r="F15" s="14"/>
      <c r="G15" s="14">
        <v>0.16246476209795099</v>
      </c>
      <c r="H15" s="14">
        <v>8.3895987352628001E-2</v>
      </c>
      <c r="I15" s="14">
        <v>0.132002024654748</v>
      </c>
      <c r="J15" s="14">
        <v>0.21950588956307299</v>
      </c>
      <c r="K15" s="14">
        <v>0.28068509653010998</v>
      </c>
      <c r="L15" s="14">
        <v>0.35144897887239601</v>
      </c>
      <c r="M15" s="14"/>
      <c r="N15" s="14">
        <v>0.26251200213154702</v>
      </c>
      <c r="O15" s="14">
        <v>0.20208985853040801</v>
      </c>
      <c r="P15" s="14"/>
      <c r="Q15" s="14">
        <v>0.193591687764604</v>
      </c>
      <c r="R15" s="14">
        <v>0.18813834702235099</v>
      </c>
      <c r="S15" s="14">
        <v>0.30283336695630803</v>
      </c>
      <c r="T15" s="14">
        <v>0.20118689562156</v>
      </c>
      <c r="U15" s="14">
        <v>0.27760436624371099</v>
      </c>
      <c r="V15" s="14">
        <v>0.240732324595438</v>
      </c>
      <c r="W15" s="14">
        <v>0.23464523565223599</v>
      </c>
      <c r="X15" s="14">
        <v>0.65147592877612803</v>
      </c>
      <c r="Y15" s="14">
        <v>0.11182982956972801</v>
      </c>
      <c r="Z15" s="14">
        <v>0.244255601850913</v>
      </c>
      <c r="AA15" s="14"/>
      <c r="AB15" s="14">
        <v>0.435981289241056</v>
      </c>
      <c r="AC15" s="14">
        <v>0.23434362618889601</v>
      </c>
      <c r="AD15" s="14">
        <v>0.169463658148227</v>
      </c>
      <c r="AE15" s="14"/>
      <c r="AF15" s="14">
        <v>0.398731708073501</v>
      </c>
      <c r="AG15" s="14">
        <v>0.14599827068177099</v>
      </c>
      <c r="AH15" s="14">
        <v>0.29026874632823801</v>
      </c>
      <c r="AI15" s="14">
        <v>0.30260988555662599</v>
      </c>
      <c r="AJ15" s="14">
        <v>0.303164394886074</v>
      </c>
      <c r="AK15" s="14">
        <v>0.28363814385029101</v>
      </c>
      <c r="AL15" s="14">
        <v>0.17267953488789101</v>
      </c>
      <c r="AM15" s="14">
        <v>0.180603171103983</v>
      </c>
      <c r="AN15" s="14"/>
      <c r="AO15" s="14">
        <v>0.41988617909137699</v>
      </c>
      <c r="AP15" s="14">
        <v>0.16297303951644901</v>
      </c>
      <c r="AQ15" s="14">
        <v>0.23497494934740701</v>
      </c>
      <c r="AR15" s="14">
        <v>0.36126362257517602</v>
      </c>
      <c r="AS15" s="14">
        <v>0.28539029684588602</v>
      </c>
      <c r="AT15" s="14">
        <v>0.26127073820234098</v>
      </c>
      <c r="AU15" s="14">
        <v>0.252789079866653</v>
      </c>
      <c r="AV15" s="14">
        <v>0.140617856472708</v>
      </c>
      <c r="AW15" s="14"/>
      <c r="AX15" s="14">
        <v>0.28524287900255402</v>
      </c>
      <c r="AY15" s="14">
        <v>0.27854082597628199</v>
      </c>
      <c r="AZ15" s="14">
        <v>0.230866831948254</v>
      </c>
      <c r="BA15" s="14"/>
      <c r="BB15" s="14">
        <v>0.45664832614580098</v>
      </c>
      <c r="BC15" s="14">
        <v>0.27541058684888597</v>
      </c>
      <c r="BD15" s="14">
        <v>0.121912552289867</v>
      </c>
      <c r="BE15" s="14"/>
      <c r="BF15" s="14">
        <v>0.36966444122608799</v>
      </c>
      <c r="BG15" s="14">
        <v>0.32573155579227298</v>
      </c>
      <c r="BH15" s="14">
        <v>0.190865042766553</v>
      </c>
      <c r="BI15" s="14"/>
      <c r="BJ15" s="14">
        <v>0.31641624584718703</v>
      </c>
      <c r="BK15" s="14">
        <v>0.22771178798792399</v>
      </c>
      <c r="BL15" s="14"/>
      <c r="BM15" s="14">
        <v>0.29925798197657</v>
      </c>
      <c r="BN15" s="14">
        <v>0.224605713983315</v>
      </c>
      <c r="BO15" s="14"/>
      <c r="BP15" s="14">
        <v>0.249022403900787</v>
      </c>
      <c r="BQ15" s="14">
        <v>0.25750915883938402</v>
      </c>
      <c r="BR15" s="14">
        <v>0.29553750765676501</v>
      </c>
      <c r="BS15" s="14">
        <v>0.195971500033809</v>
      </c>
      <c r="BT15" s="14">
        <v>0.27359766092343502</v>
      </c>
      <c r="BU15" s="14">
        <v>0.222645075439275</v>
      </c>
      <c r="BV15" s="14">
        <v>0.20551143130708899</v>
      </c>
      <c r="BW15" s="14">
        <v>0.18401233091879701</v>
      </c>
    </row>
    <row r="16" spans="2:75" ht="29" x14ac:dyDescent="0.35">
      <c r="B16" s="15" t="s">
        <v>490</v>
      </c>
      <c r="C16" s="14">
        <v>0.22018869984425701</v>
      </c>
      <c r="D16" s="14">
        <v>0.25151128811698897</v>
      </c>
      <c r="E16" s="14">
        <v>0.190627886669996</v>
      </c>
      <c r="F16" s="14"/>
      <c r="G16" s="14">
        <v>0.23206350888520699</v>
      </c>
      <c r="H16" s="14">
        <v>0.22107676622222999</v>
      </c>
      <c r="I16" s="14">
        <v>0.16602354311110101</v>
      </c>
      <c r="J16" s="14">
        <v>0.26814823107424002</v>
      </c>
      <c r="K16" s="14">
        <v>0.236274693309552</v>
      </c>
      <c r="L16" s="14">
        <v>0.20777697874405501</v>
      </c>
      <c r="M16" s="14"/>
      <c r="N16" s="14">
        <v>0.2327268277708</v>
      </c>
      <c r="O16" s="14">
        <v>0.19672448901029699</v>
      </c>
      <c r="P16" s="14"/>
      <c r="Q16" s="14">
        <v>0.158211262137543</v>
      </c>
      <c r="R16" s="14">
        <v>0.108673215496062</v>
      </c>
      <c r="S16" s="14">
        <v>0.22041564034278399</v>
      </c>
      <c r="T16" s="14">
        <v>0.210231313992329</v>
      </c>
      <c r="U16" s="14">
        <v>0.272189700960907</v>
      </c>
      <c r="V16" s="14">
        <v>0.20855127851646499</v>
      </c>
      <c r="W16" s="14">
        <v>0.30469063946033098</v>
      </c>
      <c r="X16" s="14">
        <v>0.33054401142170298</v>
      </c>
      <c r="Y16" s="14">
        <v>0</v>
      </c>
      <c r="Z16" s="14">
        <v>0.176568018717111</v>
      </c>
      <c r="AA16" s="14"/>
      <c r="AB16" s="14">
        <v>0.288275119413753</v>
      </c>
      <c r="AC16" s="14">
        <v>0.16578979875566899</v>
      </c>
      <c r="AD16" s="14">
        <v>0.32835259478951401</v>
      </c>
      <c r="AE16" s="14"/>
      <c r="AF16" s="14">
        <v>0.221698807098474</v>
      </c>
      <c r="AG16" s="14">
        <v>0.28892684406402602</v>
      </c>
      <c r="AH16" s="14">
        <v>0.21978966174414699</v>
      </c>
      <c r="AI16" s="14">
        <v>0.287191141244304</v>
      </c>
      <c r="AJ16" s="14">
        <v>5.54342623731299E-2</v>
      </c>
      <c r="AK16" s="14">
        <v>0.23910754148629801</v>
      </c>
      <c r="AL16" s="14">
        <v>0.270367033380216</v>
      </c>
      <c r="AM16" s="14">
        <v>0.22123015797396001</v>
      </c>
      <c r="AN16" s="14"/>
      <c r="AO16" s="14">
        <v>0.26034463105740802</v>
      </c>
      <c r="AP16" s="14">
        <v>0.289791964249419</v>
      </c>
      <c r="AQ16" s="14">
        <v>0.24697018886487601</v>
      </c>
      <c r="AR16" s="14">
        <v>0.41448629089004302</v>
      </c>
      <c r="AS16" s="14">
        <v>0.107815765047076</v>
      </c>
      <c r="AT16" s="14">
        <v>0.247482150137396</v>
      </c>
      <c r="AU16" s="14">
        <v>0.25934008420777099</v>
      </c>
      <c r="AV16" s="14">
        <v>0.214328475834974</v>
      </c>
      <c r="AW16" s="14"/>
      <c r="AX16" s="14">
        <v>0.270241610334713</v>
      </c>
      <c r="AY16" s="14">
        <v>0.252464989832278</v>
      </c>
      <c r="AZ16" s="14">
        <v>0.208272419408845</v>
      </c>
      <c r="BA16" s="14"/>
      <c r="BB16" s="14">
        <v>0.34929924563109499</v>
      </c>
      <c r="BC16" s="14">
        <v>0.22860917933691199</v>
      </c>
      <c r="BD16" s="14">
        <v>0.18573217261599101</v>
      </c>
      <c r="BE16" s="14"/>
      <c r="BF16" s="14">
        <v>0.211945558052721</v>
      </c>
      <c r="BG16" s="14">
        <v>0.272062208844081</v>
      </c>
      <c r="BH16" s="14">
        <v>0.225595974117204</v>
      </c>
      <c r="BI16" s="14"/>
      <c r="BJ16" s="14">
        <v>0.33990365615492502</v>
      </c>
      <c r="BK16" s="14">
        <v>0.18719801827282501</v>
      </c>
      <c r="BL16" s="14"/>
      <c r="BM16" s="14">
        <v>0.26110701035745998</v>
      </c>
      <c r="BN16" s="14">
        <v>0.197304465949321</v>
      </c>
      <c r="BO16" s="14"/>
      <c r="BP16" s="14">
        <v>0.237352899379489</v>
      </c>
      <c r="BQ16" s="14">
        <v>9.7683115329579601E-2</v>
      </c>
      <c r="BR16" s="14">
        <v>0.38242414461676999</v>
      </c>
      <c r="BS16" s="14">
        <v>0.199842397113037</v>
      </c>
      <c r="BT16" s="14">
        <v>0.23758065991111199</v>
      </c>
      <c r="BU16" s="14">
        <v>0.23544815159857699</v>
      </c>
      <c r="BV16" s="14">
        <v>0.17086568951782</v>
      </c>
      <c r="BW16" s="14">
        <v>0.151341846409696</v>
      </c>
    </row>
    <row r="17" spans="2:75" ht="29" x14ac:dyDescent="0.35">
      <c r="B17" s="15" t="s">
        <v>491</v>
      </c>
      <c r="C17" s="14">
        <v>0.21689095725250501</v>
      </c>
      <c r="D17" s="14">
        <v>0.249538942915771</v>
      </c>
      <c r="E17" s="14">
        <v>0.186079295192385</v>
      </c>
      <c r="F17" s="14"/>
      <c r="G17" s="14">
        <v>9.9102346264124605E-2</v>
      </c>
      <c r="H17" s="14">
        <v>0.19779333220232201</v>
      </c>
      <c r="I17" s="14">
        <v>0.17551394247201099</v>
      </c>
      <c r="J17" s="14">
        <v>0.24038205828158499</v>
      </c>
      <c r="K17" s="14">
        <v>0.237502103909708</v>
      </c>
      <c r="L17" s="14">
        <v>0.24553863797578199</v>
      </c>
      <c r="M17" s="14"/>
      <c r="N17" s="14">
        <v>0.23797424652763599</v>
      </c>
      <c r="O17" s="14">
        <v>0.17743508732333299</v>
      </c>
      <c r="P17" s="14"/>
      <c r="Q17" s="14">
        <v>0.19614666546721299</v>
      </c>
      <c r="R17" s="14">
        <v>0.113148600382319</v>
      </c>
      <c r="S17" s="14">
        <v>0.25267093999285201</v>
      </c>
      <c r="T17" s="14">
        <v>0.21078610645419901</v>
      </c>
      <c r="U17" s="14">
        <v>0.237317197323796</v>
      </c>
      <c r="V17" s="14">
        <v>0.152020603505644</v>
      </c>
      <c r="W17" s="14">
        <v>0.304385248384687</v>
      </c>
      <c r="X17" s="14">
        <v>0.50833242845985005</v>
      </c>
      <c r="Y17" s="14">
        <v>0</v>
      </c>
      <c r="Z17" s="14">
        <v>0.21424032384925401</v>
      </c>
      <c r="AA17" s="14"/>
      <c r="AB17" s="14">
        <v>0.29630728825220598</v>
      </c>
      <c r="AC17" s="14">
        <v>0.18996117855538</v>
      </c>
      <c r="AD17" s="14">
        <v>0.237022388994164</v>
      </c>
      <c r="AE17" s="14"/>
      <c r="AF17" s="14">
        <v>0.25828986621474598</v>
      </c>
      <c r="AG17" s="14">
        <v>0.26130463647893198</v>
      </c>
      <c r="AH17" s="14">
        <v>0.26947191266166798</v>
      </c>
      <c r="AI17" s="14">
        <v>0.12998632267749</v>
      </c>
      <c r="AJ17" s="14">
        <v>0.15823554801359399</v>
      </c>
      <c r="AK17" s="14">
        <v>0.27761208041464902</v>
      </c>
      <c r="AL17" s="14">
        <v>0.141073905767585</v>
      </c>
      <c r="AM17" s="14">
        <v>0.15338132170684701</v>
      </c>
      <c r="AN17" s="14"/>
      <c r="AO17" s="14">
        <v>0.299406459688978</v>
      </c>
      <c r="AP17" s="14">
        <v>0.26744019781079198</v>
      </c>
      <c r="AQ17" s="14">
        <v>0.30165772482374098</v>
      </c>
      <c r="AR17" s="14">
        <v>0.22629903165498699</v>
      </c>
      <c r="AS17" s="14">
        <v>0.147372608655786</v>
      </c>
      <c r="AT17" s="14">
        <v>0.27313061247607501</v>
      </c>
      <c r="AU17" s="14">
        <v>0.22643142817833301</v>
      </c>
      <c r="AV17" s="14">
        <v>0.105188720281158</v>
      </c>
      <c r="AW17" s="14"/>
      <c r="AX17" s="14">
        <v>0.24301853722712599</v>
      </c>
      <c r="AY17" s="14">
        <v>0.28801160433182399</v>
      </c>
      <c r="AZ17" s="14">
        <v>0.171269548482154</v>
      </c>
      <c r="BA17" s="14"/>
      <c r="BB17" s="14">
        <v>0.29326531985277898</v>
      </c>
      <c r="BC17" s="14">
        <v>0.263600079183757</v>
      </c>
      <c r="BD17" s="14">
        <v>0.13386343319931299</v>
      </c>
      <c r="BE17" s="14"/>
      <c r="BF17" s="14">
        <v>0.240029321262243</v>
      </c>
      <c r="BG17" s="14">
        <v>0.26049047597777902</v>
      </c>
      <c r="BH17" s="14">
        <v>0.208563000283852</v>
      </c>
      <c r="BI17" s="14"/>
      <c r="BJ17" s="14">
        <v>0.37324203582002902</v>
      </c>
      <c r="BK17" s="14">
        <v>0.177465169264485</v>
      </c>
      <c r="BL17" s="14"/>
      <c r="BM17" s="14">
        <v>0.24762315711320401</v>
      </c>
      <c r="BN17" s="14">
        <v>0.198343095807993</v>
      </c>
      <c r="BO17" s="14"/>
      <c r="BP17" s="14">
        <v>0.210048564635713</v>
      </c>
      <c r="BQ17" s="14">
        <v>0.194037220325638</v>
      </c>
      <c r="BR17" s="14">
        <v>0.34505747858221902</v>
      </c>
      <c r="BS17" s="14">
        <v>0.15232035610665601</v>
      </c>
      <c r="BT17" s="14">
        <v>0.27290559425150301</v>
      </c>
      <c r="BU17" s="14">
        <v>0.19591791873325601</v>
      </c>
      <c r="BV17" s="14">
        <v>0.12396105991654301</v>
      </c>
      <c r="BW17" s="14">
        <v>0.143769004498769</v>
      </c>
    </row>
    <row r="18" spans="2:75" ht="29" x14ac:dyDescent="0.35">
      <c r="B18" s="15" t="s">
        <v>492</v>
      </c>
      <c r="C18" s="14">
        <v>0.19241643885284501</v>
      </c>
      <c r="D18" s="14">
        <v>0.216297599360112</v>
      </c>
      <c r="E18" s="14">
        <v>0.16987850175795899</v>
      </c>
      <c r="F18" s="14"/>
      <c r="G18" s="14">
        <v>0.24126247520268301</v>
      </c>
      <c r="H18" s="14">
        <v>0.10009350531611</v>
      </c>
      <c r="I18" s="14">
        <v>0.193756855378488</v>
      </c>
      <c r="J18" s="14">
        <v>0.22201213764883301</v>
      </c>
      <c r="K18" s="14">
        <v>0.22576538600846299</v>
      </c>
      <c r="L18" s="14">
        <v>0.183452557250778</v>
      </c>
      <c r="M18" s="14"/>
      <c r="N18" s="14">
        <v>0.205430010374172</v>
      </c>
      <c r="O18" s="14">
        <v>0.16806246929150501</v>
      </c>
      <c r="P18" s="14"/>
      <c r="Q18" s="14">
        <v>0.162645905085989</v>
      </c>
      <c r="R18" s="14">
        <v>0.116349311073367</v>
      </c>
      <c r="S18" s="14">
        <v>0.19416081286819201</v>
      </c>
      <c r="T18" s="14">
        <v>0.164765161359955</v>
      </c>
      <c r="U18" s="14">
        <v>0.22150340327530399</v>
      </c>
      <c r="V18" s="14">
        <v>0.23356147716567499</v>
      </c>
      <c r="W18" s="14">
        <v>0.18049916736597499</v>
      </c>
      <c r="X18" s="14">
        <v>0.75098038840835002</v>
      </c>
      <c r="Y18" s="14">
        <v>0</v>
      </c>
      <c r="Z18" s="14">
        <v>0.22850465238534901</v>
      </c>
      <c r="AA18" s="14"/>
      <c r="AB18" s="14">
        <v>0.27580486519893399</v>
      </c>
      <c r="AC18" s="14">
        <v>0.15159312634835301</v>
      </c>
      <c r="AD18" s="14">
        <v>0.27437365818829901</v>
      </c>
      <c r="AE18" s="14"/>
      <c r="AF18" s="14">
        <v>0.210642646181462</v>
      </c>
      <c r="AG18" s="14">
        <v>0.25121152835010202</v>
      </c>
      <c r="AH18" s="14">
        <v>0.29735284893518599</v>
      </c>
      <c r="AI18" s="14">
        <v>0.19678359187459199</v>
      </c>
      <c r="AJ18" s="14">
        <v>0.12571929988901701</v>
      </c>
      <c r="AK18" s="14">
        <v>0.23147983525371699</v>
      </c>
      <c r="AL18" s="14">
        <v>0.211027906093567</v>
      </c>
      <c r="AM18" s="14">
        <v>0.106764809103139</v>
      </c>
      <c r="AN18" s="14"/>
      <c r="AO18" s="14">
        <v>0.26022328660671601</v>
      </c>
      <c r="AP18" s="14">
        <v>0.25338726623685498</v>
      </c>
      <c r="AQ18" s="14">
        <v>0.236150347466241</v>
      </c>
      <c r="AR18" s="14">
        <v>0.171729860053841</v>
      </c>
      <c r="AS18" s="14">
        <v>0.16203730610245501</v>
      </c>
      <c r="AT18" s="14">
        <v>0.21634488506796001</v>
      </c>
      <c r="AU18" s="14">
        <v>0.17662435852975</v>
      </c>
      <c r="AV18" s="14">
        <v>0.15958451057652701</v>
      </c>
      <c r="AW18" s="14"/>
      <c r="AX18" s="14">
        <v>0.164454925508035</v>
      </c>
      <c r="AY18" s="14">
        <v>0.243911549024623</v>
      </c>
      <c r="AZ18" s="14">
        <v>0.16547335873990299</v>
      </c>
      <c r="BA18" s="14"/>
      <c r="BB18" s="14">
        <v>0.27157094045908198</v>
      </c>
      <c r="BC18" s="14">
        <v>0.19850167672604599</v>
      </c>
      <c r="BD18" s="14">
        <v>0.16593342827215499</v>
      </c>
      <c r="BE18" s="14"/>
      <c r="BF18" s="14">
        <v>0.169390164409359</v>
      </c>
      <c r="BG18" s="14">
        <v>0.22029713599690201</v>
      </c>
      <c r="BH18" s="14">
        <v>0.19322217175506601</v>
      </c>
      <c r="BI18" s="14"/>
      <c r="BJ18" s="14">
        <v>0.272250472703852</v>
      </c>
      <c r="BK18" s="14">
        <v>0.17763178553640599</v>
      </c>
      <c r="BL18" s="14"/>
      <c r="BM18" s="14">
        <v>0.2173461922123</v>
      </c>
      <c r="BN18" s="14">
        <v>0.180250020635565</v>
      </c>
      <c r="BO18" s="14"/>
      <c r="BP18" s="14">
        <v>0.20331592173982599</v>
      </c>
      <c r="BQ18" s="14">
        <v>0.10736452689541</v>
      </c>
      <c r="BR18" s="14">
        <v>0.27185912994814598</v>
      </c>
      <c r="BS18" s="14">
        <v>0.19993475013577999</v>
      </c>
      <c r="BT18" s="14">
        <v>0.20445050876408899</v>
      </c>
      <c r="BU18" s="14">
        <v>0.188068724917928</v>
      </c>
      <c r="BV18" s="14">
        <v>0.104783329916234</v>
      </c>
      <c r="BW18" s="14">
        <v>0.15772292131438501</v>
      </c>
    </row>
    <row r="19" spans="2:75" ht="29" x14ac:dyDescent="0.35">
      <c r="B19" s="15" t="s">
        <v>493</v>
      </c>
      <c r="C19" s="14">
        <v>0.14834218460566001</v>
      </c>
      <c r="D19" s="14">
        <v>0.13710882569961799</v>
      </c>
      <c r="E19" s="14">
        <v>0.15894371028577101</v>
      </c>
      <c r="F19" s="14"/>
      <c r="G19" s="14">
        <v>4.8944968559340003E-2</v>
      </c>
      <c r="H19" s="14">
        <v>0.10237021799098001</v>
      </c>
      <c r="I19" s="14">
        <v>0.19083720738443</v>
      </c>
      <c r="J19" s="14">
        <v>0.167166720349228</v>
      </c>
      <c r="K19" s="14">
        <v>0.13624462472125501</v>
      </c>
      <c r="L19" s="14">
        <v>0.16558158571223799</v>
      </c>
      <c r="M19" s="14"/>
      <c r="N19" s="14">
        <v>0.158405176813151</v>
      </c>
      <c r="O19" s="14">
        <v>0.129510013474498</v>
      </c>
      <c r="P19" s="14"/>
      <c r="Q19" s="14">
        <v>0.15126877073925099</v>
      </c>
      <c r="R19" s="14">
        <v>8.3093743602546205E-2</v>
      </c>
      <c r="S19" s="14">
        <v>0.167313680224973</v>
      </c>
      <c r="T19" s="14">
        <v>0.11006420706697401</v>
      </c>
      <c r="U19" s="14">
        <v>0.188454020651141</v>
      </c>
      <c r="V19" s="14">
        <v>0.209312567001704</v>
      </c>
      <c r="W19" s="14">
        <v>0.121068738006837</v>
      </c>
      <c r="X19" s="14">
        <v>0.33378437758393298</v>
      </c>
      <c r="Y19" s="14">
        <v>0</v>
      </c>
      <c r="Z19" s="14">
        <v>0.15670844219694299</v>
      </c>
      <c r="AA19" s="14"/>
      <c r="AB19" s="14">
        <v>0.172702768555867</v>
      </c>
      <c r="AC19" s="14">
        <v>0.137739148843144</v>
      </c>
      <c r="AD19" s="14">
        <v>0.157135685584778</v>
      </c>
      <c r="AE19" s="14"/>
      <c r="AF19" s="14">
        <v>0.20143220144854801</v>
      </c>
      <c r="AG19" s="14">
        <v>0.18226038257608099</v>
      </c>
      <c r="AH19" s="14">
        <v>0.18681787137776601</v>
      </c>
      <c r="AI19" s="14">
        <v>9.5753312929776804E-2</v>
      </c>
      <c r="AJ19" s="14">
        <v>0.14619975328843099</v>
      </c>
      <c r="AK19" s="14">
        <v>0.17928617353380299</v>
      </c>
      <c r="AL19" s="14">
        <v>0.118788456033542</v>
      </c>
      <c r="AM19" s="14">
        <v>7.8945303326556096E-2</v>
      </c>
      <c r="AN19" s="14"/>
      <c r="AO19" s="14">
        <v>0.24623894920421199</v>
      </c>
      <c r="AP19" s="14">
        <v>0.171138175538283</v>
      </c>
      <c r="AQ19" s="14">
        <v>0.242003817627613</v>
      </c>
      <c r="AR19" s="14">
        <v>0.16421977548681399</v>
      </c>
      <c r="AS19" s="14">
        <v>0.110139256636256</v>
      </c>
      <c r="AT19" s="14">
        <v>0.15111793077855301</v>
      </c>
      <c r="AU19" s="14">
        <v>0.20247367063324301</v>
      </c>
      <c r="AV19" s="14">
        <v>8.9556719043579799E-2</v>
      </c>
      <c r="AW19" s="14"/>
      <c r="AX19" s="14">
        <v>0.11020810370036301</v>
      </c>
      <c r="AY19" s="14">
        <v>0.19606060581222401</v>
      </c>
      <c r="AZ19" s="14">
        <v>0.13891074000044501</v>
      </c>
      <c r="BA19" s="14"/>
      <c r="BB19" s="14">
        <v>0.21261850495654</v>
      </c>
      <c r="BC19" s="14">
        <v>0.14779079661135699</v>
      </c>
      <c r="BD19" s="14">
        <v>0.158121664738502</v>
      </c>
      <c r="BE19" s="14"/>
      <c r="BF19" s="14">
        <v>0.17631674553357701</v>
      </c>
      <c r="BG19" s="14">
        <v>0.15300072799441999</v>
      </c>
      <c r="BH19" s="14">
        <v>0.17281033934398299</v>
      </c>
      <c r="BI19" s="14"/>
      <c r="BJ19" s="14">
        <v>0.22274137423372201</v>
      </c>
      <c r="BK19" s="14">
        <v>0.12816823352257301</v>
      </c>
      <c r="BL19" s="14"/>
      <c r="BM19" s="14">
        <v>0.15039052881829501</v>
      </c>
      <c r="BN19" s="14">
        <v>0.14749860280532701</v>
      </c>
      <c r="BO19" s="14"/>
      <c r="BP19" s="14">
        <v>0.142993707408961</v>
      </c>
      <c r="BQ19" s="14">
        <v>0.17498600316858601</v>
      </c>
      <c r="BR19" s="14">
        <v>0.233781071633651</v>
      </c>
      <c r="BS19" s="14">
        <v>9.9118231250918398E-2</v>
      </c>
      <c r="BT19" s="14">
        <v>0.16998567442323401</v>
      </c>
      <c r="BU19" s="14">
        <v>0.15082679123567699</v>
      </c>
      <c r="BV19" s="14">
        <v>0.17676246454073299</v>
      </c>
      <c r="BW19" s="14">
        <v>9.4518049804067097E-2</v>
      </c>
    </row>
    <row r="20" spans="2:75" ht="43.5" x14ac:dyDescent="0.35">
      <c r="B20" s="15" t="s">
        <v>494</v>
      </c>
      <c r="C20" s="14">
        <v>0.125306885256429</v>
      </c>
      <c r="D20" s="14">
        <v>0.13022130938530199</v>
      </c>
      <c r="E20" s="14">
        <v>0.120668878579976</v>
      </c>
      <c r="F20" s="14"/>
      <c r="G20" s="14">
        <v>6.6863806458758404E-2</v>
      </c>
      <c r="H20" s="14">
        <v>9.7540609805519998E-2</v>
      </c>
      <c r="I20" s="14">
        <v>0.13883679827263301</v>
      </c>
      <c r="J20" s="14">
        <v>0.119037620090387</v>
      </c>
      <c r="K20" s="14">
        <v>0.12596947046169599</v>
      </c>
      <c r="L20" s="14">
        <v>0.14548097776114599</v>
      </c>
      <c r="M20" s="14"/>
      <c r="N20" s="14">
        <v>0.13148875410809999</v>
      </c>
      <c r="O20" s="14">
        <v>0.11373795926258599</v>
      </c>
      <c r="P20" s="14"/>
      <c r="Q20" s="14">
        <v>0.124162226300746</v>
      </c>
      <c r="R20" s="14">
        <v>5.2293340185897999E-2</v>
      </c>
      <c r="S20" s="14">
        <v>0.171010235132597</v>
      </c>
      <c r="T20" s="14">
        <v>9.1152750658301501E-2</v>
      </c>
      <c r="U20" s="14">
        <v>0.21385226493687001</v>
      </c>
      <c r="V20" s="14">
        <v>0.10269390635879699</v>
      </c>
      <c r="W20" s="14">
        <v>0.113578457095887</v>
      </c>
      <c r="X20" s="14">
        <v>0.17650424472829601</v>
      </c>
      <c r="Y20" s="14">
        <v>0</v>
      </c>
      <c r="Z20" s="14">
        <v>9.5533775955004702E-2</v>
      </c>
      <c r="AA20" s="14"/>
      <c r="AB20" s="14">
        <v>0.19293490624374099</v>
      </c>
      <c r="AC20" s="14">
        <v>0.103579285950214</v>
      </c>
      <c r="AD20" s="14">
        <v>0.144103341352882</v>
      </c>
      <c r="AE20" s="14"/>
      <c r="AF20" s="14">
        <v>0.19425979330964099</v>
      </c>
      <c r="AG20" s="14">
        <v>0.16629141896889901</v>
      </c>
      <c r="AH20" s="14">
        <v>0.11226252708050299</v>
      </c>
      <c r="AI20" s="14">
        <v>0.11197716562917399</v>
      </c>
      <c r="AJ20" s="14">
        <v>4.2536613032075198E-2</v>
      </c>
      <c r="AK20" s="14">
        <v>0.12432589080671499</v>
      </c>
      <c r="AL20" s="14">
        <v>2.2465794184114998E-2</v>
      </c>
      <c r="AM20" s="14">
        <v>0.12507956147978599</v>
      </c>
      <c r="AN20" s="14"/>
      <c r="AO20" s="14">
        <v>0.19874292929753901</v>
      </c>
      <c r="AP20" s="14">
        <v>0.166129560042865</v>
      </c>
      <c r="AQ20" s="14">
        <v>8.2273689420478399E-2</v>
      </c>
      <c r="AR20" s="14">
        <v>0.245548341969446</v>
      </c>
      <c r="AS20" s="14">
        <v>4.8188826168753002E-2</v>
      </c>
      <c r="AT20" s="14">
        <v>0.11030900636548099</v>
      </c>
      <c r="AU20" s="14">
        <v>6.9412095876097799E-2</v>
      </c>
      <c r="AV20" s="14">
        <v>0.14848196386010501</v>
      </c>
      <c r="AW20" s="14"/>
      <c r="AX20" s="14">
        <v>0.103033676373876</v>
      </c>
      <c r="AY20" s="14">
        <v>0.158168091427772</v>
      </c>
      <c r="AZ20" s="14">
        <v>0.110170208311397</v>
      </c>
      <c r="BA20" s="14"/>
      <c r="BB20" s="14">
        <v>0.252240521217027</v>
      </c>
      <c r="BC20" s="14">
        <v>0.110110291274634</v>
      </c>
      <c r="BD20" s="14">
        <v>0.106731442948762</v>
      </c>
      <c r="BE20" s="14"/>
      <c r="BF20" s="14">
        <v>0.16927637343722199</v>
      </c>
      <c r="BG20" s="14">
        <v>0.15391392301852899</v>
      </c>
      <c r="BH20" s="14">
        <v>0.114172143422218</v>
      </c>
      <c r="BI20" s="14"/>
      <c r="BJ20" s="14">
        <v>0.14976276830316401</v>
      </c>
      <c r="BK20" s="14">
        <v>0.122077387471659</v>
      </c>
      <c r="BL20" s="14"/>
      <c r="BM20" s="14">
        <v>0.146038471131644</v>
      </c>
      <c r="BN20" s="14">
        <v>0.115076134705816</v>
      </c>
      <c r="BO20" s="14"/>
      <c r="BP20" s="14">
        <v>0.10928378276355399</v>
      </c>
      <c r="BQ20" s="14">
        <v>0.14966980348119999</v>
      </c>
      <c r="BR20" s="14">
        <v>0.13597710315896699</v>
      </c>
      <c r="BS20" s="14">
        <v>8.9895327300652306E-2</v>
      </c>
      <c r="BT20" s="14">
        <v>0.15918996315072401</v>
      </c>
      <c r="BU20" s="14">
        <v>9.1026142587230796E-2</v>
      </c>
      <c r="BV20" s="14">
        <v>1.85712615926285E-2</v>
      </c>
      <c r="BW20" s="14">
        <v>0.162526780166806</v>
      </c>
    </row>
    <row r="21" spans="2:75" x14ac:dyDescent="0.35">
      <c r="B21" s="15" t="s">
        <v>92</v>
      </c>
      <c r="C21" s="14">
        <v>0.119232003595083</v>
      </c>
      <c r="D21" s="14">
        <v>9.7628633371723797E-2</v>
      </c>
      <c r="E21" s="14">
        <v>0.139620267347316</v>
      </c>
      <c r="F21" s="14"/>
      <c r="G21" s="14">
        <v>0.14140165274501801</v>
      </c>
      <c r="H21" s="14">
        <v>9.3040753388714301E-2</v>
      </c>
      <c r="I21" s="14">
        <v>0.13021643985054099</v>
      </c>
      <c r="J21" s="14">
        <v>0.14357831363094101</v>
      </c>
      <c r="K21" s="14">
        <v>8.82438568277088E-2</v>
      </c>
      <c r="L21" s="14">
        <v>0.120696249250018</v>
      </c>
      <c r="M21" s="14"/>
      <c r="N21" s="14">
        <v>9.5196803911962405E-2</v>
      </c>
      <c r="O21" s="14">
        <v>0.16421216300206501</v>
      </c>
      <c r="P21" s="14"/>
      <c r="Q21" s="14">
        <v>0.22041004108963599</v>
      </c>
      <c r="R21" s="14">
        <v>0.23627651251701801</v>
      </c>
      <c r="S21" s="14">
        <v>0.108846941316622</v>
      </c>
      <c r="T21" s="14">
        <v>0.108086659874454</v>
      </c>
      <c r="U21" s="14">
        <v>6.9661009101315396E-2</v>
      </c>
      <c r="V21" s="14">
        <v>9.8272490597854104E-2</v>
      </c>
      <c r="W21" s="14">
        <v>3.8016070542402101E-2</v>
      </c>
      <c r="X21" s="14">
        <v>0</v>
      </c>
      <c r="Y21" s="14">
        <v>0</v>
      </c>
      <c r="Z21" s="14">
        <v>0.255099004606544</v>
      </c>
      <c r="AA21" s="14"/>
      <c r="AB21" s="14">
        <v>4.8043788870569003E-2</v>
      </c>
      <c r="AC21" s="14">
        <v>0.14535688487593301</v>
      </c>
      <c r="AD21" s="14">
        <v>4.7835673339112803E-2</v>
      </c>
      <c r="AE21" s="14"/>
      <c r="AF21" s="14">
        <v>5.4164772161951598E-2</v>
      </c>
      <c r="AG21" s="14">
        <v>5.43896282090875E-2</v>
      </c>
      <c r="AH21" s="14">
        <v>6.1955482826103803E-2</v>
      </c>
      <c r="AI21" s="14">
        <v>0.18876650570894499</v>
      </c>
      <c r="AJ21" s="14">
        <v>9.6265342674847001E-2</v>
      </c>
      <c r="AK21" s="14">
        <v>7.9984879180921301E-2</v>
      </c>
      <c r="AL21" s="14">
        <v>5.3960624054189998E-2</v>
      </c>
      <c r="AM21" s="14">
        <v>0.205239786498956</v>
      </c>
      <c r="AN21" s="14"/>
      <c r="AO21" s="14">
        <v>5.7783934349040403E-2</v>
      </c>
      <c r="AP21" s="14">
        <v>5.5616679539398799E-2</v>
      </c>
      <c r="AQ21" s="14">
        <v>9.9676992611120799E-2</v>
      </c>
      <c r="AR21" s="14">
        <v>9.53979836544427E-2</v>
      </c>
      <c r="AS21" s="14">
        <v>9.4767916751532497E-2</v>
      </c>
      <c r="AT21" s="14">
        <v>7.9225281938731504E-2</v>
      </c>
      <c r="AU21" s="14">
        <v>4.4598502346474701E-2</v>
      </c>
      <c r="AV21" s="14">
        <v>0.21969512708451</v>
      </c>
      <c r="AW21" s="14"/>
      <c r="AX21" s="14">
        <v>7.9312347630087807E-2</v>
      </c>
      <c r="AY21" s="14">
        <v>6.5771091244599802E-2</v>
      </c>
      <c r="AZ21" s="14">
        <v>0.11672939792131699</v>
      </c>
      <c r="BA21" s="14"/>
      <c r="BB21" s="14">
        <v>3.8390675373891799E-2</v>
      </c>
      <c r="BC21" s="14">
        <v>8.8234454627613201E-2</v>
      </c>
      <c r="BD21" s="14">
        <v>9.6279440688019399E-2</v>
      </c>
      <c r="BE21" s="14"/>
      <c r="BF21" s="14">
        <v>6.8893470054381303E-2</v>
      </c>
      <c r="BG21" s="14">
        <v>5.9235976144721397E-2</v>
      </c>
      <c r="BH21" s="14">
        <v>0.102345298678035</v>
      </c>
      <c r="BI21" s="14"/>
      <c r="BJ21" s="14">
        <v>3.2663728046220503E-2</v>
      </c>
      <c r="BK21" s="14">
        <v>0.13525931591128301</v>
      </c>
      <c r="BL21" s="14"/>
      <c r="BM21" s="14">
        <v>4.0409713258035801E-2</v>
      </c>
      <c r="BN21" s="14">
        <v>0.14521420018460501</v>
      </c>
      <c r="BO21" s="14"/>
      <c r="BP21" s="14">
        <v>0.112150558969597</v>
      </c>
      <c r="BQ21" s="14">
        <v>9.6017427365929095E-2</v>
      </c>
      <c r="BR21" s="14">
        <v>8.2396279025819405E-2</v>
      </c>
      <c r="BS21" s="14">
        <v>0.11263964632975799</v>
      </c>
      <c r="BT21" s="14">
        <v>0.11358249912245599</v>
      </c>
      <c r="BU21" s="14">
        <v>0.127753418884964</v>
      </c>
      <c r="BV21" s="14">
        <v>0.12923082673610001</v>
      </c>
      <c r="BW21" s="14">
        <v>0.20211158466670701</v>
      </c>
    </row>
    <row r="22" spans="2:75" ht="29" x14ac:dyDescent="0.35">
      <c r="B22" s="15" t="s">
        <v>495</v>
      </c>
      <c r="C22" s="14">
        <v>8.6502404588054096E-2</v>
      </c>
      <c r="D22" s="14">
        <v>6.7867451620222896E-2</v>
      </c>
      <c r="E22" s="14">
        <v>0.10408921313646299</v>
      </c>
      <c r="F22" s="14"/>
      <c r="G22" s="14">
        <v>0.137768884325456</v>
      </c>
      <c r="H22" s="14">
        <v>0.13695338531144999</v>
      </c>
      <c r="I22" s="14">
        <v>0.13053834260675301</v>
      </c>
      <c r="J22" s="14">
        <v>5.9493542532009197E-2</v>
      </c>
      <c r="K22" s="14">
        <v>5.6966871150020498E-2</v>
      </c>
      <c r="L22" s="14">
        <v>6.6482892580409805E-2</v>
      </c>
      <c r="M22" s="14"/>
      <c r="N22" s="14">
        <v>8.5908672184037194E-2</v>
      </c>
      <c r="O22" s="14">
        <v>8.7613532372714395E-2</v>
      </c>
      <c r="P22" s="14"/>
      <c r="Q22" s="14">
        <v>4.9887245902716898E-2</v>
      </c>
      <c r="R22" s="14">
        <v>6.6198925328286695E-2</v>
      </c>
      <c r="S22" s="14">
        <v>5.8027957199463298E-2</v>
      </c>
      <c r="T22" s="14">
        <v>7.3118139692236406E-2</v>
      </c>
      <c r="U22" s="14">
        <v>0.11067316483291501</v>
      </c>
      <c r="V22" s="14">
        <v>8.7074039391875205E-2</v>
      </c>
      <c r="W22" s="14">
        <v>0.12417378752649499</v>
      </c>
      <c r="X22" s="14">
        <v>0.17650424472829601</v>
      </c>
      <c r="Y22" s="14">
        <v>0.11182982956972801</v>
      </c>
      <c r="Z22" s="14">
        <v>7.68831313783849E-2</v>
      </c>
      <c r="AA22" s="14"/>
      <c r="AB22" s="14">
        <v>0.11441503329489</v>
      </c>
      <c r="AC22" s="14">
        <v>8.0851523267157402E-2</v>
      </c>
      <c r="AD22" s="14">
        <v>8.4641692519766498E-2</v>
      </c>
      <c r="AE22" s="14"/>
      <c r="AF22" s="14">
        <v>7.7647729478172306E-2</v>
      </c>
      <c r="AG22" s="14">
        <v>7.5324735769761203E-2</v>
      </c>
      <c r="AH22" s="14">
        <v>0.113477895806224</v>
      </c>
      <c r="AI22" s="14">
        <v>3.7952412381495701E-2</v>
      </c>
      <c r="AJ22" s="14">
        <v>0</v>
      </c>
      <c r="AK22" s="14">
        <v>0.10739930089062</v>
      </c>
      <c r="AL22" s="14">
        <v>0.15792641033886401</v>
      </c>
      <c r="AM22" s="14">
        <v>8.2639437523312806E-2</v>
      </c>
      <c r="AN22" s="14"/>
      <c r="AO22" s="14">
        <v>8.4611196698464897E-2</v>
      </c>
      <c r="AP22" s="14">
        <v>7.6814319387318503E-2</v>
      </c>
      <c r="AQ22" s="14">
        <v>3.7653352119530602E-2</v>
      </c>
      <c r="AR22" s="14">
        <v>0</v>
      </c>
      <c r="AS22" s="14">
        <v>0</v>
      </c>
      <c r="AT22" s="14">
        <v>7.9930697685429805E-2</v>
      </c>
      <c r="AU22" s="14">
        <v>0.211946304048099</v>
      </c>
      <c r="AV22" s="14">
        <v>9.7968955026032797E-2</v>
      </c>
      <c r="AW22" s="14"/>
      <c r="AX22" s="14">
        <v>0.11769430024885</v>
      </c>
      <c r="AY22" s="14">
        <v>8.1829404726647098E-2</v>
      </c>
      <c r="AZ22" s="14">
        <v>9.7577097206338503E-2</v>
      </c>
      <c r="BA22" s="14"/>
      <c r="BB22" s="14">
        <v>9.8245917865774898E-2</v>
      </c>
      <c r="BC22" s="14">
        <v>8.0248854751757401E-2</v>
      </c>
      <c r="BD22" s="14">
        <v>0.12064973017068401</v>
      </c>
      <c r="BE22" s="14"/>
      <c r="BF22" s="14">
        <v>7.6619008848595793E-2</v>
      </c>
      <c r="BG22" s="14">
        <v>0.11675225617045799</v>
      </c>
      <c r="BH22" s="14">
        <v>7.3485622834380801E-2</v>
      </c>
      <c r="BI22" s="14"/>
      <c r="BJ22" s="14">
        <v>0.120225062271464</v>
      </c>
      <c r="BK22" s="14">
        <v>8.0455950686473904E-2</v>
      </c>
      <c r="BL22" s="14"/>
      <c r="BM22" s="14">
        <v>0.101093849577819</v>
      </c>
      <c r="BN22" s="14">
        <v>8.1287272659473594E-2</v>
      </c>
      <c r="BO22" s="14"/>
      <c r="BP22" s="14">
        <v>8.0282039178231193E-2</v>
      </c>
      <c r="BQ22" s="14">
        <v>0.17728252244040901</v>
      </c>
      <c r="BR22" s="14">
        <v>0.13260761854318501</v>
      </c>
      <c r="BS22" s="14">
        <v>6.3842572095070493E-2</v>
      </c>
      <c r="BT22" s="14">
        <v>8.99865478389274E-2</v>
      </c>
      <c r="BU22" s="14">
        <v>7.0254631605296505E-2</v>
      </c>
      <c r="BV22" s="14">
        <v>0.130551738071602</v>
      </c>
      <c r="BW22" s="14">
        <v>4.87586771182833E-2</v>
      </c>
    </row>
    <row r="23" spans="2:75" ht="29" x14ac:dyDescent="0.35">
      <c r="B23" s="15" t="s">
        <v>496</v>
      </c>
      <c r="C23" s="14">
        <v>7.3731319537939294E-2</v>
      </c>
      <c r="D23" s="14">
        <v>6.3625688509742595E-2</v>
      </c>
      <c r="E23" s="14">
        <v>8.3268547695185394E-2</v>
      </c>
      <c r="F23" s="14"/>
      <c r="G23" s="14">
        <v>0.175760458610388</v>
      </c>
      <c r="H23" s="14">
        <v>4.7146767886616897E-2</v>
      </c>
      <c r="I23" s="14">
        <v>0.108591668471334</v>
      </c>
      <c r="J23" s="14">
        <v>6.83080497915277E-2</v>
      </c>
      <c r="K23" s="14">
        <v>6.1900384372124001E-2</v>
      </c>
      <c r="L23" s="14">
        <v>5.4202641662163098E-2</v>
      </c>
      <c r="M23" s="14"/>
      <c r="N23" s="14">
        <v>7.1372748696681101E-2</v>
      </c>
      <c r="O23" s="14">
        <v>7.8145216398008102E-2</v>
      </c>
      <c r="P23" s="14"/>
      <c r="Q23" s="14">
        <v>5.4289636314789502E-2</v>
      </c>
      <c r="R23" s="14">
        <v>3.07777781711739E-2</v>
      </c>
      <c r="S23" s="14">
        <v>1.1212228898852801E-2</v>
      </c>
      <c r="T23" s="14">
        <v>0.11416348584578</v>
      </c>
      <c r="U23" s="14">
        <v>7.9010515413036206E-2</v>
      </c>
      <c r="V23" s="14">
        <v>7.45055718785161E-2</v>
      </c>
      <c r="W23" s="14">
        <v>0.10939283695353599</v>
      </c>
      <c r="X23" s="14">
        <v>0.17650424472829601</v>
      </c>
      <c r="Y23" s="14">
        <v>0</v>
      </c>
      <c r="Z23" s="14">
        <v>5.5674669261849399E-2</v>
      </c>
      <c r="AA23" s="14"/>
      <c r="AB23" s="14">
        <v>8.5362444107640295E-2</v>
      </c>
      <c r="AC23" s="14">
        <v>6.5047494725562705E-2</v>
      </c>
      <c r="AD23" s="14">
        <v>0.11192886136574701</v>
      </c>
      <c r="AE23" s="14"/>
      <c r="AF23" s="14">
        <v>2.4219490725602599E-2</v>
      </c>
      <c r="AG23" s="14">
        <v>8.0344001443488203E-2</v>
      </c>
      <c r="AH23" s="14">
        <v>0.11559415397185401</v>
      </c>
      <c r="AI23" s="14">
        <v>3.8757679490575001E-2</v>
      </c>
      <c r="AJ23" s="14">
        <v>6.4895134792292197E-2</v>
      </c>
      <c r="AK23" s="14">
        <v>0.12675414629554899</v>
      </c>
      <c r="AL23" s="14">
        <v>8.0870419220045398E-2</v>
      </c>
      <c r="AM23" s="14">
        <v>6.0540509475109097E-2</v>
      </c>
      <c r="AN23" s="14"/>
      <c r="AO23" s="14">
        <v>4.7932884113034299E-2</v>
      </c>
      <c r="AP23" s="14">
        <v>7.1280399717467705E-2</v>
      </c>
      <c r="AQ23" s="14">
        <v>0.13297545066074801</v>
      </c>
      <c r="AR23" s="14">
        <v>4.9550088603597803E-2</v>
      </c>
      <c r="AS23" s="14">
        <v>3.5035887667305803E-2</v>
      </c>
      <c r="AT23" s="14">
        <v>0.12033953402023501</v>
      </c>
      <c r="AU23" s="14">
        <v>0.120462287463854</v>
      </c>
      <c r="AV23" s="14">
        <v>7.4812040340846597E-2</v>
      </c>
      <c r="AW23" s="14"/>
      <c r="AX23" s="14">
        <v>4.6676970409335397E-2</v>
      </c>
      <c r="AY23" s="14">
        <v>8.5688407592615298E-2</v>
      </c>
      <c r="AZ23" s="14">
        <v>6.5007671180386598E-2</v>
      </c>
      <c r="BA23" s="14"/>
      <c r="BB23" s="14">
        <v>9.1764195909434507E-2</v>
      </c>
      <c r="BC23" s="14">
        <v>5.4528205820409598E-2</v>
      </c>
      <c r="BD23" s="14">
        <v>9.9365230869506493E-2</v>
      </c>
      <c r="BE23" s="14"/>
      <c r="BF23" s="14">
        <v>0.18146411474754001</v>
      </c>
      <c r="BG23" s="14">
        <v>6.6610357700040507E-2</v>
      </c>
      <c r="BH23" s="14">
        <v>7.5195943643048102E-2</v>
      </c>
      <c r="BI23" s="14"/>
      <c r="BJ23" s="14">
        <v>0.14012277554956701</v>
      </c>
      <c r="BK23" s="14">
        <v>5.6972268684590599E-2</v>
      </c>
      <c r="BL23" s="14"/>
      <c r="BM23" s="14">
        <v>0.121932778942228</v>
      </c>
      <c r="BN23" s="14">
        <v>5.9621582860290401E-2</v>
      </c>
      <c r="BO23" s="14"/>
      <c r="BP23" s="14">
        <v>9.3623736947907696E-2</v>
      </c>
      <c r="BQ23" s="14">
        <v>3.9850894828253602E-2</v>
      </c>
      <c r="BR23" s="14">
        <v>0.102079670445316</v>
      </c>
      <c r="BS23" s="14">
        <v>6.0534291121501799E-2</v>
      </c>
      <c r="BT23" s="14">
        <v>7.7058857586836796E-2</v>
      </c>
      <c r="BU23" s="14">
        <v>8.5987598761737394E-2</v>
      </c>
      <c r="BV23" s="14">
        <v>8.5970130952611606E-2</v>
      </c>
      <c r="BW23" s="14">
        <v>3.0275967238965199E-2</v>
      </c>
    </row>
    <row r="24" spans="2:75" ht="29" x14ac:dyDescent="0.35">
      <c r="B24" s="15" t="s">
        <v>497</v>
      </c>
      <c r="C24" s="14">
        <v>6.7141415630593407E-2</v>
      </c>
      <c r="D24" s="14">
        <v>7.0318570109883502E-2</v>
      </c>
      <c r="E24" s="14">
        <v>6.4142963868871597E-2</v>
      </c>
      <c r="F24" s="14"/>
      <c r="G24" s="14">
        <v>1.2587369475536399E-2</v>
      </c>
      <c r="H24" s="14">
        <v>0.14339428941814</v>
      </c>
      <c r="I24" s="14">
        <v>7.7351844868291705E-2</v>
      </c>
      <c r="J24" s="14">
        <v>6.6452124400768198E-2</v>
      </c>
      <c r="K24" s="14">
        <v>8.7555946253136396E-2</v>
      </c>
      <c r="L24" s="14">
        <v>3.9864661509262399E-2</v>
      </c>
      <c r="M24" s="14"/>
      <c r="N24" s="14">
        <v>6.4254834898794994E-2</v>
      </c>
      <c r="O24" s="14">
        <v>7.2543445285816105E-2</v>
      </c>
      <c r="P24" s="14"/>
      <c r="Q24" s="14">
        <v>0.19451591352332701</v>
      </c>
      <c r="R24" s="14">
        <v>9.8894073882275002E-2</v>
      </c>
      <c r="S24" s="14">
        <v>6.8288783331574898E-2</v>
      </c>
      <c r="T24" s="14">
        <v>6.4826107085131507E-2</v>
      </c>
      <c r="U24" s="14">
        <v>1.60668518983705E-2</v>
      </c>
      <c r="V24" s="14">
        <v>7.9075166505236494E-2</v>
      </c>
      <c r="W24" s="14">
        <v>4.8185024247634101E-2</v>
      </c>
      <c r="X24" s="14">
        <v>0</v>
      </c>
      <c r="Y24" s="14">
        <v>0.31767777732357899</v>
      </c>
      <c r="Z24" s="14">
        <v>0.103179310835985</v>
      </c>
      <c r="AA24" s="14"/>
      <c r="AB24" s="14">
        <v>1.21005136492034E-2</v>
      </c>
      <c r="AC24" s="14">
        <v>7.0504072657743902E-2</v>
      </c>
      <c r="AD24" s="14">
        <v>9.2494119917622006E-2</v>
      </c>
      <c r="AE24" s="14"/>
      <c r="AF24" s="14">
        <v>1.6443218000159701E-2</v>
      </c>
      <c r="AG24" s="14">
        <v>7.5506207032333794E-2</v>
      </c>
      <c r="AH24" s="14">
        <v>2.3247009030192299E-2</v>
      </c>
      <c r="AI24" s="14">
        <v>1.0096793264255799E-2</v>
      </c>
      <c r="AJ24" s="14">
        <v>4.36248980553674E-2</v>
      </c>
      <c r="AK24" s="14">
        <v>5.20337360719339E-2</v>
      </c>
      <c r="AL24" s="14">
        <v>0.18620327164706499</v>
      </c>
      <c r="AM24" s="14">
        <v>0.120077467674424</v>
      </c>
      <c r="AN24" s="14"/>
      <c r="AO24" s="14">
        <v>1.1108116234338401E-2</v>
      </c>
      <c r="AP24" s="14">
        <v>4.1694865754604502E-2</v>
      </c>
      <c r="AQ24" s="14">
        <v>6.5551659267925099E-3</v>
      </c>
      <c r="AR24" s="14">
        <v>1.31350947117142E-2</v>
      </c>
      <c r="AS24" s="14">
        <v>1.6677987667862E-2</v>
      </c>
      <c r="AT24" s="14">
        <v>4.5692859477208803E-2</v>
      </c>
      <c r="AU24" s="14">
        <v>0.17677419083222401</v>
      </c>
      <c r="AV24" s="14">
        <v>0.13485073751863499</v>
      </c>
      <c r="AW24" s="14"/>
      <c r="AX24" s="14">
        <v>6.9669580833269795E-2</v>
      </c>
      <c r="AY24" s="14">
        <v>2.01579984236945E-2</v>
      </c>
      <c r="AZ24" s="14">
        <v>0.12289085249529701</v>
      </c>
      <c r="BA24" s="14"/>
      <c r="BB24" s="14">
        <v>2.1949311291000102E-2</v>
      </c>
      <c r="BC24" s="14">
        <v>3.2193722108339699E-2</v>
      </c>
      <c r="BD24" s="14">
        <v>0.17076625216288299</v>
      </c>
      <c r="BE24" s="14"/>
      <c r="BF24" s="14">
        <v>7.2250676058824501E-3</v>
      </c>
      <c r="BG24" s="14">
        <v>4.5374448766482001E-2</v>
      </c>
      <c r="BH24" s="14">
        <v>0.11056654526757601</v>
      </c>
      <c r="BI24" s="14"/>
      <c r="BJ24" s="14">
        <v>3.7300432749017398E-2</v>
      </c>
      <c r="BK24" s="14">
        <v>7.5513854345454406E-2</v>
      </c>
      <c r="BL24" s="14"/>
      <c r="BM24" s="14">
        <v>5.6210099472498803E-2</v>
      </c>
      <c r="BN24" s="14">
        <v>6.9390117591347902E-2</v>
      </c>
      <c r="BO24" s="14"/>
      <c r="BP24" s="14">
        <v>4.8488402961484198E-2</v>
      </c>
      <c r="BQ24" s="14">
        <v>8.0257087290112605E-2</v>
      </c>
      <c r="BR24" s="14">
        <v>7.71327415893866E-2</v>
      </c>
      <c r="BS24" s="14">
        <v>0.101134107037465</v>
      </c>
      <c r="BT24" s="14">
        <v>4.7022488604019697E-2</v>
      </c>
      <c r="BU24" s="14">
        <v>7.5656828705603807E-2</v>
      </c>
      <c r="BV24" s="14">
        <v>5.57123845736405E-2</v>
      </c>
      <c r="BW24" s="14">
        <v>9.8519017589576305E-2</v>
      </c>
    </row>
    <row r="25" spans="2:75" ht="29" x14ac:dyDescent="0.35">
      <c r="B25" s="15" t="s">
        <v>498</v>
      </c>
      <c r="C25" s="20">
        <v>5.7996883512217497E-2</v>
      </c>
      <c r="D25" s="20">
        <v>5.3303973052658597E-2</v>
      </c>
      <c r="E25" s="20">
        <v>6.2425835811134499E-2</v>
      </c>
      <c r="F25" s="20"/>
      <c r="G25" s="20">
        <v>0.16015116883394601</v>
      </c>
      <c r="H25" s="20">
        <v>5.6669360916779897E-2</v>
      </c>
      <c r="I25" s="20">
        <v>5.2315284960571799E-2</v>
      </c>
      <c r="J25" s="20">
        <v>4.1847003430705902E-2</v>
      </c>
      <c r="K25" s="20">
        <v>4.9525955451765503E-2</v>
      </c>
      <c r="L25" s="20">
        <v>4.9743233316387997E-2</v>
      </c>
      <c r="M25" s="20"/>
      <c r="N25" s="20">
        <v>5.5274296969532601E-2</v>
      </c>
      <c r="O25" s="20">
        <v>6.3092009756384904E-2</v>
      </c>
      <c r="P25" s="20"/>
      <c r="Q25" s="20">
        <v>3.3859116601757298E-2</v>
      </c>
      <c r="R25" s="20">
        <v>5.6209975315630302E-2</v>
      </c>
      <c r="S25" s="20">
        <v>3.08408578115246E-2</v>
      </c>
      <c r="T25" s="20">
        <v>5.8620754160629798E-2</v>
      </c>
      <c r="U25" s="20">
        <v>5.3610434489155999E-2</v>
      </c>
      <c r="V25" s="20">
        <v>4.8359975882212698E-2</v>
      </c>
      <c r="W25" s="20">
        <v>0.126118344433057</v>
      </c>
      <c r="X25" s="20">
        <v>0</v>
      </c>
      <c r="Y25" s="20">
        <v>0</v>
      </c>
      <c r="Z25" s="20">
        <v>2.8593891109247802E-2</v>
      </c>
      <c r="AA25" s="20"/>
      <c r="AB25" s="20">
        <v>5.4001464560068199E-2</v>
      </c>
      <c r="AC25" s="20">
        <v>5.2760366842699198E-2</v>
      </c>
      <c r="AD25" s="20">
        <v>8.9127256963987905E-2</v>
      </c>
      <c r="AE25" s="20"/>
      <c r="AF25" s="20">
        <v>4.2044855635754497E-2</v>
      </c>
      <c r="AG25" s="20">
        <v>8.7587604422304399E-2</v>
      </c>
      <c r="AH25" s="20">
        <v>0.107443488274481</v>
      </c>
      <c r="AI25" s="20">
        <v>9.7284394514845392E-3</v>
      </c>
      <c r="AJ25" s="20">
        <v>6.1792729076767798E-2</v>
      </c>
      <c r="AK25" s="20">
        <v>6.7642047710828601E-2</v>
      </c>
      <c r="AL25" s="20">
        <v>0.116247958823275</v>
      </c>
      <c r="AM25" s="20">
        <v>2.7657585780508E-2</v>
      </c>
      <c r="AN25" s="20"/>
      <c r="AO25" s="20">
        <v>7.3483328398151901E-2</v>
      </c>
      <c r="AP25" s="20">
        <v>8.4556550815897205E-2</v>
      </c>
      <c r="AQ25" s="20">
        <v>6.9586574780218097E-2</v>
      </c>
      <c r="AR25" s="20">
        <v>0</v>
      </c>
      <c r="AS25" s="20">
        <v>7.0003671371950502E-2</v>
      </c>
      <c r="AT25" s="20">
        <v>4.5765994535009701E-2</v>
      </c>
      <c r="AU25" s="20">
        <v>0.127501588469249</v>
      </c>
      <c r="AV25" s="20">
        <v>2.4743363939454199E-2</v>
      </c>
      <c r="AW25" s="20"/>
      <c r="AX25" s="20">
        <v>9.4708214014785394E-2</v>
      </c>
      <c r="AY25" s="20">
        <v>7.0577992076712504E-2</v>
      </c>
      <c r="AZ25" s="20">
        <v>5.1273881014497397E-2</v>
      </c>
      <c r="BA25" s="20"/>
      <c r="BB25" s="20">
        <v>4.9838729879471397E-2</v>
      </c>
      <c r="BC25" s="20">
        <v>7.0100085964194897E-2</v>
      </c>
      <c r="BD25" s="20">
        <v>4.8130036009205499E-2</v>
      </c>
      <c r="BE25" s="20"/>
      <c r="BF25" s="20">
        <v>0.103605036947651</v>
      </c>
      <c r="BG25" s="20">
        <v>4.1549918746376598E-2</v>
      </c>
      <c r="BH25" s="20">
        <v>8.1694414439050303E-2</v>
      </c>
      <c r="BI25" s="20"/>
      <c r="BJ25" s="20">
        <v>7.96110234806858E-2</v>
      </c>
      <c r="BK25" s="20">
        <v>5.1118481213681802E-2</v>
      </c>
      <c r="BL25" s="20"/>
      <c r="BM25" s="20">
        <v>6.1673880943719298E-2</v>
      </c>
      <c r="BN25" s="20">
        <v>6.1826169881091103E-2</v>
      </c>
      <c r="BO25" s="20"/>
      <c r="BP25" s="20">
        <v>5.3088317083740399E-2</v>
      </c>
      <c r="BQ25" s="20">
        <v>1.6776818507554001E-2</v>
      </c>
      <c r="BR25" s="20">
        <v>1.2766513035959E-2</v>
      </c>
      <c r="BS25" s="20">
        <v>6.5874061675067805E-2</v>
      </c>
      <c r="BT25" s="20">
        <v>7.5817011982864793E-2</v>
      </c>
      <c r="BU25" s="20">
        <v>3.3379906859641699E-2</v>
      </c>
      <c r="BV25" s="20">
        <v>0.12606745800775901</v>
      </c>
      <c r="BW25" s="20">
        <v>3.3116707916118898E-2</v>
      </c>
    </row>
    <row r="26" spans="2:75" x14ac:dyDescent="0.35">
      <c r="B26" s="16"/>
    </row>
    <row r="27" spans="2:75" x14ac:dyDescent="0.35">
      <c r="B27" t="s">
        <v>94</v>
      </c>
    </row>
    <row r="28" spans="2:75" x14ac:dyDescent="0.35">
      <c r="B28" t="s">
        <v>95</v>
      </c>
    </row>
    <row r="30" spans="2:75" x14ac:dyDescent="0.35">
      <c r="B30" s="8" t="str">
        <f>HYPERLINK("#'Contents'!A1", "Return to Contents")</f>
        <v>Return to Contents</v>
      </c>
    </row>
  </sheetData>
  <mergeCells count="14">
    <mergeCell ref="BJ5:BK5"/>
    <mergeCell ref="BM5:BN5"/>
    <mergeCell ref="BP5:BW5"/>
    <mergeCell ref="D2:BL2"/>
    <mergeCell ref="AF5:AM5"/>
    <mergeCell ref="AO5:AV5"/>
    <mergeCell ref="AX5:AZ5"/>
    <mergeCell ref="BB5:BD5"/>
    <mergeCell ref="BF5:BH5"/>
    <mergeCell ref="D5:E5"/>
    <mergeCell ref="G5:L5"/>
    <mergeCell ref="N5:O5"/>
    <mergeCell ref="Q5:Z5"/>
    <mergeCell ref="AB5:AD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135</vt:i4>
      </vt:variant>
    </vt:vector>
  </HeadingPairs>
  <TitlesOfParts>
    <vt:vector size="135" baseType="lpstr">
      <vt:lpstr>Cover Sheet</vt:lpstr>
      <vt:lpstr>Contents</vt:lpstr>
      <vt:lpstr>Full Results</vt:lpstr>
      <vt:lpstr>Table 1</vt:lpstr>
      <vt:lpstr>Table 2</vt:lpstr>
      <vt:lpstr>Table 3</vt:lpstr>
      <vt:lpstr>Table 4</vt:lpstr>
      <vt:lpstr>Table 5</vt:lpstr>
      <vt:lpstr>Table 6</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SunitaPfitzner</dc:creator>
  <cp:lastModifiedBy>Sunita Pfitzner</cp:lastModifiedBy>
  <dcterms:created xsi:type="dcterms:W3CDTF">2025-09-18T18:43:51Z</dcterms:created>
  <dcterms:modified xsi:type="dcterms:W3CDTF">2025-12-19T16:38:30Z</dcterms:modified>
</cp:coreProperties>
</file>